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2035" windowHeight="137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4" i="1" l="1"/>
  <c r="E61" i="1"/>
  <c r="E64" i="1"/>
  <c r="E54" i="1"/>
  <c r="F54" i="1"/>
  <c r="K54" i="1"/>
  <c r="L54" i="1"/>
  <c r="M54" i="1"/>
  <c r="N54" i="1"/>
  <c r="O54" i="1"/>
  <c r="E18" i="1" l="1"/>
  <c r="D18" i="1"/>
  <c r="D21" i="1"/>
  <c r="D61" i="1"/>
  <c r="D64" i="1"/>
  <c r="E58" i="1"/>
  <c r="E21" i="1"/>
  <c r="F58" i="1"/>
  <c r="D54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28" i="1"/>
  <c r="P17" i="1"/>
  <c r="G21" i="1"/>
  <c r="H21" i="1"/>
  <c r="I21" i="1"/>
  <c r="J21" i="1"/>
  <c r="P16" i="1"/>
  <c r="P19" i="1"/>
  <c r="P15" i="1"/>
  <c r="F18" i="1" l="1"/>
  <c r="F21" i="1" l="1"/>
  <c r="F64" i="1" l="1"/>
  <c r="G58" i="1" s="1"/>
  <c r="F61" i="1"/>
  <c r="G51" i="1" l="1"/>
  <c r="G61" i="1" l="1"/>
  <c r="G64" i="1" s="1"/>
  <c r="H58" i="1" l="1"/>
  <c r="H51" i="1"/>
  <c r="H54" i="1" s="1"/>
  <c r="H61" i="1" l="1"/>
  <c r="H64" i="1" s="1"/>
  <c r="I58" i="1" l="1"/>
  <c r="I51" i="1"/>
  <c r="I54" i="1" s="1"/>
  <c r="I61" i="1" l="1"/>
  <c r="I64" i="1" s="1"/>
  <c r="J58" i="1" l="1"/>
  <c r="J51" i="1"/>
  <c r="P52" i="1" s="1"/>
  <c r="J54" i="1"/>
  <c r="J61" i="1" s="1"/>
  <c r="J64" i="1" s="1"/>
  <c r="K58" i="1" l="1"/>
  <c r="K18" i="1"/>
  <c r="K21" i="1" l="1"/>
  <c r="K61" i="1" l="1"/>
  <c r="K64" i="1" s="1"/>
  <c r="L18" i="1" l="1"/>
  <c r="L21" i="1" s="1"/>
  <c r="L58" i="1"/>
  <c r="L61" i="1" l="1"/>
  <c r="L64" i="1" s="1"/>
  <c r="M58" i="1" l="1"/>
  <c r="M18" i="1"/>
  <c r="M21" i="1"/>
  <c r="M61" i="1" l="1"/>
  <c r="M64" i="1" s="1"/>
  <c r="N58" i="1" l="1"/>
  <c r="N18" i="1"/>
  <c r="N21" i="1"/>
  <c r="N61" i="1" s="1"/>
  <c r="N64" i="1" s="1"/>
  <c r="O18" i="1" l="1"/>
  <c r="O58" i="1"/>
  <c r="O21" i="1" l="1"/>
  <c r="P18" i="1"/>
  <c r="P21" i="1" s="1"/>
  <c r="O61" i="1" l="1"/>
  <c r="O64" i="1" s="1"/>
</calcChain>
</file>

<file path=xl/sharedStrings.xml><?xml version="1.0" encoding="utf-8"?>
<sst xmlns="http://schemas.openxmlformats.org/spreadsheetml/2006/main" count="174" uniqueCount="83">
  <si>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</si>
  <si>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</si>
  <si>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</si>
  <si>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</si>
  <si>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</si>
  <si>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</si>
  <si>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</si>
  <si>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</si>
  <si>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</si>
  <si>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</si>
  <si>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</si>
  <si>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</si>
  <si>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Property expenses</t>
  </si>
  <si>
    <t>Energy costs</t>
  </si>
  <si>
    <t>Wages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</si>
  <si>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</si>
  <si>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</si>
  <si>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</si>
  <si>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</si>
  <si>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</si>
  <si>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</si>
  <si>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</si>
  <si>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</si>
  <si>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</si>
  <si>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</si>
  <si>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</si>
  <si>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</si>
  <si>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</si>
  <si>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</si>
  <si>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</si>
  <si>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</si>
  <si>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</si>
  <si>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</si>
  <si>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</si>
  <si>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</si>
  <si>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</si>
  <si>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</si>
  <si>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</si>
  <si>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</si>
  <si>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</si>
  <si>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</si>
  <si>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</si>
  <si>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</si>
  <si>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</si>
  <si>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</si>
  <si>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</si>
  <si>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</si>
  <si>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</si>
  <si>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Laundry</t>
  </si>
  <si>
    <t>Freehold</t>
  </si>
  <si>
    <t>Salaries</t>
  </si>
  <si>
    <t>Rates</t>
  </si>
  <si>
    <t>Marketing</t>
  </si>
  <si>
    <t xml:space="preserve">Vehicles </t>
  </si>
  <si>
    <t>Interest Received</t>
  </si>
  <si>
    <t>Petrol and diesel</t>
  </si>
  <si>
    <t>Total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</si>
  <si>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</si>
  <si>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</si>
  <si>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</si>
  <si>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</si>
  <si>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</si>
  <si>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</si>
  <si>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</si>
  <si>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</si>
  <si>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</si>
  <si>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</si>
  <si>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</si>
  <si>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Stationary</t>
  </si>
  <si>
    <t>Toiletries</t>
  </si>
  <si>
    <t>Beverages</t>
  </si>
  <si>
    <t>Car Park Purchase</t>
  </si>
  <si>
    <t>Bedding Bundles</t>
  </si>
  <si>
    <t>Kettles</t>
  </si>
  <si>
    <t>Zero Hours Wages</t>
  </si>
  <si>
    <t>Corporation Tax</t>
  </si>
  <si>
    <t>New Furniture</t>
  </si>
  <si>
    <t>Fixtures</t>
  </si>
  <si>
    <t>building costs</t>
  </si>
  <si>
    <t>Decorating Costs</t>
  </si>
  <si>
    <t>Maintenance costs</t>
  </si>
  <si>
    <t>Cleaning</t>
  </si>
  <si>
    <t>Grange 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</si>
</sst>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5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8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32"/>
  <sheetViews>
    <sheetView tabSelected="1" topLeftCell="A23" zoomScale="130" zoomScaleNormal="130" workbookViewId="0">
      <selection activeCell="F36" sqref="F36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2" max="12" width="8" bestFit="1" customWidth="1"/>
    <col min="13" max="15" width="9.5703125" bestFit="1" customWidth="1"/>
    <col min="16" max="16" width="9.140625" bestFit="1" customWidth="1"/>
  </cols>
  <sheetData>
    <row r="1" spans="1:16" ht="20.25" x14ac:dyDescent="0.3">
      <c r="A1" s="1" t="s">
        <v>8</v>
      </c>
    </row>
    <row r="2" spans="1:16" ht="20.25" x14ac:dyDescent="0.3">
      <c r="A2" s="1" t="s">
        <v>82</v>
      </c>
    </row>
    <row r="3" spans="1:16" ht="20.25" x14ac:dyDescent="0.3">
      <c r="A3" s="1"/>
    </row>
    <row r="4" spans="1:16" ht="20.25" x14ac:dyDescent="0.3">
      <c r="A4" s="1"/>
    </row>
    <row r="5" spans="1:16" ht="20.25" x14ac:dyDescent="0.3">
      <c r="A5" s="1"/>
    </row>
    <row r="6" spans="1:16" ht="20.25" x14ac:dyDescent="0.3">
      <c r="A6" s="1"/>
    </row>
    <row r="9" spans="1:16" x14ac:dyDescent="0.2">
      <c r="A9" s="21"/>
      <c r="B9" s="22"/>
      <c r="C9" s="23"/>
      <c r="D9" s="49" t="s">
        <v>2</v>
      </c>
      <c r="E9" s="49" t="s">
        <v>39</v>
      </c>
      <c r="F9" s="49" t="s">
        <v>4</v>
      </c>
      <c r="G9" s="49" t="s">
        <v>5</v>
      </c>
      <c r="H9" s="49" t="s">
        <v>23</v>
      </c>
      <c r="I9" s="49" t="s">
        <v>24</v>
      </c>
      <c r="J9" s="49" t="s">
        <v>43</v>
      </c>
      <c r="K9" s="49" t="s">
        <v>44</v>
      </c>
      <c r="L9" s="49" t="s">
        <v>46</v>
      </c>
      <c r="M9" s="49" t="s">
        <v>45</v>
      </c>
      <c r="N9" s="49" t="s">
        <v>0</v>
      </c>
      <c r="O9" s="49" t="s">
        <v>1</v>
      </c>
      <c r="P9" s="50" t="s">
        <v>56</v>
      </c>
    </row>
    <row r="10" spans="1:16" x14ac:dyDescent="0.2">
      <c r="A10" s="27"/>
      <c r="B10" s="28"/>
      <c r="C10" s="29"/>
      <c r="D10" s="51" t="s">
        <v>6</v>
      </c>
      <c r="E10" s="51" t="s">
        <v>6</v>
      </c>
      <c r="F10" s="51" t="s">
        <v>6</v>
      </c>
      <c r="G10" s="51" t="s">
        <v>6</v>
      </c>
      <c r="H10" s="51" t="s">
        <v>6</v>
      </c>
      <c r="I10" s="51" t="s">
        <v>6</v>
      </c>
      <c r="J10" s="51" t="s">
        <v>6</v>
      </c>
      <c r="K10" s="51" t="s">
        <v>6</v>
      </c>
      <c r="L10" s="51" t="s">
        <v>6</v>
      </c>
      <c r="M10" s="51" t="s">
        <v>6</v>
      </c>
      <c r="N10" s="51" t="s">
        <v>6</v>
      </c>
      <c r="O10" s="51" t="s">
        <v>6</v>
      </c>
      <c r="P10" s="52" t="s">
        <v>6</v>
      </c>
    </row>
    <row r="11" spans="1:16" x14ac:dyDescent="0.2">
      <c r="A11" s="21"/>
      <c r="B11" s="22"/>
      <c r="C11" s="23"/>
      <c r="D11" s="3"/>
      <c r="E11" s="3"/>
      <c r="F11" s="3"/>
      <c r="G11" s="3"/>
      <c r="H11" s="3"/>
      <c r="I11" s="3"/>
    </row>
    <row r="12" spans="1:16" x14ac:dyDescent="0.2">
      <c r="A12" s="24"/>
      <c r="B12" s="25"/>
      <c r="C12" s="26"/>
      <c r="D12" s="3"/>
      <c r="E12" s="3"/>
      <c r="F12" s="3"/>
      <c r="G12" s="3"/>
      <c r="H12" s="3"/>
      <c r="I12" s="3"/>
    </row>
    <row r="13" spans="1:16" x14ac:dyDescent="0.2">
      <c r="A13" s="34" t="s">
        <v>7</v>
      </c>
      <c r="B13" s="32"/>
      <c r="C13" s="33"/>
      <c r="D13" s="30"/>
      <c r="E13" s="30"/>
      <c r="F13" s="30"/>
      <c r="G13" s="30"/>
      <c r="H13" s="30"/>
      <c r="I13" s="30"/>
      <c r="J13" s="31"/>
      <c r="K13" s="31"/>
      <c r="L13" s="31"/>
      <c r="M13" s="31"/>
      <c r="N13" s="31"/>
      <c r="O13" s="31"/>
      <c r="P13" s="31"/>
    </row>
    <row r="14" spans="1:16" x14ac:dyDescent="0.2">
      <c r="A14" s="21"/>
      <c r="B14" s="22"/>
      <c r="C14" s="23"/>
      <c r="D14" s="3"/>
      <c r="E14" s="3"/>
      <c r="F14" s="3"/>
      <c r="G14" s="3"/>
      <c r="H14" s="3"/>
      <c r="I14" s="3"/>
    </row>
    <row r="15" spans="1:16" x14ac:dyDescent="0.2">
      <c r="A15" s="24" t="s">
        <v>47</v>
      </c>
      <c r="B15" s="25"/>
      <c r="C15" s="26"/>
      <c r="D15" s="2">
        <v>123743</v>
      </c>
      <c r="E15" s="2">
        <v>138232</v>
      </c>
      <c r="F15" s="2">
        <v>129451</v>
      </c>
      <c r="G15" s="2">
        <v>113550</v>
      </c>
      <c r="H15" s="2">
        <v>110209</v>
      </c>
      <c r="I15" s="2">
        <v>118151</v>
      </c>
      <c r="J15" s="2">
        <v>151092</v>
      </c>
      <c r="K15" s="2">
        <v>183552</v>
      </c>
      <c r="L15" s="2">
        <v>266205</v>
      </c>
      <c r="M15" s="2">
        <v>266456</v>
      </c>
      <c r="N15" s="2">
        <v>176684</v>
      </c>
      <c r="O15" s="2">
        <v>134347</v>
      </c>
      <c r="P15">
        <f>D15+E15+F15+G15+H15+I15+J15+K15+L15+M15+N15+O15</f>
        <v>1911672</v>
      </c>
    </row>
    <row r="16" spans="1:16" x14ac:dyDescent="0.2">
      <c r="A16" s="24" t="s">
        <v>9</v>
      </c>
      <c r="B16" s="25"/>
      <c r="C16" s="26"/>
      <c r="D16" s="2">
        <v>225131</v>
      </c>
      <c r="E16" s="2">
        <v>178877</v>
      </c>
      <c r="F16" s="2">
        <v>174600</v>
      </c>
      <c r="G16" s="2">
        <v>168525</v>
      </c>
      <c r="H16" s="2">
        <v>198420</v>
      </c>
      <c r="I16" s="2">
        <v>270000</v>
      </c>
      <c r="J16" s="2">
        <v>300462</v>
      </c>
      <c r="K16" s="2">
        <v>232200</v>
      </c>
      <c r="L16" s="2">
        <v>312010</v>
      </c>
      <c r="M16" s="2">
        <v>239640</v>
      </c>
      <c r="N16" s="2">
        <v>179940</v>
      </c>
      <c r="O16" s="2">
        <v>204540</v>
      </c>
      <c r="P16">
        <f t="shared" ref="P16:P19" si="0">D16+E16+F16+G16+H16+I16+J16+K16+L16+M16+N16+O16</f>
        <v>2684345</v>
      </c>
    </row>
    <row r="17" spans="1:16" x14ac:dyDescent="0.2">
      <c r="A17" s="24"/>
      <c r="B17" s="25"/>
      <c r="C17" s="26"/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>
        <f t="shared" si="0"/>
        <v>0</v>
      </c>
    </row>
    <row r="18" spans="1:16" x14ac:dyDescent="0.2">
      <c r="A18" s="24" t="s">
        <v>54</v>
      </c>
      <c r="B18" s="25"/>
      <c r="C18" s="26"/>
      <c r="D18" s="2">
        <f>D58*0.03</f>
        <v>10140</v>
      </c>
      <c r="E18" s="2">
        <f>E58*0.03</f>
        <v>11526.449999999999</v>
      </c>
      <c r="F18" s="2">
        <f>F58*0.03</f>
        <v>14345.1435</v>
      </c>
      <c r="G18" s="2">
        <v>0</v>
      </c>
      <c r="H18" s="2">
        <v>0</v>
      </c>
      <c r="I18" s="2">
        <v>0</v>
      </c>
      <c r="J18" s="2">
        <v>0</v>
      </c>
      <c r="K18" s="2">
        <f>J64*0.03</f>
        <v>2385.7362399762119</v>
      </c>
      <c r="L18" s="2">
        <f>K64*0.03</f>
        <v>11172.368327175496</v>
      </c>
      <c r="M18" s="2">
        <f t="shared" ref="M18:O18" si="1">L64*0.03</f>
        <v>21725.989376990761</v>
      </c>
      <c r="N18" s="2">
        <f t="shared" si="1"/>
        <v>31238.149058300482</v>
      </c>
      <c r="O18" s="2">
        <f t="shared" si="1"/>
        <v>36390.713530049492</v>
      </c>
      <c r="P18">
        <f t="shared" si="0"/>
        <v>138924.55003249244</v>
      </c>
    </row>
    <row r="19" spans="1:16" x14ac:dyDescent="0.2">
      <c r="A19" s="24" t="s">
        <v>8</v>
      </c>
      <c r="B19" s="25"/>
      <c r="C19" s="26"/>
      <c r="D19" s="2"/>
      <c r="E19" s="2"/>
      <c r="F19" s="2"/>
      <c r="G19" s="2"/>
      <c r="H19" s="2"/>
      <c r="I19" s="2"/>
      <c r="P19">
        <f t="shared" si="0"/>
        <v>0</v>
      </c>
    </row>
    <row r="20" spans="1:16" x14ac:dyDescent="0.2">
      <c r="A20" s="24"/>
      <c r="B20" s="25"/>
      <c r="C20" s="26"/>
      <c r="D20" s="3"/>
      <c r="E20" s="3"/>
      <c r="F20" s="3"/>
      <c r="G20" s="3"/>
      <c r="H20" s="3"/>
      <c r="I20" s="3"/>
    </row>
    <row r="21" spans="1:16" ht="13.5" thickBot="1" x14ac:dyDescent="0.25">
      <c r="A21" s="34" t="s">
        <v>10</v>
      </c>
      <c r="B21" s="35"/>
      <c r="C21" s="36"/>
      <c r="D21" s="19">
        <f>D15+D16+D18+D19</f>
        <v>359014</v>
      </c>
      <c r="E21" s="19">
        <f t="shared" ref="E21:P21" si="2">E15+E16+E18+E19</f>
        <v>328635.45</v>
      </c>
      <c r="F21" s="19">
        <f t="shared" si="2"/>
        <v>318396.14350000001</v>
      </c>
      <c r="G21" s="19">
        <f t="shared" si="2"/>
        <v>282075</v>
      </c>
      <c r="H21" s="19">
        <f t="shared" si="2"/>
        <v>308629</v>
      </c>
      <c r="I21" s="19">
        <f t="shared" si="2"/>
        <v>388151</v>
      </c>
      <c r="J21" s="19">
        <f t="shared" si="2"/>
        <v>451554</v>
      </c>
      <c r="K21" s="19">
        <f t="shared" si="2"/>
        <v>418137.73623997619</v>
      </c>
      <c r="L21" s="19">
        <f t="shared" si="2"/>
        <v>589387.3683271755</v>
      </c>
      <c r="M21" s="19">
        <f t="shared" si="2"/>
        <v>527821.98937699071</v>
      </c>
      <c r="N21" s="19">
        <f t="shared" si="2"/>
        <v>387862.14905830048</v>
      </c>
      <c r="O21" s="19">
        <f t="shared" si="2"/>
        <v>375277.71353004948</v>
      </c>
      <c r="P21" s="19">
        <f t="shared" si="2"/>
        <v>4734941.5500324927</v>
      </c>
    </row>
    <row r="22" spans="1:16" x14ac:dyDescent="0.2">
      <c r="A22" s="24"/>
      <c r="B22" s="25"/>
      <c r="C22" s="26"/>
      <c r="D22" s="4"/>
      <c r="E22" s="4"/>
      <c r="F22" s="4"/>
      <c r="G22" s="4"/>
      <c r="H22" s="4"/>
      <c r="I22" s="4"/>
    </row>
    <row r="23" spans="1:16" x14ac:dyDescent="0.2">
      <c r="A23" s="24"/>
      <c r="B23" s="25"/>
      <c r="C23" s="26"/>
      <c r="D23" s="4"/>
      <c r="E23" s="4"/>
      <c r="F23" s="4"/>
      <c r="G23" s="4"/>
      <c r="H23" s="4"/>
      <c r="I23" s="4"/>
    </row>
    <row r="24" spans="1:16" x14ac:dyDescent="0.2">
      <c r="A24" s="24"/>
      <c r="B24" s="25"/>
      <c r="C24" s="26"/>
      <c r="D24" s="3"/>
      <c r="E24" s="3"/>
      <c r="F24" s="3"/>
      <c r="G24" s="3"/>
      <c r="H24" s="3"/>
      <c r="I24" s="3"/>
    </row>
    <row r="25" spans="1:16" x14ac:dyDescent="0.2">
      <c r="A25" s="34" t="s">
        <v>11</v>
      </c>
      <c r="B25" s="32"/>
      <c r="C25" s="33"/>
      <c r="D25" s="30"/>
      <c r="E25" s="30"/>
      <c r="F25" s="30"/>
      <c r="G25" s="30"/>
      <c r="H25" s="30"/>
      <c r="I25" s="30"/>
      <c r="J25" s="31"/>
      <c r="K25" s="31"/>
      <c r="L25" s="31"/>
      <c r="M25" s="31"/>
      <c r="N25" s="31"/>
      <c r="O25" s="31"/>
      <c r="P25" s="31"/>
    </row>
    <row r="26" spans="1:16" x14ac:dyDescent="0.2">
      <c r="A26" s="24"/>
      <c r="B26" s="25"/>
      <c r="C26" s="26"/>
      <c r="D26" s="3"/>
      <c r="E26" s="3"/>
      <c r="F26" s="3"/>
      <c r="G26" s="3"/>
      <c r="H26" s="3"/>
      <c r="I26" s="3"/>
    </row>
    <row r="27" spans="1:16" x14ac:dyDescent="0.2">
      <c r="A27" s="24" t="s">
        <v>49</v>
      </c>
      <c r="B27" s="25"/>
      <c r="C27" s="26"/>
      <c r="D27" s="2">
        <v>70000</v>
      </c>
      <c r="E27" s="2">
        <v>0</v>
      </c>
      <c r="F27" s="2">
        <v>130000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</row>
    <row r="28" spans="1:16" x14ac:dyDescent="0.2">
      <c r="A28" s="24" t="s">
        <v>71</v>
      </c>
      <c r="B28" s="25"/>
      <c r="C28" s="26"/>
      <c r="D28" s="2">
        <v>0</v>
      </c>
      <c r="E28" s="2">
        <v>0</v>
      </c>
      <c r="F28" s="2">
        <v>0</v>
      </c>
      <c r="G28" s="53">
        <v>0</v>
      </c>
      <c r="H28" s="53">
        <v>0</v>
      </c>
      <c r="I28" s="53">
        <v>0</v>
      </c>
      <c r="J28" s="53">
        <v>0</v>
      </c>
      <c r="K28">
        <v>5000</v>
      </c>
      <c r="L28">
        <v>5000</v>
      </c>
      <c r="M28">
        <v>5000</v>
      </c>
      <c r="N28">
        <v>5000</v>
      </c>
      <c r="O28">
        <v>5000</v>
      </c>
      <c r="P28">
        <f>D27+E27+F27+G27+H27+I27+J27+K27+L27+M27+N27+O27</f>
        <v>200000</v>
      </c>
    </row>
    <row r="29" spans="1:16" x14ac:dyDescent="0.2">
      <c r="A29" s="24" t="s">
        <v>72</v>
      </c>
      <c r="B29" s="25"/>
      <c r="C29" s="26"/>
      <c r="D29" s="2">
        <v>0</v>
      </c>
      <c r="E29" s="2">
        <v>0</v>
      </c>
      <c r="F29" s="2">
        <v>0</v>
      </c>
      <c r="G29" s="2">
        <v>2240</v>
      </c>
      <c r="H29" s="53">
        <v>0</v>
      </c>
      <c r="I29" s="53">
        <v>0</v>
      </c>
      <c r="J29" s="53">
        <v>0</v>
      </c>
      <c r="K29" s="53">
        <v>0</v>
      </c>
      <c r="L29" s="53">
        <v>0</v>
      </c>
      <c r="M29">
        <v>0</v>
      </c>
      <c r="N29">
        <v>2240</v>
      </c>
      <c r="O29">
        <v>0</v>
      </c>
      <c r="P29">
        <f t="shared" ref="P29:P52" si="3">D28+E28+F28+G28+H28+I28+J28+K28+L28+M28+N28+O28</f>
        <v>25000</v>
      </c>
    </row>
    <row r="30" spans="1:16" x14ac:dyDescent="0.2">
      <c r="A30" s="24" t="s">
        <v>73</v>
      </c>
      <c r="B30" s="25"/>
      <c r="C30" s="26"/>
      <c r="D30" s="2">
        <v>0</v>
      </c>
      <c r="E30" s="2">
        <v>0</v>
      </c>
      <c r="F30" s="2">
        <v>0</v>
      </c>
      <c r="G30" s="53">
        <v>0</v>
      </c>
      <c r="H30" s="53">
        <v>0</v>
      </c>
      <c r="I30" s="2">
        <v>10500</v>
      </c>
      <c r="J30" s="53">
        <v>0</v>
      </c>
      <c r="K30" s="53">
        <v>0</v>
      </c>
      <c r="L30" s="53">
        <v>0</v>
      </c>
      <c r="M30">
        <v>0</v>
      </c>
      <c r="O30">
        <v>0</v>
      </c>
      <c r="P30">
        <f t="shared" si="3"/>
        <v>4480</v>
      </c>
    </row>
    <row r="31" spans="1:16" x14ac:dyDescent="0.2">
      <c r="A31" s="24" t="s">
        <v>81</v>
      </c>
      <c r="B31" s="25"/>
      <c r="C31" s="26"/>
      <c r="D31" s="2">
        <v>0</v>
      </c>
      <c r="E31" s="2">
        <v>0</v>
      </c>
      <c r="F31" s="2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>
        <v>0</v>
      </c>
      <c r="N31">
        <v>15000</v>
      </c>
      <c r="O31">
        <v>0</v>
      </c>
      <c r="P31">
        <f t="shared" si="3"/>
        <v>10500</v>
      </c>
    </row>
    <row r="32" spans="1:16" x14ac:dyDescent="0.2">
      <c r="A32" s="24" t="s">
        <v>77</v>
      </c>
      <c r="B32" s="25"/>
      <c r="C32" s="26"/>
      <c r="D32" s="2">
        <v>0</v>
      </c>
      <c r="E32" s="2">
        <v>0</v>
      </c>
      <c r="F32" s="2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>
        <v>62500</v>
      </c>
      <c r="M32">
        <v>62500</v>
      </c>
      <c r="N32">
        <v>62500</v>
      </c>
      <c r="O32">
        <v>62500</v>
      </c>
      <c r="P32">
        <f t="shared" si="3"/>
        <v>15000</v>
      </c>
    </row>
    <row r="33" spans="1:16" x14ac:dyDescent="0.2">
      <c r="A33" s="24" t="s">
        <v>80</v>
      </c>
      <c r="B33" s="25"/>
      <c r="C33" s="26"/>
      <c r="D33" s="2">
        <v>6000</v>
      </c>
      <c r="E33" s="2">
        <v>6000</v>
      </c>
      <c r="F33" s="2">
        <v>6000</v>
      </c>
      <c r="G33" s="2">
        <v>6000</v>
      </c>
      <c r="H33" s="2">
        <v>6000</v>
      </c>
      <c r="I33" s="2">
        <v>6000</v>
      </c>
      <c r="J33" s="2">
        <v>6000</v>
      </c>
      <c r="K33" s="2">
        <v>6000</v>
      </c>
      <c r="L33" s="2">
        <v>6000</v>
      </c>
      <c r="M33" s="2">
        <v>6000</v>
      </c>
      <c r="N33" s="2">
        <v>6000</v>
      </c>
      <c r="O33" s="2">
        <v>6000</v>
      </c>
      <c r="P33">
        <f t="shared" si="3"/>
        <v>250000</v>
      </c>
    </row>
    <row r="34" spans="1:16" x14ac:dyDescent="0.2">
      <c r="A34" s="24" t="s">
        <v>78</v>
      </c>
      <c r="B34" s="25"/>
      <c r="C34" s="26"/>
      <c r="D34" s="2">
        <v>71429</v>
      </c>
      <c r="E34" s="2">
        <v>71429</v>
      </c>
      <c r="F34" s="2">
        <v>71429</v>
      </c>
      <c r="G34" s="2">
        <v>71429</v>
      </c>
      <c r="H34" s="2">
        <v>71429</v>
      </c>
      <c r="I34" s="2">
        <v>71429</v>
      </c>
      <c r="J34" s="2">
        <v>71429</v>
      </c>
      <c r="K34" s="2">
        <v>0</v>
      </c>
      <c r="L34" s="2">
        <v>0</v>
      </c>
      <c r="N34" s="2">
        <v>0</v>
      </c>
      <c r="O34" s="2">
        <v>0</v>
      </c>
      <c r="P34">
        <f t="shared" si="3"/>
        <v>72000</v>
      </c>
    </row>
    <row r="35" spans="1:16" x14ac:dyDescent="0.2">
      <c r="A35" s="24" t="s">
        <v>79</v>
      </c>
      <c r="B35" s="25"/>
      <c r="C35" s="26"/>
      <c r="D35" s="2">
        <v>0</v>
      </c>
      <c r="E35" s="2">
        <v>0</v>
      </c>
      <c r="F35" s="2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>
        <v>25000</v>
      </c>
      <c r="N35">
        <v>0</v>
      </c>
      <c r="O35" s="2">
        <v>0</v>
      </c>
      <c r="P35">
        <f t="shared" si="3"/>
        <v>500003</v>
      </c>
    </row>
    <row r="36" spans="1:16" x14ac:dyDescent="0.2">
      <c r="A36" s="24" t="s">
        <v>76</v>
      </c>
      <c r="B36" s="25"/>
      <c r="C36" s="26"/>
      <c r="D36" s="2">
        <v>50000</v>
      </c>
      <c r="E36" s="2">
        <v>50000</v>
      </c>
      <c r="F36" s="2">
        <v>50000</v>
      </c>
      <c r="G36" s="53">
        <v>0</v>
      </c>
      <c r="H36" s="2">
        <v>0</v>
      </c>
      <c r="I36" s="53">
        <v>0</v>
      </c>
      <c r="J36">
        <v>0</v>
      </c>
      <c r="K36" s="53">
        <v>0</v>
      </c>
      <c r="L36">
        <v>0</v>
      </c>
      <c r="M36">
        <v>0</v>
      </c>
      <c r="N36">
        <v>0</v>
      </c>
      <c r="O36">
        <v>0</v>
      </c>
      <c r="P36">
        <f t="shared" si="3"/>
        <v>25000</v>
      </c>
    </row>
    <row r="37" spans="1:16" x14ac:dyDescent="0.2">
      <c r="A37" s="24" t="s">
        <v>12</v>
      </c>
      <c r="B37" s="25"/>
      <c r="C37" s="26"/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>
        <f t="shared" si="3"/>
        <v>150000</v>
      </c>
    </row>
    <row r="38" spans="1:16" x14ac:dyDescent="0.2">
      <c r="A38" s="24" t="s">
        <v>48</v>
      </c>
      <c r="B38" s="25"/>
      <c r="C38" s="26"/>
      <c r="D38" s="2">
        <v>0</v>
      </c>
      <c r="E38" s="2">
        <v>0</v>
      </c>
      <c r="F38" s="2">
        <v>18750</v>
      </c>
      <c r="G38" s="2">
        <v>0</v>
      </c>
      <c r="H38" s="2">
        <v>0</v>
      </c>
      <c r="I38" s="2">
        <v>18750</v>
      </c>
      <c r="J38">
        <v>0</v>
      </c>
      <c r="K38">
        <v>0</v>
      </c>
      <c r="L38">
        <v>18750</v>
      </c>
      <c r="M38">
        <v>0</v>
      </c>
      <c r="N38">
        <v>0</v>
      </c>
      <c r="O38">
        <v>18750</v>
      </c>
      <c r="P38">
        <f t="shared" si="3"/>
        <v>0</v>
      </c>
    </row>
    <row r="39" spans="1:16" x14ac:dyDescent="0.2">
      <c r="A39" s="24" t="s">
        <v>69</v>
      </c>
      <c r="B39" s="25"/>
      <c r="C39" s="26"/>
      <c r="D39" s="2">
        <v>7917</v>
      </c>
      <c r="E39" s="2">
        <v>7917</v>
      </c>
      <c r="F39" s="2">
        <v>7917</v>
      </c>
      <c r="G39" s="2">
        <v>7917</v>
      </c>
      <c r="H39" s="2">
        <v>7917</v>
      </c>
      <c r="I39" s="2">
        <v>7917</v>
      </c>
      <c r="J39" s="2">
        <v>7917</v>
      </c>
      <c r="K39" s="2">
        <v>7917</v>
      </c>
      <c r="L39" s="2">
        <v>7917</v>
      </c>
      <c r="M39" s="2">
        <v>7917</v>
      </c>
      <c r="N39" s="2">
        <v>7917</v>
      </c>
      <c r="O39" s="2">
        <v>7917</v>
      </c>
      <c r="P39">
        <f t="shared" si="3"/>
        <v>75000</v>
      </c>
    </row>
    <row r="40" spans="1:16" x14ac:dyDescent="0.2">
      <c r="A40" s="24" t="s">
        <v>13</v>
      </c>
      <c r="B40" s="25"/>
      <c r="C40" s="26"/>
      <c r="D40" s="2">
        <v>0</v>
      </c>
      <c r="E40" s="2">
        <v>0</v>
      </c>
      <c r="F40" s="2">
        <v>32000</v>
      </c>
      <c r="G40" s="2">
        <v>0</v>
      </c>
      <c r="H40" s="2">
        <v>0</v>
      </c>
      <c r="I40" s="2">
        <v>32000</v>
      </c>
      <c r="J40">
        <v>0</v>
      </c>
      <c r="K40">
        <v>0</v>
      </c>
      <c r="L40">
        <v>32000</v>
      </c>
      <c r="M40">
        <v>0</v>
      </c>
      <c r="N40">
        <v>0</v>
      </c>
      <c r="O40">
        <v>32000</v>
      </c>
      <c r="P40">
        <f t="shared" si="3"/>
        <v>95004</v>
      </c>
    </row>
    <row r="41" spans="1:16" x14ac:dyDescent="0.2">
      <c r="A41" s="24" t="s">
        <v>68</v>
      </c>
      <c r="B41" s="25"/>
      <c r="C41" s="26"/>
      <c r="D41" s="2">
        <v>9620</v>
      </c>
      <c r="E41" s="2">
        <v>6500</v>
      </c>
      <c r="F41" s="2">
        <v>6500</v>
      </c>
      <c r="G41" s="2">
        <v>6500</v>
      </c>
      <c r="H41" s="2">
        <v>6500</v>
      </c>
      <c r="I41" s="53">
        <v>9620</v>
      </c>
      <c r="J41" s="53">
        <v>6500</v>
      </c>
      <c r="K41" s="53">
        <v>6500</v>
      </c>
      <c r="L41" s="53">
        <v>6500</v>
      </c>
      <c r="M41" s="53">
        <v>6500</v>
      </c>
      <c r="N41" s="53">
        <v>9620</v>
      </c>
      <c r="O41" s="53">
        <v>6500</v>
      </c>
      <c r="P41">
        <f t="shared" si="3"/>
        <v>128000</v>
      </c>
    </row>
    <row r="42" spans="1:16" x14ac:dyDescent="0.2">
      <c r="A42" s="24" t="s">
        <v>70</v>
      </c>
      <c r="B42" s="25"/>
      <c r="C42" s="26"/>
      <c r="D42" s="2">
        <v>3000</v>
      </c>
      <c r="E42" s="2">
        <v>3000</v>
      </c>
      <c r="F42" s="2">
        <v>3000</v>
      </c>
      <c r="G42" s="2">
        <v>3000</v>
      </c>
      <c r="H42" s="2">
        <v>3000</v>
      </c>
      <c r="I42" s="2">
        <v>4100</v>
      </c>
      <c r="J42" s="2">
        <v>4100</v>
      </c>
      <c r="K42" s="2">
        <v>5000</v>
      </c>
      <c r="L42" s="2">
        <v>4100</v>
      </c>
      <c r="M42" s="2">
        <v>3000</v>
      </c>
      <c r="N42" s="2">
        <v>3000</v>
      </c>
      <c r="O42" s="2">
        <v>3000</v>
      </c>
      <c r="P42">
        <f t="shared" si="3"/>
        <v>87360</v>
      </c>
    </row>
    <row r="43" spans="1:16" x14ac:dyDescent="0.2">
      <c r="A43" s="24" t="s">
        <v>14</v>
      </c>
      <c r="B43" s="25"/>
      <c r="C43" s="26"/>
      <c r="D43" s="2">
        <v>55000</v>
      </c>
      <c r="E43" s="2">
        <v>55000</v>
      </c>
      <c r="F43" s="2">
        <v>55000</v>
      </c>
      <c r="G43" s="2">
        <v>55000</v>
      </c>
      <c r="H43" s="2">
        <v>55000</v>
      </c>
      <c r="I43" s="2">
        <v>55000</v>
      </c>
      <c r="J43" s="2">
        <v>55000</v>
      </c>
      <c r="K43" s="2">
        <v>55000</v>
      </c>
      <c r="L43" s="2">
        <v>55000</v>
      </c>
      <c r="M43" s="2">
        <v>55000</v>
      </c>
      <c r="N43" s="2">
        <v>55000</v>
      </c>
      <c r="O43" s="2">
        <v>55000</v>
      </c>
      <c r="P43">
        <f t="shared" si="3"/>
        <v>41300</v>
      </c>
    </row>
    <row r="44" spans="1:16" x14ac:dyDescent="0.2">
      <c r="A44" s="24" t="s">
        <v>74</v>
      </c>
      <c r="B44" s="25"/>
      <c r="C44" s="26"/>
      <c r="D44" s="2">
        <v>5000</v>
      </c>
      <c r="E44" s="2">
        <v>0</v>
      </c>
      <c r="F44" s="2">
        <v>0</v>
      </c>
      <c r="G44" s="2">
        <v>0</v>
      </c>
      <c r="H44" s="2">
        <v>5000</v>
      </c>
      <c r="I44" s="2">
        <v>5000</v>
      </c>
      <c r="J44" s="2">
        <v>5000</v>
      </c>
      <c r="K44" s="2">
        <v>5000</v>
      </c>
      <c r="L44" s="2">
        <v>5000</v>
      </c>
      <c r="M44" s="2">
        <v>5000</v>
      </c>
      <c r="N44" s="2">
        <v>0</v>
      </c>
      <c r="O44" s="2">
        <v>5000</v>
      </c>
      <c r="P44">
        <f t="shared" si="3"/>
        <v>660000</v>
      </c>
    </row>
    <row r="45" spans="1:16" x14ac:dyDescent="0.2">
      <c r="A45" s="24" t="s">
        <v>50</v>
      </c>
      <c r="B45" s="25"/>
      <c r="C45" s="26"/>
      <c r="D45" s="2">
        <v>27250</v>
      </c>
      <c r="E45" s="2">
        <v>27250</v>
      </c>
      <c r="F45" s="2">
        <v>27250</v>
      </c>
      <c r="G45" s="2">
        <v>27250</v>
      </c>
      <c r="H45" s="2">
        <v>27250</v>
      </c>
      <c r="I45" s="2">
        <v>27250</v>
      </c>
      <c r="J45" s="2">
        <v>27250</v>
      </c>
      <c r="K45" s="2">
        <v>27250</v>
      </c>
      <c r="L45" s="2">
        <v>27250</v>
      </c>
      <c r="M45" s="2">
        <v>27250</v>
      </c>
      <c r="N45" s="2">
        <v>27250</v>
      </c>
      <c r="O45" s="2">
        <v>27250</v>
      </c>
      <c r="P45">
        <f t="shared" si="3"/>
        <v>40000</v>
      </c>
    </row>
    <row r="46" spans="1:16" x14ac:dyDescent="0.2">
      <c r="A46" s="24" t="s">
        <v>53</v>
      </c>
      <c r="B46" s="25"/>
      <c r="C46" s="26"/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25000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>
        <f t="shared" si="3"/>
        <v>327000</v>
      </c>
    </row>
    <row r="47" spans="1:16" x14ac:dyDescent="0.2">
      <c r="A47" s="24" t="s">
        <v>75</v>
      </c>
      <c r="B47" s="25"/>
      <c r="C47" s="26"/>
      <c r="D47" s="2">
        <v>0</v>
      </c>
      <c r="E47" s="2">
        <v>0</v>
      </c>
      <c r="F47" s="2">
        <v>779000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2">
        <v>0</v>
      </c>
      <c r="M47" s="2">
        <v>0</v>
      </c>
      <c r="N47" s="2">
        <v>0</v>
      </c>
      <c r="O47" s="2">
        <v>0</v>
      </c>
      <c r="P47">
        <f t="shared" si="3"/>
        <v>25000</v>
      </c>
    </row>
    <row r="48" spans="1:16" x14ac:dyDescent="0.2">
      <c r="A48" s="24" t="s">
        <v>55</v>
      </c>
      <c r="B48" s="25"/>
      <c r="C48" s="26"/>
      <c r="D48" s="2">
        <v>1333</v>
      </c>
      <c r="E48" s="2">
        <v>1333</v>
      </c>
      <c r="F48" s="2">
        <v>1333</v>
      </c>
      <c r="G48" s="2">
        <v>1333</v>
      </c>
      <c r="H48" s="2">
        <v>1333</v>
      </c>
      <c r="I48" s="2">
        <v>1333</v>
      </c>
      <c r="J48" s="2">
        <v>1333</v>
      </c>
      <c r="K48" s="2">
        <v>1333</v>
      </c>
      <c r="L48" s="2">
        <v>1333</v>
      </c>
      <c r="M48" s="2">
        <v>1333</v>
      </c>
      <c r="N48" s="2">
        <v>1333</v>
      </c>
      <c r="O48" s="2">
        <v>1333</v>
      </c>
      <c r="P48">
        <f t="shared" si="3"/>
        <v>779000</v>
      </c>
    </row>
    <row r="49" spans="1:16" x14ac:dyDescent="0.2">
      <c r="A49" s="24" t="s">
        <v>51</v>
      </c>
      <c r="B49" s="25"/>
      <c r="C49" s="26"/>
      <c r="D49" s="2">
        <v>6250</v>
      </c>
      <c r="E49" s="2">
        <v>6250</v>
      </c>
      <c r="F49" s="2">
        <v>6250</v>
      </c>
      <c r="G49" s="2">
        <v>6250</v>
      </c>
      <c r="H49" s="2">
        <v>6250</v>
      </c>
      <c r="I49" s="2">
        <v>6250</v>
      </c>
      <c r="J49" s="2">
        <v>6250</v>
      </c>
      <c r="K49" s="2">
        <v>6250</v>
      </c>
      <c r="L49" s="2">
        <v>6250</v>
      </c>
      <c r="M49" s="2">
        <v>6250</v>
      </c>
      <c r="N49" s="2">
        <v>6250</v>
      </c>
      <c r="O49" s="2">
        <v>6250</v>
      </c>
      <c r="P49">
        <f t="shared" si="3"/>
        <v>15996</v>
      </c>
    </row>
    <row r="50" spans="1:16" x14ac:dyDescent="0.2">
      <c r="A50" s="24" t="s">
        <v>52</v>
      </c>
      <c r="B50" s="25"/>
      <c r="C50" s="26"/>
      <c r="D50" s="2">
        <v>0</v>
      </c>
      <c r="E50" s="2">
        <v>0</v>
      </c>
      <c r="F50" s="2">
        <v>15000</v>
      </c>
      <c r="G50" s="2">
        <v>0</v>
      </c>
      <c r="H50" s="53">
        <v>0</v>
      </c>
      <c r="I50" s="2">
        <v>0</v>
      </c>
      <c r="J50" s="2">
        <v>15000</v>
      </c>
      <c r="K50" s="2">
        <v>0</v>
      </c>
      <c r="L50">
        <v>0</v>
      </c>
      <c r="M50" s="2">
        <v>0</v>
      </c>
      <c r="N50" s="2">
        <v>15000</v>
      </c>
      <c r="O50" s="2">
        <v>0</v>
      </c>
      <c r="P50">
        <f t="shared" si="3"/>
        <v>75000</v>
      </c>
    </row>
    <row r="51" spans="1:16" x14ac:dyDescent="0.2">
      <c r="A51" s="24" t="s">
        <v>15</v>
      </c>
      <c r="B51" s="25"/>
      <c r="C51" s="26"/>
      <c r="D51" s="2">
        <v>0</v>
      </c>
      <c r="E51" s="2">
        <v>0</v>
      </c>
      <c r="F51" s="2">
        <v>0</v>
      </c>
      <c r="G51" s="53">
        <f>F64*-0.065</f>
        <v>26835.991422499999</v>
      </c>
      <c r="H51" s="53">
        <f>G64*-0.065</f>
        <v>22395.1908649625</v>
      </c>
      <c r="I51" s="53">
        <f>H64*-0.065</f>
        <v>16119.128271185062</v>
      </c>
      <c r="J51" s="53">
        <f>I64*-0.065</f>
        <v>10146.741608812088</v>
      </c>
      <c r="K51" s="2">
        <v>0</v>
      </c>
      <c r="L51">
        <v>0</v>
      </c>
      <c r="M51" s="2">
        <v>0</v>
      </c>
      <c r="N51" s="2">
        <v>0</v>
      </c>
      <c r="O51" s="2">
        <v>0</v>
      </c>
      <c r="P51">
        <f t="shared" si="3"/>
        <v>45000</v>
      </c>
    </row>
    <row r="52" spans="1:16" x14ac:dyDescent="0.2">
      <c r="A52" s="24" t="s">
        <v>16</v>
      </c>
      <c r="B52" s="25"/>
      <c r="C52" s="26"/>
      <c r="D52" s="2">
        <v>0</v>
      </c>
      <c r="E52" s="2">
        <v>0</v>
      </c>
      <c r="F52" s="2">
        <v>0</v>
      </c>
      <c r="G52" s="53">
        <v>0</v>
      </c>
      <c r="H52" s="2">
        <v>0</v>
      </c>
      <c r="I52" s="2">
        <v>0</v>
      </c>
      <c r="J52" s="2">
        <v>0</v>
      </c>
      <c r="K52" s="2">
        <v>0</v>
      </c>
      <c r="L52">
        <v>0</v>
      </c>
      <c r="M52" s="2">
        <v>0</v>
      </c>
      <c r="N52" s="2">
        <v>0</v>
      </c>
      <c r="O52" s="2">
        <v>0</v>
      </c>
      <c r="P52">
        <f t="shared" si="3"/>
        <v>75497.052167459653</v>
      </c>
    </row>
    <row r="53" spans="1:16" x14ac:dyDescent="0.2">
      <c r="A53" s="24"/>
      <c r="B53" s="25"/>
      <c r="C53" s="26"/>
      <c r="D53" s="3"/>
      <c r="E53" s="3"/>
      <c r="F53" s="3"/>
      <c r="G53" s="3"/>
      <c r="H53" s="3">
        <v>0</v>
      </c>
      <c r="I53" s="3"/>
    </row>
    <row r="54" spans="1:16" ht="13.5" thickBot="1" x14ac:dyDescent="0.25">
      <c r="A54" s="34" t="s">
        <v>17</v>
      </c>
      <c r="B54" s="35"/>
      <c r="C54" s="36"/>
      <c r="D54" s="54">
        <f>D27+D28+D29+D30+D31+D32+D33+D34+D35+D36+D37+D38+D40+D41+D39+D42+D43+D44+D45+D46+D47+D48+D49+D50+D51+D52</f>
        <v>312799</v>
      </c>
      <c r="E54" s="54">
        <f t="shared" ref="E54:O54" si="4">E27+E28+E29+E30+E31+E32+E33+E34+E35+E36+E37+E38+E40+E41+E39+E42+E43+E44+E45+E46+E47+E48+E49+E50+E51+E52</f>
        <v>234679</v>
      </c>
      <c r="F54" s="54">
        <f t="shared" si="4"/>
        <v>1209429</v>
      </c>
      <c r="G54" s="54">
        <f>G27+G28+G29+G30+G31+G32+G33+G34+G35+G36+G37+G38+G39+G40+G41+G42+G43+G44+G45+G46+G47+G48+G49+G50+G51+G52</f>
        <v>213754.9914225</v>
      </c>
      <c r="H54" s="54">
        <f t="shared" si="4"/>
        <v>212074.1908649625</v>
      </c>
      <c r="I54" s="54">
        <f t="shared" si="4"/>
        <v>296268.12827118504</v>
      </c>
      <c r="J54" s="54">
        <f t="shared" si="4"/>
        <v>215925.7416088121</v>
      </c>
      <c r="K54" s="54">
        <f t="shared" si="4"/>
        <v>125250</v>
      </c>
      <c r="L54" s="54">
        <f t="shared" si="4"/>
        <v>237600</v>
      </c>
      <c r="M54" s="54">
        <f t="shared" si="4"/>
        <v>210750</v>
      </c>
      <c r="N54" s="54">
        <f t="shared" si="4"/>
        <v>216110</v>
      </c>
      <c r="O54" s="54">
        <f t="shared" si="4"/>
        <v>236500</v>
      </c>
      <c r="P54" s="20"/>
    </row>
    <row r="55" spans="1:16" x14ac:dyDescent="0.2">
      <c r="A55" s="24"/>
      <c r="B55" s="25"/>
      <c r="C55" s="26"/>
      <c r="D55" s="4"/>
      <c r="E55" s="4"/>
      <c r="F55" s="4"/>
      <c r="G55" s="4"/>
      <c r="H55" s="4"/>
      <c r="I55" s="4"/>
    </row>
    <row r="56" spans="1:16" x14ac:dyDescent="0.2">
      <c r="A56" s="24"/>
      <c r="B56" s="25"/>
      <c r="C56" s="26"/>
      <c r="D56" s="4"/>
      <c r="E56" s="4"/>
      <c r="F56" s="4"/>
      <c r="G56" s="4"/>
      <c r="H56" s="4"/>
      <c r="I56" s="4"/>
    </row>
    <row r="57" spans="1:16" x14ac:dyDescent="0.2">
      <c r="A57" s="24"/>
      <c r="B57" s="25"/>
      <c r="C57" s="26"/>
      <c r="D57" s="3"/>
      <c r="E57" s="3"/>
      <c r="F57" s="3"/>
      <c r="G57" s="3"/>
      <c r="H57" s="3"/>
      <c r="I57" s="3"/>
    </row>
    <row r="58" spans="1:16" x14ac:dyDescent="0.2">
      <c r="A58" s="37" t="s">
        <v>18</v>
      </c>
      <c r="B58" s="38"/>
      <c r="C58" s="39"/>
      <c r="D58" s="3">
        <v>338000</v>
      </c>
      <c r="E58" s="3">
        <f>D64</f>
        <v>384215</v>
      </c>
      <c r="F58" s="3">
        <f t="shared" ref="F58:O58" si="5">E64</f>
        <v>478171.45</v>
      </c>
      <c r="G58" s="3">
        <f t="shared" si="5"/>
        <v>-412861.40649999998</v>
      </c>
      <c r="H58" s="3">
        <f t="shared" si="5"/>
        <v>-344541.39792249998</v>
      </c>
      <c r="I58" s="3">
        <f t="shared" si="5"/>
        <v>-247986.58878746248</v>
      </c>
      <c r="J58" s="3">
        <f t="shared" si="5"/>
        <v>-156103.71705864751</v>
      </c>
      <c r="K58" s="3">
        <f t="shared" si="5"/>
        <v>79524.541332540393</v>
      </c>
      <c r="L58" s="3">
        <f t="shared" si="5"/>
        <v>372412.27757251658</v>
      </c>
      <c r="M58" s="3">
        <f t="shared" si="5"/>
        <v>724199.64589969208</v>
      </c>
      <c r="N58" s="3">
        <f t="shared" si="5"/>
        <v>1041271.6352766828</v>
      </c>
      <c r="O58" s="3">
        <f t="shared" si="5"/>
        <v>1213023.7843349832</v>
      </c>
    </row>
    <row r="59" spans="1:16" x14ac:dyDescent="0.2">
      <c r="A59" s="40"/>
      <c r="B59" s="41"/>
      <c r="C59" s="42"/>
      <c r="D59" s="3"/>
      <c r="E59" s="3"/>
      <c r="F59" s="3"/>
      <c r="G59" s="3"/>
      <c r="H59" s="3"/>
      <c r="I59" s="3"/>
    </row>
    <row r="60" spans="1:16" x14ac:dyDescent="0.2">
      <c r="A60" s="37"/>
      <c r="B60" s="38"/>
      <c r="C60" s="39"/>
      <c r="D60" s="3"/>
      <c r="E60" s="3"/>
      <c r="F60" s="3"/>
      <c r="G60" s="3"/>
      <c r="H60" s="3"/>
      <c r="I60" s="3"/>
    </row>
    <row r="61" spans="1:16" x14ac:dyDescent="0.2">
      <c r="A61" s="43" t="s">
        <v>19</v>
      </c>
      <c r="B61" s="44"/>
      <c r="C61" s="45"/>
      <c r="D61" s="3">
        <f>D21-D54</f>
        <v>46215</v>
      </c>
      <c r="E61" s="3">
        <f t="shared" ref="E61:O61" si="6">E21-E54</f>
        <v>93956.450000000012</v>
      </c>
      <c r="F61" s="3">
        <f t="shared" si="6"/>
        <v>-891032.85649999999</v>
      </c>
      <c r="G61" s="3">
        <f t="shared" si="6"/>
        <v>68320.008577500004</v>
      </c>
      <c r="H61" s="3">
        <f t="shared" si="6"/>
        <v>96554.809135037503</v>
      </c>
      <c r="I61" s="3">
        <f t="shared" si="6"/>
        <v>91882.871728814964</v>
      </c>
      <c r="J61" s="3">
        <f t="shared" si="6"/>
        <v>235628.2583911879</v>
      </c>
      <c r="K61" s="3">
        <f t="shared" si="6"/>
        <v>292887.73623997619</v>
      </c>
      <c r="L61" s="3">
        <f t="shared" si="6"/>
        <v>351787.3683271755</v>
      </c>
      <c r="M61" s="3">
        <f t="shared" si="6"/>
        <v>317071.98937699071</v>
      </c>
      <c r="N61" s="3">
        <f t="shared" si="6"/>
        <v>171752.14905830048</v>
      </c>
      <c r="O61" s="3">
        <f t="shared" si="6"/>
        <v>138777.71353004948</v>
      </c>
    </row>
    <row r="62" spans="1:16" x14ac:dyDescent="0.2">
      <c r="A62" s="40"/>
      <c r="B62" s="41"/>
      <c r="C62" s="42"/>
      <c r="D62" s="3"/>
      <c r="E62" s="3"/>
      <c r="F62" s="3"/>
      <c r="G62" s="3"/>
      <c r="H62" s="3"/>
      <c r="I62" s="3"/>
    </row>
    <row r="63" spans="1:16" x14ac:dyDescent="0.2">
      <c r="A63" s="27"/>
      <c r="B63" s="28"/>
      <c r="C63" s="29"/>
      <c r="D63" s="3"/>
      <c r="E63" s="3"/>
      <c r="F63" s="3"/>
      <c r="G63" s="3"/>
      <c r="H63" s="3"/>
      <c r="I63" s="3"/>
    </row>
    <row r="64" spans="1:16" ht="13.5" thickBot="1" x14ac:dyDescent="0.25">
      <c r="A64" s="46" t="s">
        <v>20</v>
      </c>
      <c r="B64" s="47"/>
      <c r="C64" s="48"/>
      <c r="D64" s="19">
        <f>D58+D61</f>
        <v>384215</v>
      </c>
      <c r="E64" s="19">
        <f t="shared" ref="E64:O64" si="7">E58+E61</f>
        <v>478171.45</v>
      </c>
      <c r="F64" s="19">
        <f t="shared" si="7"/>
        <v>-412861.40649999998</v>
      </c>
      <c r="G64" s="19">
        <f t="shared" si="7"/>
        <v>-344541.39792249998</v>
      </c>
      <c r="H64" s="19">
        <f t="shared" si="7"/>
        <v>-247986.58878746248</v>
      </c>
      <c r="I64" s="19">
        <f t="shared" si="7"/>
        <v>-156103.71705864751</v>
      </c>
      <c r="J64" s="19">
        <f t="shared" si="7"/>
        <v>79524.541332540393</v>
      </c>
      <c r="K64" s="19">
        <f t="shared" si="7"/>
        <v>372412.27757251658</v>
      </c>
      <c r="L64" s="19">
        <f t="shared" si="7"/>
        <v>724199.64589969208</v>
      </c>
      <c r="M64" s="19">
        <f t="shared" si="7"/>
        <v>1041271.6352766828</v>
      </c>
      <c r="N64" s="19">
        <f t="shared" si="7"/>
        <v>1213023.7843349832</v>
      </c>
      <c r="O64" s="19">
        <f t="shared" si="7"/>
        <v>1351801.4978650326</v>
      </c>
      <c r="P64" s="20"/>
    </row>
    <row r="65" spans="1:9" x14ac:dyDescent="0.2">
      <c r="A65" s="2"/>
      <c r="B65" s="2"/>
      <c r="C65" s="2"/>
      <c r="D65" s="3"/>
      <c r="E65" s="3"/>
      <c r="F65" s="3"/>
      <c r="G65" s="3"/>
      <c r="H65" s="3"/>
      <c r="I65" s="3"/>
    </row>
    <row r="66" spans="1:9" x14ac:dyDescent="0.2">
      <c r="A66" s="2"/>
      <c r="B66" s="2"/>
      <c r="C66" s="2"/>
      <c r="D66" s="3"/>
      <c r="E66" s="3"/>
      <c r="F66" s="3"/>
      <c r="G66" s="3"/>
      <c r="H66" s="3"/>
      <c r="I66" s="3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2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2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2">
      <c r="A125" s="2"/>
      <c r="B125" s="2"/>
      <c r="C125" s="2"/>
      <c r="D125" s="2"/>
      <c r="E125" s="2"/>
      <c r="F125" s="2"/>
      <c r="G125" s="2"/>
      <c r="H125" s="2"/>
      <c r="I125" s="2"/>
    </row>
    <row r="126" spans="1:9" x14ac:dyDescent="0.2">
      <c r="A126" s="2"/>
      <c r="B126" s="2"/>
      <c r="C126" s="2"/>
      <c r="D126" s="2"/>
      <c r="E126" s="2"/>
      <c r="F126" s="2"/>
      <c r="G126" s="2"/>
      <c r="H126" s="2"/>
      <c r="I126" s="2"/>
    </row>
    <row r="127" spans="1:9" x14ac:dyDescent="0.2">
      <c r="A127" s="2"/>
      <c r="B127" s="2"/>
      <c r="C127" s="2"/>
      <c r="D127" s="2"/>
      <c r="E127" s="2"/>
      <c r="F127" s="2"/>
      <c r="G127" s="2"/>
      <c r="H127" s="2"/>
      <c r="I127" s="2"/>
    </row>
    <row r="128" spans="1:9" x14ac:dyDescent="0.2">
      <c r="A128" s="2"/>
      <c r="B128" s="2"/>
      <c r="C128" s="2"/>
      <c r="D128" s="2"/>
      <c r="E128" s="2"/>
      <c r="F128" s="2"/>
      <c r="G128" s="2"/>
      <c r="H128" s="2"/>
      <c r="I128" s="2"/>
    </row>
    <row r="129" spans="1:9" x14ac:dyDescent="0.2">
      <c r="A129" s="2"/>
      <c r="B129" s="2"/>
      <c r="C129" s="2"/>
      <c r="D129" s="2"/>
      <c r="E129" s="2"/>
      <c r="F129" s="2"/>
      <c r="G129" s="2"/>
      <c r="H129" s="2"/>
      <c r="I129" s="2"/>
    </row>
    <row r="130" spans="1:9" x14ac:dyDescent="0.2">
      <c r="A130" s="2"/>
      <c r="B130" s="2"/>
      <c r="C130" s="2"/>
      <c r="D130" s="2"/>
      <c r="E130" s="2"/>
      <c r="F130" s="2"/>
      <c r="G130" s="2"/>
      <c r="H130" s="2"/>
      <c r="I130" s="2"/>
    </row>
    <row r="131" spans="1:9" x14ac:dyDescent="0.2">
      <c r="A131" s="2"/>
      <c r="B131" s="2"/>
      <c r="C131" s="2"/>
      <c r="D131" s="2"/>
      <c r="E131" s="2"/>
      <c r="F131" s="2"/>
      <c r="G131" s="2"/>
      <c r="H131" s="2"/>
      <c r="I131" s="2"/>
    </row>
    <row r="132" spans="1:9" x14ac:dyDescent="0.2">
      <c r="A132" s="2"/>
      <c r="B132" s="2"/>
      <c r="C132" s="2"/>
      <c r="D132" s="2"/>
      <c r="E132" s="2"/>
      <c r="F132" s="2"/>
      <c r="G132" s="2"/>
      <c r="H132" s="2"/>
      <c r="I132" s="2"/>
    </row>
  </sheetData>
  <printOptions gridLines="1" gridLinesSet="0"/>
  <pageMargins left="0.75" right="0.75" top="1" bottom="1" header="0.5" footer="0.5"/>
  <pageSetup paperSize="8" scale="83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5" t="s">
        <v>21</v>
      </c>
      <c r="D1" t="s">
        <v>67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22</v>
      </c>
      <c r="H5" s="9" t="s">
        <v>5</v>
      </c>
      <c r="I5" s="9" t="s">
        <v>23</v>
      </c>
      <c r="J5" s="9" t="s">
        <v>24</v>
      </c>
      <c r="K5" s="9" t="s">
        <v>43</v>
      </c>
      <c r="L5" s="9" t="s">
        <v>44</v>
      </c>
      <c r="M5" s="9" t="s">
        <v>60</v>
      </c>
      <c r="N5" s="9" t="s">
        <v>61</v>
      </c>
      <c r="O5" s="9" t="s">
        <v>37</v>
      </c>
      <c r="P5" s="9" t="s">
        <v>38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25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26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27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28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29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30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62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22</v>
      </c>
      <c r="H47" s="9" t="s">
        <v>5</v>
      </c>
      <c r="I47" s="9" t="s">
        <v>23</v>
      </c>
      <c r="J47" s="9" t="s">
        <v>24</v>
      </c>
      <c r="K47" s="9" t="s">
        <v>43</v>
      </c>
      <c r="L47" s="9" t="s">
        <v>44</v>
      </c>
      <c r="M47" s="9" t="s">
        <v>60</v>
      </c>
      <c r="N47" s="9" t="s">
        <v>61</v>
      </c>
      <c r="O47" s="9" t="s">
        <v>37</v>
      </c>
      <c r="P47" s="9" t="s">
        <v>38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31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32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58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59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33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34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22</v>
      </c>
      <c r="H78" s="9" t="s">
        <v>5</v>
      </c>
      <c r="I78" s="9" t="s">
        <v>23</v>
      </c>
      <c r="J78" s="9" t="s">
        <v>24</v>
      </c>
      <c r="K78" s="9" t="s">
        <v>43</v>
      </c>
      <c r="L78" s="9" t="s">
        <v>44</v>
      </c>
      <c r="M78" s="9" t="s">
        <v>60</v>
      </c>
      <c r="N78" s="9" t="s">
        <v>61</v>
      </c>
      <c r="O78" s="9" t="s">
        <v>37</v>
      </c>
      <c r="P78" s="9" t="s">
        <v>38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66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65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35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63</v>
      </c>
      <c r="B91" s="8"/>
      <c r="C91" t="s">
        <v>8</v>
      </c>
      <c r="D91" t="s">
        <v>8</v>
      </c>
      <c r="E91" t="s">
        <v>36</v>
      </c>
      <c r="F91" t="s">
        <v>36</v>
      </c>
      <c r="G91" t="s">
        <v>36</v>
      </c>
      <c r="H91" t="s">
        <v>36</v>
      </c>
      <c r="I91" t="s">
        <v>36</v>
      </c>
      <c r="J91" t="s">
        <v>36</v>
      </c>
      <c r="K91" t="s">
        <v>36</v>
      </c>
      <c r="L91" t="s">
        <v>36</v>
      </c>
      <c r="M91" t="s">
        <v>36</v>
      </c>
      <c r="N91" t="s">
        <v>36</v>
      </c>
      <c r="O91" t="s">
        <v>36</v>
      </c>
      <c r="P91" t="s">
        <v>36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40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41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22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64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57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42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Marie Pitson</cp:lastModifiedBy>
  <cp:lastPrinted>2019-06-17T12:16:46Z</cp:lastPrinted>
  <dcterms:created xsi:type="dcterms:W3CDTF">2011-01-20T13:47:40Z</dcterms:created>
  <dcterms:modified xsi:type="dcterms:W3CDTF">2019-06-17T12:17:10Z</dcterms:modified>
</cp:coreProperties>
</file>