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.forster\Documents\"/>
    </mc:Choice>
  </mc:AlternateContent>
  <bookViews>
    <workbookView xWindow="0" yWindow="0" windowWidth="21600" windowHeight="9600" firstSheet="3" activeTab="8"/>
  </bookViews>
  <sheets>
    <sheet name="Sheet1" sheetId="1" r:id="rId1"/>
    <sheet name="Overall Summary" sheetId="5" r:id="rId2"/>
    <sheet name="Ambient test" sheetId="2" r:id="rId3"/>
    <sheet name="Cold test" sheetId="3" r:id="rId4"/>
    <sheet name="Hot Test" sheetId="4" r:id="rId5"/>
    <sheet name="Hypoxic" sheetId="8" r:id="rId6"/>
    <sheet name="Normoxic" sheetId="9" r:id="rId7"/>
    <sheet name="Grip Strength" sheetId="10" r:id="rId8"/>
    <sheet name="Hypoxic 2017" sheetId="11" r:id="rId9"/>
    <sheet name="Normoxic 2017" sheetId="12" r:id="rId10"/>
    <sheet name="Hot with external cooling" sheetId="6" r:id="rId11"/>
    <sheet name="Hot with internal cooling" sheetId="7" r:id="rId1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5" i="9" l="1"/>
  <c r="N35" i="9"/>
  <c r="O35" i="9"/>
  <c r="P35" i="9"/>
  <c r="Q35" i="9"/>
  <c r="R35" i="9"/>
  <c r="K35" i="9"/>
  <c r="L35" i="8"/>
  <c r="N35" i="8"/>
  <c r="O35" i="8"/>
  <c r="Q35" i="8"/>
  <c r="R35" i="8"/>
  <c r="K35" i="8"/>
  <c r="K35" i="2"/>
  <c r="D35" i="9"/>
  <c r="C35" i="9"/>
  <c r="D35" i="8"/>
  <c r="C35" i="8"/>
  <c r="F36" i="3"/>
  <c r="F36" i="2"/>
  <c r="F36" i="4"/>
  <c r="K2" i="4"/>
  <c r="K6" i="4"/>
  <c r="K10" i="4"/>
  <c r="K14" i="4"/>
  <c r="K18" i="4"/>
  <c r="K22" i="4"/>
  <c r="K26" i="4"/>
  <c r="K30" i="4"/>
  <c r="K35" i="4"/>
  <c r="R30" i="9"/>
  <c r="P30" i="9"/>
  <c r="N30" i="9"/>
  <c r="M30" i="9"/>
  <c r="L30" i="9"/>
  <c r="K30" i="9"/>
  <c r="R26" i="9"/>
  <c r="P26" i="9"/>
  <c r="N26" i="9"/>
  <c r="M26" i="9"/>
  <c r="L26" i="9"/>
  <c r="K26" i="9"/>
  <c r="R22" i="9"/>
  <c r="P22" i="9"/>
  <c r="N22" i="9"/>
  <c r="M22" i="9"/>
  <c r="L22" i="9"/>
  <c r="K22" i="9"/>
  <c r="R18" i="9"/>
  <c r="P18" i="9"/>
  <c r="N18" i="9"/>
  <c r="M18" i="9"/>
  <c r="L18" i="9"/>
  <c r="K18" i="9"/>
  <c r="R14" i="9"/>
  <c r="P14" i="9"/>
  <c r="N14" i="9"/>
  <c r="M14" i="9"/>
  <c r="L14" i="9"/>
  <c r="K14" i="9"/>
  <c r="R10" i="9"/>
  <c r="P10" i="9"/>
  <c r="N10" i="9"/>
  <c r="M10" i="9"/>
  <c r="L10" i="9"/>
  <c r="K10" i="9"/>
  <c r="R6" i="9"/>
  <c r="P6" i="9"/>
  <c r="N6" i="9"/>
  <c r="M6" i="9"/>
  <c r="L6" i="9"/>
  <c r="L35" i="9"/>
  <c r="K6" i="9"/>
  <c r="R2" i="9"/>
  <c r="P2" i="9"/>
  <c r="N2" i="9"/>
  <c r="M2" i="9"/>
  <c r="L2" i="9"/>
  <c r="K2" i="9"/>
  <c r="R30" i="8"/>
  <c r="P30" i="8"/>
  <c r="N30" i="8"/>
  <c r="M30" i="8"/>
  <c r="L30" i="8"/>
  <c r="K30" i="8"/>
  <c r="R26" i="8"/>
  <c r="P26" i="8"/>
  <c r="N26" i="8"/>
  <c r="M26" i="8"/>
  <c r="L26" i="8"/>
  <c r="K26" i="8"/>
  <c r="R22" i="8"/>
  <c r="P22" i="8"/>
  <c r="N22" i="8"/>
  <c r="M22" i="8"/>
  <c r="L22" i="8"/>
  <c r="K22" i="8"/>
  <c r="R18" i="8"/>
  <c r="P18" i="8"/>
  <c r="N18" i="8"/>
  <c r="M18" i="8"/>
  <c r="L18" i="8"/>
  <c r="K18" i="8"/>
  <c r="R14" i="8"/>
  <c r="P14" i="8"/>
  <c r="N14" i="8"/>
  <c r="M14" i="8"/>
  <c r="L14" i="8"/>
  <c r="K14" i="8"/>
  <c r="R10" i="8"/>
  <c r="P10" i="8"/>
  <c r="N10" i="8"/>
  <c r="M10" i="8"/>
  <c r="L10" i="8"/>
  <c r="K10" i="8"/>
  <c r="R6" i="8"/>
  <c r="P6" i="8"/>
  <c r="N6" i="8"/>
  <c r="M6" i="8"/>
  <c r="L6" i="8"/>
  <c r="K6" i="8"/>
  <c r="R2" i="8"/>
  <c r="P2" i="8"/>
  <c r="P35" i="8"/>
  <c r="N2" i="8"/>
  <c r="M2" i="8"/>
  <c r="M35" i="8"/>
  <c r="L2" i="8"/>
  <c r="K2" i="8"/>
  <c r="R30" i="2"/>
  <c r="P30" i="2"/>
  <c r="N30" i="2"/>
  <c r="M30" i="2"/>
  <c r="L30" i="2"/>
  <c r="K30" i="2"/>
  <c r="R26" i="2"/>
  <c r="P26" i="2"/>
  <c r="N26" i="2"/>
  <c r="M26" i="2"/>
  <c r="L26" i="2"/>
  <c r="K26" i="2"/>
  <c r="R22" i="2"/>
  <c r="P22" i="2"/>
  <c r="N22" i="2"/>
  <c r="M22" i="2"/>
  <c r="L22" i="2"/>
  <c r="K22" i="2"/>
  <c r="R18" i="2"/>
  <c r="P18" i="2"/>
  <c r="N18" i="2"/>
  <c r="M18" i="2"/>
  <c r="L18" i="2"/>
  <c r="K18" i="2"/>
  <c r="R14" i="2"/>
  <c r="P14" i="2"/>
  <c r="N14" i="2"/>
  <c r="M14" i="2"/>
  <c r="L14" i="2"/>
  <c r="K14" i="2"/>
  <c r="R10" i="2"/>
  <c r="P10" i="2"/>
  <c r="N10" i="2"/>
  <c r="M10" i="2"/>
  <c r="L10" i="2"/>
  <c r="K10" i="2"/>
  <c r="R6" i="2"/>
  <c r="P6" i="2"/>
  <c r="N6" i="2"/>
  <c r="M6" i="2"/>
  <c r="L6" i="2"/>
  <c r="K6" i="2"/>
  <c r="R2" i="2"/>
  <c r="P2" i="2"/>
  <c r="N2" i="2"/>
  <c r="M2" i="2"/>
  <c r="L2" i="2"/>
  <c r="K2" i="2"/>
  <c r="R30" i="3"/>
  <c r="P30" i="3"/>
  <c r="N30" i="3"/>
  <c r="M30" i="3"/>
  <c r="L30" i="3"/>
  <c r="K30" i="3"/>
  <c r="R26" i="3"/>
  <c r="P26" i="3"/>
  <c r="N26" i="3"/>
  <c r="M26" i="3"/>
  <c r="L26" i="3"/>
  <c r="K26" i="3"/>
  <c r="R22" i="3"/>
  <c r="P22" i="3"/>
  <c r="N22" i="3"/>
  <c r="M22" i="3"/>
  <c r="L22" i="3"/>
  <c r="K22" i="3"/>
  <c r="R18" i="3"/>
  <c r="P18" i="3"/>
  <c r="N18" i="3"/>
  <c r="M18" i="3"/>
  <c r="L18" i="3"/>
  <c r="K18" i="3"/>
  <c r="R14" i="3"/>
  <c r="P14" i="3"/>
  <c r="N14" i="3"/>
  <c r="M14" i="3"/>
  <c r="L14" i="3"/>
  <c r="K14" i="3"/>
  <c r="R10" i="3"/>
  <c r="P10" i="3"/>
  <c r="N10" i="3"/>
  <c r="M10" i="3"/>
  <c r="L10" i="3"/>
  <c r="K10" i="3"/>
  <c r="R6" i="3"/>
  <c r="P6" i="3"/>
  <c r="N6" i="3"/>
  <c r="M6" i="3"/>
  <c r="L6" i="3"/>
  <c r="K6" i="3"/>
  <c r="R2" i="3"/>
  <c r="P2" i="3"/>
  <c r="N2" i="3"/>
  <c r="M2" i="3"/>
  <c r="L2" i="3"/>
  <c r="K2" i="3"/>
  <c r="R30" i="4"/>
  <c r="P30" i="4"/>
  <c r="N30" i="4"/>
  <c r="M30" i="4"/>
  <c r="L30" i="4"/>
  <c r="R26" i="4"/>
  <c r="P26" i="4"/>
  <c r="N26" i="4"/>
  <c r="M26" i="4"/>
  <c r="L26" i="4"/>
  <c r="R22" i="4"/>
  <c r="P22" i="4"/>
  <c r="N22" i="4"/>
  <c r="M22" i="4"/>
  <c r="L22" i="4"/>
  <c r="R18" i="4"/>
  <c r="P18" i="4"/>
  <c r="N18" i="4"/>
  <c r="M18" i="4"/>
  <c r="L18" i="4"/>
  <c r="R14" i="4"/>
  <c r="P14" i="4"/>
  <c r="N14" i="4"/>
  <c r="M14" i="4"/>
  <c r="L14" i="4"/>
  <c r="R10" i="4"/>
  <c r="P10" i="4"/>
  <c r="N10" i="4"/>
  <c r="M10" i="4"/>
  <c r="L10" i="4"/>
  <c r="R6" i="4"/>
  <c r="P6" i="4"/>
  <c r="N6" i="4"/>
  <c r="M6" i="4"/>
  <c r="L6" i="4"/>
  <c r="R2" i="4"/>
  <c r="P2" i="4"/>
  <c r="N2" i="4"/>
  <c r="M2" i="4"/>
  <c r="L2" i="4"/>
  <c r="R30" i="6"/>
  <c r="P30" i="6"/>
  <c r="N30" i="6"/>
  <c r="M30" i="6"/>
  <c r="L30" i="6"/>
  <c r="K30" i="6"/>
  <c r="R26" i="6"/>
  <c r="P26" i="6"/>
  <c r="N26" i="6"/>
  <c r="M26" i="6"/>
  <c r="L26" i="6"/>
  <c r="K26" i="6"/>
  <c r="R22" i="6"/>
  <c r="P22" i="6"/>
  <c r="N22" i="6"/>
  <c r="M22" i="6"/>
  <c r="L22" i="6"/>
  <c r="K22" i="6"/>
  <c r="R18" i="6"/>
  <c r="P18" i="6"/>
  <c r="N18" i="6"/>
  <c r="M18" i="6"/>
  <c r="L18" i="6"/>
  <c r="K18" i="6"/>
  <c r="R14" i="6"/>
  <c r="P14" i="6"/>
  <c r="N14" i="6"/>
  <c r="M14" i="6"/>
  <c r="L14" i="6"/>
  <c r="K14" i="6"/>
  <c r="R10" i="6"/>
  <c r="P10" i="6"/>
  <c r="N10" i="6"/>
  <c r="M10" i="6"/>
  <c r="L10" i="6"/>
  <c r="K10" i="6"/>
  <c r="R6" i="6"/>
  <c r="P6" i="6"/>
  <c r="N6" i="6"/>
  <c r="M6" i="6"/>
  <c r="L6" i="6"/>
  <c r="K6" i="6"/>
  <c r="R2" i="6"/>
  <c r="P2" i="6"/>
  <c r="N2" i="6"/>
  <c r="M2" i="6"/>
  <c r="L2" i="6"/>
  <c r="K2" i="6"/>
  <c r="C36" i="3"/>
  <c r="C37" i="3"/>
  <c r="C36" i="7"/>
  <c r="C37" i="7"/>
  <c r="C36" i="4"/>
  <c r="C37" i="4"/>
  <c r="C36" i="6"/>
  <c r="C37" i="6"/>
  <c r="C36" i="2"/>
  <c r="C37" i="2"/>
  <c r="K35" i="3"/>
  <c r="P6" i="7"/>
  <c r="M6" i="7"/>
  <c r="R30" i="7"/>
  <c r="P30" i="7"/>
  <c r="N30" i="7"/>
  <c r="M30" i="7"/>
  <c r="L30" i="7"/>
  <c r="K30" i="7"/>
  <c r="R26" i="7"/>
  <c r="P26" i="7"/>
  <c r="N26" i="7"/>
  <c r="M26" i="7"/>
  <c r="L26" i="7"/>
  <c r="K26" i="7"/>
  <c r="R22" i="7"/>
  <c r="P22" i="7"/>
  <c r="N22" i="7"/>
  <c r="M22" i="7"/>
  <c r="L22" i="7"/>
  <c r="K22" i="7"/>
  <c r="R18" i="7"/>
  <c r="P18" i="7"/>
  <c r="N18" i="7"/>
  <c r="M18" i="7"/>
  <c r="L18" i="7"/>
  <c r="K18" i="7"/>
  <c r="R14" i="7"/>
  <c r="P14" i="7"/>
  <c r="N14" i="7"/>
  <c r="M14" i="7"/>
  <c r="L14" i="7"/>
  <c r="K14" i="7"/>
  <c r="R10" i="7"/>
  <c r="P10" i="7"/>
  <c r="N10" i="7"/>
  <c r="M10" i="7"/>
  <c r="L10" i="7"/>
  <c r="K10" i="7"/>
  <c r="R6" i="7"/>
  <c r="N6" i="7"/>
  <c r="L6" i="7"/>
  <c r="K6" i="7"/>
  <c r="R2" i="7"/>
  <c r="P2" i="7"/>
  <c r="N2" i="7"/>
  <c r="M2" i="7"/>
  <c r="L2" i="7"/>
  <c r="L35" i="7"/>
  <c r="K2" i="7"/>
  <c r="K35" i="7"/>
  <c r="M35" i="7"/>
  <c r="N35" i="7"/>
  <c r="M35" i="6"/>
  <c r="L35" i="6"/>
  <c r="K35" i="6"/>
  <c r="N35" i="6"/>
  <c r="L35" i="2"/>
  <c r="M35" i="2"/>
  <c r="N35" i="2"/>
  <c r="M35" i="3"/>
  <c r="N35" i="3"/>
  <c r="M35" i="4"/>
  <c r="L35" i="4"/>
  <c r="N35" i="4"/>
  <c r="L35" i="3"/>
</calcChain>
</file>

<file path=xl/sharedStrings.xml><?xml version="1.0" encoding="utf-8"?>
<sst xmlns="http://schemas.openxmlformats.org/spreadsheetml/2006/main" count="296" uniqueCount="79">
  <si>
    <t>Name</t>
  </si>
  <si>
    <t>Matt</t>
  </si>
  <si>
    <t>Body Weight before</t>
  </si>
  <si>
    <t>Body Weight After</t>
  </si>
  <si>
    <t>Time</t>
  </si>
  <si>
    <t>Temp</t>
  </si>
  <si>
    <t>HR</t>
  </si>
  <si>
    <t>Watts</t>
  </si>
  <si>
    <t>VO2</t>
  </si>
  <si>
    <t>Test</t>
  </si>
  <si>
    <t>Sweat Loss</t>
  </si>
  <si>
    <t>HR Drift</t>
  </si>
  <si>
    <t>VO2 Drift</t>
  </si>
  <si>
    <t>Temp increase</t>
  </si>
  <si>
    <t>Mean RPE</t>
  </si>
  <si>
    <t>Cold</t>
  </si>
  <si>
    <t>Ambient</t>
  </si>
  <si>
    <t>Hot</t>
  </si>
  <si>
    <t>End O2 sat</t>
  </si>
  <si>
    <t>Mean HR</t>
  </si>
  <si>
    <t>Normoxic</t>
  </si>
  <si>
    <t>Hypoxic</t>
  </si>
  <si>
    <t>Participant</t>
  </si>
  <si>
    <t>Time (mins)</t>
  </si>
  <si>
    <t>Temp (DegC)</t>
  </si>
  <si>
    <t>HR (bpm)</t>
  </si>
  <si>
    <t>Power (W)</t>
  </si>
  <si>
    <t>RPE</t>
  </si>
  <si>
    <t>VO2 (ml/kg/min)</t>
  </si>
  <si>
    <t>RER</t>
  </si>
  <si>
    <t>Weight pre (kg)</t>
  </si>
  <si>
    <t>Weight post (kg)</t>
  </si>
  <si>
    <t>Sweat loss (kg)</t>
  </si>
  <si>
    <t>HR Drift (bpm)</t>
  </si>
  <si>
    <t>Temp  diff (DegC)</t>
  </si>
  <si>
    <t>VO2 Max</t>
  </si>
  <si>
    <t>% of VO2 Max</t>
  </si>
  <si>
    <t>Target W</t>
  </si>
  <si>
    <t>Actual W</t>
  </si>
  <si>
    <t>Rob</t>
  </si>
  <si>
    <t>Kara</t>
  </si>
  <si>
    <t>Lee</t>
  </si>
  <si>
    <t>Palmer</t>
  </si>
  <si>
    <t>Paige</t>
  </si>
  <si>
    <t>Price</t>
  </si>
  <si>
    <t>Emily</t>
  </si>
  <si>
    <t>Tim</t>
  </si>
  <si>
    <t>Mean 30 min</t>
  </si>
  <si>
    <t>Mean</t>
  </si>
  <si>
    <t>Air temp</t>
  </si>
  <si>
    <t>humidity</t>
  </si>
  <si>
    <t>Air temperature</t>
  </si>
  <si>
    <t>Humidity</t>
  </si>
  <si>
    <t>O2 sats (%)</t>
  </si>
  <si>
    <t>O2 Sats Drift (%)</t>
  </si>
  <si>
    <t>O2 sats drift (%)</t>
  </si>
  <si>
    <t>Participants</t>
  </si>
  <si>
    <t>Start</t>
  </si>
  <si>
    <t>5min</t>
  </si>
  <si>
    <t>10min</t>
  </si>
  <si>
    <t>15min</t>
  </si>
  <si>
    <t>20min</t>
  </si>
  <si>
    <t>25min</t>
  </si>
  <si>
    <t>30min</t>
  </si>
  <si>
    <t>Difference</t>
  </si>
  <si>
    <t>Ryan Price</t>
  </si>
  <si>
    <t>Ryan Palmer</t>
  </si>
  <si>
    <t>Daisy</t>
  </si>
  <si>
    <t>O2 Sats</t>
  </si>
  <si>
    <t>O2 Sats Diff %</t>
  </si>
  <si>
    <t>Force Paltorm Results</t>
  </si>
  <si>
    <t>Max Power</t>
  </si>
  <si>
    <t>Max Force</t>
  </si>
  <si>
    <t>Average power</t>
  </si>
  <si>
    <t>Average Force</t>
  </si>
  <si>
    <t>Pre-cooling</t>
  </si>
  <si>
    <t>Post-cooling</t>
  </si>
  <si>
    <t>Age</t>
  </si>
  <si>
    <t>Height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</si>
</sst>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AD4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0" fillId="0" borderId="0" xfId="0" applyFill="1" applyBorder="1"/>
    <xf numFmtId="2" fontId="1" fillId="3" borderId="0" xfId="0" applyNumberFormat="1" applyFont="1" applyFill="1" applyAlignment="1" applyProtection="1">
      <alignment horizontal="center"/>
      <protection locked="0"/>
    </xf>
    <xf numFmtId="164" fontId="1" fillId="3" borderId="0" xfId="0" applyNumberFormat="1" applyFont="1" applyFill="1" applyAlignment="1" applyProtection="1">
      <alignment horizontal="center"/>
      <protection locked="0"/>
    </xf>
    <xf numFmtId="2" fontId="1" fillId="3" borderId="2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0" fillId="0" borderId="4" xfId="0" applyFill="1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0" fontId="0" fillId="0" borderId="8" xfId="0" applyFill="1" applyBorder="1"/>
    <xf numFmtId="164" fontId="0" fillId="0" borderId="0" xfId="0" applyNumberFormat="1" applyFill="1" applyBorder="1"/>
    <xf numFmtId="0" fontId="0" fillId="4" borderId="3" xfId="0" applyFill="1" applyBorder="1"/>
    <xf numFmtId="0" fontId="0" fillId="0" borderId="5" xfId="0" applyFill="1" applyBorder="1"/>
    <xf numFmtId="164" fontId="0" fillId="0" borderId="2" xfId="0" applyNumberFormat="1" applyBorder="1"/>
    <xf numFmtId="0" fontId="0" fillId="5" borderId="1" xfId="0" applyFill="1" applyBorder="1"/>
    <xf numFmtId="0" fontId="0" fillId="6" borderId="10" xfId="0" applyFill="1" applyBorder="1"/>
    <xf numFmtId="1" fontId="0" fillId="0" borderId="4" xfId="0" applyNumberFormat="1" applyBorder="1"/>
    <xf numFmtId="1" fontId="0" fillId="0" borderId="5" xfId="0" applyNumberFormat="1" applyBorder="1"/>
    <xf numFmtId="164" fontId="2" fillId="0" borderId="0" xfId="0" applyNumberFormat="1" applyFont="1" applyAlignment="1" applyProtection="1">
      <alignment horizontal="right"/>
    </xf>
    <xf numFmtId="164" fontId="2" fillId="0" borderId="8" xfId="0" applyNumberFormat="1" applyFont="1" applyBorder="1" applyAlignment="1" applyProtection="1">
      <alignment horizontal="right"/>
    </xf>
    <xf numFmtId="0" fontId="0" fillId="4" borderId="6" xfId="0" applyFill="1" applyBorder="1"/>
    <xf numFmtId="0" fontId="0" fillId="7" borderId="3" xfId="0" applyFill="1" applyBorder="1"/>
    <xf numFmtId="164" fontId="0" fillId="0" borderId="4" xfId="0" applyNumberFormat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2" fontId="0" fillId="0" borderId="1" xfId="0" applyNumberFormat="1" applyBorder="1"/>
    <xf numFmtId="0" fontId="0" fillId="6" borderId="6" xfId="0" applyFill="1" applyBorder="1"/>
    <xf numFmtId="2" fontId="0" fillId="0" borderId="1" xfId="0" applyNumberFormat="1" applyFill="1" applyBorder="1"/>
    <xf numFmtId="0" fontId="0" fillId="0" borderId="1" xfId="0" applyFill="1" applyBorder="1"/>
    <xf numFmtId="0" fontId="3" fillId="6" borderId="6" xfId="0" applyFont="1" applyFill="1" applyBorder="1"/>
    <xf numFmtId="0" fontId="0" fillId="12" borderId="6" xfId="0" applyFill="1" applyBorder="1"/>
    <xf numFmtId="0" fontId="0" fillId="0" borderId="10" xfId="0" applyBorder="1"/>
    <xf numFmtId="0" fontId="0" fillId="4" borderId="4" xfId="0" applyFill="1" applyBorder="1"/>
    <xf numFmtId="2" fontId="1" fillId="3" borderId="0" xfId="0" applyNumberFormat="1" applyFon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13" borderId="11" xfId="0" applyFill="1" applyBorder="1"/>
    <xf numFmtId="2" fontId="0" fillId="0" borderId="0" xfId="0" applyNumberFormat="1"/>
    <xf numFmtId="0" fontId="0" fillId="0" borderId="17" xfId="0" applyBorder="1"/>
    <xf numFmtId="0" fontId="0" fillId="8" borderId="17" xfId="0" applyFill="1" applyBorder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'Overall Summary'!$B$5</c:f>
              <c:strCache>
                <c:ptCount val="1"/>
                <c:pt idx="0">
                  <c:v>Cold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'Overall Summary'!$C$4:$G$4</c:f>
              <c:strCache>
                <c:ptCount val="5"/>
                <c:pt idx="0">
                  <c:v>Sweat Loss</c:v>
                </c:pt>
                <c:pt idx="1">
                  <c:v>HR Drift</c:v>
                </c:pt>
                <c:pt idx="2">
                  <c:v>VO2 Drift</c:v>
                </c:pt>
                <c:pt idx="3">
                  <c:v>Temp increase</c:v>
                </c:pt>
                <c:pt idx="4">
                  <c:v>Mean RPE</c:v>
                </c:pt>
              </c:strCache>
            </c:strRef>
          </c:cat>
          <c:val>
            <c:numRef>
              <c:f>'Overall Summary'!$C$5:$G$5</c:f>
              <c:numCache>
                <c:formatCode>0.00</c:formatCode>
                <c:ptCount val="5"/>
                <c:pt idx="0">
                  <c:v>0.32500000000000001</c:v>
                </c:pt>
                <c:pt idx="1">
                  <c:v>7</c:v>
                </c:pt>
                <c:pt idx="2">
                  <c:v>1.25</c:v>
                </c:pt>
                <c:pt idx="3">
                  <c:v>-0.3</c:v>
                </c:pt>
                <c:pt idx="4">
                  <c:v>11.5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7F-44C4-B091-564D3DC6B71A}"/>
            </c:ext>
          </c:extLst>
        </c:ser>
        <c:ser>
          <c:idx val="1"/>
          <c:order val="1"/>
          <c:tx>
            <c:strRef>
              <c:f>'Overall Summary'!$B$6</c:f>
              <c:strCache>
                <c:ptCount val="1"/>
                <c:pt idx="0">
                  <c:v>Ambient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'Overall Summary'!$C$4:$G$4</c:f>
              <c:strCache>
                <c:ptCount val="5"/>
                <c:pt idx="0">
                  <c:v>Sweat Loss</c:v>
                </c:pt>
                <c:pt idx="1">
                  <c:v>HR Drift</c:v>
                </c:pt>
                <c:pt idx="2">
                  <c:v>VO2 Drift</c:v>
                </c:pt>
                <c:pt idx="3">
                  <c:v>Temp increase</c:v>
                </c:pt>
                <c:pt idx="4">
                  <c:v>Mean RPE</c:v>
                </c:pt>
              </c:strCache>
            </c:strRef>
          </c:cat>
          <c:val>
            <c:numRef>
              <c:f>'Overall Summary'!$C$6:$G$6</c:f>
              <c:numCache>
                <c:formatCode>0.00</c:formatCode>
                <c:ptCount val="5"/>
                <c:pt idx="0">
                  <c:v>0.41249999999999998</c:v>
                </c:pt>
                <c:pt idx="1">
                  <c:v>14</c:v>
                </c:pt>
                <c:pt idx="2">
                  <c:v>3.2250000000000001</c:v>
                </c:pt>
                <c:pt idx="3">
                  <c:v>1.25</c:v>
                </c:pt>
                <c:pt idx="4">
                  <c:v>14.42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7F-44C4-B091-564D3DC6B71A}"/>
            </c:ext>
          </c:extLst>
        </c:ser>
        <c:ser>
          <c:idx val="2"/>
          <c:order val="2"/>
          <c:tx>
            <c:strRef>
              <c:f>'Overall Summary'!$B$7</c:f>
              <c:strCache>
                <c:ptCount val="1"/>
                <c:pt idx="0">
                  <c:v>Hot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'Overall Summary'!$C$4:$G$4</c:f>
              <c:strCache>
                <c:ptCount val="5"/>
                <c:pt idx="0">
                  <c:v>Sweat Loss</c:v>
                </c:pt>
                <c:pt idx="1">
                  <c:v>HR Drift</c:v>
                </c:pt>
                <c:pt idx="2">
                  <c:v>VO2 Drift</c:v>
                </c:pt>
                <c:pt idx="3">
                  <c:v>Temp increase</c:v>
                </c:pt>
                <c:pt idx="4">
                  <c:v>Mean RPE</c:v>
                </c:pt>
              </c:strCache>
            </c:strRef>
          </c:cat>
          <c:val>
            <c:numRef>
              <c:f>'Overall Summary'!$C$7:$G$7</c:f>
              <c:numCache>
                <c:formatCode>General</c:formatCode>
                <c:ptCount val="5"/>
                <c:pt idx="0">
                  <c:v>0.42499999999999999</c:v>
                </c:pt>
                <c:pt idx="1">
                  <c:v>15.5</c:v>
                </c:pt>
                <c:pt idx="2">
                  <c:v>6.5</c:v>
                </c:pt>
                <c:pt idx="3">
                  <c:v>2.04</c:v>
                </c:pt>
                <c:pt idx="4">
                  <c:v>13.1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7F-44C4-B091-564D3DC6B7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2483064"/>
        <c:axId val="712485976"/>
      </c:barChart>
      <c:catAx>
        <c:axId val="712483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485976"/>
        <c:crosses val="autoZero"/>
        <c:auto val="1"/>
        <c:lblAlgn val="ctr"/>
        <c:lblOffset val="100"/>
        <c:noMultiLvlLbl val="0"/>
      </c:catAx>
      <c:valAx>
        <c:axId val="71248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483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2</xdr:row>
      <xdr:rowOff>38100</xdr:rowOff>
    </xdr:from>
    <xdr:to>
      <xdr:col>14</xdr:col>
      <xdr:colOff>514350</xdr:colOff>
      <xdr:row>16</xdr:row>
      <xdr:rowOff>114300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DA264A8E-00FC-4ADB-BFFC-6BCFDEB8E7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opLeftCell="A3" workbookViewId="0">
      <selection activeCell="C25" sqref="C25"/>
    </sheetView>
  </sheetViews>
  <sheetFormatPr defaultRowHeight="15" x14ac:dyDescent="0.25"/>
  <sheetData>
    <row r="2" spans="2:6" x14ac:dyDescent="0.25">
      <c r="B2" t="s">
        <v>0</v>
      </c>
      <c r="C2" t="s">
        <v>1</v>
      </c>
    </row>
    <row r="4" spans="2:6" x14ac:dyDescent="0.25">
      <c r="B4" t="s">
        <v>2</v>
      </c>
      <c r="E4">
        <v>88.3</v>
      </c>
    </row>
    <row r="5" spans="2:6" x14ac:dyDescent="0.25">
      <c r="B5" t="s">
        <v>3</v>
      </c>
      <c r="E5">
        <v>87.7</v>
      </c>
    </row>
    <row r="8" spans="2:6" x14ac:dyDescent="0.25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</row>
    <row r="9" spans="2:6" x14ac:dyDescent="0.25">
      <c r="B9" s="1">
        <v>0</v>
      </c>
      <c r="C9" s="1">
        <v>37</v>
      </c>
      <c r="D9" s="1">
        <v>0</v>
      </c>
      <c r="E9" s="1">
        <v>0</v>
      </c>
      <c r="F9" s="1">
        <v>0</v>
      </c>
    </row>
    <row r="10" spans="2:6" x14ac:dyDescent="0.25">
      <c r="B10" s="1">
        <v>10</v>
      </c>
      <c r="C10" s="1">
        <v>36.9</v>
      </c>
      <c r="D10" s="1">
        <v>149</v>
      </c>
      <c r="E10" s="1">
        <v>231</v>
      </c>
      <c r="F10" s="1">
        <v>44.4</v>
      </c>
    </row>
    <row r="11" spans="2:6" x14ac:dyDescent="0.25">
      <c r="B11" s="1">
        <v>20</v>
      </c>
      <c r="C11" s="1">
        <v>38.1</v>
      </c>
      <c r="D11" s="1">
        <v>158</v>
      </c>
      <c r="E11" s="1">
        <v>235</v>
      </c>
      <c r="F11" s="1">
        <v>35.6</v>
      </c>
    </row>
    <row r="12" spans="2:6" x14ac:dyDescent="0.25">
      <c r="B12" s="1">
        <v>30</v>
      </c>
      <c r="C12" s="1">
        <v>38.200000000000003</v>
      </c>
      <c r="D12" s="1">
        <v>165</v>
      </c>
      <c r="E12" s="1">
        <v>225</v>
      </c>
      <c r="F12" s="1">
        <v>36.6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4"/>
  <sheetViews>
    <sheetView zoomScale="160" zoomScaleNormal="160" workbookViewId="0">
      <selection activeCell="D13" sqref="D13"/>
    </sheetView>
  </sheetViews>
  <sheetFormatPr defaultRowHeight="15" x14ac:dyDescent="0.25"/>
  <cols>
    <col min="2" max="2" width="19" customWidth="1"/>
    <col min="3" max="3" width="11.7109375" customWidth="1"/>
    <col min="4" max="4" width="10.42578125" customWidth="1"/>
    <col min="6" max="6" width="13.5703125" customWidth="1"/>
    <col min="7" max="7" width="13.85546875" customWidth="1"/>
  </cols>
  <sheetData>
    <row r="4" spans="2:7" x14ac:dyDescent="0.25">
      <c r="B4" s="33" t="s">
        <v>9</v>
      </c>
      <c r="C4" s="33" t="s">
        <v>10</v>
      </c>
      <c r="D4" s="33" t="s">
        <v>11</v>
      </c>
      <c r="E4" s="33" t="s">
        <v>12</v>
      </c>
      <c r="F4" s="33" t="s">
        <v>13</v>
      </c>
      <c r="G4" s="33" t="s">
        <v>14</v>
      </c>
    </row>
    <row r="5" spans="2:7" x14ac:dyDescent="0.25">
      <c r="B5" s="34" t="s">
        <v>15</v>
      </c>
      <c r="C5" s="37">
        <v>0.32500000000000001</v>
      </c>
      <c r="D5" s="37">
        <v>7</v>
      </c>
      <c r="E5" s="37">
        <v>1.25</v>
      </c>
      <c r="F5" s="37">
        <v>-0.3</v>
      </c>
      <c r="G5" s="39">
        <v>11.5</v>
      </c>
    </row>
    <row r="6" spans="2:7" x14ac:dyDescent="0.25">
      <c r="B6" s="35" t="s">
        <v>16</v>
      </c>
      <c r="C6" s="37">
        <v>0.41249999999999998</v>
      </c>
      <c r="D6" s="37">
        <v>14</v>
      </c>
      <c r="E6" s="37">
        <v>3.2250000000000001</v>
      </c>
      <c r="F6" s="37">
        <v>1.25</v>
      </c>
      <c r="G6" s="39">
        <v>14.42</v>
      </c>
    </row>
    <row r="7" spans="2:7" x14ac:dyDescent="0.25">
      <c r="B7" s="36" t="s">
        <v>17</v>
      </c>
      <c r="C7" s="1">
        <v>0.42499999999999999</v>
      </c>
      <c r="D7" s="1">
        <v>15.5</v>
      </c>
      <c r="E7" s="1">
        <v>6.5</v>
      </c>
      <c r="F7" s="1">
        <v>2.04</v>
      </c>
      <c r="G7" s="40">
        <v>13.1</v>
      </c>
    </row>
    <row r="8" spans="2:7" x14ac:dyDescent="0.25">
      <c r="B8" s="1"/>
      <c r="C8" s="1"/>
      <c r="D8" s="1"/>
      <c r="E8" s="1"/>
      <c r="F8" s="1"/>
      <c r="G8" s="40"/>
    </row>
    <row r="9" spans="2:7" x14ac:dyDescent="0.25">
      <c r="B9" s="1"/>
      <c r="C9" s="1"/>
      <c r="D9" s="1"/>
      <c r="E9" s="1"/>
      <c r="F9" s="1"/>
      <c r="G9" s="40"/>
    </row>
    <row r="12" spans="2:7" x14ac:dyDescent="0.25">
      <c r="B12" s="54" t="s">
        <v>9</v>
      </c>
      <c r="C12" s="54" t="s">
        <v>18</v>
      </c>
      <c r="D12" s="54" t="s">
        <v>19</v>
      </c>
    </row>
    <row r="13" spans="2:7" x14ac:dyDescent="0.25">
      <c r="B13" s="53" t="s">
        <v>20</v>
      </c>
      <c r="C13" s="53">
        <v>95.6</v>
      </c>
      <c r="D13" s="53">
        <v>140.5</v>
      </c>
    </row>
    <row r="14" spans="2:7" x14ac:dyDescent="0.25">
      <c r="B14" s="53" t="s">
        <v>21</v>
      </c>
      <c r="C14" s="53">
        <v>84.2</v>
      </c>
      <c r="D14" s="53">
        <v>147.1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opLeftCell="A29" zoomScale="80" zoomScaleNormal="80" workbookViewId="0">
      <selection activeCell="B39" sqref="B39:C40"/>
    </sheetView>
  </sheetViews>
  <sheetFormatPr defaultRowHeight="15" x14ac:dyDescent="0.25"/>
  <cols>
    <col min="1" max="1" width="11.7109375" bestFit="1" customWidth="1"/>
    <col min="2" max="2" width="12.85546875" bestFit="1" customWidth="1"/>
    <col min="3" max="3" width="13.42578125" bestFit="1" customWidth="1"/>
    <col min="4" max="4" width="10.140625" bestFit="1" customWidth="1"/>
    <col min="5" max="5" width="11" bestFit="1" customWidth="1"/>
    <col min="6" max="6" width="11" customWidth="1"/>
    <col min="7" max="7" width="17.28515625" bestFit="1" customWidth="1"/>
    <col min="8" max="8" width="17.28515625" customWidth="1"/>
    <col min="9" max="9" width="16.28515625" bestFit="1" customWidth="1"/>
    <col min="10" max="10" width="17.28515625" bestFit="1" customWidth="1"/>
    <col min="11" max="11" width="16" bestFit="1" customWidth="1"/>
    <col min="12" max="12" width="15.140625" bestFit="1" customWidth="1"/>
    <col min="13" max="13" width="15.140625" customWidth="1"/>
    <col min="14" max="14" width="18" bestFit="1" customWidth="1"/>
    <col min="15" max="15" width="9.42578125" bestFit="1" customWidth="1"/>
    <col min="16" max="16" width="14.28515625" bestFit="1" customWidth="1"/>
    <col min="17" max="17" width="9.85546875" bestFit="1" customWidth="1"/>
    <col min="18" max="18" width="13" bestFit="1" customWidth="1"/>
  </cols>
  <sheetData>
    <row r="1" spans="1:18" x14ac:dyDescent="0.25">
      <c r="A1" s="1" t="s">
        <v>22</v>
      </c>
      <c r="B1" s="24" t="s">
        <v>23</v>
      </c>
      <c r="C1" s="24" t="s">
        <v>24</v>
      </c>
      <c r="D1" s="24" t="s">
        <v>25</v>
      </c>
      <c r="E1" s="24" t="s">
        <v>26</v>
      </c>
      <c r="F1" s="24" t="s">
        <v>27</v>
      </c>
      <c r="G1" s="24" t="s">
        <v>28</v>
      </c>
      <c r="H1" s="24" t="s">
        <v>29</v>
      </c>
      <c r="I1" s="24" t="s">
        <v>30</v>
      </c>
      <c r="J1" s="24" t="s">
        <v>31</v>
      </c>
      <c r="K1" s="25" t="s">
        <v>32</v>
      </c>
      <c r="L1" s="25" t="s">
        <v>33</v>
      </c>
      <c r="M1" s="25" t="s">
        <v>12</v>
      </c>
      <c r="N1" s="25" t="s">
        <v>34</v>
      </c>
      <c r="O1" s="25" t="s">
        <v>35</v>
      </c>
      <c r="P1" s="25" t="s">
        <v>36</v>
      </c>
      <c r="Q1" s="25" t="s">
        <v>37</v>
      </c>
      <c r="R1" s="25" t="s">
        <v>38</v>
      </c>
    </row>
    <row r="2" spans="1:18" x14ac:dyDescent="0.25">
      <c r="A2" s="21" t="s">
        <v>39</v>
      </c>
      <c r="B2" s="10">
        <v>0</v>
      </c>
      <c r="C2" s="10">
        <v>35.700000000000003</v>
      </c>
      <c r="D2" s="10"/>
      <c r="E2" s="10"/>
      <c r="F2" s="10"/>
      <c r="G2" s="10"/>
      <c r="H2" s="10"/>
      <c r="I2" s="11">
        <v>89.2</v>
      </c>
      <c r="J2" s="22">
        <v>88.6</v>
      </c>
      <c r="K2" s="9">
        <f>I2-J2</f>
        <v>0.60000000000000853</v>
      </c>
      <c r="L2" s="10">
        <f>D5-D3</f>
        <v>16</v>
      </c>
      <c r="M2" s="32">
        <f>G5-G3</f>
        <v>5.1000000000000014</v>
      </c>
      <c r="N2" s="10">
        <f>C5-C2</f>
        <v>1.7999999999999972</v>
      </c>
      <c r="O2" s="10">
        <v>52.1</v>
      </c>
      <c r="P2" s="26">
        <f>G5/O2*100</f>
        <v>86.180422264875233</v>
      </c>
      <c r="Q2" s="10">
        <v>180</v>
      </c>
      <c r="R2" s="27">
        <f>SUM(E3:E5)/3</f>
        <v>181.33333333333334</v>
      </c>
    </row>
    <row r="3" spans="1:18" x14ac:dyDescent="0.25">
      <c r="A3" s="13"/>
      <c r="B3" s="3">
        <v>10</v>
      </c>
      <c r="C3" s="3">
        <v>36</v>
      </c>
      <c r="D3" s="3">
        <v>165</v>
      </c>
      <c r="E3" s="4">
        <v>180</v>
      </c>
      <c r="F3" s="4">
        <v>13</v>
      </c>
      <c r="G3" s="28">
        <v>39.799999999999997</v>
      </c>
      <c r="H3" s="28">
        <v>0.8</v>
      </c>
      <c r="I3" s="3"/>
      <c r="J3" s="14"/>
      <c r="K3" s="13"/>
      <c r="L3" s="3"/>
      <c r="M3" s="3"/>
      <c r="N3" s="3"/>
      <c r="O3" s="3"/>
      <c r="P3" s="3"/>
      <c r="Q3" s="3"/>
      <c r="R3" s="14"/>
    </row>
    <row r="4" spans="1:18" x14ac:dyDescent="0.25">
      <c r="A4" s="13"/>
      <c r="B4" s="3">
        <v>20</v>
      </c>
      <c r="C4" s="3">
        <v>37.5</v>
      </c>
      <c r="D4" s="3">
        <v>178</v>
      </c>
      <c r="E4" s="4">
        <v>180</v>
      </c>
      <c r="F4" s="4">
        <v>16</v>
      </c>
      <c r="G4" s="28">
        <v>40.4</v>
      </c>
      <c r="H4" s="28">
        <v>0.8</v>
      </c>
      <c r="I4" s="3"/>
      <c r="J4" s="14"/>
      <c r="K4" s="13"/>
      <c r="L4" s="3"/>
      <c r="M4" s="3"/>
      <c r="N4" s="3"/>
      <c r="O4" s="3"/>
      <c r="P4" s="3"/>
      <c r="Q4" s="3"/>
      <c r="R4" s="14"/>
    </row>
    <row r="5" spans="1:18" x14ac:dyDescent="0.25">
      <c r="A5" s="15"/>
      <c r="B5" s="16">
        <v>30</v>
      </c>
      <c r="C5" s="16">
        <v>37.5</v>
      </c>
      <c r="D5" s="16">
        <v>181</v>
      </c>
      <c r="E5" s="16">
        <v>184</v>
      </c>
      <c r="F5" s="4">
        <v>17</v>
      </c>
      <c r="G5" s="28">
        <v>44.9</v>
      </c>
      <c r="H5" s="28">
        <v>0.8</v>
      </c>
      <c r="I5" s="16"/>
      <c r="J5" s="18"/>
      <c r="K5" s="15"/>
      <c r="L5" s="16"/>
      <c r="M5" s="16"/>
      <c r="N5" s="16"/>
      <c r="O5" s="16"/>
      <c r="P5" s="16"/>
      <c r="Q5" s="16"/>
      <c r="R5" s="18"/>
    </row>
    <row r="6" spans="1:18" x14ac:dyDescent="0.25">
      <c r="A6" s="31" t="s">
        <v>40</v>
      </c>
      <c r="B6" s="10">
        <v>0</v>
      </c>
      <c r="C6" s="10">
        <v>37</v>
      </c>
      <c r="D6" s="10"/>
      <c r="E6" s="10"/>
      <c r="F6" s="10"/>
      <c r="G6" s="10"/>
      <c r="H6" s="10"/>
      <c r="I6" s="11">
        <v>91.5</v>
      </c>
      <c r="J6" s="22">
        <v>91.2</v>
      </c>
      <c r="K6" s="9">
        <f t="shared" ref="K6:K30" si="0">I6-J6</f>
        <v>0.29999999999999716</v>
      </c>
      <c r="L6" s="10">
        <f t="shared" ref="L6:L30" si="1">D9-D7</f>
        <v>20</v>
      </c>
      <c r="M6" s="32">
        <f>G9-G7</f>
        <v>1.0999999999999979</v>
      </c>
      <c r="N6" s="10">
        <f>C9-C6</f>
        <v>0.5</v>
      </c>
      <c r="O6" s="10">
        <v>40.1</v>
      </c>
      <c r="P6" s="26">
        <f>G9/O6*100</f>
        <v>62.842892768079793</v>
      </c>
      <c r="Q6" s="10">
        <v>80</v>
      </c>
      <c r="R6" s="27">
        <f>SUM(E7:E9)/3</f>
        <v>82.666666666666671</v>
      </c>
    </row>
    <row r="7" spans="1:18" x14ac:dyDescent="0.25">
      <c r="A7" s="13"/>
      <c r="B7" s="3">
        <v>10</v>
      </c>
      <c r="C7" s="4">
        <v>37.1</v>
      </c>
      <c r="D7" s="4">
        <v>139</v>
      </c>
      <c r="E7" s="4">
        <v>81</v>
      </c>
      <c r="F7" s="4">
        <v>11</v>
      </c>
      <c r="G7" s="28">
        <v>24.1</v>
      </c>
      <c r="H7" s="28">
        <v>0.91</v>
      </c>
      <c r="I7" s="3"/>
      <c r="J7" s="14"/>
      <c r="K7" s="13"/>
      <c r="L7" s="3"/>
      <c r="M7" s="3"/>
      <c r="N7" s="3"/>
      <c r="O7" s="3"/>
      <c r="P7" s="3"/>
      <c r="Q7" s="3"/>
      <c r="R7" s="23"/>
    </row>
    <row r="8" spans="1:18" x14ac:dyDescent="0.25">
      <c r="A8" s="13"/>
      <c r="B8" s="3">
        <v>20</v>
      </c>
      <c r="C8" s="4">
        <v>37.5</v>
      </c>
      <c r="D8" s="4">
        <v>135</v>
      </c>
      <c r="E8" s="4">
        <v>83</v>
      </c>
      <c r="F8" s="4">
        <v>12</v>
      </c>
      <c r="G8" s="28">
        <v>23.7</v>
      </c>
      <c r="H8" s="28">
        <v>0.89</v>
      </c>
      <c r="I8" s="3"/>
      <c r="J8" s="14"/>
      <c r="K8" s="13"/>
      <c r="L8" s="3"/>
      <c r="M8" s="3"/>
      <c r="N8" s="3"/>
      <c r="O8" s="3"/>
      <c r="P8" s="3"/>
      <c r="Q8" s="3"/>
      <c r="R8" s="23"/>
    </row>
    <row r="9" spans="1:18" x14ac:dyDescent="0.25">
      <c r="A9" s="15"/>
      <c r="B9" s="16">
        <v>30</v>
      </c>
      <c r="C9" s="16">
        <v>37.5</v>
      </c>
      <c r="D9" s="16">
        <v>159</v>
      </c>
      <c r="E9" s="16">
        <v>84</v>
      </c>
      <c r="F9" s="3">
        <v>12</v>
      </c>
      <c r="G9" s="28">
        <v>25.2</v>
      </c>
      <c r="H9" s="28">
        <v>0.97</v>
      </c>
      <c r="I9" s="16"/>
      <c r="J9" s="18"/>
      <c r="K9" s="15"/>
      <c r="L9" s="16"/>
      <c r="M9" s="16"/>
      <c r="N9" s="16"/>
      <c r="O9" s="16"/>
      <c r="P9" s="16"/>
      <c r="Q9" s="16"/>
      <c r="R9" s="18"/>
    </row>
    <row r="10" spans="1:18" x14ac:dyDescent="0.25">
      <c r="A10" s="21" t="s">
        <v>41</v>
      </c>
      <c r="B10" s="10">
        <v>0</v>
      </c>
      <c r="C10" s="10">
        <v>35.9</v>
      </c>
      <c r="D10" s="10"/>
      <c r="E10" s="10"/>
      <c r="F10" s="10"/>
      <c r="G10" s="10"/>
      <c r="H10" s="10"/>
      <c r="I10" s="11">
        <v>65.400000000000006</v>
      </c>
      <c r="J10" s="22">
        <v>64.8</v>
      </c>
      <c r="K10" s="9">
        <f t="shared" si="0"/>
        <v>0.60000000000000853</v>
      </c>
      <c r="L10" s="10">
        <f t="shared" si="1"/>
        <v>11</v>
      </c>
      <c r="M10" s="32">
        <f>G13-G11</f>
        <v>2.7000000000000028</v>
      </c>
      <c r="N10" s="10">
        <f>C13-C10</f>
        <v>2.7000000000000028</v>
      </c>
      <c r="O10" s="10">
        <v>66</v>
      </c>
      <c r="P10" s="26">
        <f>G13/O10*100</f>
        <v>75.303030303030312</v>
      </c>
      <c r="Q10" s="10">
        <v>175</v>
      </c>
      <c r="R10" s="27">
        <f>SUM(E11:E13)/3</f>
        <v>178</v>
      </c>
    </row>
    <row r="11" spans="1:18" x14ac:dyDescent="0.25">
      <c r="A11" s="13"/>
      <c r="B11" s="3">
        <v>10</v>
      </c>
      <c r="C11" s="3">
        <v>38.1</v>
      </c>
      <c r="D11" s="3">
        <v>155</v>
      </c>
      <c r="E11" s="4">
        <v>176</v>
      </c>
      <c r="F11" s="4">
        <v>10</v>
      </c>
      <c r="G11" s="8">
        <v>47</v>
      </c>
      <c r="H11" s="8">
        <v>1.06</v>
      </c>
      <c r="I11" s="3"/>
      <c r="J11" s="14"/>
      <c r="K11" s="13"/>
      <c r="L11" s="3"/>
      <c r="M11" s="3"/>
      <c r="N11" s="3"/>
      <c r="O11" s="3"/>
      <c r="P11" s="3"/>
      <c r="Q11" s="3"/>
      <c r="R11" s="14"/>
    </row>
    <row r="12" spans="1:18" x14ac:dyDescent="0.25">
      <c r="A12" s="13"/>
      <c r="B12" s="3">
        <v>20</v>
      </c>
      <c r="C12" s="3">
        <v>37.299999999999997</v>
      </c>
      <c r="D12" s="3">
        <v>160</v>
      </c>
      <c r="E12" s="4">
        <v>178</v>
      </c>
      <c r="F12" s="4">
        <v>15</v>
      </c>
      <c r="G12" s="8">
        <v>50</v>
      </c>
      <c r="H12" s="8">
        <v>1</v>
      </c>
      <c r="I12" s="3"/>
      <c r="J12" s="14"/>
      <c r="K12" s="13"/>
      <c r="L12" s="3"/>
      <c r="M12" s="3"/>
      <c r="N12" s="3"/>
      <c r="O12" s="3"/>
      <c r="P12" s="3"/>
      <c r="Q12" s="3"/>
      <c r="R12" s="14"/>
    </row>
    <row r="13" spans="1:18" x14ac:dyDescent="0.25">
      <c r="A13" s="15"/>
      <c r="B13" s="16">
        <v>30</v>
      </c>
      <c r="C13" s="16">
        <v>38.6</v>
      </c>
      <c r="D13" s="16">
        <v>166</v>
      </c>
      <c r="E13" s="16">
        <v>180</v>
      </c>
      <c r="F13" s="16">
        <v>15</v>
      </c>
      <c r="G13" s="17">
        <v>49.7</v>
      </c>
      <c r="H13" s="17">
        <v>0.97</v>
      </c>
      <c r="I13" s="16"/>
      <c r="J13" s="18"/>
      <c r="K13" s="15"/>
      <c r="L13" s="16"/>
      <c r="M13" s="16"/>
      <c r="N13" s="16"/>
      <c r="O13" s="16"/>
      <c r="P13" s="16"/>
      <c r="Q13" s="16"/>
      <c r="R13" s="18"/>
    </row>
    <row r="14" spans="1:18" x14ac:dyDescent="0.25">
      <c r="A14" s="21" t="s">
        <v>42</v>
      </c>
      <c r="B14" s="10">
        <v>0</v>
      </c>
      <c r="C14" s="11">
        <v>35.4</v>
      </c>
      <c r="D14" s="11"/>
      <c r="E14" s="11"/>
      <c r="F14" s="11"/>
      <c r="G14" s="11"/>
      <c r="H14" s="11"/>
      <c r="I14" s="11">
        <v>84</v>
      </c>
      <c r="J14" s="22">
        <v>83.4</v>
      </c>
      <c r="K14" s="9">
        <f t="shared" si="0"/>
        <v>0.59999999999999432</v>
      </c>
      <c r="L14" s="10">
        <f t="shared" si="1"/>
        <v>15</v>
      </c>
      <c r="M14" s="32">
        <f>G17-G15</f>
        <v>2.6000000000000014</v>
      </c>
      <c r="N14" s="10">
        <f>C17-C14</f>
        <v>0.5</v>
      </c>
      <c r="O14" s="10">
        <v>56.4</v>
      </c>
      <c r="P14" s="26">
        <f>G17/O14*100</f>
        <v>88.652482269503551</v>
      </c>
      <c r="Q14" s="10">
        <v>220</v>
      </c>
      <c r="R14" s="27">
        <f>SUM(E15:E17)/3</f>
        <v>222</v>
      </c>
    </row>
    <row r="15" spans="1:18" x14ac:dyDescent="0.25">
      <c r="A15" s="13"/>
      <c r="B15" s="3">
        <v>10</v>
      </c>
      <c r="C15" s="4">
        <v>36.200000000000003</v>
      </c>
      <c r="D15" s="4">
        <v>157</v>
      </c>
      <c r="E15" s="4">
        <v>223</v>
      </c>
      <c r="F15" s="4">
        <v>12</v>
      </c>
      <c r="G15" s="8">
        <v>47.4</v>
      </c>
      <c r="H15" s="8">
        <v>1</v>
      </c>
      <c r="I15" s="3"/>
      <c r="J15" s="14"/>
      <c r="K15" s="13"/>
      <c r="L15" s="3"/>
      <c r="M15" s="3"/>
      <c r="N15" s="3"/>
      <c r="O15" s="3"/>
      <c r="P15" s="3"/>
      <c r="Q15" s="3"/>
      <c r="R15" s="14"/>
    </row>
    <row r="16" spans="1:18" x14ac:dyDescent="0.25">
      <c r="A16" s="13"/>
      <c r="B16" s="3">
        <v>20</v>
      </c>
      <c r="C16" s="4">
        <v>36.6</v>
      </c>
      <c r="D16" s="4">
        <v>167</v>
      </c>
      <c r="E16" s="4">
        <v>221</v>
      </c>
      <c r="F16" s="4">
        <v>14</v>
      </c>
      <c r="G16" s="8">
        <v>51.3</v>
      </c>
      <c r="H16" s="8">
        <v>1</v>
      </c>
      <c r="I16" s="3"/>
      <c r="J16" s="14"/>
      <c r="K16" s="13"/>
      <c r="L16" s="3"/>
      <c r="M16" s="3"/>
      <c r="N16" s="3"/>
      <c r="O16" s="3"/>
      <c r="P16" s="3"/>
      <c r="Q16" s="3"/>
      <c r="R16" s="14"/>
    </row>
    <row r="17" spans="1:18" x14ac:dyDescent="0.25">
      <c r="A17" s="15"/>
      <c r="B17" s="16">
        <v>30</v>
      </c>
      <c r="C17" s="19">
        <v>35.9</v>
      </c>
      <c r="D17" s="16">
        <v>172</v>
      </c>
      <c r="E17" s="19">
        <v>222</v>
      </c>
      <c r="F17" s="19">
        <v>16</v>
      </c>
      <c r="G17" s="17">
        <v>50</v>
      </c>
      <c r="H17" s="17">
        <v>1</v>
      </c>
      <c r="I17" s="16"/>
      <c r="J17" s="18"/>
      <c r="K17" s="15"/>
      <c r="L17" s="16"/>
      <c r="M17" s="16"/>
      <c r="N17" s="16"/>
      <c r="O17" s="16"/>
      <c r="P17" s="16"/>
      <c r="Q17" s="16"/>
      <c r="R17" s="18"/>
    </row>
    <row r="18" spans="1:18" x14ac:dyDescent="0.25">
      <c r="A18" s="21" t="s">
        <v>43</v>
      </c>
      <c r="B18" s="10">
        <v>0</v>
      </c>
      <c r="C18" s="10">
        <v>35.200000000000003</v>
      </c>
      <c r="D18" s="10"/>
      <c r="E18" s="10"/>
      <c r="F18" s="10"/>
      <c r="G18" s="10"/>
      <c r="H18" s="10"/>
      <c r="I18" s="10">
        <v>61.6</v>
      </c>
      <c r="J18" s="12">
        <v>61.6</v>
      </c>
      <c r="K18" s="9">
        <f t="shared" si="0"/>
        <v>0</v>
      </c>
      <c r="L18" s="10">
        <f t="shared" si="1"/>
        <v>15</v>
      </c>
      <c r="M18" s="32">
        <f>G21-G19</f>
        <v>3.5</v>
      </c>
      <c r="N18" s="10">
        <f>C21-C18</f>
        <v>1.6999999999999957</v>
      </c>
      <c r="O18" s="10">
        <v>50.6</v>
      </c>
      <c r="P18" s="26">
        <f>G21/O18*100</f>
        <v>61.462450592885375</v>
      </c>
      <c r="Q18" s="10">
        <v>90</v>
      </c>
      <c r="R18" s="27">
        <f>SUM(E19:E21)/3</f>
        <v>92.333333333333329</v>
      </c>
    </row>
    <row r="19" spans="1:18" x14ac:dyDescent="0.25">
      <c r="A19" s="13"/>
      <c r="B19" s="3">
        <v>10</v>
      </c>
      <c r="C19" s="3">
        <v>36</v>
      </c>
      <c r="D19" s="3">
        <v>160</v>
      </c>
      <c r="E19" s="4">
        <v>91</v>
      </c>
      <c r="F19" s="4">
        <v>12</v>
      </c>
      <c r="G19" s="8">
        <v>27.6</v>
      </c>
      <c r="H19" s="8">
        <v>1</v>
      </c>
      <c r="I19" s="3"/>
      <c r="J19" s="14"/>
      <c r="K19" s="13"/>
      <c r="L19" s="3"/>
      <c r="M19" s="3"/>
      <c r="N19" s="3"/>
      <c r="O19" s="3"/>
      <c r="P19" s="3"/>
      <c r="Q19" s="3"/>
      <c r="R19" s="14"/>
    </row>
    <row r="20" spans="1:18" x14ac:dyDescent="0.25">
      <c r="A20" s="13"/>
      <c r="B20" s="3">
        <v>20</v>
      </c>
      <c r="C20" s="3">
        <v>35.5</v>
      </c>
      <c r="D20" s="3">
        <v>165</v>
      </c>
      <c r="E20" s="4">
        <v>91</v>
      </c>
      <c r="F20" s="4">
        <v>16</v>
      </c>
      <c r="G20" s="8">
        <v>28.5</v>
      </c>
      <c r="H20" s="8">
        <v>0.9</v>
      </c>
      <c r="I20" s="3"/>
      <c r="J20" s="14"/>
      <c r="K20" s="13"/>
      <c r="L20" s="3"/>
      <c r="M20" s="3"/>
      <c r="N20" s="3"/>
      <c r="O20" s="3"/>
      <c r="P20" s="3"/>
      <c r="Q20" s="3"/>
      <c r="R20" s="14"/>
    </row>
    <row r="21" spans="1:18" x14ac:dyDescent="0.25">
      <c r="A21" s="15"/>
      <c r="B21" s="16">
        <v>30</v>
      </c>
      <c r="C21" s="16">
        <v>36.9</v>
      </c>
      <c r="D21" s="16">
        <v>175</v>
      </c>
      <c r="E21" s="16">
        <v>95</v>
      </c>
      <c r="F21" s="16">
        <v>18</v>
      </c>
      <c r="G21" s="17">
        <v>31.1</v>
      </c>
      <c r="H21" s="17">
        <v>1</v>
      </c>
      <c r="I21" s="16"/>
      <c r="J21" s="18"/>
      <c r="K21" s="15"/>
      <c r="L21" s="16"/>
      <c r="M21" s="16"/>
      <c r="N21" s="16"/>
      <c r="O21" s="16"/>
      <c r="P21" s="16"/>
      <c r="Q21" s="16"/>
      <c r="R21" s="18"/>
    </row>
    <row r="22" spans="1:18" x14ac:dyDescent="0.25">
      <c r="A22" s="21" t="s">
        <v>44</v>
      </c>
      <c r="B22" s="10">
        <v>0</v>
      </c>
      <c r="C22" s="10">
        <v>36</v>
      </c>
      <c r="D22" s="10"/>
      <c r="E22" s="10"/>
      <c r="F22" s="10"/>
      <c r="G22" s="10"/>
      <c r="H22" s="10"/>
      <c r="I22" s="10">
        <v>78.8</v>
      </c>
      <c r="J22" s="12">
        <v>78.400000000000006</v>
      </c>
      <c r="K22" s="9">
        <f t="shared" si="0"/>
        <v>0.39999999999999147</v>
      </c>
      <c r="L22" s="10">
        <f t="shared" si="1"/>
        <v>15</v>
      </c>
      <c r="M22" s="32">
        <f>G25-G23</f>
        <v>4.2000000000000028</v>
      </c>
      <c r="N22" s="10">
        <f>C25-C22</f>
        <v>0.79999999999999716</v>
      </c>
      <c r="O22" s="10">
        <v>44.7</v>
      </c>
      <c r="P22" s="26">
        <f>G25/O22*100</f>
        <v>78.523489932885909</v>
      </c>
      <c r="Q22" s="10">
        <v>160</v>
      </c>
      <c r="R22" s="27">
        <f>SUM(E23:E25)/3</f>
        <v>144.33333333333334</v>
      </c>
    </row>
    <row r="23" spans="1:18" x14ac:dyDescent="0.25">
      <c r="A23" s="13"/>
      <c r="B23" s="3">
        <v>10</v>
      </c>
      <c r="C23" s="4">
        <v>36.4</v>
      </c>
      <c r="D23" s="4">
        <v>180</v>
      </c>
      <c r="E23" s="4">
        <v>142</v>
      </c>
      <c r="F23" s="4">
        <v>12</v>
      </c>
      <c r="G23" s="20">
        <v>30.9</v>
      </c>
      <c r="H23" s="20">
        <v>1</v>
      </c>
      <c r="I23" s="3"/>
      <c r="J23" s="14"/>
      <c r="K23" s="13"/>
      <c r="L23" s="3"/>
      <c r="M23" s="3"/>
      <c r="N23" s="3"/>
      <c r="O23" s="3"/>
      <c r="P23" s="3"/>
      <c r="Q23" s="3"/>
      <c r="R23" s="14"/>
    </row>
    <row r="24" spans="1:18" x14ac:dyDescent="0.25">
      <c r="A24" s="13"/>
      <c r="B24" s="3">
        <v>20</v>
      </c>
      <c r="C24" s="4">
        <v>36.6</v>
      </c>
      <c r="D24" s="4">
        <v>191</v>
      </c>
      <c r="E24" s="4">
        <v>142</v>
      </c>
      <c r="F24" s="4">
        <v>15</v>
      </c>
      <c r="G24" s="20">
        <v>33.799999999999997</v>
      </c>
      <c r="H24" s="20">
        <v>1</v>
      </c>
      <c r="I24" s="3"/>
      <c r="J24" s="14"/>
      <c r="K24" s="13"/>
      <c r="L24" s="3"/>
      <c r="M24" s="3"/>
      <c r="N24" s="3"/>
      <c r="O24" s="3"/>
      <c r="P24" s="3"/>
      <c r="Q24" s="3"/>
      <c r="R24" s="14"/>
    </row>
    <row r="25" spans="1:18" x14ac:dyDescent="0.25">
      <c r="A25" s="15"/>
      <c r="B25" s="16">
        <v>30</v>
      </c>
      <c r="C25" s="16">
        <v>36.799999999999997</v>
      </c>
      <c r="D25" s="16">
        <v>195</v>
      </c>
      <c r="E25" s="16">
        <v>149</v>
      </c>
      <c r="F25" s="16">
        <v>17</v>
      </c>
      <c r="G25" s="17">
        <v>35.1</v>
      </c>
      <c r="H25" s="17">
        <v>1</v>
      </c>
      <c r="I25" s="16"/>
      <c r="J25" s="18"/>
      <c r="K25" s="15"/>
      <c r="L25" s="16"/>
      <c r="M25" s="16"/>
      <c r="N25" s="16"/>
      <c r="O25" s="16"/>
      <c r="P25" s="16"/>
      <c r="Q25" s="16"/>
      <c r="R25" s="18"/>
    </row>
    <row r="26" spans="1:18" x14ac:dyDescent="0.25">
      <c r="A26" s="21" t="s">
        <v>45</v>
      </c>
      <c r="B26" s="10">
        <v>0</v>
      </c>
      <c r="C26" s="10">
        <v>37</v>
      </c>
      <c r="D26" s="10"/>
      <c r="E26" s="10"/>
      <c r="F26" s="10"/>
      <c r="G26" s="10"/>
      <c r="H26" s="10"/>
      <c r="I26" s="10">
        <v>54.8</v>
      </c>
      <c r="J26" s="12">
        <v>54.6</v>
      </c>
      <c r="K26" s="9">
        <f t="shared" si="0"/>
        <v>0.19999999999999574</v>
      </c>
      <c r="L26" s="10">
        <f t="shared" si="1"/>
        <v>6</v>
      </c>
      <c r="M26" s="32">
        <f>G29-G27</f>
        <v>2</v>
      </c>
      <c r="N26" s="10">
        <f>C29-C26</f>
        <v>0.5</v>
      </c>
      <c r="O26" s="10">
        <v>47</v>
      </c>
      <c r="P26" s="26">
        <f>G29/O26*100</f>
        <v>61.702127659574465</v>
      </c>
      <c r="Q26" s="10">
        <v>110</v>
      </c>
      <c r="R26" s="27">
        <f>SUM(E27:E29)/3</f>
        <v>112.66666666666667</v>
      </c>
    </row>
    <row r="27" spans="1:18" x14ac:dyDescent="0.25">
      <c r="A27" s="13"/>
      <c r="B27" s="3">
        <v>10</v>
      </c>
      <c r="C27" s="4">
        <v>37.5</v>
      </c>
      <c r="D27" s="4">
        <v>178</v>
      </c>
      <c r="E27" s="4">
        <v>110</v>
      </c>
      <c r="F27" s="4">
        <v>13</v>
      </c>
      <c r="G27" s="28">
        <v>27</v>
      </c>
      <c r="H27" s="28">
        <v>1</v>
      </c>
      <c r="I27" s="3"/>
      <c r="J27" s="14"/>
      <c r="K27" s="13"/>
      <c r="L27" s="3"/>
      <c r="M27" s="3"/>
      <c r="N27" s="3"/>
      <c r="O27" s="3"/>
      <c r="P27" s="3"/>
      <c r="Q27" s="3"/>
      <c r="R27" s="14"/>
    </row>
    <row r="28" spans="1:18" x14ac:dyDescent="0.25">
      <c r="A28" s="13"/>
      <c r="B28" s="3">
        <v>20</v>
      </c>
      <c r="C28" s="4">
        <v>37.5</v>
      </c>
      <c r="D28" s="4">
        <v>183</v>
      </c>
      <c r="E28" s="4">
        <v>113</v>
      </c>
      <c r="F28" s="4">
        <v>15</v>
      </c>
      <c r="G28" s="28">
        <v>26.9</v>
      </c>
      <c r="H28" s="28">
        <v>1</v>
      </c>
      <c r="I28" s="3"/>
      <c r="J28" s="14"/>
      <c r="K28" s="13"/>
      <c r="L28" s="3"/>
      <c r="M28" s="3"/>
      <c r="N28" s="3"/>
      <c r="O28" s="3"/>
      <c r="P28" s="3"/>
      <c r="Q28" s="3"/>
      <c r="R28" s="14"/>
    </row>
    <row r="29" spans="1:18" x14ac:dyDescent="0.25">
      <c r="A29" s="15"/>
      <c r="B29" s="16">
        <v>30</v>
      </c>
      <c r="C29" s="16">
        <v>37.5</v>
      </c>
      <c r="D29" s="16">
        <v>184</v>
      </c>
      <c r="E29" s="16">
        <v>115</v>
      </c>
      <c r="F29" s="16">
        <v>19</v>
      </c>
      <c r="G29" s="29">
        <v>29</v>
      </c>
      <c r="H29" s="29">
        <v>1</v>
      </c>
      <c r="I29" s="16"/>
      <c r="J29" s="18"/>
      <c r="K29" s="15"/>
      <c r="L29" s="16"/>
      <c r="M29" s="16"/>
      <c r="N29" s="16"/>
      <c r="O29" s="16"/>
      <c r="P29" s="16"/>
      <c r="Q29" s="16"/>
      <c r="R29" s="18"/>
    </row>
    <row r="30" spans="1:18" x14ac:dyDescent="0.25">
      <c r="A30" s="30" t="s">
        <v>46</v>
      </c>
      <c r="B30" s="10">
        <v>0</v>
      </c>
      <c r="C30" s="4">
        <v>35.9</v>
      </c>
      <c r="D30" s="3"/>
      <c r="E30" s="3"/>
      <c r="F30" s="3"/>
      <c r="G30" s="3"/>
      <c r="H30" s="3"/>
      <c r="I30" s="3">
        <v>80.2</v>
      </c>
      <c r="J30" s="14">
        <v>79.599999999999994</v>
      </c>
      <c r="K30" s="9">
        <f t="shared" si="0"/>
        <v>0.60000000000000853</v>
      </c>
      <c r="L30" s="10">
        <f t="shared" si="1"/>
        <v>14</v>
      </c>
      <c r="M30" s="32">
        <f>G33-G31</f>
        <v>4.6000000000000014</v>
      </c>
      <c r="N30" s="10">
        <f>C33-C30</f>
        <v>1.5</v>
      </c>
      <c r="O30" s="10">
        <v>70.8</v>
      </c>
      <c r="P30" s="26">
        <f>G33/O30*100</f>
        <v>77.118644067796609</v>
      </c>
      <c r="Q30" s="10">
        <v>200</v>
      </c>
      <c r="R30" s="12">
        <f>SUM(E31:E33)/3</f>
        <v>203.33333333333334</v>
      </c>
    </row>
    <row r="31" spans="1:18" x14ac:dyDescent="0.25">
      <c r="A31" s="13"/>
      <c r="B31" s="3">
        <v>10</v>
      </c>
      <c r="C31" s="4">
        <v>36.6</v>
      </c>
      <c r="D31" s="4">
        <v>177</v>
      </c>
      <c r="E31" s="4">
        <v>200</v>
      </c>
      <c r="F31" s="4">
        <v>12</v>
      </c>
      <c r="G31" s="20">
        <v>50</v>
      </c>
      <c r="H31" s="20">
        <v>1</v>
      </c>
      <c r="I31" s="3"/>
      <c r="J31" s="14"/>
      <c r="K31" s="13"/>
      <c r="L31" s="3"/>
      <c r="M31" s="3"/>
      <c r="N31" s="3"/>
      <c r="O31" s="3"/>
      <c r="P31" s="3"/>
      <c r="Q31" s="3"/>
      <c r="R31" s="14"/>
    </row>
    <row r="32" spans="1:18" x14ac:dyDescent="0.25">
      <c r="A32" s="13"/>
      <c r="B32" s="3">
        <v>20</v>
      </c>
      <c r="C32" s="4">
        <v>37.200000000000003</v>
      </c>
      <c r="D32" s="4">
        <v>186</v>
      </c>
      <c r="E32" s="4">
        <v>202</v>
      </c>
      <c r="F32" s="4">
        <v>16</v>
      </c>
      <c r="G32" s="20">
        <v>51.6</v>
      </c>
      <c r="H32" s="20">
        <v>1</v>
      </c>
      <c r="I32" s="3"/>
      <c r="J32" s="14"/>
      <c r="K32" s="13"/>
      <c r="L32" s="3"/>
      <c r="M32" s="3"/>
      <c r="N32" s="3"/>
      <c r="O32" s="3"/>
      <c r="P32" s="3"/>
      <c r="Q32" s="3"/>
      <c r="R32" s="14"/>
    </row>
    <row r="33" spans="1:18" x14ac:dyDescent="0.25">
      <c r="A33" s="15"/>
      <c r="B33" s="16">
        <v>30</v>
      </c>
      <c r="C33" s="16">
        <v>37.4</v>
      </c>
      <c r="D33" s="16">
        <v>191</v>
      </c>
      <c r="E33" s="16">
        <v>208</v>
      </c>
      <c r="F33" s="16">
        <v>18</v>
      </c>
      <c r="G33" s="17">
        <v>54.6</v>
      </c>
      <c r="H33" s="17">
        <v>1</v>
      </c>
      <c r="I33" s="16"/>
      <c r="J33" s="18"/>
      <c r="K33" s="15"/>
      <c r="L33" s="16"/>
      <c r="M33" s="16"/>
      <c r="N33" s="16"/>
      <c r="O33" s="16"/>
      <c r="P33" s="16"/>
      <c r="Q33" s="16"/>
      <c r="R33" s="18"/>
    </row>
    <row r="35" spans="1:18" x14ac:dyDescent="0.25">
      <c r="A35" t="s">
        <v>47</v>
      </c>
      <c r="J35" t="s">
        <v>48</v>
      </c>
      <c r="K35">
        <f>AVERAGE(K2:K33)</f>
        <v>0.41250000000000053</v>
      </c>
      <c r="L35">
        <f t="shared" ref="L35:N35" si="2">AVERAGE(L2:L33)</f>
        <v>14</v>
      </c>
      <c r="M35">
        <f t="shared" si="2"/>
        <v>3.225000000000001</v>
      </c>
      <c r="N35">
        <f t="shared" si="2"/>
        <v>1.2499999999999991</v>
      </c>
    </row>
    <row r="36" spans="1:18" x14ac:dyDescent="0.25">
      <c r="C36">
        <f>C33+C29+C25+C21+C17+C13+C9+C5</f>
        <v>298.10000000000002</v>
      </c>
      <c r="F36" s="52">
        <f>AVERAGE(F3:F33)</f>
        <v>14.416666666666666</v>
      </c>
    </row>
    <row r="37" spans="1:18" x14ac:dyDescent="0.25">
      <c r="C37">
        <f>C36/8</f>
        <v>37.262500000000003</v>
      </c>
    </row>
    <row r="39" spans="1:18" x14ac:dyDescent="0.25">
      <c r="B39" t="s">
        <v>49</v>
      </c>
      <c r="C39">
        <v>19.5</v>
      </c>
    </row>
    <row r="40" spans="1:18" x14ac:dyDescent="0.25">
      <c r="B40" t="s">
        <v>50</v>
      </c>
      <c r="C40" s="55">
        <v>0.45</v>
      </c>
    </row>
    <row r="42" spans="1:18" x14ac:dyDescent="0.25">
      <c r="B42" s="5"/>
      <c r="C42" s="5"/>
      <c r="D42" s="6"/>
      <c r="E42" s="5"/>
      <c r="F42" s="5"/>
      <c r="G42" s="7"/>
      <c r="H42" s="45"/>
    </row>
    <row r="43" spans="1:18" x14ac:dyDescent="0.25">
      <c r="B43" s="5"/>
      <c r="C43" s="5"/>
      <c r="D43" s="6"/>
      <c r="E43" s="5"/>
      <c r="F43" s="5"/>
      <c r="G43" s="7"/>
      <c r="H43" s="45"/>
    </row>
    <row r="44" spans="1:18" x14ac:dyDescent="0.25">
      <c r="B44" s="5"/>
      <c r="C44" s="5"/>
      <c r="D44" s="6"/>
      <c r="E44" s="5"/>
      <c r="F44" s="5"/>
      <c r="G44" s="7"/>
      <c r="H44" s="4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zoomScale="70" zoomScaleNormal="70" workbookViewId="0">
      <pane ySplit="1" topLeftCell="A27" activePane="bottomLeft" state="frozen"/>
      <selection pane="bottomLeft" activeCell="D39" sqref="D39"/>
    </sheetView>
  </sheetViews>
  <sheetFormatPr defaultColWidth="9" defaultRowHeight="15" x14ac:dyDescent="0.25"/>
  <cols>
    <col min="1" max="1" width="10.5703125" bestFit="1" customWidth="1"/>
    <col min="2" max="2" width="11.5703125" bestFit="1" customWidth="1"/>
    <col min="3" max="3" width="12.42578125" bestFit="1" customWidth="1"/>
    <col min="4" max="4" width="9.28515625" bestFit="1" customWidth="1"/>
    <col min="5" max="5" width="10.42578125" bestFit="1" customWidth="1"/>
    <col min="6" max="6" width="10.42578125" customWidth="1"/>
    <col min="7" max="7" width="16.140625" bestFit="1" customWidth="1"/>
    <col min="8" max="8" width="16.140625" customWidth="1"/>
    <col min="9" max="9" width="14.85546875" bestFit="1" customWidth="1"/>
    <col min="10" max="10" width="15.7109375" bestFit="1" customWidth="1"/>
    <col min="11" max="11" width="14.28515625" bestFit="1" customWidth="1"/>
    <col min="12" max="12" width="13.85546875" bestFit="1" customWidth="1"/>
    <col min="13" max="13" width="13.85546875" customWidth="1"/>
    <col min="14" max="14" width="16.5703125" bestFit="1" customWidth="1"/>
    <col min="15" max="15" width="8.85546875" bestFit="1" customWidth="1"/>
    <col min="16" max="16" width="13.28515625" bestFit="1" customWidth="1"/>
    <col min="17" max="18" width="8.85546875" bestFit="1" customWidth="1"/>
  </cols>
  <sheetData>
    <row r="1" spans="1:18" x14ac:dyDescent="0.25">
      <c r="A1" s="1" t="s">
        <v>22</v>
      </c>
      <c r="B1" s="24" t="s">
        <v>23</v>
      </c>
      <c r="C1" s="24" t="s">
        <v>24</v>
      </c>
      <c r="D1" s="24" t="s">
        <v>25</v>
      </c>
      <c r="E1" s="24" t="s">
        <v>26</v>
      </c>
      <c r="F1" s="24" t="s">
        <v>27</v>
      </c>
      <c r="G1" s="24" t="s">
        <v>28</v>
      </c>
      <c r="H1" s="24" t="s">
        <v>29</v>
      </c>
      <c r="I1" s="24" t="s">
        <v>30</v>
      </c>
      <c r="J1" s="24" t="s">
        <v>31</v>
      </c>
      <c r="K1" s="25" t="s">
        <v>32</v>
      </c>
      <c r="L1" s="25" t="s">
        <v>33</v>
      </c>
      <c r="M1" s="25" t="s">
        <v>12</v>
      </c>
      <c r="N1" s="25" t="s">
        <v>34</v>
      </c>
      <c r="O1" s="25" t="s">
        <v>35</v>
      </c>
      <c r="P1" s="25" t="s">
        <v>36</v>
      </c>
      <c r="Q1" s="25" t="s">
        <v>37</v>
      </c>
      <c r="R1" s="25" t="s">
        <v>38</v>
      </c>
    </row>
    <row r="2" spans="1:18" x14ac:dyDescent="0.25">
      <c r="A2" s="21" t="s">
        <v>39</v>
      </c>
      <c r="B2" s="10">
        <v>0</v>
      </c>
      <c r="C2" s="10">
        <v>34.799999999999997</v>
      </c>
      <c r="D2" s="10"/>
      <c r="E2" s="10"/>
      <c r="F2" s="10"/>
      <c r="G2" s="10"/>
      <c r="H2" s="10"/>
      <c r="I2" s="11">
        <v>88.4</v>
      </c>
      <c r="J2" s="22">
        <v>88</v>
      </c>
      <c r="K2" s="9">
        <f>I2-J2</f>
        <v>0.40000000000000568</v>
      </c>
      <c r="L2" s="10">
        <f>D5-D3</f>
        <v>3</v>
      </c>
      <c r="M2" s="32">
        <f>G5-G3</f>
        <v>1.7000000000000028</v>
      </c>
      <c r="N2" s="10">
        <f>C5-C2</f>
        <v>0.10000000000000142</v>
      </c>
      <c r="O2" s="10">
        <v>52.1</v>
      </c>
      <c r="P2" s="26">
        <f>G5/O2*100</f>
        <v>76.007677543186176</v>
      </c>
      <c r="Q2" s="10">
        <v>180</v>
      </c>
      <c r="R2" s="27">
        <f>SUM(E3:E5)/3</f>
        <v>182.66666666666666</v>
      </c>
    </row>
    <row r="3" spans="1:18" x14ac:dyDescent="0.25">
      <c r="A3" s="13"/>
      <c r="B3" s="3">
        <v>10</v>
      </c>
      <c r="C3" s="3">
        <v>34.299999999999997</v>
      </c>
      <c r="D3" s="3">
        <v>167</v>
      </c>
      <c r="E3" s="4">
        <v>185</v>
      </c>
      <c r="F3" s="4">
        <v>11</v>
      </c>
      <c r="G3" s="28">
        <v>37.9</v>
      </c>
      <c r="H3" s="28">
        <v>0.86</v>
      </c>
      <c r="I3" s="3"/>
      <c r="J3" s="14"/>
      <c r="K3" s="13"/>
      <c r="L3" s="3"/>
      <c r="M3" s="3"/>
      <c r="N3" s="3"/>
      <c r="O3" s="3"/>
      <c r="P3" s="3"/>
      <c r="Q3" s="3"/>
      <c r="R3" s="14"/>
    </row>
    <row r="4" spans="1:18" x14ac:dyDescent="0.25">
      <c r="A4" s="13"/>
      <c r="B4" s="3">
        <v>20</v>
      </c>
      <c r="C4" s="3">
        <v>35.799999999999997</v>
      </c>
      <c r="D4" s="3">
        <v>171</v>
      </c>
      <c r="E4" s="4">
        <v>182</v>
      </c>
      <c r="F4" s="4">
        <v>12</v>
      </c>
      <c r="G4" s="28">
        <v>39.9</v>
      </c>
      <c r="H4" s="28">
        <v>0.84</v>
      </c>
      <c r="I4" s="3"/>
      <c r="J4" s="14"/>
      <c r="K4" s="13"/>
      <c r="L4" s="3"/>
      <c r="M4" s="3"/>
      <c r="N4" s="3"/>
      <c r="O4" s="3"/>
      <c r="P4" s="3"/>
      <c r="Q4" s="3"/>
      <c r="R4" s="14"/>
    </row>
    <row r="5" spans="1:18" x14ac:dyDescent="0.25">
      <c r="A5" s="15"/>
      <c r="B5" s="16">
        <v>30</v>
      </c>
      <c r="C5" s="16">
        <v>34.9</v>
      </c>
      <c r="D5" s="16">
        <v>170</v>
      </c>
      <c r="E5" s="16">
        <v>181</v>
      </c>
      <c r="F5" s="3">
        <v>12</v>
      </c>
      <c r="G5" s="28">
        <v>39.6</v>
      </c>
      <c r="H5" s="28">
        <v>0.81</v>
      </c>
      <c r="I5" s="16"/>
      <c r="J5" s="18"/>
      <c r="K5" s="15"/>
      <c r="L5" s="16"/>
      <c r="M5" s="16"/>
      <c r="N5" s="16"/>
      <c r="O5" s="16"/>
      <c r="P5" s="16"/>
      <c r="Q5" s="16"/>
      <c r="R5" s="18"/>
    </row>
    <row r="6" spans="1:18" x14ac:dyDescent="0.25">
      <c r="A6" s="31" t="s">
        <v>40</v>
      </c>
      <c r="B6" s="10">
        <v>0</v>
      </c>
      <c r="C6" s="10">
        <v>35.700000000000003</v>
      </c>
      <c r="D6" s="10"/>
      <c r="E6" s="10"/>
      <c r="F6" s="10"/>
      <c r="G6" s="10"/>
      <c r="H6" s="10"/>
      <c r="I6" s="11">
        <v>91.2</v>
      </c>
      <c r="J6" s="22">
        <v>91.1</v>
      </c>
      <c r="K6" s="9">
        <f t="shared" ref="K6:K30" si="0">I6-J6</f>
        <v>0.10000000000000853</v>
      </c>
      <c r="L6" s="10">
        <f t="shared" ref="L6:L30" si="1">D9-D7</f>
        <v>11</v>
      </c>
      <c r="M6" s="32">
        <f>G9-G7</f>
        <v>1.9000000000000021</v>
      </c>
      <c r="N6" s="10">
        <f>C9-C6</f>
        <v>0.5</v>
      </c>
      <c r="O6" s="10">
        <v>40.1</v>
      </c>
      <c r="P6" s="26">
        <f>G9/O6*100</f>
        <v>58.104738154613464</v>
      </c>
      <c r="Q6" s="10">
        <v>80</v>
      </c>
      <c r="R6" s="27">
        <f>SUM(E7:E9)/3</f>
        <v>85.666666666666671</v>
      </c>
    </row>
    <row r="7" spans="1:18" x14ac:dyDescent="0.25">
      <c r="A7" s="13"/>
      <c r="B7" s="3">
        <v>10</v>
      </c>
      <c r="C7" s="4">
        <v>34</v>
      </c>
      <c r="D7" s="4">
        <v>156</v>
      </c>
      <c r="E7" s="4">
        <v>86</v>
      </c>
      <c r="F7" s="4">
        <v>10</v>
      </c>
      <c r="G7" s="28">
        <v>21.4</v>
      </c>
      <c r="H7" s="28">
        <v>0.98</v>
      </c>
      <c r="I7" s="3"/>
      <c r="J7" s="14"/>
      <c r="K7" s="13"/>
      <c r="L7" s="3"/>
      <c r="M7" s="3"/>
      <c r="N7" s="3"/>
      <c r="O7" s="3"/>
      <c r="P7" s="3"/>
      <c r="Q7" s="3"/>
      <c r="R7" s="23"/>
    </row>
    <row r="8" spans="1:18" x14ac:dyDescent="0.25">
      <c r="A8" s="13"/>
      <c r="B8" s="3">
        <v>20</v>
      </c>
      <c r="C8" s="4">
        <v>35.5</v>
      </c>
      <c r="D8" s="4">
        <v>161</v>
      </c>
      <c r="E8" s="4">
        <v>85</v>
      </c>
      <c r="F8" s="4">
        <v>11</v>
      </c>
      <c r="G8" s="28">
        <v>21.9</v>
      </c>
      <c r="H8" s="28">
        <v>0.97</v>
      </c>
      <c r="I8" s="3"/>
      <c r="J8" s="14"/>
      <c r="K8" s="13"/>
      <c r="L8" s="3"/>
      <c r="M8" s="3"/>
      <c r="N8" s="3"/>
      <c r="O8" s="3"/>
      <c r="P8" s="3"/>
      <c r="Q8" s="3"/>
      <c r="R8" s="23"/>
    </row>
    <row r="9" spans="1:18" x14ac:dyDescent="0.25">
      <c r="A9" s="15"/>
      <c r="B9" s="16">
        <v>30</v>
      </c>
      <c r="C9" s="16">
        <v>36.200000000000003</v>
      </c>
      <c r="D9" s="16">
        <v>167</v>
      </c>
      <c r="E9" s="16">
        <v>86</v>
      </c>
      <c r="F9" s="3">
        <v>12</v>
      </c>
      <c r="G9" s="28">
        <v>23.3</v>
      </c>
      <c r="H9" s="28">
        <v>0.95</v>
      </c>
      <c r="I9" s="16"/>
      <c r="J9" s="18"/>
      <c r="K9" s="15"/>
      <c r="L9" s="16"/>
      <c r="M9" s="16"/>
      <c r="N9" s="16"/>
      <c r="O9" s="16"/>
      <c r="P9" s="16"/>
      <c r="Q9" s="16"/>
      <c r="R9" s="18"/>
    </row>
    <row r="10" spans="1:18" x14ac:dyDescent="0.25">
      <c r="A10" s="21" t="s">
        <v>41</v>
      </c>
      <c r="B10" s="10">
        <v>0</v>
      </c>
      <c r="C10" s="10">
        <v>34.4</v>
      </c>
      <c r="D10" s="10"/>
      <c r="E10" s="10"/>
      <c r="F10" s="10"/>
      <c r="G10" s="10"/>
      <c r="H10" s="10"/>
      <c r="I10" s="11">
        <v>65.8</v>
      </c>
      <c r="J10" s="22">
        <v>65.3</v>
      </c>
      <c r="K10" s="9">
        <f t="shared" si="0"/>
        <v>0.5</v>
      </c>
      <c r="L10" s="10">
        <f t="shared" si="1"/>
        <v>10</v>
      </c>
      <c r="M10" s="32">
        <f>G13-G11</f>
        <v>-3.1000000000000014</v>
      </c>
      <c r="N10" s="10">
        <f>C13-C10</f>
        <v>0.39999999999999858</v>
      </c>
      <c r="O10" s="10">
        <v>66</v>
      </c>
      <c r="P10" s="26">
        <f>G13/O10*100</f>
        <v>67.424242424242422</v>
      </c>
      <c r="Q10" s="10">
        <v>175</v>
      </c>
      <c r="R10" s="27">
        <f>SUM(E11:E13)/3</f>
        <v>181.33333333333334</v>
      </c>
    </row>
    <row r="11" spans="1:18" x14ac:dyDescent="0.25">
      <c r="A11" s="13"/>
      <c r="B11" s="3">
        <v>10</v>
      </c>
      <c r="C11" s="3">
        <v>35</v>
      </c>
      <c r="D11" s="3">
        <v>147</v>
      </c>
      <c r="E11" s="4">
        <v>186</v>
      </c>
      <c r="F11" s="4">
        <v>10</v>
      </c>
      <c r="G11" s="8">
        <v>47.6</v>
      </c>
      <c r="H11" s="8">
        <v>0.95</v>
      </c>
      <c r="I11" s="3"/>
      <c r="J11" s="14"/>
      <c r="K11" s="13"/>
      <c r="L11" s="3"/>
      <c r="M11" s="3"/>
      <c r="N11" s="3"/>
      <c r="O11" s="3"/>
      <c r="P11" s="3"/>
      <c r="Q11" s="3"/>
      <c r="R11" s="14"/>
    </row>
    <row r="12" spans="1:18" x14ac:dyDescent="0.25">
      <c r="A12" s="13"/>
      <c r="B12" s="3">
        <v>20</v>
      </c>
      <c r="C12" s="3">
        <v>35.1</v>
      </c>
      <c r="D12" s="3">
        <v>155</v>
      </c>
      <c r="E12" s="4">
        <v>181</v>
      </c>
      <c r="F12" s="4">
        <v>11</v>
      </c>
      <c r="G12" s="8">
        <v>38.299999999999997</v>
      </c>
      <c r="H12" s="8">
        <v>0.9</v>
      </c>
      <c r="I12" s="3"/>
      <c r="J12" s="14"/>
      <c r="K12" s="13"/>
      <c r="L12" s="3"/>
      <c r="M12" s="3"/>
      <c r="N12" s="3"/>
      <c r="O12" s="3"/>
      <c r="P12" s="3"/>
      <c r="Q12" s="3"/>
      <c r="R12" s="14"/>
    </row>
    <row r="13" spans="1:18" x14ac:dyDescent="0.25">
      <c r="A13" s="15"/>
      <c r="B13" s="16">
        <v>30</v>
      </c>
      <c r="C13" s="16">
        <v>34.799999999999997</v>
      </c>
      <c r="D13" s="16">
        <v>157</v>
      </c>
      <c r="E13" s="16">
        <v>177</v>
      </c>
      <c r="F13" s="16">
        <v>12</v>
      </c>
      <c r="G13" s="17">
        <v>44.5</v>
      </c>
      <c r="H13" s="17">
        <v>0.91</v>
      </c>
      <c r="I13" s="16"/>
      <c r="J13" s="18"/>
      <c r="K13" s="15"/>
      <c r="L13" s="16"/>
      <c r="M13" s="16"/>
      <c r="N13" s="16"/>
      <c r="O13" s="16"/>
      <c r="P13" s="16"/>
      <c r="Q13" s="16"/>
      <c r="R13" s="18"/>
    </row>
    <row r="14" spans="1:18" x14ac:dyDescent="0.25">
      <c r="A14" s="21" t="s">
        <v>42</v>
      </c>
      <c r="B14" s="10">
        <v>0</v>
      </c>
      <c r="C14" s="11">
        <v>36.700000000000003</v>
      </c>
      <c r="D14" s="11"/>
      <c r="E14" s="11"/>
      <c r="F14" s="11"/>
      <c r="G14" s="11"/>
      <c r="H14" s="11"/>
      <c r="I14" s="11">
        <v>84.4</v>
      </c>
      <c r="J14" s="22">
        <v>83.4</v>
      </c>
      <c r="K14" s="9">
        <f t="shared" si="0"/>
        <v>1</v>
      </c>
      <c r="L14" s="10">
        <f t="shared" si="1"/>
        <v>13</v>
      </c>
      <c r="M14" s="32">
        <f>G17-G15</f>
        <v>1.9000000000000057</v>
      </c>
      <c r="N14" s="10">
        <f>C17-C14</f>
        <v>-0.70000000000000284</v>
      </c>
      <c r="O14" s="10">
        <v>56.4</v>
      </c>
      <c r="P14" s="26">
        <f>G17/O14*100</f>
        <v>82.801418439716329</v>
      </c>
      <c r="Q14" s="10">
        <v>220</v>
      </c>
      <c r="R14" s="27">
        <f>SUM(E15:E17)/3</f>
        <v>221</v>
      </c>
    </row>
    <row r="15" spans="1:18" x14ac:dyDescent="0.25">
      <c r="A15" s="13"/>
      <c r="B15" s="3">
        <v>10</v>
      </c>
      <c r="C15" s="4">
        <v>34.6</v>
      </c>
      <c r="D15" s="4">
        <v>137</v>
      </c>
      <c r="E15" s="4">
        <v>223</v>
      </c>
      <c r="F15" s="4">
        <v>7</v>
      </c>
      <c r="G15" s="8">
        <v>44.8</v>
      </c>
      <c r="H15" s="8">
        <v>0.99</v>
      </c>
      <c r="I15" s="3"/>
      <c r="J15" s="14"/>
      <c r="K15" s="13"/>
      <c r="L15" s="3"/>
      <c r="M15" s="3"/>
      <c r="N15" s="3"/>
      <c r="O15" s="3"/>
      <c r="P15" s="3"/>
      <c r="Q15" s="3"/>
      <c r="R15" s="14"/>
    </row>
    <row r="16" spans="1:18" x14ac:dyDescent="0.25">
      <c r="A16" s="13"/>
      <c r="B16" s="3">
        <v>20</v>
      </c>
      <c r="C16" s="4">
        <v>34.700000000000003</v>
      </c>
      <c r="D16" s="4">
        <v>144</v>
      </c>
      <c r="E16" s="4">
        <v>220</v>
      </c>
      <c r="F16" s="4">
        <v>9</v>
      </c>
      <c r="G16" s="8">
        <v>43.2</v>
      </c>
      <c r="H16" s="8">
        <v>0.96</v>
      </c>
      <c r="I16" s="3"/>
      <c r="J16" s="14"/>
      <c r="K16" s="13"/>
      <c r="L16" s="3"/>
      <c r="M16" s="3"/>
      <c r="N16" s="3"/>
      <c r="O16" s="3"/>
      <c r="P16" s="3"/>
      <c r="Q16" s="3"/>
      <c r="R16" s="14"/>
    </row>
    <row r="17" spans="1:18" x14ac:dyDescent="0.25">
      <c r="A17" s="15"/>
      <c r="B17" s="16">
        <v>30</v>
      </c>
      <c r="C17" s="19">
        <v>36</v>
      </c>
      <c r="D17" s="16">
        <v>150</v>
      </c>
      <c r="E17" s="19">
        <v>220</v>
      </c>
      <c r="F17" s="19">
        <v>11</v>
      </c>
      <c r="G17" s="17">
        <v>46.7</v>
      </c>
      <c r="H17" s="17">
        <v>0.97</v>
      </c>
      <c r="I17" s="16"/>
      <c r="J17" s="18"/>
      <c r="K17" s="15"/>
      <c r="L17" s="16"/>
      <c r="M17" s="16"/>
      <c r="N17" s="16"/>
      <c r="O17" s="16"/>
      <c r="P17" s="16"/>
      <c r="Q17" s="16"/>
      <c r="R17" s="18"/>
    </row>
    <row r="18" spans="1:18" x14ac:dyDescent="0.25">
      <c r="A18" s="21" t="s">
        <v>43</v>
      </c>
      <c r="B18" s="10">
        <v>0</v>
      </c>
      <c r="C18" s="10">
        <v>35.1</v>
      </c>
      <c r="D18" s="10"/>
      <c r="E18" s="10"/>
      <c r="F18" s="10"/>
      <c r="G18" s="10"/>
      <c r="H18" s="10"/>
      <c r="I18" s="10">
        <v>61</v>
      </c>
      <c r="J18" s="12">
        <v>61</v>
      </c>
      <c r="K18" s="9">
        <f t="shared" si="0"/>
        <v>0</v>
      </c>
      <c r="L18" s="10">
        <f t="shared" si="1"/>
        <v>4</v>
      </c>
      <c r="M18" s="32">
        <f>G21-G19</f>
        <v>1.5</v>
      </c>
      <c r="N18" s="10">
        <f>C21-C18</f>
        <v>-0.20000000000000284</v>
      </c>
      <c r="O18" s="10">
        <v>50.6</v>
      </c>
      <c r="P18" s="26">
        <f>G21/O18*100</f>
        <v>52.569169960474305</v>
      </c>
      <c r="Q18" s="10">
        <v>90</v>
      </c>
      <c r="R18" s="27">
        <f>SUM(E19:E21)/3</f>
        <v>91.333333333333329</v>
      </c>
    </row>
    <row r="19" spans="1:18" x14ac:dyDescent="0.25">
      <c r="A19" s="13"/>
      <c r="B19" s="3">
        <v>10</v>
      </c>
      <c r="C19" s="3">
        <v>34.9</v>
      </c>
      <c r="D19" s="3">
        <v>157</v>
      </c>
      <c r="E19" s="4">
        <v>92</v>
      </c>
      <c r="F19" s="4">
        <v>11</v>
      </c>
      <c r="G19" s="8">
        <v>25.1</v>
      </c>
      <c r="H19" s="8">
        <v>0.93</v>
      </c>
      <c r="I19" s="3"/>
      <c r="J19" s="14"/>
      <c r="K19" s="13"/>
      <c r="L19" s="3"/>
      <c r="M19" s="3"/>
      <c r="N19" s="3"/>
      <c r="O19" s="3"/>
      <c r="P19" s="3"/>
      <c r="Q19" s="3"/>
      <c r="R19" s="14"/>
    </row>
    <row r="20" spans="1:18" x14ac:dyDescent="0.25">
      <c r="A20" s="13"/>
      <c r="B20" s="3">
        <v>20</v>
      </c>
      <c r="C20" s="3">
        <v>34.9</v>
      </c>
      <c r="D20" s="3">
        <v>152</v>
      </c>
      <c r="E20" s="4">
        <v>92</v>
      </c>
      <c r="F20" s="4">
        <v>12</v>
      </c>
      <c r="G20" s="8">
        <v>27.9</v>
      </c>
      <c r="H20" s="8">
        <v>0.93</v>
      </c>
      <c r="I20" s="3"/>
      <c r="J20" s="14"/>
      <c r="K20" s="13"/>
      <c r="L20" s="3"/>
      <c r="M20" s="3"/>
      <c r="N20" s="3"/>
      <c r="O20" s="3"/>
      <c r="P20" s="3"/>
      <c r="Q20" s="3"/>
      <c r="R20" s="14"/>
    </row>
    <row r="21" spans="1:18" x14ac:dyDescent="0.25">
      <c r="A21" s="15"/>
      <c r="B21" s="16">
        <v>30</v>
      </c>
      <c r="C21" s="16">
        <v>34.9</v>
      </c>
      <c r="D21" s="16">
        <v>161</v>
      </c>
      <c r="E21" s="16">
        <v>90</v>
      </c>
      <c r="F21" s="16">
        <v>13</v>
      </c>
      <c r="G21" s="17">
        <v>26.6</v>
      </c>
      <c r="H21" s="17">
        <v>0.91</v>
      </c>
      <c r="I21" s="16"/>
      <c r="J21" s="18"/>
      <c r="K21" s="15"/>
      <c r="L21" s="16"/>
      <c r="M21" s="16"/>
      <c r="N21" s="16"/>
      <c r="O21" s="16"/>
      <c r="P21" s="16"/>
      <c r="Q21" s="16"/>
      <c r="R21" s="18"/>
    </row>
    <row r="22" spans="1:18" x14ac:dyDescent="0.25">
      <c r="A22" s="21" t="s">
        <v>44</v>
      </c>
      <c r="B22" s="10">
        <v>0</v>
      </c>
      <c r="C22" s="10">
        <v>35.6</v>
      </c>
      <c r="D22" s="10"/>
      <c r="E22" s="10"/>
      <c r="F22" s="10"/>
      <c r="G22" s="10"/>
      <c r="H22" s="10"/>
      <c r="I22" s="10">
        <v>79</v>
      </c>
      <c r="J22" s="12">
        <v>78.8</v>
      </c>
      <c r="K22" s="9">
        <f t="shared" si="0"/>
        <v>0.20000000000000284</v>
      </c>
      <c r="L22" s="10">
        <f t="shared" si="1"/>
        <v>1</v>
      </c>
      <c r="M22" s="32">
        <f>G25-G23</f>
        <v>2</v>
      </c>
      <c r="N22" s="10">
        <f>C25-C22</f>
        <v>-1.2000000000000028</v>
      </c>
      <c r="O22" s="10">
        <v>44.7</v>
      </c>
      <c r="P22" s="26">
        <f>G25/O22*100</f>
        <v>76.733780760626388</v>
      </c>
      <c r="Q22" s="10">
        <v>160</v>
      </c>
      <c r="R22" s="27">
        <f>SUM(E23:E25)/3</f>
        <v>146.66666666666666</v>
      </c>
    </row>
    <row r="23" spans="1:18" x14ac:dyDescent="0.25">
      <c r="A23" s="13"/>
      <c r="B23" s="3">
        <v>10</v>
      </c>
      <c r="C23" s="4">
        <v>34.1</v>
      </c>
      <c r="D23" s="4">
        <v>160</v>
      </c>
      <c r="E23" s="4">
        <v>148</v>
      </c>
      <c r="F23" s="4">
        <v>10</v>
      </c>
      <c r="G23" s="20">
        <v>32.299999999999997</v>
      </c>
      <c r="H23" s="20">
        <v>0.96</v>
      </c>
      <c r="I23" s="3"/>
      <c r="J23" s="14"/>
      <c r="K23" s="13"/>
      <c r="L23" s="3"/>
      <c r="M23" s="3"/>
      <c r="N23" s="3"/>
      <c r="O23" s="3"/>
      <c r="P23" s="3"/>
      <c r="Q23" s="3"/>
      <c r="R23" s="14"/>
    </row>
    <row r="24" spans="1:18" x14ac:dyDescent="0.25">
      <c r="A24" s="13"/>
      <c r="B24" s="3">
        <v>20</v>
      </c>
      <c r="C24" s="4">
        <v>34.5</v>
      </c>
      <c r="D24" s="4">
        <v>170</v>
      </c>
      <c r="E24" s="4">
        <v>149</v>
      </c>
      <c r="F24" s="4">
        <v>12</v>
      </c>
      <c r="G24" s="20">
        <v>33.6</v>
      </c>
      <c r="H24" s="20">
        <v>0.91</v>
      </c>
      <c r="I24" s="3"/>
      <c r="J24" s="14"/>
      <c r="K24" s="13"/>
      <c r="L24" s="3"/>
      <c r="M24" s="3"/>
      <c r="N24" s="3"/>
      <c r="O24" s="3"/>
      <c r="P24" s="3"/>
      <c r="Q24" s="3"/>
      <c r="R24" s="14"/>
    </row>
    <row r="25" spans="1:18" x14ac:dyDescent="0.25">
      <c r="A25" s="15"/>
      <c r="B25" s="16">
        <v>30</v>
      </c>
      <c r="C25" s="16">
        <v>34.4</v>
      </c>
      <c r="D25" s="16">
        <v>161</v>
      </c>
      <c r="E25" s="16">
        <v>143</v>
      </c>
      <c r="F25" s="16">
        <v>13</v>
      </c>
      <c r="G25" s="17">
        <v>34.299999999999997</v>
      </c>
      <c r="H25" s="17">
        <v>0.86</v>
      </c>
      <c r="I25" s="16"/>
      <c r="J25" s="18"/>
      <c r="K25" s="15"/>
      <c r="L25" s="16"/>
      <c r="M25" s="16"/>
      <c r="N25" s="16"/>
      <c r="O25" s="16"/>
      <c r="P25" s="16"/>
      <c r="Q25" s="16"/>
      <c r="R25" s="18"/>
    </row>
    <row r="26" spans="1:18" x14ac:dyDescent="0.25">
      <c r="A26" s="21" t="s">
        <v>45</v>
      </c>
      <c r="B26" s="10">
        <v>0</v>
      </c>
      <c r="C26" s="10">
        <v>35.9</v>
      </c>
      <c r="D26" s="10"/>
      <c r="E26" s="10"/>
      <c r="F26" s="10"/>
      <c r="G26" s="10"/>
      <c r="H26" s="10"/>
      <c r="I26" s="10">
        <v>55.6</v>
      </c>
      <c r="J26" s="12">
        <v>55.6</v>
      </c>
      <c r="K26" s="9">
        <f t="shared" si="0"/>
        <v>0</v>
      </c>
      <c r="L26" s="10">
        <f t="shared" si="1"/>
        <v>9</v>
      </c>
      <c r="M26" s="32">
        <f>G29-G27</f>
        <v>0</v>
      </c>
      <c r="N26" s="10">
        <f>C29-C26</f>
        <v>-0.39999999999999858</v>
      </c>
      <c r="O26" s="10">
        <v>47</v>
      </c>
      <c r="P26" s="26">
        <f>G29/O26*100</f>
        <v>146.80851063829786</v>
      </c>
      <c r="Q26" s="10">
        <v>110</v>
      </c>
      <c r="R26" s="27">
        <f>SUM(E27:E29)/3</f>
        <v>114.33333333333333</v>
      </c>
    </row>
    <row r="27" spans="1:18" x14ac:dyDescent="0.25">
      <c r="A27" s="13"/>
      <c r="B27" s="3">
        <v>10</v>
      </c>
      <c r="C27" s="4">
        <v>35.299999999999997</v>
      </c>
      <c r="D27" s="4">
        <v>163</v>
      </c>
      <c r="E27" s="4">
        <v>114</v>
      </c>
      <c r="F27" s="4">
        <v>11</v>
      </c>
      <c r="G27" s="28">
        <v>69</v>
      </c>
      <c r="H27" s="28">
        <v>0.95</v>
      </c>
      <c r="I27" s="3"/>
      <c r="J27" s="14"/>
      <c r="K27" s="13"/>
      <c r="L27" s="3"/>
      <c r="M27" s="3"/>
      <c r="N27" s="3"/>
      <c r="O27" s="3"/>
      <c r="P27" s="3"/>
      <c r="Q27" s="3"/>
      <c r="R27" s="14"/>
    </row>
    <row r="28" spans="1:18" x14ac:dyDescent="0.25">
      <c r="A28" s="13"/>
      <c r="B28" s="3">
        <v>20</v>
      </c>
      <c r="C28" s="4">
        <v>35.6</v>
      </c>
      <c r="D28" s="4">
        <v>170</v>
      </c>
      <c r="E28" s="4">
        <v>117</v>
      </c>
      <c r="F28" s="4">
        <v>12</v>
      </c>
      <c r="G28" s="28">
        <v>62.5</v>
      </c>
      <c r="H28" s="28">
        <v>1.03</v>
      </c>
      <c r="I28" s="3"/>
      <c r="J28" s="14"/>
      <c r="K28" s="13"/>
      <c r="L28" s="3"/>
      <c r="M28" s="3"/>
      <c r="N28" s="3"/>
      <c r="O28" s="3"/>
      <c r="P28" s="3"/>
      <c r="Q28" s="3"/>
      <c r="R28" s="14"/>
    </row>
    <row r="29" spans="1:18" x14ac:dyDescent="0.25">
      <c r="A29" s="15"/>
      <c r="B29" s="16">
        <v>30</v>
      </c>
      <c r="C29" s="16">
        <v>35.5</v>
      </c>
      <c r="D29" s="16">
        <v>172</v>
      </c>
      <c r="E29" s="16">
        <v>112</v>
      </c>
      <c r="F29" s="16">
        <v>13</v>
      </c>
      <c r="G29" s="29">
        <v>69</v>
      </c>
      <c r="H29" s="29">
        <v>0.94</v>
      </c>
      <c r="I29" s="16"/>
      <c r="J29" s="18"/>
      <c r="K29" s="15"/>
      <c r="L29" s="16"/>
      <c r="M29" s="16"/>
      <c r="N29" s="16"/>
      <c r="O29" s="16"/>
      <c r="P29" s="16"/>
      <c r="Q29" s="16"/>
      <c r="R29" s="18"/>
    </row>
    <row r="30" spans="1:18" x14ac:dyDescent="0.25">
      <c r="A30" s="30" t="s">
        <v>46</v>
      </c>
      <c r="B30" s="10">
        <v>0</v>
      </c>
      <c r="C30" s="4">
        <v>35.5</v>
      </c>
      <c r="D30" s="3"/>
      <c r="E30" s="3"/>
      <c r="F30" s="3"/>
      <c r="G30" s="3"/>
      <c r="H30" s="3"/>
      <c r="I30" s="3">
        <v>78.8</v>
      </c>
      <c r="J30" s="14">
        <v>78.400000000000006</v>
      </c>
      <c r="K30" s="9">
        <f t="shared" si="0"/>
        <v>0.39999999999999147</v>
      </c>
      <c r="L30" s="10">
        <f t="shared" si="1"/>
        <v>5</v>
      </c>
      <c r="M30" s="32">
        <f>G33-G31</f>
        <v>4.1000000000000014</v>
      </c>
      <c r="N30" s="10">
        <f>C33-C30</f>
        <v>-0.89999999999999858</v>
      </c>
      <c r="O30" s="10">
        <v>70.8</v>
      </c>
      <c r="P30" s="26">
        <f>G33/O30*100</f>
        <v>67.937853107344637</v>
      </c>
      <c r="Q30" s="10">
        <v>200</v>
      </c>
      <c r="R30" s="12">
        <f>SUM(E31:E33)/3</f>
        <v>204</v>
      </c>
    </row>
    <row r="31" spans="1:18" x14ac:dyDescent="0.25">
      <c r="A31" s="13"/>
      <c r="B31" s="3">
        <v>10</v>
      </c>
      <c r="C31" s="4">
        <v>34.299999999999997</v>
      </c>
      <c r="D31" s="4">
        <v>173</v>
      </c>
      <c r="E31" s="4">
        <v>204</v>
      </c>
      <c r="F31" s="4">
        <v>12</v>
      </c>
      <c r="G31" s="20">
        <v>44</v>
      </c>
      <c r="H31" s="20">
        <v>0.99</v>
      </c>
      <c r="I31" s="3"/>
      <c r="J31" s="14"/>
      <c r="K31" s="13"/>
      <c r="L31" s="3"/>
      <c r="M31" s="3"/>
      <c r="N31" s="3"/>
      <c r="O31" s="3"/>
      <c r="P31" s="3"/>
      <c r="Q31" s="3"/>
      <c r="R31" s="14"/>
    </row>
    <row r="32" spans="1:18" x14ac:dyDescent="0.25">
      <c r="A32" s="13"/>
      <c r="B32" s="3">
        <v>20</v>
      </c>
      <c r="C32" s="4">
        <v>34.5</v>
      </c>
      <c r="D32" s="4">
        <v>178</v>
      </c>
      <c r="E32" s="4">
        <v>202</v>
      </c>
      <c r="F32" s="4">
        <v>14</v>
      </c>
      <c r="G32" s="20">
        <v>46.6</v>
      </c>
      <c r="H32" s="20">
        <v>0.98</v>
      </c>
      <c r="I32" s="3"/>
      <c r="J32" s="14"/>
      <c r="K32" s="13"/>
      <c r="L32" s="3"/>
      <c r="M32" s="3"/>
      <c r="N32" s="3"/>
      <c r="O32" s="3"/>
      <c r="P32" s="3"/>
      <c r="Q32" s="3"/>
      <c r="R32" s="14"/>
    </row>
    <row r="33" spans="1:18" x14ac:dyDescent="0.25">
      <c r="A33" s="15"/>
      <c r="B33" s="16">
        <v>30</v>
      </c>
      <c r="C33" s="16">
        <v>34.6</v>
      </c>
      <c r="D33" s="16">
        <v>178</v>
      </c>
      <c r="E33" s="16">
        <v>206</v>
      </c>
      <c r="F33" s="16">
        <v>15</v>
      </c>
      <c r="G33" s="17">
        <v>48.1</v>
      </c>
      <c r="H33" s="17">
        <v>0.97</v>
      </c>
      <c r="I33" s="16"/>
      <c r="J33" s="18"/>
      <c r="K33" s="15"/>
      <c r="L33" s="16"/>
      <c r="M33" s="16"/>
      <c r="N33" s="16"/>
      <c r="O33" s="16"/>
      <c r="P33" s="16"/>
      <c r="Q33" s="16"/>
      <c r="R33" s="18"/>
    </row>
    <row r="35" spans="1:18" x14ac:dyDescent="0.25">
      <c r="J35" t="s">
        <v>48</v>
      </c>
      <c r="K35">
        <f>AVERAGE(K2:K33)</f>
        <v>0.32500000000000107</v>
      </c>
      <c r="L35">
        <f t="shared" ref="L35:N35" si="2">AVERAGE(L2:L33)</f>
        <v>7</v>
      </c>
      <c r="M35">
        <f t="shared" si="2"/>
        <v>1.2500000000000013</v>
      </c>
      <c r="N35">
        <f t="shared" si="2"/>
        <v>-0.30000000000000071</v>
      </c>
    </row>
    <row r="36" spans="1:18" x14ac:dyDescent="0.25">
      <c r="C36">
        <f>C33+C29+C25+C21+C17+C13+C9+C5</f>
        <v>281.29999999999995</v>
      </c>
      <c r="F36">
        <f>AVERAGE(F3:F33)</f>
        <v>11.5</v>
      </c>
    </row>
    <row r="37" spans="1:18" x14ac:dyDescent="0.25">
      <c r="C37">
        <f>C36/8</f>
        <v>35.162499999999994</v>
      </c>
    </row>
    <row r="39" spans="1:18" x14ac:dyDescent="0.25">
      <c r="B39" t="s">
        <v>51</v>
      </c>
      <c r="C39">
        <v>8.8000000000000007</v>
      </c>
    </row>
    <row r="40" spans="1:18" x14ac:dyDescent="0.25">
      <c r="B40" t="s">
        <v>52</v>
      </c>
      <c r="C40" s="55">
        <v>0.4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="80" zoomScaleNormal="80" workbookViewId="0">
      <pane ySplit="1" topLeftCell="A24" activePane="bottomLeft" state="frozen"/>
      <selection pane="bottomLeft" activeCell="H39" sqref="H39"/>
    </sheetView>
  </sheetViews>
  <sheetFormatPr defaultRowHeight="15" x14ac:dyDescent="0.25"/>
  <cols>
    <col min="1" max="1" width="11.7109375" bestFit="1" customWidth="1"/>
    <col min="2" max="2" width="12.85546875" bestFit="1" customWidth="1"/>
    <col min="3" max="3" width="13.42578125" bestFit="1" customWidth="1"/>
    <col min="4" max="4" width="10.140625" bestFit="1" customWidth="1"/>
    <col min="5" max="5" width="11" bestFit="1" customWidth="1"/>
    <col min="6" max="6" width="11" customWidth="1"/>
    <col min="7" max="7" width="17.28515625" bestFit="1" customWidth="1"/>
    <col min="8" max="8" width="17.28515625" customWidth="1"/>
    <col min="9" max="9" width="16.28515625" bestFit="1" customWidth="1"/>
    <col min="10" max="10" width="17.28515625" bestFit="1" customWidth="1"/>
    <col min="11" max="11" width="16" bestFit="1" customWidth="1"/>
    <col min="12" max="12" width="15.140625" bestFit="1" customWidth="1"/>
    <col min="13" max="13" width="13" bestFit="1" customWidth="1"/>
    <col min="14" max="14" width="18" bestFit="1" customWidth="1"/>
    <col min="15" max="15" width="9.42578125" bestFit="1" customWidth="1"/>
    <col min="16" max="16" width="14.28515625" bestFit="1" customWidth="1"/>
    <col min="17" max="18" width="9.85546875" bestFit="1" customWidth="1"/>
  </cols>
  <sheetData>
    <row r="1" spans="1:18" x14ac:dyDescent="0.25">
      <c r="A1" s="1" t="s">
        <v>22</v>
      </c>
      <c r="B1" s="24" t="s">
        <v>23</v>
      </c>
      <c r="C1" s="24" t="s">
        <v>24</v>
      </c>
      <c r="D1" s="24" t="s">
        <v>25</v>
      </c>
      <c r="E1" s="24" t="s">
        <v>26</v>
      </c>
      <c r="F1" s="24" t="s">
        <v>27</v>
      </c>
      <c r="G1" s="24" t="s">
        <v>28</v>
      </c>
      <c r="H1" s="24" t="s">
        <v>29</v>
      </c>
      <c r="I1" s="24" t="s">
        <v>30</v>
      </c>
      <c r="J1" s="24" t="s">
        <v>31</v>
      </c>
      <c r="K1" s="25" t="s">
        <v>32</v>
      </c>
      <c r="L1" s="25" t="s">
        <v>33</v>
      </c>
      <c r="M1" s="25" t="s">
        <v>12</v>
      </c>
      <c r="N1" s="25" t="s">
        <v>34</v>
      </c>
      <c r="O1" s="25" t="s">
        <v>35</v>
      </c>
      <c r="P1" s="25" t="s">
        <v>36</v>
      </c>
      <c r="Q1" s="25" t="s">
        <v>37</v>
      </c>
      <c r="R1" s="25" t="s">
        <v>38</v>
      </c>
    </row>
    <row r="2" spans="1:18" x14ac:dyDescent="0.25">
      <c r="A2" s="21" t="s">
        <v>39</v>
      </c>
      <c r="B2" s="10">
        <v>0</v>
      </c>
      <c r="C2" s="10">
        <v>34.700000000000003</v>
      </c>
      <c r="D2" s="10"/>
      <c r="E2" s="10"/>
      <c r="F2" s="10"/>
      <c r="G2" s="10"/>
      <c r="H2" s="10"/>
      <c r="I2" s="11">
        <v>89</v>
      </c>
      <c r="J2" s="22">
        <v>88.4</v>
      </c>
      <c r="K2" s="9">
        <f>I2-J2</f>
        <v>0.59999999999999432</v>
      </c>
      <c r="L2" s="10">
        <f>D5-D3</f>
        <v>18</v>
      </c>
      <c r="M2" s="32">
        <f>G5-G3</f>
        <v>4.2999999999999972</v>
      </c>
      <c r="N2" s="10">
        <f>C5-C2</f>
        <v>2.5999999999999943</v>
      </c>
      <c r="O2" s="10">
        <v>52.1</v>
      </c>
      <c r="P2" s="26">
        <f>G5/O2*100</f>
        <v>85.220729366602683</v>
      </c>
      <c r="Q2" s="10">
        <v>180</v>
      </c>
      <c r="R2" s="27">
        <f>SUM(E3:E5)/3</f>
        <v>181.33333333333334</v>
      </c>
    </row>
    <row r="3" spans="1:18" x14ac:dyDescent="0.25">
      <c r="A3" s="13"/>
      <c r="B3" s="3">
        <v>10</v>
      </c>
      <c r="C3" s="3">
        <v>36.1</v>
      </c>
      <c r="D3" s="3">
        <v>163</v>
      </c>
      <c r="E3" s="4">
        <v>183</v>
      </c>
      <c r="F3" s="4">
        <v>12</v>
      </c>
      <c r="G3" s="28">
        <v>40.1</v>
      </c>
      <c r="H3" s="28">
        <v>0.9</v>
      </c>
      <c r="I3" s="3"/>
      <c r="J3" s="14"/>
      <c r="K3" s="13"/>
      <c r="L3" s="3"/>
      <c r="M3" s="3"/>
      <c r="N3" s="3"/>
      <c r="O3" s="3"/>
      <c r="P3" s="3"/>
      <c r="Q3" s="3"/>
      <c r="R3" s="14"/>
    </row>
    <row r="4" spans="1:18" x14ac:dyDescent="0.25">
      <c r="A4" s="13"/>
      <c r="B4" s="3">
        <v>20</v>
      </c>
      <c r="C4" s="3">
        <v>37.200000000000003</v>
      </c>
      <c r="D4" s="3">
        <v>172</v>
      </c>
      <c r="E4" s="4">
        <v>180</v>
      </c>
      <c r="F4" s="4">
        <v>14</v>
      </c>
      <c r="G4" s="28">
        <v>44.6</v>
      </c>
      <c r="H4" s="28">
        <v>0.9</v>
      </c>
      <c r="I4" s="3"/>
      <c r="J4" s="14"/>
      <c r="K4" s="13"/>
      <c r="L4" s="3"/>
      <c r="M4" s="3"/>
      <c r="N4" s="3"/>
      <c r="O4" s="3"/>
      <c r="P4" s="3"/>
      <c r="Q4" s="3"/>
      <c r="R4" s="14"/>
    </row>
    <row r="5" spans="1:18" x14ac:dyDescent="0.25">
      <c r="A5" s="15"/>
      <c r="B5" s="16">
        <v>30</v>
      </c>
      <c r="C5" s="16">
        <v>37.299999999999997</v>
      </c>
      <c r="D5" s="16">
        <v>181</v>
      </c>
      <c r="E5" s="16">
        <v>181</v>
      </c>
      <c r="F5" s="3">
        <v>14</v>
      </c>
      <c r="G5" s="28">
        <v>44.4</v>
      </c>
      <c r="H5" s="28">
        <v>0.9</v>
      </c>
      <c r="I5" s="16"/>
      <c r="J5" s="18"/>
      <c r="K5" s="15"/>
      <c r="L5" s="16"/>
      <c r="M5" s="16"/>
      <c r="N5" s="16"/>
      <c r="O5" s="16"/>
      <c r="P5" s="16"/>
      <c r="Q5" s="16"/>
      <c r="R5" s="18"/>
    </row>
    <row r="6" spans="1:18" x14ac:dyDescent="0.25">
      <c r="A6" s="31" t="s">
        <v>40</v>
      </c>
      <c r="B6" s="10">
        <v>0</v>
      </c>
      <c r="C6" s="10">
        <v>37</v>
      </c>
      <c r="D6" s="10"/>
      <c r="E6" s="10"/>
      <c r="F6" s="10"/>
      <c r="G6" s="10"/>
      <c r="H6" s="10"/>
      <c r="I6" s="11">
        <v>91.5</v>
      </c>
      <c r="J6" s="22">
        <v>91.1</v>
      </c>
      <c r="K6" s="9">
        <f t="shared" ref="K6:K30" si="0">I6-J6</f>
        <v>0.40000000000000568</v>
      </c>
      <c r="L6" s="10">
        <f t="shared" ref="L6:L30" si="1">D9-D7</f>
        <v>6</v>
      </c>
      <c r="M6" s="32">
        <f>G9-G7</f>
        <v>11.5</v>
      </c>
      <c r="N6" s="10">
        <f>C9-C6</f>
        <v>0.70000000000000284</v>
      </c>
      <c r="O6" s="10">
        <v>40.1</v>
      </c>
      <c r="P6" s="26">
        <f>G9/O6*100</f>
        <v>76.059850374064837</v>
      </c>
      <c r="Q6" s="10">
        <v>80</v>
      </c>
      <c r="R6" s="27">
        <f>SUM(E7:E9)/3</f>
        <v>90.333333333333329</v>
      </c>
    </row>
    <row r="7" spans="1:18" x14ac:dyDescent="0.25">
      <c r="A7" s="13"/>
      <c r="B7" s="3">
        <v>10</v>
      </c>
      <c r="C7" s="4">
        <v>38</v>
      </c>
      <c r="D7" s="4">
        <v>177</v>
      </c>
      <c r="E7" s="4">
        <v>83</v>
      </c>
      <c r="F7" s="4">
        <v>13</v>
      </c>
      <c r="G7" s="28">
        <v>19</v>
      </c>
      <c r="H7" s="28">
        <v>1</v>
      </c>
      <c r="I7" s="3"/>
      <c r="J7" s="14"/>
      <c r="K7" s="13"/>
      <c r="L7" s="3"/>
      <c r="M7" s="3"/>
      <c r="N7" s="3"/>
      <c r="O7" s="3"/>
      <c r="P7" s="3"/>
      <c r="Q7" s="3"/>
      <c r="R7" s="23"/>
    </row>
    <row r="8" spans="1:18" x14ac:dyDescent="0.25">
      <c r="A8" s="13"/>
      <c r="B8" s="3">
        <v>20</v>
      </c>
      <c r="C8" s="4">
        <v>38.1</v>
      </c>
      <c r="D8" s="4">
        <v>170</v>
      </c>
      <c r="E8" s="4">
        <v>88</v>
      </c>
      <c r="F8" s="4">
        <v>15</v>
      </c>
      <c r="G8" s="28">
        <v>26</v>
      </c>
      <c r="H8" s="28">
        <v>0.9</v>
      </c>
      <c r="I8" s="3"/>
      <c r="J8" s="14"/>
      <c r="K8" s="13"/>
      <c r="L8" s="3"/>
      <c r="M8" s="3"/>
      <c r="N8" s="3"/>
      <c r="O8" s="3"/>
      <c r="P8" s="3"/>
      <c r="Q8" s="3"/>
      <c r="R8" s="23"/>
    </row>
    <row r="9" spans="1:18" x14ac:dyDescent="0.25">
      <c r="A9" s="15"/>
      <c r="B9" s="16">
        <v>30</v>
      </c>
      <c r="C9" s="16">
        <v>37.700000000000003</v>
      </c>
      <c r="D9" s="16">
        <v>183</v>
      </c>
      <c r="E9" s="16">
        <v>100</v>
      </c>
      <c r="F9" s="3">
        <v>14</v>
      </c>
      <c r="G9" s="28">
        <v>30.5</v>
      </c>
      <c r="H9" s="28">
        <v>0.9</v>
      </c>
      <c r="I9" s="16"/>
      <c r="J9" s="18"/>
      <c r="K9" s="15"/>
      <c r="L9" s="16"/>
      <c r="M9" s="16"/>
      <c r="N9" s="16"/>
      <c r="O9" s="16"/>
      <c r="P9" s="16"/>
      <c r="Q9" s="16"/>
      <c r="R9" s="18"/>
    </row>
    <row r="10" spans="1:18" x14ac:dyDescent="0.25">
      <c r="A10" s="21" t="s">
        <v>41</v>
      </c>
      <c r="B10" s="10">
        <v>0</v>
      </c>
      <c r="C10" s="10">
        <v>34.6</v>
      </c>
      <c r="D10" s="10"/>
      <c r="E10" s="10"/>
      <c r="F10" s="10"/>
      <c r="G10" s="10"/>
      <c r="H10" s="10"/>
      <c r="I10" s="11">
        <v>65.2</v>
      </c>
      <c r="J10" s="22">
        <v>64.400000000000006</v>
      </c>
      <c r="K10" s="9">
        <f t="shared" si="0"/>
        <v>0.79999999999999716</v>
      </c>
      <c r="L10" s="10">
        <f t="shared" si="1"/>
        <v>17</v>
      </c>
      <c r="M10" s="32">
        <f>G13-G11</f>
        <v>5.6000000000000014</v>
      </c>
      <c r="N10" s="10">
        <f>C13-C10</f>
        <v>2.6999999999999957</v>
      </c>
      <c r="O10" s="10">
        <v>66</v>
      </c>
      <c r="P10" s="26">
        <f>G13/O10*100</f>
        <v>73.484848484848484</v>
      </c>
      <c r="Q10" s="10">
        <v>175</v>
      </c>
      <c r="R10" s="27">
        <f>SUM(E11:E13)/3</f>
        <v>176.33333333333334</v>
      </c>
    </row>
    <row r="11" spans="1:18" x14ac:dyDescent="0.25">
      <c r="A11" s="13"/>
      <c r="B11" s="3">
        <v>10</v>
      </c>
      <c r="C11" s="3">
        <v>36.5</v>
      </c>
      <c r="D11" s="3">
        <v>160</v>
      </c>
      <c r="E11" s="4">
        <v>177</v>
      </c>
      <c r="F11" s="4">
        <v>6</v>
      </c>
      <c r="G11" s="8">
        <v>42.9</v>
      </c>
      <c r="H11" s="8">
        <v>0.93</v>
      </c>
      <c r="I11" s="3"/>
      <c r="J11" s="14"/>
      <c r="K11" s="13"/>
      <c r="L11" s="3"/>
      <c r="M11" s="3"/>
      <c r="N11" s="3"/>
      <c r="O11" s="3"/>
      <c r="P11" s="3"/>
      <c r="Q11" s="3"/>
      <c r="R11" s="14"/>
    </row>
    <row r="12" spans="1:18" x14ac:dyDescent="0.25">
      <c r="A12" s="13"/>
      <c r="B12" s="3">
        <v>20</v>
      </c>
      <c r="C12" s="3">
        <v>37</v>
      </c>
      <c r="D12" s="3">
        <v>170</v>
      </c>
      <c r="E12" s="4">
        <v>176</v>
      </c>
      <c r="F12" s="4">
        <v>11</v>
      </c>
      <c r="G12" s="8">
        <v>44.3</v>
      </c>
      <c r="H12" s="8">
        <v>0.92</v>
      </c>
      <c r="I12" s="3"/>
      <c r="J12" s="14"/>
      <c r="K12" s="13"/>
      <c r="L12" s="3"/>
      <c r="M12" s="3"/>
      <c r="N12" s="3"/>
      <c r="O12" s="3"/>
      <c r="P12" s="3"/>
      <c r="Q12" s="3"/>
      <c r="R12" s="14"/>
    </row>
    <row r="13" spans="1:18" x14ac:dyDescent="0.25">
      <c r="A13" s="15"/>
      <c r="B13" s="16">
        <v>30</v>
      </c>
      <c r="C13" s="16">
        <v>37.299999999999997</v>
      </c>
      <c r="D13" s="16">
        <v>177</v>
      </c>
      <c r="E13" s="16">
        <v>176</v>
      </c>
      <c r="F13" s="16">
        <v>13</v>
      </c>
      <c r="G13" s="17">
        <v>48.5</v>
      </c>
      <c r="H13" s="17">
        <v>0.9</v>
      </c>
      <c r="I13" s="16"/>
      <c r="J13" s="18"/>
      <c r="K13" s="15"/>
      <c r="L13" s="16"/>
      <c r="M13" s="16"/>
      <c r="N13" s="16"/>
      <c r="O13" s="16"/>
      <c r="P13" s="16"/>
      <c r="Q13" s="16"/>
      <c r="R13" s="18"/>
    </row>
    <row r="14" spans="1:18" x14ac:dyDescent="0.25">
      <c r="A14" s="21" t="s">
        <v>42</v>
      </c>
      <c r="B14" s="10">
        <v>0</v>
      </c>
      <c r="C14" s="11">
        <v>36.1</v>
      </c>
      <c r="D14" s="11"/>
      <c r="E14" s="11"/>
      <c r="F14" s="11"/>
      <c r="G14" s="11"/>
      <c r="H14" s="11"/>
      <c r="I14" s="11">
        <v>83.8</v>
      </c>
      <c r="J14" s="22">
        <v>83.6</v>
      </c>
      <c r="K14" s="9">
        <f t="shared" si="0"/>
        <v>0.20000000000000284</v>
      </c>
      <c r="L14" s="10">
        <f t="shared" si="1"/>
        <v>22</v>
      </c>
      <c r="M14" s="32">
        <f>G17-G15</f>
        <v>10.599999999999994</v>
      </c>
      <c r="N14" s="10">
        <f>C17-C14</f>
        <v>2.6000000000000014</v>
      </c>
      <c r="O14" s="10">
        <v>56.4</v>
      </c>
      <c r="P14" s="26">
        <f>G17/O14*100</f>
        <v>96.276595744680847</v>
      </c>
      <c r="Q14" s="10">
        <v>220</v>
      </c>
      <c r="R14" s="27">
        <f>SUM(E15:E17)/3</f>
        <v>226.33333333333334</v>
      </c>
    </row>
    <row r="15" spans="1:18" x14ac:dyDescent="0.25">
      <c r="A15" s="13"/>
      <c r="B15" s="3">
        <v>10</v>
      </c>
      <c r="C15" s="4">
        <v>37.700000000000003</v>
      </c>
      <c r="D15" s="4">
        <v>161</v>
      </c>
      <c r="E15" s="4">
        <v>222</v>
      </c>
      <c r="F15" s="4">
        <v>11</v>
      </c>
      <c r="G15" s="8">
        <v>43.7</v>
      </c>
      <c r="H15" s="8">
        <v>0.9</v>
      </c>
      <c r="I15" s="3"/>
      <c r="J15" s="14"/>
      <c r="K15" s="13"/>
      <c r="L15" s="3"/>
      <c r="M15" s="3"/>
      <c r="N15" s="3"/>
      <c r="O15" s="3"/>
      <c r="P15" s="3"/>
      <c r="Q15" s="3"/>
      <c r="R15" s="14"/>
    </row>
    <row r="16" spans="1:18" x14ac:dyDescent="0.25">
      <c r="A16" s="13"/>
      <c r="B16" s="3">
        <v>20</v>
      </c>
      <c r="C16" s="4">
        <v>37.9</v>
      </c>
      <c r="D16" s="4">
        <v>173</v>
      </c>
      <c r="E16" s="4">
        <v>221</v>
      </c>
      <c r="F16" s="4">
        <v>13</v>
      </c>
      <c r="G16" s="8">
        <v>48.8</v>
      </c>
      <c r="H16" s="8">
        <v>0.9</v>
      </c>
      <c r="I16" s="3"/>
      <c r="J16" s="14"/>
      <c r="K16" s="13"/>
      <c r="L16" s="3"/>
      <c r="M16" s="3"/>
      <c r="N16" s="3"/>
      <c r="O16" s="3"/>
      <c r="P16" s="3"/>
      <c r="Q16" s="3"/>
      <c r="R16" s="14"/>
    </row>
    <row r="17" spans="1:18" x14ac:dyDescent="0.25">
      <c r="A17" s="15"/>
      <c r="B17" s="16">
        <v>30</v>
      </c>
      <c r="C17" s="19">
        <v>38.700000000000003</v>
      </c>
      <c r="D17" s="16">
        <v>183</v>
      </c>
      <c r="E17" s="19">
        <v>236</v>
      </c>
      <c r="F17" s="19">
        <v>14</v>
      </c>
      <c r="G17" s="17">
        <v>54.3</v>
      </c>
      <c r="H17" s="17">
        <v>0.9</v>
      </c>
      <c r="I17" s="16"/>
      <c r="J17" s="18"/>
      <c r="K17" s="15"/>
      <c r="L17" s="16"/>
      <c r="M17" s="16"/>
      <c r="N17" s="16"/>
      <c r="O17" s="16"/>
      <c r="P17" s="16"/>
      <c r="Q17" s="16"/>
      <c r="R17" s="18"/>
    </row>
    <row r="18" spans="1:18" x14ac:dyDescent="0.25">
      <c r="A18" s="21" t="s">
        <v>43</v>
      </c>
      <c r="B18" s="10">
        <v>0</v>
      </c>
      <c r="C18" s="10">
        <v>35.1</v>
      </c>
      <c r="D18" s="10"/>
      <c r="E18" s="10"/>
      <c r="F18" s="10"/>
      <c r="G18" s="10"/>
      <c r="H18" s="10"/>
      <c r="I18" s="10">
        <v>61.8</v>
      </c>
      <c r="J18" s="12">
        <v>61.6</v>
      </c>
      <c r="K18" s="9">
        <f t="shared" si="0"/>
        <v>0.19999999999999574</v>
      </c>
      <c r="L18" s="10">
        <f t="shared" si="1"/>
        <v>13</v>
      </c>
      <c r="M18" s="32">
        <f>G21-G19</f>
        <v>5.1000000000000014</v>
      </c>
      <c r="N18" s="10">
        <f>C21-C18</f>
        <v>2</v>
      </c>
      <c r="O18" s="10">
        <v>50.6</v>
      </c>
      <c r="P18" s="26">
        <f>G21/O18*100</f>
        <v>67.588932806324109</v>
      </c>
      <c r="Q18" s="10">
        <v>90</v>
      </c>
      <c r="R18" s="27">
        <f>SUM(E19:E21)/3</f>
        <v>92</v>
      </c>
    </row>
    <row r="19" spans="1:18" x14ac:dyDescent="0.25">
      <c r="A19" s="13"/>
      <c r="B19" s="3">
        <v>10</v>
      </c>
      <c r="C19" s="3">
        <v>36.200000000000003</v>
      </c>
      <c r="D19" s="3">
        <v>167</v>
      </c>
      <c r="E19" s="4">
        <v>90</v>
      </c>
      <c r="F19" s="4">
        <v>13</v>
      </c>
      <c r="G19" s="8">
        <v>29.1</v>
      </c>
      <c r="H19" s="8">
        <v>0.9</v>
      </c>
      <c r="I19" s="3"/>
      <c r="J19" s="14"/>
      <c r="K19" s="13"/>
      <c r="L19" s="3"/>
      <c r="M19" s="3"/>
      <c r="N19" s="3"/>
      <c r="O19" s="3"/>
      <c r="P19" s="3"/>
      <c r="Q19" s="3"/>
      <c r="R19" s="14"/>
    </row>
    <row r="20" spans="1:18" x14ac:dyDescent="0.25">
      <c r="A20" s="13"/>
      <c r="B20" s="3">
        <v>20</v>
      </c>
      <c r="C20" s="3">
        <v>36.9</v>
      </c>
      <c r="D20" s="3">
        <v>168</v>
      </c>
      <c r="E20" s="4">
        <v>91</v>
      </c>
      <c r="F20" s="4">
        <v>14</v>
      </c>
      <c r="G20" s="8">
        <v>30.8</v>
      </c>
      <c r="H20" s="8">
        <v>0.9</v>
      </c>
      <c r="I20" s="3"/>
      <c r="J20" s="14"/>
      <c r="K20" s="13"/>
      <c r="L20" s="3"/>
      <c r="M20" s="3"/>
      <c r="N20" s="3"/>
      <c r="O20" s="3"/>
      <c r="P20" s="3"/>
      <c r="Q20" s="3"/>
      <c r="R20" s="14"/>
    </row>
    <row r="21" spans="1:18" x14ac:dyDescent="0.25">
      <c r="A21" s="15"/>
      <c r="B21" s="16">
        <v>30</v>
      </c>
      <c r="C21" s="16">
        <v>37.1</v>
      </c>
      <c r="D21" s="16">
        <v>180</v>
      </c>
      <c r="E21" s="16">
        <v>95</v>
      </c>
      <c r="F21" s="16">
        <v>15</v>
      </c>
      <c r="G21" s="17">
        <v>34.200000000000003</v>
      </c>
      <c r="H21" s="17">
        <v>0.9</v>
      </c>
      <c r="I21" s="16"/>
      <c r="J21" s="18"/>
      <c r="K21" s="15"/>
      <c r="L21" s="16"/>
      <c r="M21" s="16"/>
      <c r="N21" s="16"/>
      <c r="O21" s="16"/>
      <c r="P21" s="16"/>
      <c r="Q21" s="16"/>
      <c r="R21" s="18"/>
    </row>
    <row r="22" spans="1:18" x14ac:dyDescent="0.25">
      <c r="A22" s="21" t="s">
        <v>44</v>
      </c>
      <c r="B22" s="10">
        <v>0</v>
      </c>
      <c r="C22" s="10">
        <v>37.4</v>
      </c>
      <c r="D22" s="10"/>
      <c r="E22" s="10"/>
      <c r="F22" s="10"/>
      <c r="G22" s="10"/>
      <c r="H22" s="10"/>
      <c r="I22" s="10">
        <v>78.599999999999994</v>
      </c>
      <c r="J22" s="12">
        <v>78.2</v>
      </c>
      <c r="K22" s="9">
        <f t="shared" si="0"/>
        <v>0.39999999999999147</v>
      </c>
      <c r="L22" s="10">
        <f t="shared" si="1"/>
        <v>15</v>
      </c>
      <c r="M22" s="32">
        <f>G25-G23</f>
        <v>1.8000000000000043</v>
      </c>
      <c r="N22" s="10">
        <f>C25-C22</f>
        <v>0.60000000000000142</v>
      </c>
      <c r="O22" s="10">
        <v>44.7</v>
      </c>
      <c r="P22" s="26">
        <f>G25/O22*100</f>
        <v>73.154362416107389</v>
      </c>
      <c r="Q22" s="10">
        <v>160</v>
      </c>
      <c r="R22" s="27">
        <f>SUM(E23:E25)/3</f>
        <v>140</v>
      </c>
    </row>
    <row r="23" spans="1:18" x14ac:dyDescent="0.25">
      <c r="A23" s="13"/>
      <c r="B23" s="3">
        <v>10</v>
      </c>
      <c r="C23" s="4">
        <v>37.6</v>
      </c>
      <c r="D23" s="4">
        <v>183</v>
      </c>
      <c r="E23" s="4">
        <v>141</v>
      </c>
      <c r="F23" s="4">
        <v>10</v>
      </c>
      <c r="G23" s="20">
        <v>30.9</v>
      </c>
      <c r="H23" s="20">
        <v>0.9</v>
      </c>
      <c r="I23" s="3"/>
      <c r="J23" s="14"/>
      <c r="K23" s="13"/>
      <c r="L23" s="3"/>
      <c r="M23" s="3"/>
      <c r="N23" s="3"/>
      <c r="O23" s="3"/>
      <c r="P23" s="3"/>
      <c r="Q23" s="3"/>
      <c r="R23" s="14"/>
    </row>
    <row r="24" spans="1:18" x14ac:dyDescent="0.25">
      <c r="A24" s="13"/>
      <c r="B24" s="3">
        <v>20</v>
      </c>
      <c r="C24" s="4">
        <v>37.6</v>
      </c>
      <c r="D24" s="4">
        <v>191</v>
      </c>
      <c r="E24" s="4">
        <v>140</v>
      </c>
      <c r="F24" s="4">
        <v>13</v>
      </c>
      <c r="G24" s="20">
        <v>32.299999999999997</v>
      </c>
      <c r="H24" s="20">
        <v>0.9</v>
      </c>
      <c r="I24" s="3"/>
      <c r="J24" s="14"/>
      <c r="K24" s="13"/>
      <c r="L24" s="3"/>
      <c r="M24" s="3"/>
      <c r="N24" s="3"/>
      <c r="O24" s="3"/>
      <c r="P24" s="3"/>
      <c r="Q24" s="3"/>
      <c r="R24" s="14"/>
    </row>
    <row r="25" spans="1:18" x14ac:dyDescent="0.25">
      <c r="A25" s="15"/>
      <c r="B25" s="16">
        <v>30</v>
      </c>
      <c r="C25" s="16">
        <v>38</v>
      </c>
      <c r="D25" s="16">
        <v>198</v>
      </c>
      <c r="E25" s="16">
        <v>139</v>
      </c>
      <c r="F25" s="16">
        <v>15</v>
      </c>
      <c r="G25" s="17">
        <v>32.700000000000003</v>
      </c>
      <c r="H25" s="17">
        <v>0.9</v>
      </c>
      <c r="I25" s="16"/>
      <c r="J25" s="18"/>
      <c r="K25" s="15"/>
      <c r="L25" s="16"/>
      <c r="M25" s="16"/>
      <c r="N25" s="16"/>
      <c r="O25" s="16"/>
      <c r="P25" s="16"/>
      <c r="Q25" s="16"/>
      <c r="R25" s="18"/>
    </row>
    <row r="26" spans="1:18" x14ac:dyDescent="0.25">
      <c r="A26" s="21" t="s">
        <v>45</v>
      </c>
      <c r="B26" s="10">
        <v>0</v>
      </c>
      <c r="C26" s="10">
        <v>35.4</v>
      </c>
      <c r="D26" s="10"/>
      <c r="E26" s="10"/>
      <c r="F26" s="10"/>
      <c r="G26" s="10"/>
      <c r="H26" s="10"/>
      <c r="I26" s="10">
        <v>55.8</v>
      </c>
      <c r="J26" s="12">
        <v>55.6</v>
      </c>
      <c r="K26" s="9">
        <f t="shared" si="0"/>
        <v>0.19999999999999574</v>
      </c>
      <c r="L26" s="10">
        <f t="shared" si="1"/>
        <v>13</v>
      </c>
      <c r="M26" s="32">
        <f>G29-G27</f>
        <v>7.8999999999999986</v>
      </c>
      <c r="N26" s="10">
        <f>C29-C26</f>
        <v>2.3999999999999986</v>
      </c>
      <c r="O26" s="10">
        <v>47</v>
      </c>
      <c r="P26" s="26">
        <f>G29/O26*100</f>
        <v>96.38297872340425</v>
      </c>
      <c r="Q26" s="10">
        <v>110</v>
      </c>
      <c r="R26" s="27">
        <f>SUM(E27:E29)/3</f>
        <v>117.33333333333333</v>
      </c>
    </row>
    <row r="27" spans="1:18" x14ac:dyDescent="0.25">
      <c r="A27" s="13"/>
      <c r="B27" s="3">
        <v>10</v>
      </c>
      <c r="C27" s="4">
        <v>37.1</v>
      </c>
      <c r="D27" s="4">
        <v>176</v>
      </c>
      <c r="E27" s="4">
        <v>118</v>
      </c>
      <c r="F27" s="4">
        <v>9</v>
      </c>
      <c r="G27" s="28">
        <v>37.4</v>
      </c>
      <c r="H27" s="28">
        <v>0.9</v>
      </c>
      <c r="I27" s="3"/>
      <c r="J27" s="14"/>
      <c r="K27" s="13"/>
      <c r="L27" s="3"/>
      <c r="M27" s="3"/>
      <c r="N27" s="3"/>
      <c r="O27" s="3"/>
      <c r="P27" s="3"/>
      <c r="Q27" s="3"/>
      <c r="R27" s="14"/>
    </row>
    <row r="28" spans="1:18" x14ac:dyDescent="0.25">
      <c r="A28" s="13"/>
      <c r="B28" s="3">
        <v>20</v>
      </c>
      <c r="C28" s="4">
        <v>37.799999999999997</v>
      </c>
      <c r="D28" s="4">
        <v>180</v>
      </c>
      <c r="E28" s="4">
        <v>115</v>
      </c>
      <c r="F28" s="4">
        <v>14</v>
      </c>
      <c r="G28" s="28">
        <v>41.2</v>
      </c>
      <c r="H28" s="28">
        <v>0.9</v>
      </c>
      <c r="I28" s="3"/>
      <c r="J28" s="14"/>
      <c r="K28" s="13"/>
      <c r="L28" s="3"/>
      <c r="M28" s="3"/>
      <c r="N28" s="3"/>
      <c r="O28" s="3"/>
      <c r="P28" s="3"/>
      <c r="Q28" s="3"/>
      <c r="R28" s="14"/>
    </row>
    <row r="29" spans="1:18" x14ac:dyDescent="0.25">
      <c r="A29" s="15"/>
      <c r="B29" s="16">
        <v>30</v>
      </c>
      <c r="C29" s="16">
        <v>37.799999999999997</v>
      </c>
      <c r="D29" s="16">
        <v>189</v>
      </c>
      <c r="E29" s="16">
        <v>119</v>
      </c>
      <c r="F29" s="16">
        <v>15</v>
      </c>
      <c r="G29" s="29">
        <v>45.3</v>
      </c>
      <c r="H29" s="29">
        <v>0.9</v>
      </c>
      <c r="I29" s="16"/>
      <c r="J29" s="18"/>
      <c r="K29" s="15"/>
      <c r="L29" s="16"/>
      <c r="M29" s="16"/>
      <c r="N29" s="16"/>
      <c r="O29" s="16"/>
      <c r="P29" s="16"/>
      <c r="Q29" s="16"/>
      <c r="R29" s="18"/>
    </row>
    <row r="30" spans="1:18" x14ac:dyDescent="0.25">
      <c r="A30" s="30" t="s">
        <v>46</v>
      </c>
      <c r="B30" s="10">
        <v>0</v>
      </c>
      <c r="C30" s="4">
        <v>35.9</v>
      </c>
      <c r="D30" s="3"/>
      <c r="E30" s="3"/>
      <c r="F30" s="3"/>
      <c r="G30" s="3"/>
      <c r="H30" s="3"/>
      <c r="I30" s="3">
        <v>81</v>
      </c>
      <c r="J30" s="14">
        <v>80.400000000000006</v>
      </c>
      <c r="K30" s="9">
        <f t="shared" si="0"/>
        <v>0.59999999999999432</v>
      </c>
      <c r="L30" s="10">
        <f t="shared" si="1"/>
        <v>20</v>
      </c>
      <c r="M30" s="32">
        <f>G33-G31</f>
        <v>5.2000000000000028</v>
      </c>
      <c r="N30" s="10">
        <f>C33-C30</f>
        <v>2.7000000000000028</v>
      </c>
      <c r="O30" s="10">
        <v>70.8</v>
      </c>
      <c r="P30" s="26">
        <f>G33/O30*100</f>
        <v>72.881355932203391</v>
      </c>
      <c r="Q30" s="10">
        <v>200</v>
      </c>
      <c r="R30" s="12">
        <f>SUM(E31:E33)/3</f>
        <v>203</v>
      </c>
    </row>
    <row r="31" spans="1:18" x14ac:dyDescent="0.25">
      <c r="A31" s="13"/>
      <c r="B31" s="3">
        <v>10</v>
      </c>
      <c r="C31" s="4">
        <v>38</v>
      </c>
      <c r="D31" s="4">
        <v>170</v>
      </c>
      <c r="E31" s="4">
        <v>204</v>
      </c>
      <c r="F31" s="4">
        <v>12</v>
      </c>
      <c r="G31" s="20">
        <v>46.4</v>
      </c>
      <c r="H31" s="20">
        <v>0.9</v>
      </c>
      <c r="I31" s="3"/>
      <c r="J31" s="14"/>
      <c r="K31" s="13"/>
      <c r="L31" s="3"/>
      <c r="M31" s="3"/>
      <c r="N31" s="3"/>
      <c r="O31" s="3"/>
      <c r="P31" s="3"/>
      <c r="Q31" s="3"/>
      <c r="R31" s="14"/>
    </row>
    <row r="32" spans="1:18" x14ac:dyDescent="0.25">
      <c r="A32" s="13"/>
      <c r="B32" s="3">
        <v>20</v>
      </c>
      <c r="C32" s="4">
        <v>38.6</v>
      </c>
      <c r="D32" s="4">
        <v>187</v>
      </c>
      <c r="E32" s="4">
        <v>202</v>
      </c>
      <c r="F32" s="4">
        <v>15</v>
      </c>
      <c r="G32" s="20">
        <v>51.6</v>
      </c>
      <c r="H32" s="20">
        <v>0.9</v>
      </c>
      <c r="I32" s="3"/>
      <c r="J32" s="14"/>
      <c r="K32" s="13"/>
      <c r="L32" s="3"/>
      <c r="M32" s="3"/>
      <c r="N32" s="3"/>
      <c r="O32" s="3"/>
      <c r="P32" s="3"/>
      <c r="Q32" s="3"/>
      <c r="R32" s="14"/>
    </row>
    <row r="33" spans="1:18" x14ac:dyDescent="0.25">
      <c r="A33" s="15"/>
      <c r="B33" s="16">
        <v>30</v>
      </c>
      <c r="C33" s="16">
        <v>38.6</v>
      </c>
      <c r="D33" s="16">
        <v>190</v>
      </c>
      <c r="E33" s="16">
        <v>203</v>
      </c>
      <c r="F33" s="16">
        <v>20</v>
      </c>
      <c r="G33" s="17">
        <v>51.6</v>
      </c>
      <c r="H33" s="17">
        <v>0.9</v>
      </c>
      <c r="I33" s="16"/>
      <c r="J33" s="18"/>
      <c r="K33" s="15"/>
      <c r="L33" s="16"/>
      <c r="M33" s="16"/>
      <c r="N33" s="16"/>
      <c r="O33" s="16"/>
      <c r="P33" s="16"/>
      <c r="Q33" s="16"/>
      <c r="R33" s="18"/>
    </row>
    <row r="35" spans="1:18" x14ac:dyDescent="0.25">
      <c r="J35" t="s">
        <v>48</v>
      </c>
      <c r="K35">
        <f>AVERAGE(K2:K34)</f>
        <v>0.42499999999999716</v>
      </c>
      <c r="L35">
        <f t="shared" ref="L35:N35" si="2">AVERAGE(L2:L34)</f>
        <v>15.5</v>
      </c>
      <c r="M35">
        <f t="shared" si="2"/>
        <v>6.5</v>
      </c>
      <c r="N35">
        <f t="shared" si="2"/>
        <v>2.0374999999999996</v>
      </c>
    </row>
    <row r="36" spans="1:18" x14ac:dyDescent="0.25">
      <c r="C36">
        <f>C33+C29+C25+C21+C17+C9+C5</f>
        <v>265.2</v>
      </c>
      <c r="F36">
        <f>AVERAGE(F3:F33)</f>
        <v>13.125</v>
      </c>
      <c r="K36">
        <v>0.63</v>
      </c>
      <c r="L36">
        <v>21</v>
      </c>
      <c r="M36">
        <v>6</v>
      </c>
      <c r="N36">
        <v>1.58</v>
      </c>
    </row>
    <row r="37" spans="1:18" x14ac:dyDescent="0.25">
      <c r="C37">
        <f>C36/7</f>
        <v>37.885714285714286</v>
      </c>
    </row>
    <row r="38" spans="1:18" x14ac:dyDescent="0.25">
      <c r="G38" t="s">
        <v>51</v>
      </c>
      <c r="H38">
        <v>30.5</v>
      </c>
    </row>
    <row r="39" spans="1:18" x14ac:dyDescent="0.25">
      <c r="G39" t="s">
        <v>52</v>
      </c>
      <c r="H39" s="55">
        <v>0.54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opLeftCell="A6" workbookViewId="0">
      <selection activeCell="B38" sqref="B38:C39"/>
    </sheetView>
  </sheetViews>
  <sheetFormatPr defaultRowHeight="15" x14ac:dyDescent="0.25"/>
  <cols>
    <col min="1" max="1" width="13.42578125" customWidth="1"/>
    <col min="2" max="2" width="10.28515625" customWidth="1"/>
    <col min="14" max="14" width="12.7109375" customWidth="1"/>
  </cols>
  <sheetData>
    <row r="1" spans="1:18" x14ac:dyDescent="0.25">
      <c r="A1" s="1" t="s">
        <v>22</v>
      </c>
      <c r="B1" s="24" t="s">
        <v>23</v>
      </c>
      <c r="C1" s="24" t="s">
        <v>53</v>
      </c>
      <c r="D1" s="24" t="s">
        <v>25</v>
      </c>
      <c r="E1" s="24" t="s">
        <v>26</v>
      </c>
      <c r="F1" s="24" t="s">
        <v>27</v>
      </c>
      <c r="G1" s="24" t="s">
        <v>28</v>
      </c>
      <c r="H1" s="24" t="s">
        <v>5</v>
      </c>
      <c r="I1" s="24" t="s">
        <v>30</v>
      </c>
      <c r="J1" s="24" t="s">
        <v>31</v>
      </c>
      <c r="K1" s="25" t="s">
        <v>32</v>
      </c>
      <c r="L1" s="25" t="s">
        <v>33</v>
      </c>
      <c r="M1" s="25" t="s">
        <v>12</v>
      </c>
      <c r="N1" s="25" t="s">
        <v>54</v>
      </c>
      <c r="O1" s="25" t="s">
        <v>35</v>
      </c>
      <c r="P1" s="25" t="s">
        <v>36</v>
      </c>
      <c r="Q1" s="25" t="s">
        <v>37</v>
      </c>
      <c r="R1" s="25" t="s">
        <v>38</v>
      </c>
    </row>
    <row r="2" spans="1:18" x14ac:dyDescent="0.25">
      <c r="A2" s="21" t="s">
        <v>39</v>
      </c>
      <c r="B2" s="10">
        <v>0</v>
      </c>
      <c r="C2" s="10">
        <v>98</v>
      </c>
      <c r="D2" s="10"/>
      <c r="E2" s="10"/>
      <c r="F2" s="10"/>
      <c r="G2" s="10"/>
      <c r="H2" s="10">
        <v>34.9</v>
      </c>
      <c r="I2" s="11">
        <v>90.2</v>
      </c>
      <c r="J2" s="22">
        <v>90</v>
      </c>
      <c r="K2" s="9">
        <f>I2-J2</f>
        <v>0.20000000000000284</v>
      </c>
      <c r="L2" s="10">
        <f>D5-D3</f>
        <v>5</v>
      </c>
      <c r="M2" s="32">
        <f>G5-G3</f>
        <v>0</v>
      </c>
      <c r="N2" s="10">
        <f>C5-C2</f>
        <v>-18</v>
      </c>
      <c r="O2" s="10">
        <v>52.1</v>
      </c>
      <c r="P2" s="26">
        <f>G5/O2*100</f>
        <v>0</v>
      </c>
      <c r="Q2" s="10">
        <v>180</v>
      </c>
      <c r="R2" s="27">
        <f>SUM(E3:E5)/3</f>
        <v>134.66666666666666</v>
      </c>
    </row>
    <row r="3" spans="1:18" x14ac:dyDescent="0.25">
      <c r="A3" s="13"/>
      <c r="B3" s="3">
        <v>10</v>
      </c>
      <c r="C3" s="3">
        <v>84</v>
      </c>
      <c r="D3" s="3">
        <v>142</v>
      </c>
      <c r="E3" s="4">
        <v>134</v>
      </c>
      <c r="F3" s="4">
        <v>7</v>
      </c>
      <c r="G3" s="28"/>
      <c r="H3" s="28">
        <v>35.5</v>
      </c>
      <c r="I3" s="3"/>
      <c r="J3" s="14"/>
      <c r="K3" s="13"/>
      <c r="L3" s="3"/>
      <c r="M3" s="3"/>
      <c r="N3" s="3"/>
      <c r="O3" s="3"/>
      <c r="P3" s="3"/>
      <c r="Q3" s="3"/>
      <c r="R3" s="14"/>
    </row>
    <row r="4" spans="1:18" x14ac:dyDescent="0.25">
      <c r="A4" s="13"/>
      <c r="B4" s="3">
        <v>20</v>
      </c>
      <c r="C4" s="3">
        <v>81</v>
      </c>
      <c r="D4" s="3">
        <v>142</v>
      </c>
      <c r="E4" s="4">
        <v>135</v>
      </c>
      <c r="F4" s="4">
        <v>8</v>
      </c>
      <c r="G4" s="28"/>
      <c r="H4" s="28">
        <v>35</v>
      </c>
      <c r="I4" s="3"/>
      <c r="J4" s="14"/>
      <c r="K4" s="13"/>
      <c r="L4" s="3"/>
      <c r="M4" s="3"/>
      <c r="N4" s="3"/>
      <c r="O4" s="3"/>
      <c r="P4" s="3"/>
      <c r="Q4" s="3"/>
      <c r="R4" s="14"/>
    </row>
    <row r="5" spans="1:18" x14ac:dyDescent="0.25">
      <c r="A5" s="15"/>
      <c r="B5" s="16">
        <v>30</v>
      </c>
      <c r="C5" s="16">
        <v>80</v>
      </c>
      <c r="D5" s="16">
        <v>147</v>
      </c>
      <c r="E5" s="16">
        <v>135</v>
      </c>
      <c r="F5" s="3">
        <v>8</v>
      </c>
      <c r="G5" s="28"/>
      <c r="H5" s="28">
        <v>35.9</v>
      </c>
      <c r="I5" s="16"/>
      <c r="J5" s="18"/>
      <c r="K5" s="15"/>
      <c r="L5" s="16"/>
      <c r="M5" s="16"/>
      <c r="N5" s="16"/>
      <c r="O5" s="16"/>
      <c r="P5" s="16"/>
      <c r="Q5" s="16"/>
      <c r="R5" s="18"/>
    </row>
    <row r="6" spans="1:18" x14ac:dyDescent="0.25">
      <c r="A6" s="31" t="s">
        <v>40</v>
      </c>
      <c r="B6" s="10">
        <v>0</v>
      </c>
      <c r="C6" s="10">
        <v>97</v>
      </c>
      <c r="D6" s="10"/>
      <c r="E6" s="10"/>
      <c r="F6" s="10"/>
      <c r="G6" s="10"/>
      <c r="H6" s="10">
        <v>35.5</v>
      </c>
      <c r="I6" s="11">
        <v>91.2</v>
      </c>
      <c r="J6" s="22">
        <v>91</v>
      </c>
      <c r="K6" s="9">
        <f t="shared" ref="K6:K30" si="0">I6-J6</f>
        <v>0.20000000000000284</v>
      </c>
      <c r="L6" s="10">
        <f t="shared" ref="L6:L30" si="1">D9-D7</f>
        <v>9</v>
      </c>
      <c r="M6" s="32">
        <f>G9-G7</f>
        <v>0</v>
      </c>
      <c r="N6" s="10">
        <f>C9-C6</f>
        <v>-7</v>
      </c>
      <c r="O6" s="10">
        <v>40.1</v>
      </c>
      <c r="P6" s="26">
        <f>G9/O6*100</f>
        <v>0</v>
      </c>
      <c r="Q6" s="10">
        <v>80</v>
      </c>
      <c r="R6" s="27">
        <f>SUM(E7:E9)/3</f>
        <v>67</v>
      </c>
    </row>
    <row r="7" spans="1:18" x14ac:dyDescent="0.25">
      <c r="A7" s="13"/>
      <c r="B7" s="3">
        <v>10</v>
      </c>
      <c r="C7" s="4">
        <v>87</v>
      </c>
      <c r="D7" s="4">
        <v>144</v>
      </c>
      <c r="E7" s="4">
        <v>67</v>
      </c>
      <c r="F7" s="4">
        <v>10</v>
      </c>
      <c r="G7" s="28"/>
      <c r="H7" s="28">
        <v>35.9</v>
      </c>
      <c r="I7" s="3"/>
      <c r="J7" s="14"/>
      <c r="K7" s="13"/>
      <c r="L7" s="3"/>
      <c r="M7" s="3"/>
      <c r="N7" s="3"/>
      <c r="O7" s="3"/>
      <c r="P7" s="3"/>
      <c r="Q7" s="3"/>
      <c r="R7" s="23"/>
    </row>
    <row r="8" spans="1:18" x14ac:dyDescent="0.25">
      <c r="A8" s="13"/>
      <c r="B8" s="3">
        <v>20</v>
      </c>
      <c r="C8" s="4">
        <v>90</v>
      </c>
      <c r="D8" s="4">
        <v>142</v>
      </c>
      <c r="E8" s="4">
        <v>64</v>
      </c>
      <c r="F8" s="4">
        <v>11</v>
      </c>
      <c r="G8" s="28"/>
      <c r="H8" s="28">
        <v>35.5</v>
      </c>
      <c r="I8" s="3"/>
      <c r="J8" s="14"/>
      <c r="K8" s="13"/>
      <c r="L8" s="3"/>
      <c r="M8" s="3"/>
      <c r="N8" s="3"/>
      <c r="O8" s="3"/>
      <c r="P8" s="3"/>
      <c r="Q8" s="3"/>
      <c r="R8" s="23"/>
    </row>
    <row r="9" spans="1:18" x14ac:dyDescent="0.25">
      <c r="A9" s="15"/>
      <c r="B9" s="16">
        <v>30</v>
      </c>
      <c r="C9" s="16">
        <v>90</v>
      </c>
      <c r="D9" s="16">
        <v>153</v>
      </c>
      <c r="E9" s="16">
        <v>70</v>
      </c>
      <c r="F9" s="3">
        <v>12</v>
      </c>
      <c r="G9" s="28"/>
      <c r="H9" s="28">
        <v>35.200000000000003</v>
      </c>
      <c r="I9" s="16"/>
      <c r="J9" s="18"/>
      <c r="K9" s="15"/>
      <c r="L9" s="16"/>
      <c r="M9" s="16"/>
      <c r="N9" s="16"/>
      <c r="O9" s="16"/>
      <c r="P9" s="16"/>
      <c r="Q9" s="16"/>
      <c r="R9" s="18"/>
    </row>
    <row r="10" spans="1:18" x14ac:dyDescent="0.25">
      <c r="A10" s="21" t="s">
        <v>41</v>
      </c>
      <c r="B10" s="10">
        <v>0</v>
      </c>
      <c r="C10" s="10">
        <v>99</v>
      </c>
      <c r="D10" s="10"/>
      <c r="E10" s="10"/>
      <c r="F10" s="10"/>
      <c r="G10" s="10"/>
      <c r="H10" s="10">
        <v>35</v>
      </c>
      <c r="I10" s="11">
        <v>64.8</v>
      </c>
      <c r="J10" s="22">
        <v>64.599999999999994</v>
      </c>
      <c r="K10" s="9">
        <f t="shared" si="0"/>
        <v>0.20000000000000284</v>
      </c>
      <c r="L10" s="10">
        <f t="shared" si="1"/>
        <v>18</v>
      </c>
      <c r="M10" s="32">
        <f>G13-G11</f>
        <v>0</v>
      </c>
      <c r="N10" s="10">
        <f>C13-C10</f>
        <v>-18</v>
      </c>
      <c r="O10" s="10">
        <v>66</v>
      </c>
      <c r="P10" s="26">
        <f>G13/O10*100</f>
        <v>0</v>
      </c>
      <c r="Q10" s="10">
        <v>175</v>
      </c>
      <c r="R10" s="27">
        <f>SUM(E11:E13)/3</f>
        <v>132.33333333333334</v>
      </c>
    </row>
    <row r="11" spans="1:18" x14ac:dyDescent="0.25">
      <c r="A11" s="13"/>
      <c r="B11" s="3">
        <v>10</v>
      </c>
      <c r="C11" s="3">
        <v>96</v>
      </c>
      <c r="D11" s="3">
        <v>135</v>
      </c>
      <c r="E11" s="4">
        <v>135</v>
      </c>
      <c r="F11" s="4">
        <v>8</v>
      </c>
      <c r="G11" s="8"/>
      <c r="H11" s="8">
        <v>35</v>
      </c>
      <c r="I11" s="3"/>
      <c r="J11" s="14"/>
      <c r="K11" s="13"/>
      <c r="L11" s="3"/>
      <c r="M11" s="3"/>
      <c r="N11" s="3"/>
      <c r="O11" s="3"/>
      <c r="P11" s="3"/>
      <c r="Q11" s="3"/>
      <c r="R11" s="14"/>
    </row>
    <row r="12" spans="1:18" x14ac:dyDescent="0.25">
      <c r="A12" s="13"/>
      <c r="B12" s="3">
        <v>20</v>
      </c>
      <c r="C12" s="3">
        <v>78</v>
      </c>
      <c r="D12" s="3">
        <v>140</v>
      </c>
      <c r="E12" s="4">
        <v>132</v>
      </c>
      <c r="F12" s="4">
        <v>10</v>
      </c>
      <c r="G12" s="8"/>
      <c r="H12" s="8">
        <v>35.700000000000003</v>
      </c>
      <c r="I12" s="3"/>
      <c r="J12" s="14"/>
      <c r="K12" s="13"/>
      <c r="L12" s="3"/>
      <c r="M12" s="3"/>
      <c r="N12" s="3"/>
      <c r="O12" s="3"/>
      <c r="P12" s="3"/>
      <c r="Q12" s="3"/>
      <c r="R12" s="14"/>
    </row>
    <row r="13" spans="1:18" x14ac:dyDescent="0.25">
      <c r="A13" s="15"/>
      <c r="B13" s="16">
        <v>30</v>
      </c>
      <c r="C13" s="16">
        <v>81</v>
      </c>
      <c r="D13" s="16">
        <v>153</v>
      </c>
      <c r="E13" s="16">
        <v>130</v>
      </c>
      <c r="F13" s="16">
        <v>13</v>
      </c>
      <c r="G13" s="17"/>
      <c r="H13" s="17">
        <v>36.5</v>
      </c>
      <c r="I13" s="16"/>
      <c r="J13" s="18"/>
      <c r="K13" s="15"/>
      <c r="L13" s="16"/>
      <c r="M13" s="16"/>
      <c r="N13" s="16"/>
      <c r="O13" s="16"/>
      <c r="P13" s="16"/>
      <c r="Q13" s="16"/>
      <c r="R13" s="18"/>
    </row>
    <row r="14" spans="1:18" x14ac:dyDescent="0.25">
      <c r="A14" s="21" t="s">
        <v>42</v>
      </c>
      <c r="B14" s="10">
        <v>0</v>
      </c>
      <c r="C14" s="11">
        <v>99</v>
      </c>
      <c r="D14" s="11"/>
      <c r="E14" s="11"/>
      <c r="F14" s="11"/>
      <c r="G14" s="11"/>
      <c r="H14" s="11">
        <v>34.9</v>
      </c>
      <c r="I14" s="11">
        <v>84</v>
      </c>
      <c r="J14" s="22">
        <v>83.8</v>
      </c>
      <c r="K14" s="9">
        <f t="shared" si="0"/>
        <v>0.20000000000000284</v>
      </c>
      <c r="L14" s="10">
        <f t="shared" si="1"/>
        <v>18</v>
      </c>
      <c r="M14" s="32">
        <f>G17-G15</f>
        <v>0</v>
      </c>
      <c r="N14" s="10">
        <f>C17-C14</f>
        <v>-22</v>
      </c>
      <c r="O14" s="10">
        <v>56.4</v>
      </c>
      <c r="P14" s="26">
        <f>G17/O14*100</f>
        <v>0</v>
      </c>
      <c r="Q14" s="10">
        <v>220</v>
      </c>
      <c r="R14" s="27">
        <f>SUM(E15:E17)/3</f>
        <v>166</v>
      </c>
    </row>
    <row r="15" spans="1:18" x14ac:dyDescent="0.25">
      <c r="A15" s="13"/>
      <c r="B15" s="3">
        <v>10</v>
      </c>
      <c r="C15" s="4">
        <v>82</v>
      </c>
      <c r="D15" s="4">
        <v>125</v>
      </c>
      <c r="E15" s="4">
        <v>169</v>
      </c>
      <c r="F15" s="4">
        <v>7</v>
      </c>
      <c r="G15" s="8"/>
      <c r="H15" s="8">
        <v>34.9</v>
      </c>
      <c r="I15" s="3"/>
      <c r="J15" s="14"/>
      <c r="K15" s="13"/>
      <c r="L15" s="3"/>
      <c r="M15" s="3"/>
      <c r="N15" s="3"/>
      <c r="O15" s="3"/>
      <c r="P15" s="3"/>
      <c r="Q15" s="3"/>
      <c r="R15" s="14"/>
    </row>
    <row r="16" spans="1:18" x14ac:dyDescent="0.25">
      <c r="A16" s="13"/>
      <c r="B16" s="3">
        <v>20</v>
      </c>
      <c r="C16" s="4">
        <v>81</v>
      </c>
      <c r="D16" s="4">
        <v>135</v>
      </c>
      <c r="E16" s="4">
        <v>165</v>
      </c>
      <c r="F16" s="4">
        <v>9</v>
      </c>
      <c r="G16" s="8"/>
      <c r="H16" s="8">
        <v>36.299999999999997</v>
      </c>
      <c r="I16" s="3"/>
      <c r="J16" s="14"/>
      <c r="K16" s="13"/>
      <c r="L16" s="3"/>
      <c r="M16" s="3"/>
      <c r="N16" s="3"/>
      <c r="O16" s="3"/>
      <c r="P16" s="3"/>
      <c r="Q16" s="3"/>
      <c r="R16" s="14"/>
    </row>
    <row r="17" spans="1:18" x14ac:dyDescent="0.25">
      <c r="A17" s="15"/>
      <c r="B17" s="16">
        <v>30</v>
      </c>
      <c r="C17" s="19">
        <v>77</v>
      </c>
      <c r="D17" s="16">
        <v>143</v>
      </c>
      <c r="E17" s="19">
        <v>164</v>
      </c>
      <c r="F17" s="19">
        <v>12</v>
      </c>
      <c r="G17" s="17"/>
      <c r="H17" s="17">
        <v>36.799999999999997</v>
      </c>
      <c r="I17" s="16"/>
      <c r="J17" s="18"/>
      <c r="K17" s="15"/>
      <c r="L17" s="16"/>
      <c r="M17" s="16"/>
      <c r="N17" s="16"/>
      <c r="O17" s="16"/>
      <c r="P17" s="16"/>
      <c r="Q17" s="16"/>
      <c r="R17" s="18"/>
    </row>
    <row r="18" spans="1:18" x14ac:dyDescent="0.25">
      <c r="A18" s="21" t="s">
        <v>43</v>
      </c>
      <c r="B18" s="10">
        <v>0</v>
      </c>
      <c r="C18" s="10">
        <v>99</v>
      </c>
      <c r="D18" s="10"/>
      <c r="E18" s="10"/>
      <c r="F18" s="10"/>
      <c r="G18" s="10"/>
      <c r="H18" s="10">
        <v>36.9</v>
      </c>
      <c r="I18" s="10">
        <v>62.4</v>
      </c>
      <c r="J18" s="12">
        <v>62.4</v>
      </c>
      <c r="K18" s="9">
        <f t="shared" si="0"/>
        <v>0</v>
      </c>
      <c r="L18" s="10">
        <f t="shared" si="1"/>
        <v>1</v>
      </c>
      <c r="M18" s="32">
        <f>G21-G19</f>
        <v>0</v>
      </c>
      <c r="N18" s="10">
        <f>C21-C18</f>
        <v>-14</v>
      </c>
      <c r="O18" s="10">
        <v>50.6</v>
      </c>
      <c r="P18" s="26">
        <f>G21/O18*100</f>
        <v>0</v>
      </c>
      <c r="Q18" s="10">
        <v>90</v>
      </c>
      <c r="R18" s="27">
        <f>SUM(E19:E21)/3</f>
        <v>58.333333333333336</v>
      </c>
    </row>
    <row r="19" spans="1:18" x14ac:dyDescent="0.25">
      <c r="A19" s="13"/>
      <c r="B19" s="3">
        <v>10</v>
      </c>
      <c r="C19" s="3">
        <v>85</v>
      </c>
      <c r="D19" s="3">
        <v>134</v>
      </c>
      <c r="E19" s="4">
        <v>59</v>
      </c>
      <c r="F19" s="4">
        <v>11</v>
      </c>
      <c r="G19" s="8"/>
      <c r="H19" s="8">
        <v>36</v>
      </c>
      <c r="I19" s="3"/>
      <c r="J19" s="14"/>
      <c r="K19" s="13"/>
      <c r="L19" s="3"/>
      <c r="M19" s="3"/>
      <c r="N19" s="3"/>
      <c r="O19" s="3"/>
      <c r="P19" s="3"/>
      <c r="Q19" s="3"/>
      <c r="R19" s="14"/>
    </row>
    <row r="20" spans="1:18" x14ac:dyDescent="0.25">
      <c r="A20" s="13"/>
      <c r="B20" s="3">
        <v>20</v>
      </c>
      <c r="C20" s="3">
        <v>85</v>
      </c>
      <c r="D20" s="3">
        <v>141</v>
      </c>
      <c r="E20" s="4">
        <v>57</v>
      </c>
      <c r="F20" s="4">
        <v>12</v>
      </c>
      <c r="G20" s="8"/>
      <c r="H20" s="8">
        <v>37</v>
      </c>
      <c r="I20" s="3"/>
      <c r="J20" s="14"/>
      <c r="K20" s="13"/>
      <c r="L20" s="3"/>
      <c r="M20" s="3"/>
      <c r="N20" s="3"/>
      <c r="O20" s="3"/>
      <c r="P20" s="3"/>
      <c r="Q20" s="3"/>
      <c r="R20" s="14"/>
    </row>
    <row r="21" spans="1:18" x14ac:dyDescent="0.25">
      <c r="A21" s="15"/>
      <c r="B21" s="16">
        <v>30</v>
      </c>
      <c r="C21" s="16">
        <v>85</v>
      </c>
      <c r="D21" s="16">
        <v>135</v>
      </c>
      <c r="E21" s="16">
        <v>59</v>
      </c>
      <c r="F21" s="16">
        <v>13</v>
      </c>
      <c r="G21" s="17"/>
      <c r="H21" s="17">
        <v>37.6</v>
      </c>
      <c r="I21" s="16"/>
      <c r="J21" s="18"/>
      <c r="K21" s="15"/>
      <c r="L21" s="16"/>
      <c r="M21" s="16"/>
      <c r="N21" s="16"/>
      <c r="O21" s="16"/>
      <c r="P21" s="16"/>
      <c r="Q21" s="16"/>
      <c r="R21" s="18"/>
    </row>
    <row r="22" spans="1:18" x14ac:dyDescent="0.25">
      <c r="A22" s="21" t="s">
        <v>44</v>
      </c>
      <c r="B22" s="10">
        <v>0</v>
      </c>
      <c r="C22" s="10">
        <v>98</v>
      </c>
      <c r="D22" s="10"/>
      <c r="E22" s="10"/>
      <c r="F22" s="10"/>
      <c r="G22" s="10"/>
      <c r="H22" s="10"/>
      <c r="I22" s="10">
        <v>79</v>
      </c>
      <c r="J22" s="12">
        <v>78.400000000000006</v>
      </c>
      <c r="K22" s="9">
        <f t="shared" si="0"/>
        <v>0.59999999999999432</v>
      </c>
      <c r="L22" s="10">
        <f t="shared" si="1"/>
        <v>14</v>
      </c>
      <c r="M22" s="32">
        <f>G25-G23</f>
        <v>0</v>
      </c>
      <c r="N22" s="10">
        <f>C25-C22</f>
        <v>-16</v>
      </c>
      <c r="O22" s="10">
        <v>44.7</v>
      </c>
      <c r="P22" s="26">
        <f>G25/O22*100</f>
        <v>0</v>
      </c>
      <c r="Q22" s="10">
        <v>160</v>
      </c>
      <c r="R22" s="27">
        <f>SUM(E23:E25)/3</f>
        <v>103.33333333333333</v>
      </c>
    </row>
    <row r="23" spans="1:18" x14ac:dyDescent="0.25">
      <c r="A23" s="13"/>
      <c r="B23" s="3">
        <v>10</v>
      </c>
      <c r="C23" s="4">
        <v>81</v>
      </c>
      <c r="D23" s="4">
        <v>155</v>
      </c>
      <c r="E23" s="4">
        <v>101</v>
      </c>
      <c r="F23" s="4">
        <v>8</v>
      </c>
      <c r="G23" s="20"/>
      <c r="H23" s="20">
        <v>36.6</v>
      </c>
      <c r="I23" s="3"/>
      <c r="J23" s="14"/>
      <c r="K23" s="13"/>
      <c r="L23" s="3"/>
      <c r="M23" s="3"/>
      <c r="N23" s="3"/>
      <c r="O23" s="3"/>
      <c r="P23" s="3"/>
      <c r="Q23" s="3"/>
      <c r="R23" s="14"/>
    </row>
    <row r="24" spans="1:18" x14ac:dyDescent="0.25">
      <c r="A24" s="13"/>
      <c r="B24" s="3">
        <v>20</v>
      </c>
      <c r="C24" s="4">
        <v>83</v>
      </c>
      <c r="D24" s="4">
        <v>165</v>
      </c>
      <c r="E24" s="4">
        <v>104</v>
      </c>
      <c r="F24" s="4">
        <v>10</v>
      </c>
      <c r="G24" s="20"/>
      <c r="H24" s="20">
        <v>36.5</v>
      </c>
      <c r="I24" s="3"/>
      <c r="J24" s="14"/>
      <c r="K24" s="13"/>
      <c r="L24" s="3"/>
      <c r="M24" s="3"/>
      <c r="N24" s="3"/>
      <c r="O24" s="3"/>
      <c r="P24" s="3"/>
      <c r="Q24" s="3"/>
      <c r="R24" s="14"/>
    </row>
    <row r="25" spans="1:18" x14ac:dyDescent="0.25">
      <c r="A25" s="15"/>
      <c r="B25" s="16">
        <v>30</v>
      </c>
      <c r="C25" s="16">
        <v>82</v>
      </c>
      <c r="D25" s="16">
        <v>169</v>
      </c>
      <c r="E25" s="16">
        <v>105</v>
      </c>
      <c r="F25" s="16">
        <v>12</v>
      </c>
      <c r="G25" s="17"/>
      <c r="H25" s="17">
        <v>36.700000000000003</v>
      </c>
      <c r="I25" s="16"/>
      <c r="J25" s="18"/>
      <c r="K25" s="15"/>
      <c r="L25" s="16"/>
      <c r="M25" s="16"/>
      <c r="N25" s="16"/>
      <c r="O25" s="16"/>
      <c r="P25" s="16"/>
      <c r="Q25" s="16"/>
      <c r="R25" s="18"/>
    </row>
    <row r="26" spans="1:18" x14ac:dyDescent="0.25">
      <c r="A26" s="21" t="s">
        <v>45</v>
      </c>
      <c r="B26" s="10">
        <v>0</v>
      </c>
      <c r="C26" s="10">
        <v>97</v>
      </c>
      <c r="D26" s="10"/>
      <c r="E26" s="10"/>
      <c r="F26" s="10"/>
      <c r="G26" s="10"/>
      <c r="H26" s="10">
        <v>36.200000000000003</v>
      </c>
      <c r="I26" s="10">
        <v>57.6</v>
      </c>
      <c r="J26" s="12">
        <v>57.4</v>
      </c>
      <c r="K26" s="9">
        <f t="shared" si="0"/>
        <v>0.20000000000000284</v>
      </c>
      <c r="L26" s="10">
        <f t="shared" si="1"/>
        <v>10</v>
      </c>
      <c r="M26" s="32">
        <f>G29-G27</f>
        <v>0</v>
      </c>
      <c r="N26" s="10">
        <f>C29-C26</f>
        <v>-14</v>
      </c>
      <c r="O26" s="10">
        <v>47</v>
      </c>
      <c r="P26" s="26">
        <f>G29/O26*100</f>
        <v>0</v>
      </c>
      <c r="Q26" s="10">
        <v>110</v>
      </c>
      <c r="R26" s="27">
        <f>SUM(E27:E29)/3</f>
        <v>86</v>
      </c>
    </row>
    <row r="27" spans="1:18" x14ac:dyDescent="0.25">
      <c r="A27" s="13"/>
      <c r="B27" s="3">
        <v>10</v>
      </c>
      <c r="C27" s="4">
        <v>85</v>
      </c>
      <c r="D27" s="4">
        <v>162</v>
      </c>
      <c r="E27" s="4">
        <v>84</v>
      </c>
      <c r="F27" s="4">
        <v>13</v>
      </c>
      <c r="G27" s="28"/>
      <c r="H27" s="28">
        <v>36.4</v>
      </c>
      <c r="I27" s="3"/>
      <c r="J27" s="14"/>
      <c r="K27" s="13"/>
      <c r="L27" s="3"/>
      <c r="M27" s="3"/>
      <c r="N27" s="3"/>
      <c r="O27" s="3"/>
      <c r="P27" s="3"/>
      <c r="Q27" s="3"/>
      <c r="R27" s="14"/>
    </row>
    <row r="28" spans="1:18" x14ac:dyDescent="0.25">
      <c r="A28" s="13"/>
      <c r="B28" s="3">
        <v>20</v>
      </c>
      <c r="C28" s="4">
        <v>87</v>
      </c>
      <c r="D28" s="4">
        <v>169</v>
      </c>
      <c r="E28" s="4">
        <v>87</v>
      </c>
      <c r="F28" s="4">
        <v>15</v>
      </c>
      <c r="G28" s="28"/>
      <c r="H28" s="28">
        <v>36.6</v>
      </c>
      <c r="I28" s="3"/>
      <c r="J28" s="14"/>
      <c r="K28" s="13"/>
      <c r="L28" s="3"/>
      <c r="M28" s="3"/>
      <c r="N28" s="3"/>
      <c r="O28" s="3"/>
      <c r="P28" s="3"/>
      <c r="Q28" s="3"/>
      <c r="R28" s="14"/>
    </row>
    <row r="29" spans="1:18" x14ac:dyDescent="0.25">
      <c r="A29" s="15"/>
      <c r="B29" s="16">
        <v>30</v>
      </c>
      <c r="C29" s="16">
        <v>83</v>
      </c>
      <c r="D29" s="16">
        <v>172</v>
      </c>
      <c r="E29" s="16">
        <v>87</v>
      </c>
      <c r="F29" s="16">
        <v>15</v>
      </c>
      <c r="G29" s="29"/>
      <c r="H29" s="29">
        <v>36.4</v>
      </c>
      <c r="I29" s="16"/>
      <c r="J29" s="18"/>
      <c r="K29" s="15"/>
      <c r="L29" s="16"/>
      <c r="M29" s="16"/>
      <c r="N29" s="16"/>
      <c r="O29" s="16"/>
      <c r="P29" s="16"/>
      <c r="Q29" s="16"/>
      <c r="R29" s="18"/>
    </row>
    <row r="30" spans="1:18" x14ac:dyDescent="0.25">
      <c r="A30" s="30" t="s">
        <v>46</v>
      </c>
      <c r="B30" s="10">
        <v>0</v>
      </c>
      <c r="C30" s="4">
        <v>98</v>
      </c>
      <c r="D30" s="3"/>
      <c r="E30" s="3"/>
      <c r="F30" s="3"/>
      <c r="G30" s="3"/>
      <c r="H30" s="3"/>
      <c r="I30" s="3">
        <v>80</v>
      </c>
      <c r="J30" s="14">
        <v>79.599999999999994</v>
      </c>
      <c r="K30" s="9">
        <f t="shared" si="0"/>
        <v>0.40000000000000568</v>
      </c>
      <c r="L30" s="10">
        <f t="shared" si="1"/>
        <v>18</v>
      </c>
      <c r="M30" s="32">
        <f>G33-G31</f>
        <v>0</v>
      </c>
      <c r="N30" s="10">
        <f>C33-C30</f>
        <v>-12</v>
      </c>
      <c r="O30" s="10">
        <v>70.8</v>
      </c>
      <c r="P30" s="26">
        <f>G33/O30*100</f>
        <v>0</v>
      </c>
      <c r="Q30" s="10">
        <v>200</v>
      </c>
      <c r="R30" s="12">
        <f>SUM(E31:E33)/3</f>
        <v>143</v>
      </c>
    </row>
    <row r="31" spans="1:18" x14ac:dyDescent="0.25">
      <c r="A31" s="13"/>
      <c r="B31" s="3">
        <v>10</v>
      </c>
      <c r="C31" s="4">
        <v>86</v>
      </c>
      <c r="D31" s="4">
        <v>135</v>
      </c>
      <c r="E31" s="4">
        <v>142</v>
      </c>
      <c r="F31" s="4">
        <v>9</v>
      </c>
      <c r="G31" s="20"/>
      <c r="H31" s="20">
        <v>36.299999999999997</v>
      </c>
      <c r="I31" s="3"/>
      <c r="J31" s="14"/>
      <c r="K31" s="13"/>
      <c r="L31" s="3"/>
      <c r="M31" s="3"/>
      <c r="N31" s="3"/>
      <c r="O31" s="3"/>
      <c r="P31" s="3"/>
      <c r="Q31" s="3"/>
      <c r="R31" s="14"/>
    </row>
    <row r="32" spans="1:18" x14ac:dyDescent="0.25">
      <c r="A32" s="13"/>
      <c r="B32" s="3">
        <v>20</v>
      </c>
      <c r="C32" s="4">
        <v>85</v>
      </c>
      <c r="D32" s="4">
        <v>140</v>
      </c>
      <c r="E32" s="4">
        <v>143</v>
      </c>
      <c r="F32" s="4">
        <v>10</v>
      </c>
      <c r="G32" s="20"/>
      <c r="H32" s="20">
        <v>36.9</v>
      </c>
      <c r="I32" s="3"/>
      <c r="J32" s="14"/>
      <c r="K32" s="13"/>
      <c r="L32" s="3"/>
      <c r="M32" s="3"/>
      <c r="N32" s="3"/>
      <c r="O32" s="3"/>
      <c r="P32" s="3"/>
      <c r="Q32" s="3"/>
      <c r="R32" s="14"/>
    </row>
    <row r="33" spans="1:18" x14ac:dyDescent="0.25">
      <c r="A33" s="15"/>
      <c r="B33" s="16">
        <v>30</v>
      </c>
      <c r="C33" s="16">
        <v>86</v>
      </c>
      <c r="D33" s="16">
        <v>153</v>
      </c>
      <c r="E33" s="16">
        <v>144</v>
      </c>
      <c r="F33" s="16">
        <v>11</v>
      </c>
      <c r="G33" s="17"/>
      <c r="H33" s="17">
        <v>37</v>
      </c>
      <c r="I33" s="16"/>
      <c r="J33" s="18"/>
      <c r="K33" s="15"/>
      <c r="L33" s="16"/>
      <c r="M33" s="16"/>
      <c r="N33" s="16"/>
      <c r="O33" s="16"/>
      <c r="P33" s="16"/>
      <c r="Q33" s="16"/>
      <c r="R33" s="18"/>
    </row>
    <row r="35" spans="1:18" x14ac:dyDescent="0.25">
      <c r="A35" t="s">
        <v>48</v>
      </c>
      <c r="C35">
        <f>AVERAGE(C33,C29,C25,C21,C17,C13,C9,C5)</f>
        <v>83</v>
      </c>
      <c r="D35">
        <f>AVERAGE(D33,D29,D25,D21,D17,D13,D9,D5)</f>
        <v>153.125</v>
      </c>
      <c r="K35">
        <f>AVERAGE(K2:K33)</f>
        <v>0.25000000000000178</v>
      </c>
      <c r="L35">
        <f t="shared" ref="L35:R35" si="2">AVERAGE(L2:L33)</f>
        <v>11.625</v>
      </c>
      <c r="M35">
        <f t="shared" si="2"/>
        <v>0</v>
      </c>
      <c r="N35">
        <f t="shared" si="2"/>
        <v>-15.125</v>
      </c>
      <c r="O35">
        <f t="shared" si="2"/>
        <v>53.462499999999999</v>
      </c>
      <c r="P35">
        <f t="shared" si="2"/>
        <v>0</v>
      </c>
      <c r="Q35">
        <f t="shared" si="2"/>
        <v>151.875</v>
      </c>
      <c r="R35">
        <f t="shared" si="2"/>
        <v>111.33333333333334</v>
      </c>
    </row>
    <row r="38" spans="1:18" x14ac:dyDescent="0.25">
      <c r="B38" t="s">
        <v>49</v>
      </c>
      <c r="C38">
        <v>19.5</v>
      </c>
    </row>
    <row r="39" spans="1:18" x14ac:dyDescent="0.25">
      <c r="B39" t="s">
        <v>50</v>
      </c>
      <c r="C39" s="55">
        <v>0.45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workbookViewId="0">
      <pane ySplit="1" topLeftCell="A2" activePane="bottomLeft" state="frozen"/>
      <selection pane="bottomLeft" activeCell="C42" sqref="C42"/>
    </sheetView>
  </sheetViews>
  <sheetFormatPr defaultRowHeight="15" x14ac:dyDescent="0.25"/>
  <cols>
    <col min="1" max="1" width="10.5703125" bestFit="1" customWidth="1"/>
    <col min="2" max="2" width="11.5703125" bestFit="1" customWidth="1"/>
    <col min="3" max="3" width="10" customWidth="1"/>
    <col min="4" max="4" width="9.28515625" bestFit="1" customWidth="1"/>
    <col min="5" max="5" width="10.42578125" bestFit="1" customWidth="1"/>
    <col min="6" max="6" width="10.42578125" customWidth="1"/>
    <col min="7" max="7" width="16.140625" bestFit="1" customWidth="1"/>
    <col min="8" max="8" width="16.140625" customWidth="1"/>
    <col min="9" max="9" width="14.85546875" bestFit="1" customWidth="1"/>
    <col min="10" max="10" width="15.7109375" bestFit="1" customWidth="1"/>
    <col min="11" max="11" width="14.28515625" bestFit="1" customWidth="1"/>
    <col min="12" max="12" width="13.85546875" bestFit="1" customWidth="1"/>
    <col min="14" max="14" width="13.28515625" bestFit="1" customWidth="1"/>
    <col min="15" max="15" width="8.85546875" bestFit="1" customWidth="1"/>
    <col min="16" max="16" width="13.28515625" bestFit="1" customWidth="1"/>
    <col min="17" max="18" width="8.85546875" bestFit="1" customWidth="1"/>
  </cols>
  <sheetData>
    <row r="1" spans="1:18" x14ac:dyDescent="0.25">
      <c r="A1" s="1" t="s">
        <v>22</v>
      </c>
      <c r="B1" s="24" t="s">
        <v>23</v>
      </c>
      <c r="C1" s="24" t="s">
        <v>53</v>
      </c>
      <c r="D1" s="24" t="s">
        <v>25</v>
      </c>
      <c r="E1" s="24" t="s">
        <v>26</v>
      </c>
      <c r="F1" s="24" t="s">
        <v>27</v>
      </c>
      <c r="G1" s="24" t="s">
        <v>28</v>
      </c>
      <c r="H1" s="24" t="s">
        <v>5</v>
      </c>
      <c r="I1" s="24" t="s">
        <v>30</v>
      </c>
      <c r="J1" s="24" t="s">
        <v>31</v>
      </c>
      <c r="K1" s="25" t="s">
        <v>32</v>
      </c>
      <c r="L1" s="25" t="s">
        <v>33</v>
      </c>
      <c r="M1" s="25" t="s">
        <v>12</v>
      </c>
      <c r="N1" s="25" t="s">
        <v>55</v>
      </c>
      <c r="O1" s="25" t="s">
        <v>35</v>
      </c>
      <c r="P1" s="25" t="s">
        <v>36</v>
      </c>
      <c r="Q1" s="25" t="s">
        <v>37</v>
      </c>
      <c r="R1" s="25" t="s">
        <v>38</v>
      </c>
    </row>
    <row r="2" spans="1:18" x14ac:dyDescent="0.25">
      <c r="A2" s="21" t="s">
        <v>39</v>
      </c>
      <c r="B2" s="10">
        <v>0</v>
      </c>
      <c r="C2" s="10">
        <v>98</v>
      </c>
      <c r="D2" s="10"/>
      <c r="E2" s="10"/>
      <c r="F2" s="10"/>
      <c r="G2" s="10"/>
      <c r="H2" s="10">
        <v>36.5</v>
      </c>
      <c r="I2" s="11">
        <v>89.2</v>
      </c>
      <c r="J2" s="22">
        <v>88.8</v>
      </c>
      <c r="K2" s="9">
        <f>I2-J2</f>
        <v>0.40000000000000568</v>
      </c>
      <c r="L2" s="10">
        <f>D5-D3</f>
        <v>8</v>
      </c>
      <c r="M2" s="32">
        <f>G5-G3</f>
        <v>4.2999999999999972</v>
      </c>
      <c r="N2" s="10">
        <f>C5-C2</f>
        <v>-3</v>
      </c>
      <c r="O2" s="10">
        <v>52.1</v>
      </c>
      <c r="P2" s="26">
        <f>G5/O2*100</f>
        <v>106.52591170825336</v>
      </c>
      <c r="Q2" s="10">
        <v>180</v>
      </c>
      <c r="R2" s="27">
        <f>SUM(E3:E5)/3</f>
        <v>138</v>
      </c>
    </row>
    <row r="3" spans="1:18" x14ac:dyDescent="0.25">
      <c r="A3" s="13"/>
      <c r="B3" s="3">
        <v>10</v>
      </c>
      <c r="C3" s="3">
        <v>97</v>
      </c>
      <c r="D3" s="3">
        <v>135</v>
      </c>
      <c r="E3" s="4">
        <v>137</v>
      </c>
      <c r="F3" s="4">
        <v>6</v>
      </c>
      <c r="G3" s="28">
        <v>51.2</v>
      </c>
      <c r="H3" s="28">
        <v>37.4</v>
      </c>
      <c r="I3" s="3"/>
      <c r="J3" s="14"/>
      <c r="K3" s="13"/>
      <c r="L3" s="3"/>
      <c r="M3" s="3"/>
      <c r="N3" s="3"/>
      <c r="O3" s="3"/>
      <c r="P3" s="3"/>
      <c r="Q3" s="3"/>
      <c r="R3" s="14"/>
    </row>
    <row r="4" spans="1:18" x14ac:dyDescent="0.25">
      <c r="A4" s="13"/>
      <c r="B4" s="3">
        <v>20</v>
      </c>
      <c r="C4" s="3">
        <v>95</v>
      </c>
      <c r="D4" s="3">
        <v>140</v>
      </c>
      <c r="E4" s="4">
        <v>142</v>
      </c>
      <c r="F4" s="4">
        <v>7</v>
      </c>
      <c r="G4" s="28">
        <v>54.1</v>
      </c>
      <c r="H4" s="28">
        <v>37.5</v>
      </c>
      <c r="I4" s="3"/>
      <c r="J4" s="14"/>
      <c r="K4" s="13"/>
      <c r="L4" s="3"/>
      <c r="M4" s="3"/>
      <c r="N4" s="3"/>
      <c r="O4" s="3"/>
      <c r="P4" s="3"/>
      <c r="Q4" s="3"/>
      <c r="R4" s="14"/>
    </row>
    <row r="5" spans="1:18" x14ac:dyDescent="0.25">
      <c r="A5" s="15"/>
      <c r="B5" s="16">
        <v>30</v>
      </c>
      <c r="C5" s="16">
        <v>95</v>
      </c>
      <c r="D5" s="16">
        <v>143</v>
      </c>
      <c r="E5" s="16">
        <v>135</v>
      </c>
      <c r="F5" s="3">
        <v>8</v>
      </c>
      <c r="G5" s="28">
        <v>55.5</v>
      </c>
      <c r="H5" s="28">
        <v>37.299999999999997</v>
      </c>
      <c r="I5" s="16"/>
      <c r="J5" s="18"/>
      <c r="K5" s="15"/>
      <c r="L5" s="16"/>
      <c r="M5" s="16"/>
      <c r="N5" s="16"/>
      <c r="O5" s="16"/>
      <c r="P5" s="16"/>
      <c r="Q5" s="16"/>
      <c r="R5" s="18"/>
    </row>
    <row r="6" spans="1:18" x14ac:dyDescent="0.25">
      <c r="A6" s="31" t="s">
        <v>40</v>
      </c>
      <c r="B6" s="10">
        <v>0</v>
      </c>
      <c r="C6" s="10">
        <v>96</v>
      </c>
      <c r="D6" s="10"/>
      <c r="E6" s="10"/>
      <c r="F6" s="10"/>
      <c r="G6" s="10"/>
      <c r="H6" s="10">
        <v>36.9</v>
      </c>
      <c r="I6" s="11">
        <v>91</v>
      </c>
      <c r="J6" s="22">
        <v>90.9</v>
      </c>
      <c r="K6" s="9">
        <f t="shared" ref="K6:K30" si="0">I6-J6</f>
        <v>9.9999999999994316E-2</v>
      </c>
      <c r="L6" s="10">
        <f t="shared" ref="L6:L30" si="1">D9-D7</f>
        <v>5</v>
      </c>
      <c r="M6" s="32">
        <f>G9-G7</f>
        <v>2.7999999999999972</v>
      </c>
      <c r="N6" s="10">
        <f>C9-C6</f>
        <v>2</v>
      </c>
      <c r="O6" s="10">
        <v>40.1</v>
      </c>
      <c r="P6" s="26">
        <f>G9/O6*100</f>
        <v>90.523690773067329</v>
      </c>
      <c r="Q6" s="10">
        <v>80</v>
      </c>
      <c r="R6" s="27">
        <f>SUM(E7:E9)/3</f>
        <v>72.333333333333329</v>
      </c>
    </row>
    <row r="7" spans="1:18" x14ac:dyDescent="0.25">
      <c r="A7" s="13"/>
      <c r="B7" s="3">
        <v>10</v>
      </c>
      <c r="C7" s="4">
        <v>97</v>
      </c>
      <c r="D7" s="4">
        <v>156</v>
      </c>
      <c r="E7" s="4">
        <v>71</v>
      </c>
      <c r="F7" s="4">
        <v>11</v>
      </c>
      <c r="G7" s="28">
        <v>33.5</v>
      </c>
      <c r="H7" s="28">
        <v>36.200000000000003</v>
      </c>
      <c r="I7" s="3"/>
      <c r="J7" s="14"/>
      <c r="K7" s="13"/>
      <c r="L7" s="3"/>
      <c r="M7" s="3"/>
      <c r="N7" s="3"/>
      <c r="O7" s="3"/>
      <c r="P7" s="3"/>
      <c r="Q7" s="3"/>
      <c r="R7" s="23"/>
    </row>
    <row r="8" spans="1:18" x14ac:dyDescent="0.25">
      <c r="A8" s="13"/>
      <c r="B8" s="3">
        <v>20</v>
      </c>
      <c r="C8" s="4">
        <v>96</v>
      </c>
      <c r="D8" s="4">
        <v>154</v>
      </c>
      <c r="E8" s="4">
        <v>73</v>
      </c>
      <c r="F8" s="4">
        <v>11</v>
      </c>
      <c r="G8" s="28">
        <v>34.799999999999997</v>
      </c>
      <c r="H8" s="28">
        <v>36.9</v>
      </c>
      <c r="I8" s="3"/>
      <c r="J8" s="14"/>
      <c r="K8" s="13"/>
      <c r="L8" s="3"/>
      <c r="M8" s="3"/>
      <c r="N8" s="3"/>
      <c r="O8" s="3"/>
      <c r="P8" s="3"/>
      <c r="Q8" s="3"/>
      <c r="R8" s="23"/>
    </row>
    <row r="9" spans="1:18" x14ac:dyDescent="0.25">
      <c r="A9" s="15"/>
      <c r="B9" s="16">
        <v>30</v>
      </c>
      <c r="C9" s="16">
        <v>98</v>
      </c>
      <c r="D9" s="16">
        <v>161</v>
      </c>
      <c r="E9" s="16">
        <v>73</v>
      </c>
      <c r="F9" s="3">
        <v>13</v>
      </c>
      <c r="G9" s="28">
        <v>36.299999999999997</v>
      </c>
      <c r="H9" s="28">
        <v>36.200000000000003</v>
      </c>
      <c r="I9" s="16"/>
      <c r="J9" s="18"/>
      <c r="K9" s="15"/>
      <c r="L9" s="16"/>
      <c r="M9" s="16"/>
      <c r="N9" s="16"/>
      <c r="O9" s="16"/>
      <c r="P9" s="16"/>
      <c r="Q9" s="16"/>
      <c r="R9" s="18"/>
    </row>
    <row r="10" spans="1:18" x14ac:dyDescent="0.25">
      <c r="A10" s="21" t="s">
        <v>41</v>
      </c>
      <c r="B10" s="10">
        <v>0</v>
      </c>
      <c r="C10" s="10">
        <v>100</v>
      </c>
      <c r="D10" s="10"/>
      <c r="E10" s="10"/>
      <c r="F10" s="10"/>
      <c r="G10" s="10"/>
      <c r="H10" s="10"/>
      <c r="I10" s="11">
        <v>65</v>
      </c>
      <c r="J10" s="22">
        <v>64.8</v>
      </c>
      <c r="K10" s="9">
        <f t="shared" si="0"/>
        <v>0.20000000000000284</v>
      </c>
      <c r="L10" s="10">
        <f t="shared" si="1"/>
        <v>21</v>
      </c>
      <c r="M10" s="32">
        <f>G13-G11</f>
        <v>-0.5</v>
      </c>
      <c r="N10" s="10">
        <f>C13-C10</f>
        <v>-4</v>
      </c>
      <c r="O10" s="10">
        <v>66</v>
      </c>
      <c r="P10" s="26">
        <f>G13/O10*100</f>
        <v>55.757575757575751</v>
      </c>
      <c r="Q10" s="10">
        <v>175</v>
      </c>
      <c r="R10" s="27">
        <f>SUM(E11:E13)/3</f>
        <v>131</v>
      </c>
    </row>
    <row r="11" spans="1:18" x14ac:dyDescent="0.25">
      <c r="A11" s="13"/>
      <c r="B11" s="3">
        <v>10</v>
      </c>
      <c r="C11" s="3">
        <v>98</v>
      </c>
      <c r="D11" s="3">
        <v>139</v>
      </c>
      <c r="E11" s="4">
        <v>130</v>
      </c>
      <c r="F11" s="4">
        <v>7</v>
      </c>
      <c r="G11" s="8">
        <v>37.299999999999997</v>
      </c>
      <c r="H11" s="8">
        <v>36.6</v>
      </c>
      <c r="I11" s="3"/>
      <c r="J11" s="14"/>
      <c r="K11" s="13"/>
      <c r="L11" s="3"/>
      <c r="M11" s="3"/>
      <c r="N11" s="3"/>
      <c r="O11" s="3"/>
      <c r="P11" s="3"/>
      <c r="Q11" s="3"/>
      <c r="R11" s="14"/>
    </row>
    <row r="12" spans="1:18" x14ac:dyDescent="0.25">
      <c r="A12" s="13"/>
      <c r="B12" s="3">
        <v>20</v>
      </c>
      <c r="C12" s="3">
        <v>91</v>
      </c>
      <c r="D12" s="3">
        <v>147</v>
      </c>
      <c r="E12" s="4">
        <v>131</v>
      </c>
      <c r="F12" s="4">
        <v>10</v>
      </c>
      <c r="G12" s="8">
        <v>38</v>
      </c>
      <c r="H12" s="8">
        <v>37.799999999999997</v>
      </c>
      <c r="I12" s="3"/>
      <c r="J12" s="14"/>
      <c r="K12" s="13"/>
      <c r="L12" s="3"/>
      <c r="M12" s="3"/>
      <c r="N12" s="3"/>
      <c r="O12" s="3"/>
      <c r="P12" s="3"/>
      <c r="Q12" s="3"/>
      <c r="R12" s="14"/>
    </row>
    <row r="13" spans="1:18" x14ac:dyDescent="0.25">
      <c r="A13" s="15"/>
      <c r="B13" s="16">
        <v>30</v>
      </c>
      <c r="C13" s="16">
        <v>96</v>
      </c>
      <c r="D13" s="16">
        <v>160</v>
      </c>
      <c r="E13" s="16">
        <v>132</v>
      </c>
      <c r="F13" s="16">
        <v>11</v>
      </c>
      <c r="G13" s="17">
        <v>36.799999999999997</v>
      </c>
      <c r="H13" s="17">
        <v>37</v>
      </c>
      <c r="I13" s="16"/>
      <c r="J13" s="18"/>
      <c r="K13" s="15"/>
      <c r="L13" s="16"/>
      <c r="M13" s="16"/>
      <c r="N13" s="16"/>
      <c r="O13" s="16"/>
      <c r="P13" s="16"/>
      <c r="Q13" s="16"/>
      <c r="R13" s="18"/>
    </row>
    <row r="14" spans="1:18" x14ac:dyDescent="0.25">
      <c r="A14" s="21" t="s">
        <v>42</v>
      </c>
      <c r="B14" s="10">
        <v>0</v>
      </c>
      <c r="C14" s="11">
        <v>98</v>
      </c>
      <c r="D14" s="11"/>
      <c r="E14" s="11"/>
      <c r="F14" s="11"/>
      <c r="G14" s="11"/>
      <c r="H14" s="11">
        <v>35.200000000000003</v>
      </c>
      <c r="I14" s="11">
        <v>84.4</v>
      </c>
      <c r="J14" s="22">
        <v>84.2</v>
      </c>
      <c r="K14" s="9">
        <f t="shared" si="0"/>
        <v>0.20000000000000284</v>
      </c>
      <c r="L14" s="10">
        <f t="shared" si="1"/>
        <v>15</v>
      </c>
      <c r="M14" s="32">
        <f>G17-G15</f>
        <v>9.1000000000000014</v>
      </c>
      <c r="N14" s="10">
        <f>C17-C14</f>
        <v>-2</v>
      </c>
      <c r="O14" s="10">
        <v>56.4</v>
      </c>
      <c r="P14" s="26">
        <f>G17/O14*100</f>
        <v>69.148936170212778</v>
      </c>
      <c r="Q14" s="10">
        <v>220</v>
      </c>
      <c r="R14" s="27">
        <f>SUM(E15:E17)/3</f>
        <v>165</v>
      </c>
    </row>
    <row r="15" spans="1:18" x14ac:dyDescent="0.25">
      <c r="A15" s="13"/>
      <c r="B15" s="3">
        <v>10</v>
      </c>
      <c r="C15" s="4">
        <v>94</v>
      </c>
      <c r="D15" s="4">
        <v>110</v>
      </c>
      <c r="E15" s="4">
        <v>165</v>
      </c>
      <c r="F15" s="4">
        <v>7</v>
      </c>
      <c r="G15" s="8">
        <v>29.9</v>
      </c>
      <c r="H15" s="8">
        <v>35.4</v>
      </c>
      <c r="I15" s="3"/>
      <c r="J15" s="14"/>
      <c r="K15" s="13"/>
      <c r="L15" s="3"/>
      <c r="M15" s="3"/>
      <c r="N15" s="3"/>
      <c r="O15" s="3"/>
      <c r="P15" s="3"/>
      <c r="Q15" s="3"/>
      <c r="R15" s="14"/>
    </row>
    <row r="16" spans="1:18" x14ac:dyDescent="0.25">
      <c r="A16" s="13"/>
      <c r="B16" s="3">
        <v>20</v>
      </c>
      <c r="C16" s="4">
        <v>98</v>
      </c>
      <c r="D16" s="4">
        <v>114</v>
      </c>
      <c r="E16" s="4">
        <v>165</v>
      </c>
      <c r="F16" s="4">
        <v>8</v>
      </c>
      <c r="G16" s="8">
        <v>29.9</v>
      </c>
      <c r="H16" s="8">
        <v>36.9</v>
      </c>
      <c r="I16" s="3"/>
      <c r="J16" s="14"/>
      <c r="K16" s="13"/>
      <c r="L16" s="3"/>
      <c r="M16" s="3"/>
      <c r="N16" s="3"/>
      <c r="O16" s="3"/>
      <c r="P16" s="3"/>
      <c r="Q16" s="3"/>
      <c r="R16" s="14"/>
    </row>
    <row r="17" spans="1:18" x14ac:dyDescent="0.25">
      <c r="A17" s="15"/>
      <c r="B17" s="16">
        <v>30</v>
      </c>
      <c r="C17" s="19">
        <v>96</v>
      </c>
      <c r="D17" s="16">
        <v>125</v>
      </c>
      <c r="E17" s="19">
        <v>165</v>
      </c>
      <c r="F17" s="19">
        <v>8</v>
      </c>
      <c r="G17" s="17">
        <v>39</v>
      </c>
      <c r="H17" s="17">
        <v>34.9</v>
      </c>
      <c r="I17" s="16"/>
      <c r="J17" s="18"/>
      <c r="K17" s="15"/>
      <c r="L17" s="16"/>
      <c r="M17" s="16"/>
      <c r="N17" s="16"/>
      <c r="O17" s="16"/>
      <c r="P17" s="16"/>
      <c r="Q17" s="16"/>
      <c r="R17" s="18"/>
    </row>
    <row r="18" spans="1:18" x14ac:dyDescent="0.25">
      <c r="A18" s="21" t="s">
        <v>43</v>
      </c>
      <c r="B18" s="10">
        <v>0</v>
      </c>
      <c r="C18" s="10">
        <v>98</v>
      </c>
      <c r="D18" s="10"/>
      <c r="E18" s="10"/>
      <c r="F18" s="10"/>
      <c r="G18" s="10"/>
      <c r="H18" s="10"/>
      <c r="I18" s="10">
        <v>61.4</v>
      </c>
      <c r="J18" s="12">
        <v>61.2</v>
      </c>
      <c r="K18" s="9">
        <f t="shared" si="0"/>
        <v>0.19999999999999574</v>
      </c>
      <c r="L18" s="10">
        <f t="shared" si="1"/>
        <v>6</v>
      </c>
      <c r="M18" s="32">
        <f>G21-G19</f>
        <v>1.1999999999999993</v>
      </c>
      <c r="N18" s="10">
        <f>C21-C18</f>
        <v>0</v>
      </c>
      <c r="O18" s="10">
        <v>50.6</v>
      </c>
      <c r="P18" s="26">
        <f>G21/O18*100</f>
        <v>40.316205533596836</v>
      </c>
      <c r="Q18" s="10">
        <v>90</v>
      </c>
      <c r="R18" s="27">
        <f>SUM(E19:E21)/3</f>
        <v>55.333333333333336</v>
      </c>
    </row>
    <row r="19" spans="1:18" x14ac:dyDescent="0.25">
      <c r="A19" s="13"/>
      <c r="B19" s="3">
        <v>10</v>
      </c>
      <c r="C19" s="3">
        <v>98</v>
      </c>
      <c r="D19" s="3">
        <v>123</v>
      </c>
      <c r="E19" s="4">
        <v>55</v>
      </c>
      <c r="F19" s="4">
        <v>6</v>
      </c>
      <c r="G19" s="8">
        <v>19.2</v>
      </c>
      <c r="H19" s="8">
        <v>35.6</v>
      </c>
      <c r="I19" s="3"/>
      <c r="J19" s="14"/>
      <c r="K19" s="13"/>
      <c r="L19" s="3"/>
      <c r="M19" s="3"/>
      <c r="N19" s="3"/>
      <c r="O19" s="3"/>
      <c r="P19" s="3"/>
      <c r="Q19" s="3"/>
      <c r="R19" s="14"/>
    </row>
    <row r="20" spans="1:18" x14ac:dyDescent="0.25">
      <c r="A20" s="13"/>
      <c r="B20" s="3">
        <v>20</v>
      </c>
      <c r="C20" s="3">
        <v>97</v>
      </c>
      <c r="D20" s="3">
        <v>124</v>
      </c>
      <c r="E20" s="4">
        <v>55</v>
      </c>
      <c r="F20" s="4">
        <v>7</v>
      </c>
      <c r="G20" s="8">
        <v>18.2</v>
      </c>
      <c r="H20" s="8">
        <v>36.200000000000003</v>
      </c>
      <c r="I20" s="3"/>
      <c r="J20" s="14"/>
      <c r="K20" s="13"/>
      <c r="L20" s="3"/>
      <c r="M20" s="3"/>
      <c r="N20" s="3"/>
      <c r="O20" s="3"/>
      <c r="P20" s="3"/>
      <c r="Q20" s="3"/>
      <c r="R20" s="14"/>
    </row>
    <row r="21" spans="1:18" x14ac:dyDescent="0.25">
      <c r="A21" s="15"/>
      <c r="B21" s="16">
        <v>30</v>
      </c>
      <c r="C21" s="16">
        <v>98</v>
      </c>
      <c r="D21" s="16">
        <v>129</v>
      </c>
      <c r="E21" s="16">
        <v>56</v>
      </c>
      <c r="F21" s="16">
        <v>9</v>
      </c>
      <c r="G21" s="17">
        <v>20.399999999999999</v>
      </c>
      <c r="H21" s="17">
        <v>36</v>
      </c>
      <c r="I21" s="16"/>
      <c r="J21" s="18"/>
      <c r="K21" s="15"/>
      <c r="L21" s="16"/>
      <c r="M21" s="16"/>
      <c r="N21" s="16"/>
      <c r="O21" s="16"/>
      <c r="P21" s="16"/>
      <c r="Q21" s="16"/>
      <c r="R21" s="18"/>
    </row>
    <row r="22" spans="1:18" x14ac:dyDescent="0.25">
      <c r="A22" s="21" t="s">
        <v>44</v>
      </c>
      <c r="B22" s="10">
        <v>0</v>
      </c>
      <c r="C22" s="10">
        <v>99</v>
      </c>
      <c r="D22" s="10"/>
      <c r="E22" s="10"/>
      <c r="F22" s="10"/>
      <c r="G22" s="10"/>
      <c r="H22" s="10"/>
      <c r="I22" s="10">
        <v>79.2</v>
      </c>
      <c r="J22" s="12">
        <v>79</v>
      </c>
      <c r="K22" s="9">
        <f t="shared" si="0"/>
        <v>0.20000000000000284</v>
      </c>
      <c r="L22" s="10">
        <f t="shared" si="1"/>
        <v>21</v>
      </c>
      <c r="M22" s="32">
        <f>G25-G23</f>
        <v>3.3999999999999986</v>
      </c>
      <c r="N22" s="10">
        <f>C25-C22</f>
        <v>-4</v>
      </c>
      <c r="O22" s="10">
        <v>44.7</v>
      </c>
      <c r="P22" s="26">
        <f>G25/O22*100</f>
        <v>54.138702460850105</v>
      </c>
      <c r="Q22" s="10">
        <v>160</v>
      </c>
      <c r="R22" s="27">
        <f>SUM(E23:E25)/3</f>
        <v>101.33333333333333</v>
      </c>
    </row>
    <row r="23" spans="1:18" x14ac:dyDescent="0.25">
      <c r="A23" s="13"/>
      <c r="B23" s="3">
        <v>10</v>
      </c>
      <c r="C23" s="4">
        <v>96</v>
      </c>
      <c r="D23" s="4">
        <v>136</v>
      </c>
      <c r="E23" s="4">
        <v>100</v>
      </c>
      <c r="F23" s="4">
        <v>6</v>
      </c>
      <c r="G23" s="20">
        <v>20.8</v>
      </c>
      <c r="H23" s="20">
        <v>36.299999999999997</v>
      </c>
      <c r="I23" s="3"/>
      <c r="J23" s="14"/>
      <c r="K23" s="13"/>
      <c r="L23" s="3"/>
      <c r="M23" s="3"/>
      <c r="N23" s="3"/>
      <c r="O23" s="3"/>
      <c r="P23" s="3"/>
      <c r="Q23" s="3"/>
      <c r="R23" s="14"/>
    </row>
    <row r="24" spans="1:18" x14ac:dyDescent="0.25">
      <c r="A24" s="13"/>
      <c r="B24" s="3">
        <v>20</v>
      </c>
      <c r="C24" s="4">
        <v>95</v>
      </c>
      <c r="D24" s="4">
        <v>147</v>
      </c>
      <c r="E24" s="4">
        <v>102</v>
      </c>
      <c r="F24" s="4">
        <v>8</v>
      </c>
      <c r="G24" s="20">
        <v>22.7</v>
      </c>
      <c r="H24" s="20">
        <v>36.200000000000003</v>
      </c>
      <c r="I24" s="3"/>
      <c r="J24" s="14"/>
      <c r="K24" s="13"/>
      <c r="L24" s="3"/>
      <c r="M24" s="3"/>
      <c r="N24" s="3"/>
      <c r="O24" s="3"/>
      <c r="P24" s="3"/>
      <c r="Q24" s="3"/>
      <c r="R24" s="14"/>
    </row>
    <row r="25" spans="1:18" x14ac:dyDescent="0.25">
      <c r="A25" s="15"/>
      <c r="B25" s="16">
        <v>30</v>
      </c>
      <c r="C25" s="16">
        <v>95</v>
      </c>
      <c r="D25" s="16">
        <v>157</v>
      </c>
      <c r="E25" s="16">
        <v>102</v>
      </c>
      <c r="F25" s="16">
        <v>11</v>
      </c>
      <c r="G25" s="17">
        <v>24.2</v>
      </c>
      <c r="H25" s="17">
        <v>36.4</v>
      </c>
      <c r="I25" s="16"/>
      <c r="J25" s="18"/>
      <c r="K25" s="15"/>
      <c r="L25" s="16"/>
      <c r="M25" s="16"/>
      <c r="N25" s="16"/>
      <c r="O25" s="16"/>
      <c r="P25" s="16"/>
      <c r="Q25" s="16"/>
      <c r="R25" s="18"/>
    </row>
    <row r="26" spans="1:18" x14ac:dyDescent="0.25">
      <c r="A26" s="21" t="s">
        <v>45</v>
      </c>
      <c r="B26" s="10">
        <v>0</v>
      </c>
      <c r="C26" s="10">
        <v>99</v>
      </c>
      <c r="D26" s="10"/>
      <c r="E26" s="10"/>
      <c r="F26" s="10"/>
      <c r="G26" s="10"/>
      <c r="H26" s="10">
        <v>36.4</v>
      </c>
      <c r="I26" s="10">
        <v>57.2</v>
      </c>
      <c r="J26" s="12">
        <v>57</v>
      </c>
      <c r="K26" s="9">
        <f t="shared" si="0"/>
        <v>0.20000000000000284</v>
      </c>
      <c r="L26" s="10">
        <f t="shared" si="1"/>
        <v>11</v>
      </c>
      <c r="M26" s="32">
        <f>G29-G27</f>
        <v>-2.8999999999999986</v>
      </c>
      <c r="N26" s="10">
        <f>C29-C26</f>
        <v>-5</v>
      </c>
      <c r="O26" s="10">
        <v>47</v>
      </c>
      <c r="P26" s="26">
        <f>G29/O26*100</f>
        <v>47.872340425531917</v>
      </c>
      <c r="Q26" s="10">
        <v>110</v>
      </c>
      <c r="R26" s="27">
        <f>SUM(E27:E29)/3</f>
        <v>86.666666666666671</v>
      </c>
    </row>
    <row r="27" spans="1:18" x14ac:dyDescent="0.25">
      <c r="A27" s="13"/>
      <c r="B27" s="3">
        <v>10</v>
      </c>
      <c r="C27" s="4">
        <v>97</v>
      </c>
      <c r="D27" s="4">
        <v>142</v>
      </c>
      <c r="E27" s="4">
        <v>87</v>
      </c>
      <c r="F27" s="4">
        <v>7</v>
      </c>
      <c r="G27" s="28">
        <v>25.4</v>
      </c>
      <c r="H27" s="28">
        <v>36.5</v>
      </c>
      <c r="I27" s="3"/>
      <c r="J27" s="14"/>
      <c r="K27" s="13"/>
      <c r="L27" s="3"/>
      <c r="M27" s="3"/>
      <c r="N27" s="3"/>
      <c r="O27" s="3"/>
      <c r="P27" s="3"/>
      <c r="Q27" s="3"/>
      <c r="R27" s="14"/>
    </row>
    <row r="28" spans="1:18" x14ac:dyDescent="0.25">
      <c r="A28" s="13"/>
      <c r="B28" s="3">
        <v>20</v>
      </c>
      <c r="C28" s="4">
        <v>96</v>
      </c>
      <c r="D28" s="4">
        <v>143</v>
      </c>
      <c r="E28" s="4">
        <v>88</v>
      </c>
      <c r="F28" s="4">
        <v>9</v>
      </c>
      <c r="G28" s="28">
        <v>28.5</v>
      </c>
      <c r="H28" s="28">
        <v>36.5</v>
      </c>
      <c r="I28" s="3"/>
      <c r="J28" s="14"/>
      <c r="K28" s="13"/>
      <c r="L28" s="3"/>
      <c r="M28" s="3"/>
      <c r="N28" s="3"/>
      <c r="O28" s="3"/>
      <c r="P28" s="3"/>
      <c r="Q28" s="3"/>
      <c r="R28" s="14"/>
    </row>
    <row r="29" spans="1:18" x14ac:dyDescent="0.25">
      <c r="A29" s="15"/>
      <c r="B29" s="16">
        <v>30</v>
      </c>
      <c r="C29" s="16">
        <v>94</v>
      </c>
      <c r="D29" s="16">
        <v>153</v>
      </c>
      <c r="E29" s="16">
        <v>85</v>
      </c>
      <c r="F29" s="16">
        <v>11</v>
      </c>
      <c r="G29" s="29">
        <v>22.5</v>
      </c>
      <c r="H29" s="29">
        <v>36.4</v>
      </c>
      <c r="I29" s="16"/>
      <c r="J29" s="18"/>
      <c r="K29" s="15"/>
      <c r="L29" s="16"/>
      <c r="M29" s="16"/>
      <c r="N29" s="16"/>
      <c r="O29" s="16"/>
      <c r="P29" s="16"/>
      <c r="Q29" s="16"/>
      <c r="R29" s="18"/>
    </row>
    <row r="30" spans="1:18" x14ac:dyDescent="0.25">
      <c r="A30" s="30" t="s">
        <v>46</v>
      </c>
      <c r="B30" s="10">
        <v>0</v>
      </c>
      <c r="C30" s="4">
        <v>96</v>
      </c>
      <c r="D30" s="3"/>
      <c r="E30" s="3"/>
      <c r="F30" s="3"/>
      <c r="G30" s="3"/>
      <c r="H30" s="3"/>
      <c r="I30" s="3">
        <v>80.2</v>
      </c>
      <c r="J30" s="14">
        <v>79.8</v>
      </c>
      <c r="K30" s="9">
        <f t="shared" si="0"/>
        <v>0.40000000000000568</v>
      </c>
      <c r="L30" s="10">
        <f t="shared" si="1"/>
        <v>10</v>
      </c>
      <c r="M30" s="32">
        <f>G33-G31</f>
        <v>1.8000000000000043</v>
      </c>
      <c r="N30" s="10">
        <f>C33-C30</f>
        <v>0</v>
      </c>
      <c r="O30" s="10">
        <v>70.8</v>
      </c>
      <c r="P30" s="26">
        <f>G33/O30*100</f>
        <v>48.305084745762713</v>
      </c>
      <c r="Q30" s="10">
        <v>200</v>
      </c>
      <c r="R30" s="12">
        <f>SUM(E31:E33)/3</f>
        <v>145.66666666666666</v>
      </c>
    </row>
    <row r="31" spans="1:18" x14ac:dyDescent="0.25">
      <c r="A31" s="13"/>
      <c r="B31" s="3">
        <v>10</v>
      </c>
      <c r="C31" s="4">
        <v>85</v>
      </c>
      <c r="D31" s="4">
        <v>140</v>
      </c>
      <c r="E31" s="4">
        <v>140</v>
      </c>
      <c r="F31" s="4">
        <v>7</v>
      </c>
      <c r="G31" s="20">
        <v>32.4</v>
      </c>
      <c r="H31" s="20">
        <v>36.799999999999997</v>
      </c>
      <c r="I31" s="3"/>
      <c r="J31" s="14"/>
      <c r="K31" s="13"/>
      <c r="L31" s="3"/>
      <c r="M31" s="3"/>
      <c r="N31" s="3"/>
      <c r="O31" s="3"/>
      <c r="P31" s="3"/>
      <c r="Q31" s="3"/>
      <c r="R31" s="14"/>
    </row>
    <row r="32" spans="1:18" x14ac:dyDescent="0.25">
      <c r="A32" s="13"/>
      <c r="B32" s="3">
        <v>20</v>
      </c>
      <c r="C32" s="4">
        <v>96</v>
      </c>
      <c r="D32" s="4">
        <v>147</v>
      </c>
      <c r="E32" s="4">
        <v>147</v>
      </c>
      <c r="F32" s="4">
        <v>9</v>
      </c>
      <c r="G32" s="20">
        <v>35.299999999999997</v>
      </c>
      <c r="H32" s="20">
        <v>37.1</v>
      </c>
      <c r="I32" s="3"/>
      <c r="J32" s="14"/>
      <c r="K32" s="13"/>
      <c r="L32" s="3"/>
      <c r="M32" s="3"/>
      <c r="N32" s="3"/>
      <c r="O32" s="3"/>
      <c r="P32" s="3"/>
      <c r="Q32" s="3"/>
      <c r="R32" s="14"/>
    </row>
    <row r="33" spans="1:18" x14ac:dyDescent="0.25">
      <c r="A33" s="15"/>
      <c r="B33" s="16">
        <v>30</v>
      </c>
      <c r="C33" s="16">
        <v>96</v>
      </c>
      <c r="D33" s="16">
        <v>150</v>
      </c>
      <c r="E33" s="16">
        <v>150</v>
      </c>
      <c r="F33" s="16">
        <v>10</v>
      </c>
      <c r="G33" s="17">
        <v>34.200000000000003</v>
      </c>
      <c r="H33" s="17">
        <v>37.1</v>
      </c>
      <c r="I33" s="16"/>
      <c r="J33" s="18"/>
      <c r="K33" s="15"/>
      <c r="L33" s="16"/>
      <c r="M33" s="16"/>
      <c r="N33" s="16"/>
      <c r="O33" s="16"/>
      <c r="P33" s="16"/>
      <c r="Q33" s="16"/>
      <c r="R33" s="18"/>
    </row>
    <row r="35" spans="1:18" x14ac:dyDescent="0.25">
      <c r="A35" t="s">
        <v>48</v>
      </c>
      <c r="C35" s="52">
        <f>AVERAGE(C33,C29,C25,C21,C17,C13,C9)</f>
        <v>96.142857142857139</v>
      </c>
      <c r="D35" s="52">
        <f>AVERAGE(D33,D29,D25,D21,D17,D13,D9)</f>
        <v>147.85714285714286</v>
      </c>
      <c r="K35">
        <f>AVERAGE(K2:K33)</f>
        <v>0.2375000000000016</v>
      </c>
      <c r="L35">
        <f t="shared" ref="L35:R35" si="2">AVERAGE(L2:L33)</f>
        <v>12.125</v>
      </c>
      <c r="M35">
        <f t="shared" si="2"/>
        <v>2.4</v>
      </c>
      <c r="N35">
        <f t="shared" si="2"/>
        <v>-2</v>
      </c>
      <c r="O35">
        <f t="shared" si="2"/>
        <v>53.462499999999999</v>
      </c>
      <c r="P35">
        <f t="shared" si="2"/>
        <v>64.073555946856345</v>
      </c>
      <c r="Q35">
        <f t="shared" si="2"/>
        <v>151.875</v>
      </c>
      <c r="R35">
        <f t="shared" si="2"/>
        <v>111.91666666666666</v>
      </c>
    </row>
    <row r="38" spans="1:18" x14ac:dyDescent="0.25">
      <c r="B38" t="s">
        <v>49</v>
      </c>
      <c r="C38">
        <v>19.5</v>
      </c>
    </row>
    <row r="39" spans="1:18" x14ac:dyDescent="0.25">
      <c r="B39" t="s">
        <v>50</v>
      </c>
      <c r="C39" s="55">
        <v>0.45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5" workbookViewId="0">
      <selection activeCell="I20" sqref="I20"/>
    </sheetView>
  </sheetViews>
  <sheetFormatPr defaultRowHeight="15" x14ac:dyDescent="0.25"/>
  <cols>
    <col min="1" max="1" width="15.85546875" customWidth="1"/>
    <col min="9" max="9" width="14.7109375" bestFit="1" customWidth="1"/>
  </cols>
  <sheetData>
    <row r="1" spans="1:10" x14ac:dyDescent="0.25">
      <c r="A1" t="s">
        <v>56</v>
      </c>
      <c r="B1" s="42" t="s">
        <v>57</v>
      </c>
      <c r="C1" s="42" t="s">
        <v>58</v>
      </c>
      <c r="D1" s="42" t="s">
        <v>59</v>
      </c>
      <c r="E1" s="42" t="s">
        <v>60</v>
      </c>
      <c r="F1" s="42" t="s">
        <v>61</v>
      </c>
      <c r="G1" s="42" t="s">
        <v>62</v>
      </c>
      <c r="H1" s="42" t="s">
        <v>63</v>
      </c>
      <c r="I1" s="42" t="s">
        <v>64</v>
      </c>
      <c r="J1" s="13"/>
    </row>
    <row r="2" spans="1:10" x14ac:dyDescent="0.25">
      <c r="A2" s="44" t="s">
        <v>39</v>
      </c>
      <c r="B2" s="10">
        <v>45</v>
      </c>
      <c r="C2" s="10">
        <v>47</v>
      </c>
      <c r="D2" s="10">
        <v>52</v>
      </c>
      <c r="E2" s="10">
        <v>54</v>
      </c>
      <c r="F2" s="10">
        <v>48</v>
      </c>
      <c r="G2" s="10"/>
      <c r="H2" s="12">
        <v>45</v>
      </c>
      <c r="I2" s="43">
        <v>0</v>
      </c>
      <c r="J2" s="13"/>
    </row>
    <row r="3" spans="1:10" x14ac:dyDescent="0.25">
      <c r="I3" s="13"/>
      <c r="J3" s="13"/>
    </row>
    <row r="4" spans="1:10" x14ac:dyDescent="0.25">
      <c r="A4" s="44" t="s">
        <v>40</v>
      </c>
      <c r="B4" s="10">
        <v>30</v>
      </c>
      <c r="C4" s="10">
        <v>33</v>
      </c>
      <c r="D4" s="10">
        <v>30.5</v>
      </c>
      <c r="E4" s="10">
        <v>30</v>
      </c>
      <c r="F4" s="10">
        <v>28</v>
      </c>
      <c r="G4" s="10">
        <v>29</v>
      </c>
      <c r="H4" s="12">
        <v>26</v>
      </c>
      <c r="I4" s="9">
        <v>-4</v>
      </c>
      <c r="J4" s="13"/>
    </row>
    <row r="5" spans="1:10" x14ac:dyDescent="0.25">
      <c r="I5" s="13"/>
      <c r="J5" s="13"/>
    </row>
    <row r="6" spans="1:10" x14ac:dyDescent="0.25">
      <c r="A6" s="44" t="s">
        <v>41</v>
      </c>
      <c r="B6" s="10"/>
      <c r="C6" s="10"/>
      <c r="D6" s="10"/>
      <c r="E6" s="10"/>
      <c r="F6" s="10"/>
      <c r="G6" s="10"/>
      <c r="H6" s="12"/>
      <c r="I6" s="9"/>
      <c r="J6" s="13"/>
    </row>
    <row r="7" spans="1:10" x14ac:dyDescent="0.25">
      <c r="I7" s="13"/>
      <c r="J7" s="13"/>
    </row>
    <row r="8" spans="1:10" x14ac:dyDescent="0.25">
      <c r="A8" s="44" t="s">
        <v>65</v>
      </c>
      <c r="B8" s="10">
        <v>49</v>
      </c>
      <c r="C8" s="10">
        <v>50</v>
      </c>
      <c r="D8" s="10">
        <v>40</v>
      </c>
      <c r="E8" s="10">
        <v>48</v>
      </c>
      <c r="F8" s="10">
        <v>45</v>
      </c>
      <c r="G8" s="10">
        <v>46</v>
      </c>
      <c r="H8" s="12">
        <v>43</v>
      </c>
      <c r="I8" s="9">
        <v>-6</v>
      </c>
      <c r="J8" s="13"/>
    </row>
    <row r="9" spans="1:10" x14ac:dyDescent="0.25">
      <c r="I9" s="13"/>
      <c r="J9" s="13"/>
    </row>
    <row r="10" spans="1:10" x14ac:dyDescent="0.25">
      <c r="A10" s="44" t="s">
        <v>66</v>
      </c>
      <c r="B10" s="10">
        <v>58</v>
      </c>
      <c r="C10" s="10">
        <v>55</v>
      </c>
      <c r="D10" s="10">
        <v>56</v>
      </c>
      <c r="E10" s="10">
        <v>57</v>
      </c>
      <c r="F10" s="10">
        <v>50</v>
      </c>
      <c r="G10" s="10"/>
      <c r="H10" s="12">
        <v>43</v>
      </c>
      <c r="I10" s="9">
        <v>15</v>
      </c>
      <c r="J10" s="13"/>
    </row>
    <row r="11" spans="1:10" x14ac:dyDescent="0.25">
      <c r="I11" s="13"/>
      <c r="J11" s="13"/>
    </row>
    <row r="12" spans="1:10" x14ac:dyDescent="0.25">
      <c r="A12" s="44" t="s">
        <v>43</v>
      </c>
      <c r="B12" s="10">
        <v>30</v>
      </c>
      <c r="C12" s="10">
        <v>31</v>
      </c>
      <c r="D12" s="10">
        <v>34</v>
      </c>
      <c r="E12" s="10">
        <v>33</v>
      </c>
      <c r="F12" s="10">
        <v>33.5</v>
      </c>
      <c r="G12" s="10">
        <v>33</v>
      </c>
      <c r="H12" s="12">
        <v>33</v>
      </c>
      <c r="I12" s="9">
        <v>3</v>
      </c>
      <c r="J12" s="13"/>
    </row>
    <row r="13" spans="1:10" x14ac:dyDescent="0.25">
      <c r="I13" s="13"/>
      <c r="J13" s="13"/>
    </row>
    <row r="14" spans="1:10" x14ac:dyDescent="0.25">
      <c r="A14" s="44" t="s">
        <v>45</v>
      </c>
      <c r="B14" s="10">
        <v>33</v>
      </c>
      <c r="C14" s="10">
        <v>35</v>
      </c>
      <c r="D14" s="10">
        <v>30</v>
      </c>
      <c r="E14" s="10">
        <v>33</v>
      </c>
      <c r="F14" s="10">
        <v>34</v>
      </c>
      <c r="G14" s="10"/>
      <c r="H14" s="12">
        <v>34</v>
      </c>
      <c r="I14" s="9">
        <v>1</v>
      </c>
      <c r="J14" s="13"/>
    </row>
    <row r="15" spans="1:10" x14ac:dyDescent="0.25">
      <c r="I15" s="13"/>
      <c r="J15" s="13"/>
    </row>
    <row r="16" spans="1:10" x14ac:dyDescent="0.25">
      <c r="A16" s="44" t="s">
        <v>67</v>
      </c>
      <c r="B16" s="10">
        <v>31</v>
      </c>
      <c r="C16" s="10">
        <v>27</v>
      </c>
      <c r="D16" s="10">
        <v>27</v>
      </c>
      <c r="E16" s="10">
        <v>26</v>
      </c>
      <c r="F16" s="10">
        <v>24</v>
      </c>
      <c r="G16" s="10">
        <v>23</v>
      </c>
      <c r="H16" s="12">
        <v>22</v>
      </c>
      <c r="I16" s="9">
        <v>-9</v>
      </c>
      <c r="J16" s="13"/>
    </row>
    <row r="17" spans="1:10" x14ac:dyDescent="0.25">
      <c r="I17" s="13"/>
      <c r="J17" s="13"/>
    </row>
    <row r="18" spans="1:10" x14ac:dyDescent="0.25">
      <c r="A18" s="51" t="s">
        <v>46</v>
      </c>
      <c r="B18" s="46">
        <v>49</v>
      </c>
      <c r="C18" s="46">
        <v>41</v>
      </c>
      <c r="D18" s="46">
        <v>41</v>
      </c>
      <c r="E18" s="46">
        <v>38</v>
      </c>
      <c r="F18" s="46">
        <v>45</v>
      </c>
      <c r="G18" s="46"/>
      <c r="H18" s="46">
        <v>43</v>
      </c>
      <c r="I18" s="49">
        <v>6</v>
      </c>
    </row>
    <row r="19" spans="1:10" x14ac:dyDescent="0.25">
      <c r="A19" s="47"/>
      <c r="B19" s="48"/>
      <c r="C19" s="48"/>
      <c r="D19" s="48"/>
      <c r="E19" s="48"/>
      <c r="F19" s="48"/>
      <c r="G19" s="48"/>
      <c r="H19" s="48"/>
      <c r="I19" s="50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workbookViewId="0">
      <selection activeCell="S31" sqref="S31"/>
    </sheetView>
  </sheetViews>
  <sheetFormatPr defaultRowHeight="15" x14ac:dyDescent="0.25"/>
  <sheetData>
    <row r="1" spans="1:19" x14ac:dyDescent="0.25">
      <c r="A1" t="s">
        <v>22</v>
      </c>
      <c r="B1" t="s">
        <v>23</v>
      </c>
      <c r="C1" t="s">
        <v>68</v>
      </c>
      <c r="D1" t="s">
        <v>25</v>
      </c>
      <c r="E1" t="s">
        <v>26</v>
      </c>
      <c r="F1" t="s">
        <v>28</v>
      </c>
      <c r="G1" t="s">
        <v>30</v>
      </c>
      <c r="H1" t="s">
        <v>31</v>
      </c>
      <c r="I1" t="s">
        <v>32</v>
      </c>
      <c r="J1" t="s">
        <v>33</v>
      </c>
      <c r="K1" t="s">
        <v>12</v>
      </c>
      <c r="L1" t="s">
        <v>69</v>
      </c>
      <c r="M1" t="s">
        <v>35</v>
      </c>
      <c r="N1" t="s">
        <v>36</v>
      </c>
      <c r="O1" t="s">
        <v>37</v>
      </c>
      <c r="P1" t="s">
        <v>38</v>
      </c>
      <c r="R1" t="s">
        <v>77</v>
      </c>
      <c r="S1" t="s">
        <v>78</v>
      </c>
    </row>
    <row r="2" spans="1:19" x14ac:dyDescent="0.25">
      <c r="A2">
        <v>1</v>
      </c>
      <c r="B2">
        <v>0</v>
      </c>
      <c r="G2">
        <v>94.4</v>
      </c>
      <c r="H2">
        <v>94</v>
      </c>
      <c r="I2">
        <v>0.4</v>
      </c>
      <c r="J2">
        <v>9</v>
      </c>
      <c r="K2">
        <v>0</v>
      </c>
      <c r="L2">
        <v>-2</v>
      </c>
      <c r="M2">
        <v>53.5</v>
      </c>
      <c r="N2">
        <v>0</v>
      </c>
      <c r="O2">
        <v>160</v>
      </c>
      <c r="P2">
        <v>160</v>
      </c>
      <c r="R2">
        <v>23</v>
      </c>
      <c r="S2">
        <v>180</v>
      </c>
    </row>
    <row r="3" spans="1:19" x14ac:dyDescent="0.25">
      <c r="B3">
        <v>10</v>
      </c>
      <c r="C3">
        <v>88</v>
      </c>
      <c r="D3">
        <v>146</v>
      </c>
      <c r="E3">
        <v>161</v>
      </c>
    </row>
    <row r="4" spans="1:19" x14ac:dyDescent="0.25">
      <c r="B4">
        <v>20</v>
      </c>
      <c r="C4">
        <v>87</v>
      </c>
      <c r="D4">
        <v>151</v>
      </c>
      <c r="E4">
        <v>160</v>
      </c>
    </row>
    <row r="5" spans="1:19" x14ac:dyDescent="0.25">
      <c r="B5">
        <v>30</v>
      </c>
      <c r="C5">
        <v>86</v>
      </c>
      <c r="D5">
        <v>155</v>
      </c>
      <c r="E5">
        <v>160</v>
      </c>
    </row>
    <row r="6" spans="1:19" x14ac:dyDescent="0.25">
      <c r="A6">
        <v>2</v>
      </c>
      <c r="B6">
        <v>0</v>
      </c>
      <c r="G6">
        <v>77.900000000000006</v>
      </c>
      <c r="H6">
        <v>77.7</v>
      </c>
      <c r="I6">
        <v>0.2</v>
      </c>
      <c r="J6">
        <v>9</v>
      </c>
      <c r="K6">
        <v>0</v>
      </c>
      <c r="L6">
        <v>-10</v>
      </c>
      <c r="M6">
        <v>61.7</v>
      </c>
      <c r="N6">
        <v>0</v>
      </c>
      <c r="O6">
        <v>180</v>
      </c>
      <c r="P6">
        <v>180</v>
      </c>
      <c r="R6">
        <v>42</v>
      </c>
      <c r="S6">
        <v>1715</v>
      </c>
    </row>
    <row r="7" spans="1:19" x14ac:dyDescent="0.25">
      <c r="B7">
        <v>10</v>
      </c>
      <c r="C7">
        <v>89</v>
      </c>
      <c r="D7">
        <v>136</v>
      </c>
      <c r="E7">
        <v>180</v>
      </c>
    </row>
    <row r="8" spans="1:19" x14ac:dyDescent="0.25">
      <c r="B8">
        <v>20</v>
      </c>
      <c r="C8">
        <v>80</v>
      </c>
      <c r="D8">
        <v>141</v>
      </c>
      <c r="E8">
        <v>180</v>
      </c>
    </row>
    <row r="9" spans="1:19" x14ac:dyDescent="0.25">
      <c r="B9">
        <v>30</v>
      </c>
      <c r="C9">
        <v>79</v>
      </c>
      <c r="D9">
        <v>145</v>
      </c>
      <c r="E9">
        <v>180</v>
      </c>
    </row>
    <row r="10" spans="1:19" x14ac:dyDescent="0.25">
      <c r="A10">
        <v>3</v>
      </c>
      <c r="B10">
        <v>0</v>
      </c>
      <c r="G10">
        <v>88.1</v>
      </c>
      <c r="H10">
        <v>87.8</v>
      </c>
      <c r="I10">
        <v>0.3</v>
      </c>
      <c r="J10">
        <v>4</v>
      </c>
      <c r="K10">
        <v>0</v>
      </c>
      <c r="L10">
        <v>5</v>
      </c>
      <c r="M10">
        <v>49</v>
      </c>
      <c r="N10">
        <v>0</v>
      </c>
      <c r="O10">
        <v>159</v>
      </c>
      <c r="P10">
        <v>157</v>
      </c>
      <c r="R10">
        <v>37</v>
      </c>
      <c r="S10">
        <v>173</v>
      </c>
    </row>
    <row r="11" spans="1:19" x14ac:dyDescent="0.25">
      <c r="B11">
        <v>10</v>
      </c>
      <c r="C11">
        <v>86</v>
      </c>
      <c r="D11">
        <v>139</v>
      </c>
      <c r="E11">
        <v>158</v>
      </c>
    </row>
    <row r="12" spans="1:19" x14ac:dyDescent="0.25">
      <c r="B12">
        <v>20</v>
      </c>
      <c r="C12">
        <v>94</v>
      </c>
      <c r="D12">
        <v>139</v>
      </c>
      <c r="E12">
        <v>156</v>
      </c>
    </row>
    <row r="13" spans="1:19" x14ac:dyDescent="0.25">
      <c r="B13">
        <v>30</v>
      </c>
      <c r="C13">
        <v>91</v>
      </c>
      <c r="D13">
        <v>143</v>
      </c>
      <c r="E13">
        <v>156</v>
      </c>
    </row>
    <row r="14" spans="1:19" x14ac:dyDescent="0.25">
      <c r="A14">
        <v>4</v>
      </c>
      <c r="B14">
        <v>0</v>
      </c>
      <c r="G14">
        <v>59.2</v>
      </c>
      <c r="H14">
        <v>58.9</v>
      </c>
      <c r="I14">
        <v>0.3</v>
      </c>
      <c r="J14">
        <v>19</v>
      </c>
      <c r="K14">
        <v>0</v>
      </c>
      <c r="L14">
        <v>0</v>
      </c>
      <c r="M14">
        <v>50</v>
      </c>
      <c r="N14">
        <v>0</v>
      </c>
      <c r="O14">
        <v>86</v>
      </c>
      <c r="P14">
        <v>87</v>
      </c>
      <c r="R14">
        <v>20</v>
      </c>
      <c r="S14">
        <v>160</v>
      </c>
    </row>
    <row r="15" spans="1:19" x14ac:dyDescent="0.25">
      <c r="B15">
        <v>10</v>
      </c>
      <c r="C15">
        <v>88</v>
      </c>
      <c r="D15">
        <v>142</v>
      </c>
      <c r="E15">
        <v>88</v>
      </c>
    </row>
    <row r="16" spans="1:19" x14ac:dyDescent="0.25">
      <c r="B16">
        <v>20</v>
      </c>
      <c r="C16">
        <v>86</v>
      </c>
      <c r="D16">
        <v>153</v>
      </c>
      <c r="E16">
        <v>87</v>
      </c>
    </row>
    <row r="17" spans="1:19" x14ac:dyDescent="0.25">
      <c r="B17">
        <v>30</v>
      </c>
      <c r="C17">
        <v>88</v>
      </c>
      <c r="D17">
        <v>161</v>
      </c>
      <c r="E17">
        <v>87</v>
      </c>
    </row>
    <row r="18" spans="1:19" x14ac:dyDescent="0.25">
      <c r="A18">
        <v>5</v>
      </c>
      <c r="B18">
        <v>0</v>
      </c>
      <c r="G18">
        <v>76.5</v>
      </c>
      <c r="H18">
        <v>76.2</v>
      </c>
      <c r="I18">
        <v>0.3</v>
      </c>
      <c r="J18">
        <v>5</v>
      </c>
      <c r="K18">
        <v>0</v>
      </c>
      <c r="L18">
        <v>0</v>
      </c>
      <c r="M18">
        <v>42.9</v>
      </c>
      <c r="N18">
        <v>0</v>
      </c>
      <c r="O18">
        <v>98</v>
      </c>
      <c r="P18">
        <v>97</v>
      </c>
      <c r="R18">
        <v>21</v>
      </c>
      <c r="S18">
        <v>168</v>
      </c>
    </row>
    <row r="19" spans="1:19" x14ac:dyDescent="0.25">
      <c r="B19">
        <v>10</v>
      </c>
      <c r="C19">
        <v>88</v>
      </c>
      <c r="D19">
        <v>139</v>
      </c>
      <c r="E19">
        <v>97</v>
      </c>
    </row>
    <row r="20" spans="1:19" x14ac:dyDescent="0.25">
      <c r="B20">
        <v>20</v>
      </c>
      <c r="C20">
        <v>85</v>
      </c>
      <c r="D20">
        <v>141</v>
      </c>
      <c r="E20">
        <v>97</v>
      </c>
    </row>
    <row r="21" spans="1:19" x14ac:dyDescent="0.25">
      <c r="B21">
        <v>30</v>
      </c>
      <c r="C21">
        <v>88</v>
      </c>
      <c r="D21">
        <v>144</v>
      </c>
      <c r="E21">
        <v>97</v>
      </c>
    </row>
    <row r="22" spans="1:19" x14ac:dyDescent="0.25">
      <c r="A22">
        <v>6</v>
      </c>
      <c r="B22">
        <v>0</v>
      </c>
      <c r="G22">
        <v>63.2</v>
      </c>
      <c r="H22">
        <v>63</v>
      </c>
      <c r="I22">
        <v>0.2</v>
      </c>
      <c r="J22">
        <v>8</v>
      </c>
      <c r="K22">
        <v>0</v>
      </c>
      <c r="L22">
        <v>1</v>
      </c>
      <c r="M22">
        <v>61</v>
      </c>
      <c r="N22">
        <v>0</v>
      </c>
      <c r="O22">
        <v>105</v>
      </c>
      <c r="P22">
        <v>105</v>
      </c>
      <c r="R22">
        <v>20</v>
      </c>
      <c r="S22">
        <v>170</v>
      </c>
    </row>
    <row r="23" spans="1:19" x14ac:dyDescent="0.25">
      <c r="B23">
        <v>10</v>
      </c>
      <c r="C23">
        <v>89</v>
      </c>
      <c r="D23">
        <v>140</v>
      </c>
      <c r="E23">
        <v>105</v>
      </c>
    </row>
    <row r="24" spans="1:19" x14ac:dyDescent="0.25">
      <c r="B24">
        <v>20</v>
      </c>
      <c r="C24">
        <v>86</v>
      </c>
      <c r="D24">
        <v>145</v>
      </c>
      <c r="E24">
        <v>105</v>
      </c>
    </row>
    <row r="25" spans="1:19" x14ac:dyDescent="0.25">
      <c r="B25">
        <v>30</v>
      </c>
      <c r="C25">
        <v>90</v>
      </c>
      <c r="D25">
        <v>148</v>
      </c>
      <c r="E25">
        <v>106</v>
      </c>
    </row>
    <row r="26" spans="1:19" x14ac:dyDescent="0.25">
      <c r="A26">
        <v>7</v>
      </c>
      <c r="B26">
        <v>0</v>
      </c>
      <c r="G26">
        <v>102.4</v>
      </c>
      <c r="H26">
        <v>101.8</v>
      </c>
      <c r="I26">
        <v>0.6</v>
      </c>
      <c r="J26">
        <v>3</v>
      </c>
      <c r="K26">
        <v>0</v>
      </c>
      <c r="L26">
        <v>-1</v>
      </c>
      <c r="M26">
        <v>57</v>
      </c>
      <c r="N26">
        <v>0</v>
      </c>
      <c r="O26">
        <v>190</v>
      </c>
      <c r="P26">
        <v>190</v>
      </c>
      <c r="R26">
        <v>26</v>
      </c>
      <c r="S26">
        <v>200</v>
      </c>
    </row>
    <row r="27" spans="1:19" x14ac:dyDescent="0.25">
      <c r="B27">
        <v>10</v>
      </c>
      <c r="C27">
        <v>85</v>
      </c>
      <c r="D27">
        <v>138</v>
      </c>
      <c r="E27">
        <v>190</v>
      </c>
    </row>
    <row r="28" spans="1:19" x14ac:dyDescent="0.25">
      <c r="B28">
        <v>20</v>
      </c>
      <c r="C28">
        <v>87</v>
      </c>
      <c r="D28">
        <v>145</v>
      </c>
      <c r="E28">
        <v>190</v>
      </c>
    </row>
    <row r="29" spans="1:19" x14ac:dyDescent="0.25">
      <c r="B29">
        <v>30</v>
      </c>
      <c r="C29">
        <v>84</v>
      </c>
      <c r="D29">
        <v>141</v>
      </c>
      <c r="E29">
        <v>190</v>
      </c>
    </row>
    <row r="30" spans="1:19" x14ac:dyDescent="0.25">
      <c r="A30">
        <v>8</v>
      </c>
      <c r="B30">
        <v>0</v>
      </c>
      <c r="G30">
        <v>86.6</v>
      </c>
      <c r="H30">
        <v>86.3</v>
      </c>
      <c r="I30">
        <v>0.3</v>
      </c>
      <c r="J30">
        <v>14</v>
      </c>
      <c r="K30">
        <v>0</v>
      </c>
      <c r="L30">
        <v>-5</v>
      </c>
      <c r="M30">
        <v>57</v>
      </c>
      <c r="N30">
        <v>0</v>
      </c>
      <c r="O30">
        <v>169</v>
      </c>
      <c r="P30">
        <v>169</v>
      </c>
      <c r="R30">
        <v>28</v>
      </c>
      <c r="S30">
        <v>181</v>
      </c>
    </row>
    <row r="31" spans="1:19" x14ac:dyDescent="0.25">
      <c r="B31">
        <v>10</v>
      </c>
      <c r="C31">
        <v>80</v>
      </c>
      <c r="D31">
        <v>135</v>
      </c>
      <c r="E31">
        <v>169</v>
      </c>
    </row>
    <row r="32" spans="1:19" x14ac:dyDescent="0.25">
      <c r="B32">
        <v>20</v>
      </c>
      <c r="C32">
        <v>76</v>
      </c>
      <c r="D32">
        <v>141</v>
      </c>
      <c r="E32">
        <v>169</v>
      </c>
    </row>
    <row r="33" spans="2:5" x14ac:dyDescent="0.25">
      <c r="B33">
        <v>30</v>
      </c>
      <c r="C33">
        <v>75</v>
      </c>
      <c r="D33">
        <v>149</v>
      </c>
      <c r="E33">
        <v>169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5" sqref="A35"/>
    </sheetView>
  </sheetViews>
  <sheetFormatPr defaultRowHeight="15" x14ac:dyDescent="0.25"/>
  <sheetData>
    <row r="1" spans="1:16" x14ac:dyDescent="0.25">
      <c r="A1" t="s">
        <v>22</v>
      </c>
      <c r="B1" t="s">
        <v>23</v>
      </c>
      <c r="C1" t="s">
        <v>68</v>
      </c>
      <c r="D1" t="s">
        <v>25</v>
      </c>
      <c r="E1" t="s">
        <v>26</v>
      </c>
      <c r="F1" t="s">
        <v>28</v>
      </c>
      <c r="G1" t="s">
        <v>30</v>
      </c>
      <c r="H1" t="s">
        <v>31</v>
      </c>
      <c r="I1" t="s">
        <v>32</v>
      </c>
      <c r="J1" t="s">
        <v>33</v>
      </c>
      <c r="K1" t="s">
        <v>12</v>
      </c>
      <c r="L1" t="s">
        <v>69</v>
      </c>
      <c r="M1" t="s">
        <v>35</v>
      </c>
      <c r="N1" t="s">
        <v>36</v>
      </c>
      <c r="O1" t="s">
        <v>37</v>
      </c>
      <c r="P1" t="s">
        <v>38</v>
      </c>
    </row>
    <row r="2" spans="1:16" x14ac:dyDescent="0.25">
      <c r="A2">
        <v>1</v>
      </c>
      <c r="B2">
        <v>0</v>
      </c>
      <c r="G2">
        <v>93.7</v>
      </c>
      <c r="H2">
        <v>93.1</v>
      </c>
      <c r="I2">
        <v>0.6</v>
      </c>
      <c r="J2">
        <v>5</v>
      </c>
      <c r="K2">
        <v>1.7</v>
      </c>
      <c r="L2">
        <v>-4</v>
      </c>
      <c r="M2">
        <v>53.5</v>
      </c>
      <c r="N2">
        <v>56</v>
      </c>
      <c r="O2">
        <v>160</v>
      </c>
      <c r="P2">
        <v>160</v>
      </c>
    </row>
    <row r="3" spans="1:16" x14ac:dyDescent="0.25">
      <c r="B3">
        <v>10</v>
      </c>
      <c r="C3">
        <v>98</v>
      </c>
      <c r="D3">
        <v>139</v>
      </c>
      <c r="E3">
        <v>160</v>
      </c>
      <c r="F3">
        <v>28</v>
      </c>
    </row>
    <row r="4" spans="1:16" x14ac:dyDescent="0.25">
      <c r="B4">
        <v>20</v>
      </c>
      <c r="C4">
        <v>90</v>
      </c>
      <c r="D4">
        <v>142</v>
      </c>
      <c r="E4">
        <v>160</v>
      </c>
      <c r="F4">
        <v>27.3</v>
      </c>
    </row>
    <row r="5" spans="1:16" x14ac:dyDescent="0.25">
      <c r="B5">
        <v>30</v>
      </c>
      <c r="C5">
        <v>94</v>
      </c>
      <c r="D5">
        <v>144</v>
      </c>
      <c r="E5">
        <v>160</v>
      </c>
      <c r="F5">
        <v>29.7</v>
      </c>
    </row>
    <row r="6" spans="1:16" x14ac:dyDescent="0.25">
      <c r="A6">
        <v>2</v>
      </c>
      <c r="B6">
        <v>0</v>
      </c>
      <c r="G6">
        <v>77.2</v>
      </c>
      <c r="H6">
        <v>77</v>
      </c>
      <c r="I6">
        <v>0.2</v>
      </c>
      <c r="J6">
        <v>11</v>
      </c>
      <c r="K6">
        <v>0.6</v>
      </c>
      <c r="L6">
        <v>-3</v>
      </c>
      <c r="M6">
        <v>61.7</v>
      </c>
      <c r="N6">
        <v>54</v>
      </c>
      <c r="O6">
        <v>180</v>
      </c>
      <c r="P6">
        <v>179</v>
      </c>
    </row>
    <row r="7" spans="1:16" x14ac:dyDescent="0.25">
      <c r="B7">
        <v>10</v>
      </c>
      <c r="C7">
        <v>99</v>
      </c>
      <c r="D7">
        <v>124</v>
      </c>
      <c r="E7">
        <v>179</v>
      </c>
      <c r="F7">
        <v>32.799999999999997</v>
      </c>
    </row>
    <row r="8" spans="1:16" x14ac:dyDescent="0.25">
      <c r="B8">
        <v>20</v>
      </c>
      <c r="C8">
        <v>97</v>
      </c>
      <c r="D8">
        <v>130</v>
      </c>
      <c r="E8">
        <v>179</v>
      </c>
      <c r="F8">
        <v>33.200000000000003</v>
      </c>
    </row>
    <row r="9" spans="1:16" x14ac:dyDescent="0.25">
      <c r="B9">
        <v>30</v>
      </c>
      <c r="C9">
        <v>96</v>
      </c>
      <c r="D9">
        <v>135</v>
      </c>
      <c r="E9">
        <v>179</v>
      </c>
      <c r="F9">
        <v>33.4</v>
      </c>
    </row>
    <row r="10" spans="1:16" x14ac:dyDescent="0.25">
      <c r="A10">
        <v>3</v>
      </c>
      <c r="B10">
        <v>0</v>
      </c>
      <c r="G10">
        <v>88.8</v>
      </c>
      <c r="H10">
        <v>88.5</v>
      </c>
      <c r="I10">
        <v>0.3</v>
      </c>
      <c r="J10">
        <v>3</v>
      </c>
      <c r="K10">
        <v>1.5</v>
      </c>
      <c r="L10">
        <v>-2</v>
      </c>
      <c r="M10">
        <v>49</v>
      </c>
      <c r="N10">
        <v>55</v>
      </c>
      <c r="O10">
        <v>159</v>
      </c>
      <c r="P10">
        <v>158</v>
      </c>
    </row>
    <row r="11" spans="1:16" x14ac:dyDescent="0.25">
      <c r="B11">
        <v>10</v>
      </c>
      <c r="C11">
        <v>98</v>
      </c>
      <c r="D11">
        <v>131</v>
      </c>
      <c r="E11">
        <v>159</v>
      </c>
      <c r="F11">
        <v>25.3</v>
      </c>
    </row>
    <row r="12" spans="1:16" x14ac:dyDescent="0.25">
      <c r="B12">
        <v>20</v>
      </c>
      <c r="C12">
        <v>93</v>
      </c>
      <c r="D12">
        <v>126</v>
      </c>
      <c r="E12">
        <v>157</v>
      </c>
      <c r="F12">
        <v>25.7</v>
      </c>
    </row>
    <row r="13" spans="1:16" x14ac:dyDescent="0.25">
      <c r="B13">
        <v>30</v>
      </c>
      <c r="C13">
        <v>96</v>
      </c>
      <c r="D13">
        <v>134</v>
      </c>
      <c r="E13">
        <v>159</v>
      </c>
      <c r="F13">
        <v>26.9</v>
      </c>
    </row>
    <row r="14" spans="1:16" x14ac:dyDescent="0.25">
      <c r="A14">
        <v>4</v>
      </c>
      <c r="B14">
        <v>0</v>
      </c>
      <c r="G14">
        <v>58.8</v>
      </c>
      <c r="H14">
        <v>58.6</v>
      </c>
      <c r="I14">
        <v>0.2</v>
      </c>
      <c r="J14">
        <v>7</v>
      </c>
      <c r="K14">
        <v>7.9</v>
      </c>
      <c r="L14">
        <v>0</v>
      </c>
      <c r="M14">
        <v>50</v>
      </c>
      <c r="N14">
        <v>66</v>
      </c>
      <c r="O14">
        <v>86</v>
      </c>
      <c r="P14">
        <v>89</v>
      </c>
    </row>
    <row r="15" spans="1:16" x14ac:dyDescent="0.25">
      <c r="B15">
        <v>10</v>
      </c>
      <c r="C15">
        <v>96</v>
      </c>
      <c r="D15">
        <v>140</v>
      </c>
      <c r="E15">
        <v>89</v>
      </c>
      <c r="F15">
        <v>25.2</v>
      </c>
    </row>
    <row r="16" spans="1:16" x14ac:dyDescent="0.25">
      <c r="B16">
        <v>20</v>
      </c>
      <c r="C16">
        <v>95</v>
      </c>
      <c r="D16">
        <v>143</v>
      </c>
      <c r="E16">
        <v>88</v>
      </c>
      <c r="F16">
        <v>30.9</v>
      </c>
    </row>
    <row r="17" spans="1:16" x14ac:dyDescent="0.25">
      <c r="B17">
        <v>30</v>
      </c>
      <c r="C17">
        <v>96</v>
      </c>
      <c r="D17">
        <v>147</v>
      </c>
      <c r="E17">
        <v>89</v>
      </c>
      <c r="F17">
        <v>33</v>
      </c>
    </row>
    <row r="18" spans="1:16" x14ac:dyDescent="0.25">
      <c r="A18">
        <v>5</v>
      </c>
      <c r="B18">
        <v>0</v>
      </c>
      <c r="G18">
        <v>76.2</v>
      </c>
      <c r="H18">
        <v>76.099999999999994</v>
      </c>
      <c r="I18">
        <v>0.1</v>
      </c>
      <c r="J18">
        <v>14</v>
      </c>
      <c r="K18">
        <v>-0.1</v>
      </c>
      <c r="L18">
        <v>-2</v>
      </c>
      <c r="M18">
        <v>42.9</v>
      </c>
      <c r="N18">
        <v>56</v>
      </c>
      <c r="O18">
        <v>98</v>
      </c>
      <c r="P18">
        <v>99</v>
      </c>
    </row>
    <row r="19" spans="1:16" x14ac:dyDescent="0.25">
      <c r="B19">
        <v>10</v>
      </c>
      <c r="C19">
        <v>97</v>
      </c>
      <c r="D19">
        <v>117</v>
      </c>
      <c r="E19">
        <v>98</v>
      </c>
      <c r="F19">
        <v>24.1</v>
      </c>
    </row>
    <row r="20" spans="1:16" x14ac:dyDescent="0.25">
      <c r="B20">
        <v>20</v>
      </c>
      <c r="C20">
        <v>96</v>
      </c>
      <c r="D20">
        <v>125</v>
      </c>
      <c r="E20">
        <v>98</v>
      </c>
      <c r="F20">
        <v>22.6</v>
      </c>
    </row>
    <row r="21" spans="1:16" x14ac:dyDescent="0.25">
      <c r="B21">
        <v>30</v>
      </c>
      <c r="C21">
        <v>95</v>
      </c>
      <c r="D21">
        <v>131</v>
      </c>
      <c r="E21">
        <v>101</v>
      </c>
      <c r="F21">
        <v>24</v>
      </c>
    </row>
    <row r="22" spans="1:16" x14ac:dyDescent="0.25">
      <c r="A22">
        <v>6</v>
      </c>
      <c r="B22">
        <v>0</v>
      </c>
      <c r="G22">
        <v>62.8</v>
      </c>
      <c r="H22">
        <v>62.5</v>
      </c>
      <c r="I22">
        <v>0.3</v>
      </c>
      <c r="J22">
        <v>4</v>
      </c>
      <c r="K22">
        <v>0.3</v>
      </c>
      <c r="L22">
        <v>-1</v>
      </c>
      <c r="M22">
        <v>61</v>
      </c>
      <c r="N22">
        <v>46</v>
      </c>
      <c r="O22">
        <v>105</v>
      </c>
      <c r="P22">
        <v>105</v>
      </c>
    </row>
    <row r="23" spans="1:16" x14ac:dyDescent="0.25">
      <c r="B23">
        <v>10</v>
      </c>
      <c r="C23">
        <v>96</v>
      </c>
      <c r="D23">
        <v>128</v>
      </c>
      <c r="E23">
        <v>106</v>
      </c>
      <c r="F23">
        <v>27.9</v>
      </c>
    </row>
    <row r="24" spans="1:16" x14ac:dyDescent="0.25">
      <c r="B24">
        <v>20</v>
      </c>
      <c r="C24">
        <v>97</v>
      </c>
      <c r="D24">
        <v>126</v>
      </c>
      <c r="E24">
        <v>105</v>
      </c>
      <c r="F24">
        <v>30.4</v>
      </c>
    </row>
    <row r="25" spans="1:16" x14ac:dyDescent="0.25">
      <c r="B25">
        <v>30</v>
      </c>
      <c r="C25">
        <v>95</v>
      </c>
      <c r="D25">
        <v>132</v>
      </c>
      <c r="E25">
        <v>105</v>
      </c>
      <c r="F25">
        <v>28.3</v>
      </c>
    </row>
    <row r="26" spans="1:16" x14ac:dyDescent="0.25">
      <c r="A26">
        <v>7</v>
      </c>
      <c r="B26">
        <v>0</v>
      </c>
      <c r="G26">
        <v>103.5</v>
      </c>
      <c r="H26">
        <v>103.1</v>
      </c>
      <c r="I26">
        <v>0.4</v>
      </c>
      <c r="J26">
        <v>1</v>
      </c>
      <c r="K26">
        <v>-5.3</v>
      </c>
      <c r="L26">
        <v>-3</v>
      </c>
      <c r="M26">
        <v>57</v>
      </c>
      <c r="N26">
        <v>48</v>
      </c>
      <c r="O26">
        <v>190</v>
      </c>
      <c r="P26">
        <v>190</v>
      </c>
    </row>
    <row r="27" spans="1:16" x14ac:dyDescent="0.25">
      <c r="B27">
        <v>10</v>
      </c>
      <c r="C27">
        <v>97</v>
      </c>
      <c r="D27">
        <v>117</v>
      </c>
      <c r="E27">
        <v>190</v>
      </c>
      <c r="F27">
        <v>32.9</v>
      </c>
    </row>
    <row r="28" spans="1:16" x14ac:dyDescent="0.25">
      <c r="B28">
        <v>20</v>
      </c>
      <c r="C28">
        <v>94</v>
      </c>
      <c r="D28">
        <v>117</v>
      </c>
      <c r="E28">
        <v>190</v>
      </c>
      <c r="F28">
        <v>30.1</v>
      </c>
    </row>
    <row r="29" spans="1:16" x14ac:dyDescent="0.25">
      <c r="B29">
        <v>30</v>
      </c>
      <c r="C29">
        <v>94</v>
      </c>
      <c r="D29">
        <v>118</v>
      </c>
      <c r="E29">
        <v>190</v>
      </c>
      <c r="F29">
        <v>27.6</v>
      </c>
    </row>
    <row r="30" spans="1:16" x14ac:dyDescent="0.25">
      <c r="A30">
        <v>8</v>
      </c>
      <c r="B30">
        <v>0</v>
      </c>
      <c r="G30">
        <v>86.5</v>
      </c>
      <c r="H30">
        <v>86.2</v>
      </c>
      <c r="I30">
        <v>0.3</v>
      </c>
      <c r="J30">
        <v>14</v>
      </c>
      <c r="K30">
        <v>0.8</v>
      </c>
      <c r="L30">
        <v>-1</v>
      </c>
      <c r="M30">
        <v>57</v>
      </c>
      <c r="N30">
        <v>55</v>
      </c>
      <c r="O30">
        <v>169</v>
      </c>
      <c r="P30">
        <v>169</v>
      </c>
    </row>
    <row r="31" spans="1:16" x14ac:dyDescent="0.25">
      <c r="B31">
        <v>10</v>
      </c>
      <c r="C31">
        <v>98</v>
      </c>
      <c r="D31">
        <v>114</v>
      </c>
      <c r="E31">
        <v>169</v>
      </c>
      <c r="F31">
        <v>30.4</v>
      </c>
    </row>
    <row r="32" spans="1:16" x14ac:dyDescent="0.25">
      <c r="B32">
        <v>20</v>
      </c>
      <c r="C32">
        <v>98</v>
      </c>
      <c r="D32">
        <v>120</v>
      </c>
      <c r="E32">
        <v>169</v>
      </c>
      <c r="F32">
        <v>29.2</v>
      </c>
    </row>
    <row r="33" spans="2:6" x14ac:dyDescent="0.25">
      <c r="B33">
        <v>30</v>
      </c>
      <c r="C33">
        <v>97</v>
      </c>
      <c r="D33">
        <v>128</v>
      </c>
      <c r="E33">
        <v>169</v>
      </c>
      <c r="F33">
        <v>31.2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opLeftCell="A10" zoomScale="70" zoomScaleNormal="70" workbookViewId="0">
      <selection activeCell="F1" sqref="F1"/>
    </sheetView>
  </sheetViews>
  <sheetFormatPr defaultRowHeight="15" x14ac:dyDescent="0.25"/>
  <cols>
    <col min="1" max="1" width="10.5703125" bestFit="1" customWidth="1"/>
    <col min="2" max="2" width="11.5703125" bestFit="1" customWidth="1"/>
    <col min="3" max="3" width="12.42578125" bestFit="1" customWidth="1"/>
    <col min="4" max="4" width="9.28515625" bestFit="1" customWidth="1"/>
    <col min="5" max="5" width="10.42578125" bestFit="1" customWidth="1"/>
    <col min="6" max="6" width="10.42578125" customWidth="1"/>
    <col min="7" max="7" width="16.140625" bestFit="1" customWidth="1"/>
    <col min="8" max="8" width="16.140625" customWidth="1"/>
    <col min="9" max="9" width="14.85546875" bestFit="1" customWidth="1"/>
    <col min="10" max="10" width="15.7109375" bestFit="1" customWidth="1"/>
    <col min="11" max="11" width="14.28515625" bestFit="1" customWidth="1"/>
    <col min="12" max="12" width="13.85546875" bestFit="1" customWidth="1"/>
    <col min="14" max="14" width="16.5703125" bestFit="1" customWidth="1"/>
    <col min="15" max="15" width="8.85546875" bestFit="1" customWidth="1"/>
    <col min="16" max="16" width="13.28515625" bestFit="1" customWidth="1"/>
    <col min="17" max="18" width="8.85546875" bestFit="1" customWidth="1"/>
    <col min="20" max="20" width="20.28515625" customWidth="1"/>
    <col min="21" max="21" width="11.85546875" customWidth="1"/>
    <col min="22" max="22" width="12.5703125" customWidth="1"/>
    <col min="23" max="23" width="14.7109375" customWidth="1"/>
    <col min="24" max="24" width="15.7109375" customWidth="1"/>
  </cols>
  <sheetData>
    <row r="1" spans="1:24" x14ac:dyDescent="0.25">
      <c r="A1" s="1" t="s">
        <v>22</v>
      </c>
      <c r="B1" s="24" t="s">
        <v>23</v>
      </c>
      <c r="C1" s="24" t="s">
        <v>24</v>
      </c>
      <c r="D1" s="24" t="s">
        <v>25</v>
      </c>
      <c r="E1" s="24" t="s">
        <v>26</v>
      </c>
      <c r="F1" s="24" t="s">
        <v>27</v>
      </c>
      <c r="G1" s="24" t="s">
        <v>28</v>
      </c>
      <c r="H1" s="24" t="s">
        <v>29</v>
      </c>
      <c r="I1" s="24" t="s">
        <v>30</v>
      </c>
      <c r="J1" s="24" t="s">
        <v>31</v>
      </c>
      <c r="K1" s="25" t="s">
        <v>32</v>
      </c>
      <c r="L1" s="25" t="s">
        <v>33</v>
      </c>
      <c r="M1" s="25" t="s">
        <v>12</v>
      </c>
      <c r="N1" s="25" t="s">
        <v>34</v>
      </c>
      <c r="O1" s="25" t="s">
        <v>35</v>
      </c>
      <c r="P1" s="25" t="s">
        <v>36</v>
      </c>
      <c r="Q1" s="25" t="s">
        <v>37</v>
      </c>
      <c r="R1" s="25" t="s">
        <v>38</v>
      </c>
      <c r="T1" s="41" t="s">
        <v>70</v>
      </c>
      <c r="U1" s="38" t="s">
        <v>71</v>
      </c>
      <c r="V1" s="38" t="s">
        <v>72</v>
      </c>
      <c r="W1" s="38" t="s">
        <v>73</v>
      </c>
      <c r="X1" s="38" t="s">
        <v>74</v>
      </c>
    </row>
    <row r="2" spans="1:24" x14ac:dyDescent="0.25">
      <c r="A2" s="21" t="s">
        <v>39</v>
      </c>
      <c r="B2" s="10">
        <v>0</v>
      </c>
      <c r="C2" s="10"/>
      <c r="D2" s="10"/>
      <c r="E2" s="10"/>
      <c r="F2" s="10"/>
      <c r="G2" s="10"/>
      <c r="H2" s="10"/>
      <c r="I2" s="11"/>
      <c r="J2" s="22"/>
      <c r="K2" s="9">
        <f>I2-J2</f>
        <v>0</v>
      </c>
      <c r="L2" s="10">
        <f>D5-D3</f>
        <v>0</v>
      </c>
      <c r="M2" s="32">
        <f>G5-G3</f>
        <v>0</v>
      </c>
      <c r="N2" s="10">
        <f>C5-C2</f>
        <v>0</v>
      </c>
      <c r="O2" s="10">
        <v>52.1</v>
      </c>
      <c r="P2" s="26">
        <f>G5/O2*100</f>
        <v>0</v>
      </c>
      <c r="Q2" s="10">
        <v>180</v>
      </c>
      <c r="R2" s="27">
        <f>SUM(E3:E5)/3</f>
        <v>0</v>
      </c>
      <c r="T2" t="s">
        <v>75</v>
      </c>
      <c r="U2">
        <v>3980</v>
      </c>
      <c r="V2">
        <v>2120</v>
      </c>
      <c r="W2">
        <v>1177</v>
      </c>
      <c r="X2">
        <v>814</v>
      </c>
    </row>
    <row r="3" spans="1:24" x14ac:dyDescent="0.25">
      <c r="A3" s="13"/>
      <c r="B3" s="3">
        <v>10</v>
      </c>
      <c r="C3" s="3"/>
      <c r="D3" s="3"/>
      <c r="E3" s="4"/>
      <c r="F3" s="4"/>
      <c r="G3" s="28"/>
      <c r="H3" s="28"/>
      <c r="I3" s="3"/>
      <c r="J3" s="14"/>
      <c r="K3" s="13"/>
      <c r="L3" s="3"/>
      <c r="M3" s="3"/>
      <c r="N3" s="3"/>
      <c r="O3" s="3"/>
      <c r="P3" s="3"/>
      <c r="Q3" s="3"/>
      <c r="R3" s="14"/>
      <c r="T3" t="s">
        <v>76</v>
      </c>
      <c r="U3">
        <v>3987</v>
      </c>
      <c r="V3">
        <v>2092</v>
      </c>
      <c r="W3">
        <v>1181</v>
      </c>
      <c r="X3">
        <v>812</v>
      </c>
    </row>
    <row r="4" spans="1:24" x14ac:dyDescent="0.25">
      <c r="A4" s="13"/>
      <c r="B4" s="3">
        <v>20</v>
      </c>
      <c r="C4" s="3"/>
      <c r="D4" s="3"/>
      <c r="E4" s="4"/>
      <c r="F4" s="4"/>
      <c r="G4" s="28"/>
      <c r="H4" s="28"/>
      <c r="I4" s="3"/>
      <c r="J4" s="14"/>
      <c r="K4" s="13"/>
      <c r="L4" s="3"/>
      <c r="M4" s="3"/>
      <c r="N4" s="3"/>
      <c r="O4" s="3"/>
      <c r="P4" s="3"/>
      <c r="Q4" s="3"/>
      <c r="R4" s="14"/>
    </row>
    <row r="5" spans="1:24" x14ac:dyDescent="0.25">
      <c r="A5" s="15"/>
      <c r="B5" s="16">
        <v>30</v>
      </c>
      <c r="C5" s="16"/>
      <c r="D5" s="16"/>
      <c r="E5" s="16"/>
      <c r="F5" s="3"/>
      <c r="G5" s="28"/>
      <c r="H5" s="28"/>
      <c r="I5" s="16"/>
      <c r="J5" s="18"/>
      <c r="K5" s="15"/>
      <c r="L5" s="16"/>
      <c r="M5" s="16"/>
      <c r="N5" s="16"/>
      <c r="O5" s="16"/>
      <c r="P5" s="16"/>
      <c r="Q5" s="16"/>
      <c r="R5" s="18"/>
    </row>
    <row r="6" spans="1:24" x14ac:dyDescent="0.25">
      <c r="A6" s="31" t="s">
        <v>40</v>
      </c>
      <c r="B6" s="10">
        <v>0</v>
      </c>
      <c r="C6" s="10"/>
      <c r="D6" s="10"/>
      <c r="E6" s="10"/>
      <c r="F6" s="10"/>
      <c r="G6" s="10"/>
      <c r="H6" s="10"/>
      <c r="I6" s="11"/>
      <c r="J6" s="22"/>
      <c r="K6" s="9">
        <f t="shared" ref="K6:K30" si="0">I6-J6</f>
        <v>0</v>
      </c>
      <c r="L6" s="10">
        <f t="shared" ref="L6:L30" si="1">D9-D7</f>
        <v>0</v>
      </c>
      <c r="M6" s="32">
        <f>G9-G7</f>
        <v>0</v>
      </c>
      <c r="N6" s="10">
        <f>C9-C6</f>
        <v>0</v>
      </c>
      <c r="O6" s="10">
        <v>40.1</v>
      </c>
      <c r="P6" s="26">
        <f>G9/O6*100</f>
        <v>0</v>
      </c>
      <c r="Q6" s="10">
        <v>80</v>
      </c>
      <c r="R6" s="27">
        <f>SUM(E7:E9)/3</f>
        <v>0</v>
      </c>
      <c r="T6" t="s">
        <v>75</v>
      </c>
      <c r="U6">
        <v>3916</v>
      </c>
      <c r="V6">
        <v>1734</v>
      </c>
      <c r="W6">
        <v>1037</v>
      </c>
      <c r="X6">
        <v>1108</v>
      </c>
    </row>
    <row r="7" spans="1:24" x14ac:dyDescent="0.25">
      <c r="A7" s="13"/>
      <c r="B7" s="3">
        <v>10</v>
      </c>
      <c r="C7" s="4"/>
      <c r="D7" s="4"/>
      <c r="E7" s="4"/>
      <c r="F7" s="4"/>
      <c r="G7" s="28"/>
      <c r="H7" s="28"/>
      <c r="I7" s="3"/>
      <c r="J7" s="14"/>
      <c r="K7" s="13"/>
      <c r="L7" s="3"/>
      <c r="M7" s="3"/>
      <c r="N7" s="3"/>
      <c r="O7" s="3"/>
      <c r="P7" s="3"/>
      <c r="Q7" s="3"/>
      <c r="R7" s="23"/>
      <c r="T7" t="s">
        <v>76</v>
      </c>
      <c r="U7">
        <v>3891</v>
      </c>
      <c r="V7">
        <v>1690</v>
      </c>
      <c r="W7">
        <v>1037</v>
      </c>
      <c r="X7">
        <v>1067</v>
      </c>
    </row>
    <row r="8" spans="1:24" x14ac:dyDescent="0.25">
      <c r="A8" s="13"/>
      <c r="B8" s="3">
        <v>20</v>
      </c>
      <c r="C8" s="4"/>
      <c r="D8" s="4"/>
      <c r="E8" s="4"/>
      <c r="F8" s="4"/>
      <c r="G8" s="28"/>
      <c r="H8" s="28"/>
      <c r="I8" s="3"/>
      <c r="J8" s="14"/>
      <c r="K8" s="13"/>
      <c r="L8" s="3"/>
      <c r="M8" s="3"/>
      <c r="N8" s="3"/>
      <c r="O8" s="3"/>
      <c r="P8" s="3"/>
      <c r="Q8" s="3"/>
      <c r="R8" s="23"/>
    </row>
    <row r="9" spans="1:24" x14ac:dyDescent="0.25">
      <c r="A9" s="15"/>
      <c r="B9" s="16">
        <v>30</v>
      </c>
      <c r="C9" s="16"/>
      <c r="D9" s="16"/>
      <c r="E9" s="16"/>
      <c r="F9" s="3"/>
      <c r="G9" s="28"/>
      <c r="H9" s="28"/>
      <c r="I9" s="16"/>
      <c r="J9" s="18"/>
      <c r="K9" s="15"/>
      <c r="L9" s="16"/>
      <c r="M9" s="16"/>
      <c r="N9" s="16"/>
      <c r="O9" s="16"/>
      <c r="P9" s="16"/>
      <c r="Q9" s="16"/>
      <c r="R9" s="18"/>
    </row>
    <row r="10" spans="1:24" x14ac:dyDescent="0.25">
      <c r="A10" s="21" t="s">
        <v>41</v>
      </c>
      <c r="B10" s="10">
        <v>0</v>
      </c>
      <c r="C10" s="10"/>
      <c r="D10" s="10"/>
      <c r="E10" s="10"/>
      <c r="F10" s="10"/>
      <c r="G10" s="10"/>
      <c r="H10" s="10"/>
      <c r="I10" s="11"/>
      <c r="J10" s="22"/>
      <c r="K10" s="9">
        <f t="shared" si="0"/>
        <v>0</v>
      </c>
      <c r="L10" s="10">
        <f t="shared" si="1"/>
        <v>0</v>
      </c>
      <c r="M10" s="32">
        <f>G13-G11</f>
        <v>0</v>
      </c>
      <c r="N10" s="10">
        <f>C13-C10</f>
        <v>0</v>
      </c>
      <c r="O10" s="10">
        <v>66</v>
      </c>
      <c r="P10" s="26">
        <f>G13/O10*100</f>
        <v>0</v>
      </c>
      <c r="Q10" s="10">
        <v>175</v>
      </c>
      <c r="R10" s="27">
        <f>SUM(E11:E13)/3</f>
        <v>0</v>
      </c>
      <c r="T10" t="s">
        <v>75</v>
      </c>
      <c r="U10">
        <v>3558</v>
      </c>
      <c r="V10">
        <v>1949</v>
      </c>
      <c r="W10">
        <v>886</v>
      </c>
      <c r="X10">
        <v>1132</v>
      </c>
    </row>
    <row r="11" spans="1:24" x14ac:dyDescent="0.25">
      <c r="A11" s="13"/>
      <c r="B11" s="3">
        <v>10</v>
      </c>
      <c r="C11" s="3"/>
      <c r="D11" s="3"/>
      <c r="E11" s="4"/>
      <c r="F11" s="4"/>
      <c r="G11" s="8"/>
      <c r="H11" s="8"/>
      <c r="I11" s="3"/>
      <c r="J11" s="14"/>
      <c r="K11" s="13"/>
      <c r="L11" s="3"/>
      <c r="M11" s="3"/>
      <c r="N11" s="3"/>
      <c r="O11" s="3"/>
      <c r="P11" s="3"/>
      <c r="Q11" s="3"/>
      <c r="R11" s="14"/>
      <c r="T11" t="s">
        <v>76</v>
      </c>
      <c r="U11">
        <v>3711</v>
      </c>
      <c r="V11">
        <v>1936</v>
      </c>
      <c r="W11">
        <v>1087</v>
      </c>
      <c r="X11">
        <v>1155</v>
      </c>
    </row>
    <row r="12" spans="1:24" x14ac:dyDescent="0.25">
      <c r="A12" s="13"/>
      <c r="B12" s="3">
        <v>20</v>
      </c>
      <c r="C12" s="3"/>
      <c r="D12" s="3"/>
      <c r="E12" s="4"/>
      <c r="F12" s="4"/>
      <c r="G12" s="8"/>
      <c r="H12" s="8"/>
      <c r="I12" s="3"/>
      <c r="J12" s="14"/>
      <c r="K12" s="13"/>
      <c r="L12" s="3"/>
      <c r="M12" s="3"/>
      <c r="N12" s="3"/>
      <c r="O12" s="3"/>
      <c r="P12" s="3"/>
      <c r="Q12" s="3"/>
      <c r="R12" s="14"/>
    </row>
    <row r="13" spans="1:24" x14ac:dyDescent="0.25">
      <c r="A13" s="15"/>
      <c r="B13" s="16">
        <v>30</v>
      </c>
      <c r="C13" s="16"/>
      <c r="D13" s="16"/>
      <c r="E13" s="16"/>
      <c r="F13" s="16"/>
      <c r="G13" s="17"/>
      <c r="H13" s="17"/>
      <c r="I13" s="16"/>
      <c r="J13" s="18"/>
      <c r="K13" s="15"/>
      <c r="L13" s="16"/>
      <c r="M13" s="16"/>
      <c r="N13" s="16"/>
      <c r="O13" s="16"/>
      <c r="P13" s="16"/>
      <c r="Q13" s="16"/>
      <c r="R13" s="18"/>
    </row>
    <row r="14" spans="1:24" x14ac:dyDescent="0.25">
      <c r="A14" s="21" t="s">
        <v>42</v>
      </c>
      <c r="B14" s="10">
        <v>0</v>
      </c>
      <c r="C14" s="11"/>
      <c r="D14" s="11"/>
      <c r="E14" s="11"/>
      <c r="F14" s="11"/>
      <c r="G14" s="11"/>
      <c r="H14" s="11"/>
      <c r="I14" s="11"/>
      <c r="J14" s="22"/>
      <c r="K14" s="9">
        <f t="shared" si="0"/>
        <v>0</v>
      </c>
      <c r="L14" s="10">
        <f t="shared" si="1"/>
        <v>0</v>
      </c>
      <c r="M14" s="32">
        <f>G17-G15</f>
        <v>0</v>
      </c>
      <c r="N14" s="10">
        <f>C17-C14</f>
        <v>0</v>
      </c>
      <c r="O14" s="10">
        <v>56.4</v>
      </c>
      <c r="P14" s="26">
        <f>G17/O14*100</f>
        <v>0</v>
      </c>
      <c r="Q14" s="10">
        <v>220</v>
      </c>
      <c r="R14" s="27">
        <f>SUM(E15:E17)/3</f>
        <v>0</v>
      </c>
      <c r="T14" t="s">
        <v>75</v>
      </c>
      <c r="U14">
        <v>2673</v>
      </c>
      <c r="V14">
        <v>1233</v>
      </c>
      <c r="W14">
        <v>764</v>
      </c>
      <c r="X14">
        <v>702</v>
      </c>
    </row>
    <row r="15" spans="1:24" x14ac:dyDescent="0.25">
      <c r="A15" s="13"/>
      <c r="B15" s="3">
        <v>10</v>
      </c>
      <c r="C15" s="4"/>
      <c r="D15" s="4"/>
      <c r="E15" s="4"/>
      <c r="F15" s="4"/>
      <c r="G15" s="8"/>
      <c r="H15" s="8"/>
      <c r="I15" s="3"/>
      <c r="J15" s="14"/>
      <c r="K15" s="13"/>
      <c r="L15" s="3"/>
      <c r="M15" s="3"/>
      <c r="N15" s="3"/>
      <c r="O15" s="3"/>
      <c r="P15" s="3"/>
      <c r="Q15" s="3"/>
      <c r="R15" s="14"/>
      <c r="T15" t="s">
        <v>76</v>
      </c>
      <c r="U15">
        <v>2570</v>
      </c>
      <c r="V15">
        <v>1245</v>
      </c>
      <c r="W15">
        <v>766</v>
      </c>
      <c r="X15">
        <v>747</v>
      </c>
    </row>
    <row r="16" spans="1:24" x14ac:dyDescent="0.25">
      <c r="A16" s="13"/>
      <c r="B16" s="3">
        <v>20</v>
      </c>
      <c r="C16" s="4"/>
      <c r="D16" s="4"/>
      <c r="E16" s="4"/>
      <c r="F16" s="4"/>
      <c r="G16" s="8"/>
      <c r="H16" s="8"/>
      <c r="I16" s="3"/>
      <c r="J16" s="14"/>
      <c r="K16" s="13"/>
      <c r="L16" s="3"/>
      <c r="M16" s="3"/>
      <c r="N16" s="3"/>
      <c r="O16" s="3"/>
      <c r="P16" s="3"/>
      <c r="Q16" s="3"/>
      <c r="R16" s="14"/>
    </row>
    <row r="17" spans="1:24" x14ac:dyDescent="0.25">
      <c r="A17" s="15"/>
      <c r="B17" s="16">
        <v>30</v>
      </c>
      <c r="C17" s="19"/>
      <c r="D17" s="16"/>
      <c r="E17" s="19"/>
      <c r="F17" s="19"/>
      <c r="G17" s="17"/>
      <c r="H17" s="17"/>
      <c r="I17" s="16"/>
      <c r="J17" s="18"/>
      <c r="K17" s="15"/>
      <c r="L17" s="16"/>
      <c r="M17" s="16"/>
      <c r="N17" s="16"/>
      <c r="O17" s="16"/>
      <c r="P17" s="16"/>
      <c r="Q17" s="16"/>
      <c r="R17" s="18"/>
    </row>
    <row r="18" spans="1:24" x14ac:dyDescent="0.25">
      <c r="A18" s="21" t="s">
        <v>43</v>
      </c>
      <c r="B18" s="10">
        <v>0</v>
      </c>
      <c r="C18" s="10"/>
      <c r="D18" s="10"/>
      <c r="E18" s="10"/>
      <c r="F18" s="10"/>
      <c r="G18" s="10"/>
      <c r="H18" s="10"/>
      <c r="I18" s="10"/>
      <c r="J18" s="12"/>
      <c r="K18" s="9">
        <f t="shared" si="0"/>
        <v>0</v>
      </c>
      <c r="L18" s="10">
        <f t="shared" si="1"/>
        <v>0</v>
      </c>
      <c r="M18" s="32">
        <f>G21-G19</f>
        <v>0</v>
      </c>
      <c r="N18" s="10">
        <f>C21-C18</f>
        <v>0</v>
      </c>
      <c r="O18" s="10">
        <v>50.6</v>
      </c>
      <c r="P18" s="26">
        <f>G21/O18*100</f>
        <v>0</v>
      </c>
      <c r="Q18" s="10">
        <v>90</v>
      </c>
      <c r="R18" s="27">
        <f>SUM(E19:E21)/3</f>
        <v>0</v>
      </c>
      <c r="T18" t="s">
        <v>75</v>
      </c>
      <c r="U18">
        <v>3352</v>
      </c>
      <c r="V18">
        <v>1685</v>
      </c>
      <c r="W18">
        <v>962</v>
      </c>
      <c r="X18">
        <v>683</v>
      </c>
    </row>
    <row r="19" spans="1:24" x14ac:dyDescent="0.25">
      <c r="A19" s="13"/>
      <c r="B19" s="3">
        <v>10</v>
      </c>
      <c r="C19" s="3"/>
      <c r="D19" s="3"/>
      <c r="E19" s="4"/>
      <c r="F19" s="4"/>
      <c r="G19" s="8"/>
      <c r="H19" s="8"/>
      <c r="I19" s="3"/>
      <c r="J19" s="14"/>
      <c r="K19" s="13"/>
      <c r="L19" s="3"/>
      <c r="M19" s="3"/>
      <c r="N19" s="3"/>
      <c r="O19" s="3"/>
      <c r="P19" s="3"/>
      <c r="Q19" s="3"/>
      <c r="R19" s="14"/>
      <c r="T19" t="s">
        <v>76</v>
      </c>
      <c r="U19">
        <v>3386</v>
      </c>
      <c r="V19">
        <v>1691</v>
      </c>
      <c r="W19">
        <v>974</v>
      </c>
      <c r="X19">
        <v>743</v>
      </c>
    </row>
    <row r="20" spans="1:24" x14ac:dyDescent="0.25">
      <c r="A20" s="13"/>
      <c r="B20" s="3">
        <v>20</v>
      </c>
      <c r="C20" s="3"/>
      <c r="D20" s="3"/>
      <c r="E20" s="4"/>
      <c r="F20" s="4"/>
      <c r="G20" s="8"/>
      <c r="H20" s="8"/>
      <c r="I20" s="3"/>
      <c r="J20" s="14"/>
      <c r="K20" s="13"/>
      <c r="L20" s="3"/>
      <c r="M20" s="3"/>
      <c r="N20" s="3"/>
      <c r="O20" s="3"/>
      <c r="P20" s="3"/>
      <c r="Q20" s="3"/>
      <c r="R20" s="14"/>
    </row>
    <row r="21" spans="1:24" x14ac:dyDescent="0.25">
      <c r="A21" s="15"/>
      <c r="B21" s="16">
        <v>30</v>
      </c>
      <c r="C21" s="16"/>
      <c r="D21" s="16"/>
      <c r="E21" s="16"/>
      <c r="F21" s="16"/>
      <c r="G21" s="17"/>
      <c r="H21" s="17"/>
      <c r="I21" s="16"/>
      <c r="J21" s="18"/>
      <c r="K21" s="15"/>
      <c r="L21" s="16"/>
      <c r="M21" s="16"/>
      <c r="N21" s="16"/>
      <c r="O21" s="16"/>
      <c r="P21" s="16"/>
      <c r="Q21" s="16"/>
      <c r="R21" s="18"/>
    </row>
    <row r="22" spans="1:24" x14ac:dyDescent="0.25">
      <c r="A22" s="21" t="s">
        <v>44</v>
      </c>
      <c r="B22" s="10">
        <v>0</v>
      </c>
      <c r="C22" s="10"/>
      <c r="D22" s="10"/>
      <c r="E22" s="10"/>
      <c r="F22" s="10"/>
      <c r="G22" s="10"/>
      <c r="H22" s="10"/>
      <c r="I22" s="10"/>
      <c r="J22" s="12"/>
      <c r="K22" s="9">
        <f t="shared" si="0"/>
        <v>0</v>
      </c>
      <c r="L22" s="10">
        <f t="shared" si="1"/>
        <v>0</v>
      </c>
      <c r="M22" s="32">
        <f>G25-G23</f>
        <v>0</v>
      </c>
      <c r="N22" s="10">
        <f>C25-C22</f>
        <v>0</v>
      </c>
      <c r="O22" s="10">
        <v>44.7</v>
      </c>
      <c r="P22" s="26">
        <f>G25/O22*100</f>
        <v>0</v>
      </c>
      <c r="Q22" s="10">
        <v>160</v>
      </c>
      <c r="R22" s="27">
        <f>SUM(E23:E25)/3</f>
        <v>0</v>
      </c>
      <c r="T22" t="s">
        <v>75</v>
      </c>
      <c r="U22">
        <v>3219</v>
      </c>
      <c r="V22">
        <v>1540</v>
      </c>
      <c r="W22">
        <v>808</v>
      </c>
      <c r="X22">
        <v>828</v>
      </c>
    </row>
    <row r="23" spans="1:24" x14ac:dyDescent="0.25">
      <c r="A23" s="13"/>
      <c r="B23" s="3">
        <v>10</v>
      </c>
      <c r="C23" s="4"/>
      <c r="D23" s="4"/>
      <c r="E23" s="4"/>
      <c r="F23" s="4"/>
      <c r="G23" s="20"/>
      <c r="H23" s="20"/>
      <c r="I23" s="3"/>
      <c r="J23" s="14"/>
      <c r="K23" s="13"/>
      <c r="L23" s="3"/>
      <c r="M23" s="3"/>
      <c r="N23" s="3"/>
      <c r="O23" s="3"/>
      <c r="P23" s="3"/>
      <c r="Q23" s="3"/>
      <c r="R23" s="14"/>
      <c r="T23" t="s">
        <v>76</v>
      </c>
      <c r="U23">
        <v>3156</v>
      </c>
      <c r="V23">
        <v>1471</v>
      </c>
      <c r="W23">
        <v>752</v>
      </c>
      <c r="X23">
        <v>814</v>
      </c>
    </row>
    <row r="24" spans="1:24" x14ac:dyDescent="0.25">
      <c r="A24" s="13"/>
      <c r="B24" s="3">
        <v>20</v>
      </c>
      <c r="C24" s="4"/>
      <c r="D24" s="4"/>
      <c r="E24" s="4"/>
      <c r="F24" s="4"/>
      <c r="G24" s="20"/>
      <c r="H24" s="20"/>
      <c r="I24" s="3"/>
      <c r="J24" s="14"/>
      <c r="K24" s="13"/>
      <c r="L24" s="3"/>
      <c r="M24" s="3"/>
      <c r="N24" s="3"/>
      <c r="O24" s="3"/>
      <c r="P24" s="3"/>
      <c r="Q24" s="3"/>
      <c r="R24" s="14"/>
    </row>
    <row r="25" spans="1:24" x14ac:dyDescent="0.25">
      <c r="A25" s="15"/>
      <c r="B25" s="16">
        <v>30</v>
      </c>
      <c r="C25" s="16"/>
      <c r="D25" s="16"/>
      <c r="E25" s="16"/>
      <c r="F25" s="16"/>
      <c r="G25" s="17"/>
      <c r="H25" s="17"/>
      <c r="I25" s="16"/>
      <c r="J25" s="18"/>
      <c r="K25" s="15"/>
      <c r="L25" s="16"/>
      <c r="M25" s="16"/>
      <c r="N25" s="16"/>
      <c r="O25" s="16"/>
      <c r="P25" s="16"/>
      <c r="Q25" s="16"/>
      <c r="R25" s="18"/>
    </row>
    <row r="26" spans="1:24" x14ac:dyDescent="0.25">
      <c r="A26" s="21" t="s">
        <v>45</v>
      </c>
      <c r="B26" s="10">
        <v>0</v>
      </c>
      <c r="C26" s="10"/>
      <c r="D26" s="10"/>
      <c r="E26" s="10"/>
      <c r="F26" s="10"/>
      <c r="G26" s="10"/>
      <c r="H26" s="10"/>
      <c r="I26" s="10"/>
      <c r="J26" s="12"/>
      <c r="K26" s="9">
        <f t="shared" si="0"/>
        <v>0</v>
      </c>
      <c r="L26" s="10">
        <f t="shared" si="1"/>
        <v>0</v>
      </c>
      <c r="M26" s="32">
        <f>G29-G27</f>
        <v>0</v>
      </c>
      <c r="N26" s="10">
        <f>C29-C26</f>
        <v>0</v>
      </c>
      <c r="O26" s="10">
        <v>47</v>
      </c>
      <c r="P26" s="26">
        <f>G29/O26*100</f>
        <v>0</v>
      </c>
      <c r="Q26" s="10">
        <v>110</v>
      </c>
      <c r="R26" s="27">
        <f>SUM(E27:E29)/3</f>
        <v>0</v>
      </c>
      <c r="T26" t="s">
        <v>75</v>
      </c>
      <c r="U26">
        <v>5245</v>
      </c>
      <c r="V26">
        <v>2195</v>
      </c>
      <c r="W26">
        <v>1311</v>
      </c>
      <c r="X26">
        <v>1190</v>
      </c>
    </row>
    <row r="27" spans="1:24" x14ac:dyDescent="0.25">
      <c r="A27" s="13"/>
      <c r="B27" s="3">
        <v>10</v>
      </c>
      <c r="C27" s="4"/>
      <c r="D27" s="4"/>
      <c r="E27" s="4"/>
      <c r="F27" s="4"/>
      <c r="G27" s="28"/>
      <c r="H27" s="28"/>
      <c r="I27" s="3"/>
      <c r="J27" s="14"/>
      <c r="K27" s="13"/>
      <c r="L27" s="3"/>
      <c r="M27" s="3"/>
      <c r="N27" s="3"/>
      <c r="O27" s="3"/>
      <c r="P27" s="3"/>
      <c r="Q27" s="3"/>
      <c r="R27" s="14"/>
      <c r="T27" t="s">
        <v>76</v>
      </c>
      <c r="U27">
        <v>5527</v>
      </c>
      <c r="V27">
        <v>2324</v>
      </c>
      <c r="W27">
        <v>1289</v>
      </c>
      <c r="X27">
        <v>1054</v>
      </c>
    </row>
    <row r="28" spans="1:24" x14ac:dyDescent="0.25">
      <c r="A28" s="13"/>
      <c r="B28" s="3">
        <v>20</v>
      </c>
      <c r="C28" s="4"/>
      <c r="D28" s="4"/>
      <c r="E28" s="4"/>
      <c r="F28" s="4"/>
      <c r="G28" s="28"/>
      <c r="H28" s="28"/>
      <c r="I28" s="3"/>
      <c r="J28" s="14"/>
      <c r="K28" s="13"/>
      <c r="L28" s="3"/>
      <c r="M28" s="3"/>
      <c r="N28" s="3"/>
      <c r="O28" s="3"/>
      <c r="P28" s="3"/>
      <c r="Q28" s="3"/>
      <c r="R28" s="14"/>
    </row>
    <row r="29" spans="1:24" x14ac:dyDescent="0.25">
      <c r="A29" s="15"/>
      <c r="B29" s="16">
        <v>30</v>
      </c>
      <c r="C29" s="16"/>
      <c r="D29" s="16"/>
      <c r="E29" s="16"/>
      <c r="F29" s="16"/>
      <c r="G29" s="29"/>
      <c r="H29" s="29"/>
      <c r="I29" s="16"/>
      <c r="J29" s="18"/>
      <c r="K29" s="15"/>
      <c r="L29" s="16"/>
      <c r="M29" s="16"/>
      <c r="N29" s="16"/>
      <c r="O29" s="16"/>
      <c r="P29" s="16"/>
      <c r="Q29" s="16"/>
      <c r="R29" s="18"/>
    </row>
    <row r="30" spans="1:24" x14ac:dyDescent="0.25">
      <c r="A30" s="30" t="s">
        <v>46</v>
      </c>
      <c r="B30" s="10">
        <v>0</v>
      </c>
      <c r="C30" s="4"/>
      <c r="D30" s="3"/>
      <c r="E30" s="3"/>
      <c r="F30" s="3"/>
      <c r="G30" s="3"/>
      <c r="H30" s="3"/>
      <c r="I30" s="3"/>
      <c r="J30" s="14"/>
      <c r="K30" s="9">
        <f t="shared" si="0"/>
        <v>0</v>
      </c>
      <c r="L30" s="10">
        <f t="shared" si="1"/>
        <v>0</v>
      </c>
      <c r="M30" s="32">
        <f>G33-G31</f>
        <v>0</v>
      </c>
      <c r="N30" s="10">
        <f>C33-C30</f>
        <v>0</v>
      </c>
      <c r="O30" s="10">
        <v>70.8</v>
      </c>
      <c r="P30" s="26">
        <f>G33/O30*100</f>
        <v>0</v>
      </c>
      <c r="Q30" s="10">
        <v>200</v>
      </c>
      <c r="R30" s="12">
        <f>SUM(E31:E33)/3</f>
        <v>0</v>
      </c>
      <c r="T30" t="s">
        <v>75</v>
      </c>
      <c r="U30">
        <v>4107</v>
      </c>
      <c r="V30">
        <v>1832</v>
      </c>
      <c r="W30">
        <v>1092</v>
      </c>
      <c r="X30">
        <v>890</v>
      </c>
    </row>
    <row r="31" spans="1:24" x14ac:dyDescent="0.25">
      <c r="A31" s="13"/>
      <c r="B31" s="3">
        <v>10</v>
      </c>
      <c r="C31" s="4"/>
      <c r="D31" s="4"/>
      <c r="E31" s="4"/>
      <c r="F31" s="4"/>
      <c r="G31" s="20"/>
      <c r="H31" s="20"/>
      <c r="I31" s="3"/>
      <c r="J31" s="14"/>
      <c r="K31" s="13"/>
      <c r="L31" s="3"/>
      <c r="M31" s="3"/>
      <c r="N31" s="3"/>
      <c r="O31" s="3"/>
      <c r="P31" s="3"/>
      <c r="Q31" s="3"/>
      <c r="R31" s="14"/>
      <c r="T31" t="s">
        <v>76</v>
      </c>
      <c r="U31">
        <v>4067</v>
      </c>
      <c r="V31">
        <v>1786</v>
      </c>
      <c r="W31">
        <v>1085</v>
      </c>
      <c r="X31">
        <v>910</v>
      </c>
    </row>
    <row r="32" spans="1:24" x14ac:dyDescent="0.25">
      <c r="A32" s="13"/>
      <c r="B32" s="3">
        <v>20</v>
      </c>
      <c r="C32" s="4"/>
      <c r="D32" s="4"/>
      <c r="E32" s="4"/>
      <c r="F32" s="4"/>
      <c r="G32" s="20"/>
      <c r="H32" s="20"/>
      <c r="I32" s="3"/>
      <c r="J32" s="14"/>
      <c r="K32" s="13"/>
      <c r="L32" s="3"/>
      <c r="M32" s="3"/>
      <c r="N32" s="3"/>
      <c r="O32" s="3"/>
      <c r="P32" s="3"/>
      <c r="Q32" s="3"/>
      <c r="R32" s="14"/>
    </row>
    <row r="33" spans="1:18" x14ac:dyDescent="0.25">
      <c r="A33" s="15"/>
      <c r="B33" s="16">
        <v>30</v>
      </c>
      <c r="C33" s="16"/>
      <c r="D33" s="16"/>
      <c r="E33" s="16"/>
      <c r="F33" s="16"/>
      <c r="G33" s="17"/>
      <c r="H33" s="17"/>
      <c r="I33" s="16"/>
      <c r="J33" s="18"/>
      <c r="K33" s="15"/>
      <c r="L33" s="16"/>
      <c r="M33" s="16"/>
      <c r="N33" s="16"/>
      <c r="O33" s="16"/>
      <c r="P33" s="16"/>
      <c r="Q33" s="16"/>
      <c r="R33" s="18"/>
    </row>
    <row r="35" spans="1:18" x14ac:dyDescent="0.25">
      <c r="J35" t="s">
        <v>48</v>
      </c>
      <c r="K35">
        <f>AVERAGE(K2:K33)</f>
        <v>0</v>
      </c>
      <c r="L35">
        <f t="shared" ref="L35:N35" si="2">AVERAGE(L2:L33)</f>
        <v>0</v>
      </c>
      <c r="M35">
        <f t="shared" si="2"/>
        <v>0</v>
      </c>
      <c r="N35">
        <f t="shared" si="2"/>
        <v>0</v>
      </c>
    </row>
    <row r="36" spans="1:18" x14ac:dyDescent="0.25">
      <c r="C36">
        <f>C33+C29+C21+C17+C9+C5</f>
        <v>0</v>
      </c>
    </row>
    <row r="37" spans="1:18" x14ac:dyDescent="0.25">
      <c r="C37">
        <f>C36/6</f>
        <v>0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zoomScale="90" zoomScaleNormal="90" workbookViewId="0">
      <selection activeCell="F4" sqref="F4"/>
    </sheetView>
  </sheetViews>
  <sheetFormatPr defaultRowHeight="15" x14ac:dyDescent="0.25"/>
  <cols>
    <col min="1" max="1" width="10.5703125" bestFit="1" customWidth="1"/>
    <col min="2" max="2" width="11.5703125" bestFit="1" customWidth="1"/>
    <col min="3" max="3" width="12.42578125" bestFit="1" customWidth="1"/>
    <col min="4" max="4" width="9.28515625" bestFit="1" customWidth="1"/>
    <col min="5" max="5" width="10.42578125" bestFit="1" customWidth="1"/>
    <col min="6" max="6" width="10.42578125" customWidth="1"/>
    <col min="7" max="7" width="16.140625" bestFit="1" customWidth="1"/>
    <col min="8" max="8" width="16.140625" customWidth="1"/>
    <col min="9" max="9" width="14.85546875" bestFit="1" customWidth="1"/>
    <col min="10" max="10" width="15.7109375" bestFit="1" customWidth="1"/>
    <col min="11" max="11" width="14.28515625" bestFit="1" customWidth="1"/>
    <col min="12" max="12" width="13.85546875" bestFit="1" customWidth="1"/>
    <col min="14" max="14" width="16.5703125" bestFit="1" customWidth="1"/>
    <col min="15" max="15" width="8.85546875" bestFit="1" customWidth="1"/>
    <col min="16" max="16" width="13.28515625" bestFit="1" customWidth="1"/>
    <col min="17" max="17" width="8.85546875" bestFit="1" customWidth="1"/>
    <col min="18" max="18" width="12" bestFit="1" customWidth="1"/>
  </cols>
  <sheetData>
    <row r="1" spans="1:18" x14ac:dyDescent="0.25">
      <c r="A1" s="1" t="s">
        <v>22</v>
      </c>
      <c r="B1" s="24" t="s">
        <v>23</v>
      </c>
      <c r="C1" s="24" t="s">
        <v>24</v>
      </c>
      <c r="D1" s="24" t="s">
        <v>25</v>
      </c>
      <c r="E1" s="24" t="s">
        <v>26</v>
      </c>
      <c r="F1" s="24" t="s">
        <v>27</v>
      </c>
      <c r="G1" s="24" t="s">
        <v>28</v>
      </c>
      <c r="H1" s="24" t="s">
        <v>29</v>
      </c>
      <c r="I1" s="24" t="s">
        <v>30</v>
      </c>
      <c r="J1" s="24" t="s">
        <v>31</v>
      </c>
      <c r="K1" s="25" t="s">
        <v>32</v>
      </c>
      <c r="L1" s="25" t="s">
        <v>33</v>
      </c>
      <c r="M1" s="25" t="s">
        <v>12</v>
      </c>
      <c r="N1" s="25" t="s">
        <v>34</v>
      </c>
      <c r="O1" s="25" t="s">
        <v>35</v>
      </c>
      <c r="P1" s="25" t="s">
        <v>36</v>
      </c>
      <c r="Q1" s="25" t="s">
        <v>37</v>
      </c>
      <c r="R1" s="25" t="s">
        <v>38</v>
      </c>
    </row>
    <row r="2" spans="1:18" x14ac:dyDescent="0.25">
      <c r="A2" s="21" t="s">
        <v>39</v>
      </c>
      <c r="B2" s="10">
        <v>0</v>
      </c>
      <c r="C2" s="10"/>
      <c r="D2" s="10"/>
      <c r="E2" s="10"/>
      <c r="F2" s="10"/>
      <c r="G2" s="10"/>
      <c r="H2" s="10"/>
      <c r="I2" s="11"/>
      <c r="J2" s="22"/>
      <c r="K2" s="9">
        <f>I2-J2</f>
        <v>0</v>
      </c>
      <c r="L2" s="10">
        <f>D5-D3</f>
        <v>0</v>
      </c>
      <c r="M2" s="32">
        <f>G5-G3</f>
        <v>0</v>
      </c>
      <c r="N2" s="10">
        <f>C5-C2</f>
        <v>0</v>
      </c>
      <c r="O2" s="10">
        <v>52.1</v>
      </c>
      <c r="P2" s="26">
        <f>G5/O2*100</f>
        <v>0</v>
      </c>
      <c r="Q2" s="10">
        <v>180</v>
      </c>
      <c r="R2" s="27">
        <f>SUM(E3:E5)/3</f>
        <v>0</v>
      </c>
    </row>
    <row r="3" spans="1:18" x14ac:dyDescent="0.25">
      <c r="A3" s="13"/>
      <c r="B3" s="3">
        <v>10</v>
      </c>
      <c r="C3" s="3"/>
      <c r="D3" s="3"/>
      <c r="E3" s="4"/>
      <c r="F3" s="4"/>
      <c r="G3" s="28"/>
      <c r="H3" s="28"/>
      <c r="I3" s="3"/>
      <c r="J3" s="14"/>
      <c r="K3" s="13"/>
      <c r="L3" s="3"/>
      <c r="M3" s="3"/>
      <c r="N3" s="3"/>
      <c r="O3" s="3"/>
      <c r="P3" s="3"/>
      <c r="Q3" s="3"/>
      <c r="R3" s="14"/>
    </row>
    <row r="4" spans="1:18" x14ac:dyDescent="0.25">
      <c r="A4" s="13"/>
      <c r="B4" s="3">
        <v>20</v>
      </c>
      <c r="C4" s="3"/>
      <c r="D4" s="3"/>
      <c r="E4" s="4"/>
      <c r="F4" s="4"/>
      <c r="G4" s="28"/>
      <c r="H4" s="28"/>
      <c r="I4" s="3"/>
      <c r="J4" s="14"/>
      <c r="K4" s="13"/>
      <c r="L4" s="3"/>
      <c r="M4" s="3"/>
      <c r="N4" s="3"/>
      <c r="O4" s="3"/>
      <c r="P4" s="3"/>
      <c r="Q4" s="3"/>
      <c r="R4" s="14"/>
    </row>
    <row r="5" spans="1:18" x14ac:dyDescent="0.25">
      <c r="A5" s="15"/>
      <c r="B5" s="16">
        <v>30</v>
      </c>
      <c r="C5" s="16"/>
      <c r="D5" s="16"/>
      <c r="E5" s="16"/>
      <c r="F5" s="3"/>
      <c r="G5" s="28"/>
      <c r="H5" s="28"/>
      <c r="I5" s="16"/>
      <c r="J5" s="18"/>
      <c r="K5" s="15"/>
      <c r="L5" s="16"/>
      <c r="M5" s="16"/>
      <c r="N5" s="16"/>
      <c r="O5" s="16"/>
      <c r="P5" s="16"/>
      <c r="Q5" s="16"/>
      <c r="R5" s="18"/>
    </row>
    <row r="6" spans="1:18" x14ac:dyDescent="0.25">
      <c r="A6" s="31" t="s">
        <v>40</v>
      </c>
      <c r="B6" s="10">
        <v>0</v>
      </c>
      <c r="C6" s="10"/>
      <c r="D6" s="10"/>
      <c r="E6" s="10"/>
      <c r="F6" s="10"/>
      <c r="G6" s="10"/>
      <c r="H6" s="10"/>
      <c r="I6" s="11"/>
      <c r="J6" s="22"/>
      <c r="K6" s="9">
        <f t="shared" ref="K6:K30" si="0">I6-J6</f>
        <v>0</v>
      </c>
      <c r="L6" s="10">
        <f t="shared" ref="L6:L30" si="1">D9-D7</f>
        <v>0</v>
      </c>
      <c r="M6" s="32">
        <f>G9-G7</f>
        <v>0</v>
      </c>
      <c r="N6" s="10">
        <f>C9-C6</f>
        <v>0</v>
      </c>
      <c r="O6" s="10">
        <v>40.1</v>
      </c>
      <c r="P6" s="26">
        <f>G9/O6*100</f>
        <v>0</v>
      </c>
      <c r="Q6" s="10">
        <v>80</v>
      </c>
      <c r="R6" s="27">
        <f>SUM(E7:E9)/3</f>
        <v>0</v>
      </c>
    </row>
    <row r="7" spans="1:18" x14ac:dyDescent="0.25">
      <c r="A7" s="13"/>
      <c r="B7" s="3">
        <v>10</v>
      </c>
      <c r="C7" s="4"/>
      <c r="D7" s="4"/>
      <c r="E7" s="4"/>
      <c r="F7" s="4"/>
      <c r="G7" s="28"/>
      <c r="H7" s="28"/>
      <c r="I7" s="3"/>
      <c r="J7" s="14"/>
      <c r="K7" s="13"/>
      <c r="L7" s="3"/>
      <c r="M7" s="3"/>
      <c r="N7" s="3"/>
      <c r="O7" s="3"/>
      <c r="P7" s="3"/>
      <c r="Q7" s="3"/>
      <c r="R7" s="23"/>
    </row>
    <row r="8" spans="1:18" x14ac:dyDescent="0.25">
      <c r="A8" s="13"/>
      <c r="B8" s="3">
        <v>20</v>
      </c>
      <c r="C8" s="4"/>
      <c r="D8" s="4"/>
      <c r="E8" s="4"/>
      <c r="F8" s="4"/>
      <c r="G8" s="28"/>
      <c r="H8" s="28"/>
      <c r="I8" s="3"/>
      <c r="J8" s="14"/>
      <c r="K8" s="13"/>
      <c r="L8" s="3"/>
      <c r="M8" s="3"/>
      <c r="N8" s="3"/>
      <c r="O8" s="3"/>
      <c r="P8" s="3"/>
      <c r="Q8" s="3"/>
      <c r="R8" s="23"/>
    </row>
    <row r="9" spans="1:18" x14ac:dyDescent="0.25">
      <c r="A9" s="15"/>
      <c r="B9" s="16">
        <v>30</v>
      </c>
      <c r="C9" s="16"/>
      <c r="D9" s="16"/>
      <c r="E9" s="16"/>
      <c r="F9" s="3"/>
      <c r="G9" s="28"/>
      <c r="H9" s="28"/>
      <c r="I9" s="16"/>
      <c r="J9" s="18"/>
      <c r="K9" s="15"/>
      <c r="L9" s="16"/>
      <c r="M9" s="16"/>
      <c r="N9" s="16"/>
      <c r="O9" s="16"/>
      <c r="P9" s="16"/>
      <c r="Q9" s="16"/>
      <c r="R9" s="18"/>
    </row>
    <row r="10" spans="1:18" x14ac:dyDescent="0.25">
      <c r="A10" s="21" t="s">
        <v>41</v>
      </c>
      <c r="B10" s="10">
        <v>0</v>
      </c>
      <c r="C10" s="10"/>
      <c r="D10" s="10"/>
      <c r="E10" s="10"/>
      <c r="F10" s="10"/>
      <c r="G10" s="10"/>
      <c r="H10" s="10"/>
      <c r="I10" s="11"/>
      <c r="J10" s="22"/>
      <c r="K10" s="9">
        <f t="shared" si="0"/>
        <v>0</v>
      </c>
      <c r="L10" s="10">
        <f t="shared" si="1"/>
        <v>0</v>
      </c>
      <c r="M10" s="32">
        <f>G13-G11</f>
        <v>0</v>
      </c>
      <c r="N10" s="10">
        <f>C13-C10</f>
        <v>0</v>
      </c>
      <c r="O10" s="10">
        <v>66</v>
      </c>
      <c r="P10" s="26">
        <f>G13/O10*100</f>
        <v>0</v>
      </c>
      <c r="Q10" s="10">
        <v>175</v>
      </c>
      <c r="R10" s="27">
        <f>SUM(E11:E13)/3</f>
        <v>0</v>
      </c>
    </row>
    <row r="11" spans="1:18" x14ac:dyDescent="0.25">
      <c r="A11" s="13"/>
      <c r="B11" s="3">
        <v>10</v>
      </c>
      <c r="C11" s="3"/>
      <c r="D11" s="3"/>
      <c r="E11" s="4"/>
      <c r="F11" s="4"/>
      <c r="G11" s="8"/>
      <c r="H11" s="8"/>
      <c r="I11" s="3"/>
      <c r="J11" s="14"/>
      <c r="K11" s="13"/>
      <c r="L11" s="3"/>
      <c r="M11" s="3"/>
      <c r="N11" s="3"/>
      <c r="O11" s="3"/>
      <c r="P11" s="3"/>
      <c r="Q11" s="3"/>
      <c r="R11" s="14"/>
    </row>
    <row r="12" spans="1:18" x14ac:dyDescent="0.25">
      <c r="A12" s="13"/>
      <c r="B12" s="3">
        <v>20</v>
      </c>
      <c r="C12" s="3"/>
      <c r="D12" s="3"/>
      <c r="E12" s="4"/>
      <c r="F12" s="4"/>
      <c r="G12" s="8"/>
      <c r="H12" s="8"/>
      <c r="I12" s="3"/>
      <c r="J12" s="14"/>
      <c r="K12" s="13"/>
      <c r="L12" s="3"/>
      <c r="M12" s="3"/>
      <c r="N12" s="3"/>
      <c r="O12" s="3"/>
      <c r="P12" s="3"/>
      <c r="Q12" s="3"/>
      <c r="R12" s="14"/>
    </row>
    <row r="13" spans="1:18" x14ac:dyDescent="0.25">
      <c r="A13" s="15"/>
      <c r="B13" s="16">
        <v>30</v>
      </c>
      <c r="C13" s="16"/>
      <c r="D13" s="16"/>
      <c r="E13" s="16"/>
      <c r="F13" s="16"/>
      <c r="G13" s="17"/>
      <c r="H13" s="17"/>
      <c r="I13" s="16"/>
      <c r="J13" s="18"/>
      <c r="K13" s="15"/>
      <c r="L13" s="16"/>
      <c r="M13" s="16"/>
      <c r="N13" s="16"/>
      <c r="O13" s="16"/>
      <c r="P13" s="16"/>
      <c r="Q13" s="16"/>
      <c r="R13" s="18"/>
    </row>
    <row r="14" spans="1:18" x14ac:dyDescent="0.25">
      <c r="A14" s="21" t="s">
        <v>42</v>
      </c>
      <c r="B14" s="10">
        <v>0</v>
      </c>
      <c r="C14" s="11"/>
      <c r="D14" s="11"/>
      <c r="E14" s="11"/>
      <c r="F14" s="11"/>
      <c r="G14" s="11"/>
      <c r="H14" s="11"/>
      <c r="I14" s="11"/>
      <c r="J14" s="22"/>
      <c r="K14" s="9">
        <f t="shared" si="0"/>
        <v>0</v>
      </c>
      <c r="L14" s="10">
        <f t="shared" si="1"/>
        <v>0</v>
      </c>
      <c r="M14" s="32">
        <f>G17-G15</f>
        <v>0</v>
      </c>
      <c r="N14" s="10">
        <f>C17-C14</f>
        <v>0</v>
      </c>
      <c r="O14" s="10">
        <v>56.4</v>
      </c>
      <c r="P14" s="26">
        <f>G17/O14*100</f>
        <v>0</v>
      </c>
      <c r="Q14" s="10">
        <v>220</v>
      </c>
      <c r="R14" s="27">
        <f>SUM(E15:E17)/3</f>
        <v>0</v>
      </c>
    </row>
    <row r="15" spans="1:18" x14ac:dyDescent="0.25">
      <c r="A15" s="13"/>
      <c r="B15" s="3">
        <v>10</v>
      </c>
      <c r="C15" s="4"/>
      <c r="D15" s="4"/>
      <c r="E15" s="4"/>
      <c r="F15" s="4"/>
      <c r="G15" s="8"/>
      <c r="H15" s="8"/>
      <c r="I15" s="3"/>
      <c r="J15" s="14"/>
      <c r="K15" s="13"/>
      <c r="L15" s="3"/>
      <c r="M15" s="3"/>
      <c r="N15" s="3"/>
      <c r="O15" s="3"/>
      <c r="P15" s="3"/>
      <c r="Q15" s="3"/>
      <c r="R15" s="14"/>
    </row>
    <row r="16" spans="1:18" x14ac:dyDescent="0.25">
      <c r="A16" s="13"/>
      <c r="B16" s="3">
        <v>20</v>
      </c>
      <c r="C16" s="4"/>
      <c r="D16" s="4"/>
      <c r="E16" s="4"/>
      <c r="F16" s="4"/>
      <c r="G16" s="8"/>
      <c r="H16" s="8"/>
      <c r="I16" s="3"/>
      <c r="J16" s="14"/>
      <c r="K16" s="13"/>
      <c r="L16" s="3"/>
      <c r="M16" s="3"/>
      <c r="N16" s="3"/>
      <c r="O16" s="3"/>
      <c r="P16" s="3"/>
      <c r="Q16" s="3"/>
      <c r="R16" s="14"/>
    </row>
    <row r="17" spans="1:18" x14ac:dyDescent="0.25">
      <c r="A17" s="15"/>
      <c r="B17" s="16">
        <v>30</v>
      </c>
      <c r="C17" s="19"/>
      <c r="D17" s="16"/>
      <c r="E17" s="19"/>
      <c r="F17" s="19"/>
      <c r="G17" s="17"/>
      <c r="H17" s="17"/>
      <c r="I17" s="16"/>
      <c r="J17" s="18"/>
      <c r="K17" s="15"/>
      <c r="L17" s="16"/>
      <c r="M17" s="16"/>
      <c r="N17" s="16"/>
      <c r="O17" s="16"/>
      <c r="P17" s="16"/>
      <c r="Q17" s="16"/>
      <c r="R17" s="18"/>
    </row>
    <row r="18" spans="1:18" x14ac:dyDescent="0.25">
      <c r="A18" s="21" t="s">
        <v>43</v>
      </c>
      <c r="B18" s="10">
        <v>0</v>
      </c>
      <c r="C18" s="10"/>
      <c r="D18" s="10"/>
      <c r="E18" s="10"/>
      <c r="F18" s="10"/>
      <c r="G18" s="10"/>
      <c r="H18" s="10"/>
      <c r="I18" s="10"/>
      <c r="J18" s="12"/>
      <c r="K18" s="9">
        <f t="shared" si="0"/>
        <v>0</v>
      </c>
      <c r="L18" s="10">
        <f t="shared" si="1"/>
        <v>0</v>
      </c>
      <c r="M18" s="32">
        <f>G21-G19</f>
        <v>0</v>
      </c>
      <c r="N18" s="10">
        <f>C21-C18</f>
        <v>0</v>
      </c>
      <c r="O18" s="10">
        <v>50.6</v>
      </c>
      <c r="P18" s="26">
        <f>G21/O18*100</f>
        <v>0</v>
      </c>
      <c r="Q18" s="10">
        <v>90</v>
      </c>
      <c r="R18" s="27">
        <f>SUM(E19:E21)/3</f>
        <v>0</v>
      </c>
    </row>
    <row r="19" spans="1:18" x14ac:dyDescent="0.25">
      <c r="A19" s="13"/>
      <c r="B19" s="3">
        <v>10</v>
      </c>
      <c r="C19" s="3"/>
      <c r="D19" s="3"/>
      <c r="E19" s="4"/>
      <c r="F19" s="4"/>
      <c r="G19" s="8"/>
      <c r="H19" s="8"/>
      <c r="I19" s="3"/>
      <c r="J19" s="14"/>
      <c r="K19" s="13"/>
      <c r="L19" s="3"/>
      <c r="M19" s="3"/>
      <c r="N19" s="3"/>
      <c r="O19" s="3"/>
      <c r="P19" s="3"/>
      <c r="Q19" s="3"/>
      <c r="R19" s="14"/>
    </row>
    <row r="20" spans="1:18" x14ac:dyDescent="0.25">
      <c r="A20" s="13"/>
      <c r="B20" s="3">
        <v>20</v>
      </c>
      <c r="C20" s="3"/>
      <c r="D20" s="3"/>
      <c r="E20" s="4"/>
      <c r="F20" s="4"/>
      <c r="G20" s="8"/>
      <c r="H20" s="8"/>
      <c r="I20" s="3"/>
      <c r="J20" s="14"/>
      <c r="K20" s="13"/>
      <c r="L20" s="3"/>
      <c r="M20" s="3"/>
      <c r="N20" s="3"/>
      <c r="O20" s="3"/>
      <c r="P20" s="3"/>
      <c r="Q20" s="3"/>
      <c r="R20" s="14"/>
    </row>
    <row r="21" spans="1:18" x14ac:dyDescent="0.25">
      <c r="A21" s="15"/>
      <c r="B21" s="16">
        <v>30</v>
      </c>
      <c r="C21" s="16"/>
      <c r="D21" s="16"/>
      <c r="E21" s="16"/>
      <c r="F21" s="16"/>
      <c r="G21" s="17"/>
      <c r="H21" s="17"/>
      <c r="I21" s="16"/>
      <c r="J21" s="18"/>
      <c r="K21" s="15"/>
      <c r="L21" s="16"/>
      <c r="M21" s="16"/>
      <c r="N21" s="16"/>
      <c r="O21" s="16"/>
      <c r="P21" s="16"/>
      <c r="Q21" s="16"/>
      <c r="R21" s="18"/>
    </row>
    <row r="22" spans="1:18" x14ac:dyDescent="0.25">
      <c r="A22" s="21" t="s">
        <v>44</v>
      </c>
      <c r="B22" s="10">
        <v>0</v>
      </c>
      <c r="C22" s="10"/>
      <c r="D22" s="10"/>
      <c r="E22" s="10"/>
      <c r="F22" s="10"/>
      <c r="G22" s="10"/>
      <c r="H22" s="10"/>
      <c r="I22" s="10"/>
      <c r="J22" s="12"/>
      <c r="K22" s="9">
        <f t="shared" si="0"/>
        <v>0</v>
      </c>
      <c r="L22" s="10">
        <f t="shared" si="1"/>
        <v>0</v>
      </c>
      <c r="M22" s="32">
        <f>G25-G23</f>
        <v>0</v>
      </c>
      <c r="N22" s="10">
        <f>C25-C22</f>
        <v>0</v>
      </c>
      <c r="O22" s="10">
        <v>44.7</v>
      </c>
      <c r="P22" s="26">
        <f>G25/O22*100</f>
        <v>0</v>
      </c>
      <c r="Q22" s="10">
        <v>160</v>
      </c>
      <c r="R22" s="27">
        <f>SUM(E23:E25)/3</f>
        <v>0</v>
      </c>
    </row>
    <row r="23" spans="1:18" x14ac:dyDescent="0.25">
      <c r="A23" s="13"/>
      <c r="B23" s="3">
        <v>10</v>
      </c>
      <c r="C23" s="4"/>
      <c r="D23" s="4"/>
      <c r="E23" s="4"/>
      <c r="F23" s="4"/>
      <c r="G23" s="20"/>
      <c r="H23" s="20"/>
      <c r="I23" s="3"/>
      <c r="J23" s="14"/>
      <c r="K23" s="13"/>
      <c r="L23" s="3"/>
      <c r="M23" s="3"/>
      <c r="N23" s="3"/>
      <c r="O23" s="3"/>
      <c r="P23" s="3"/>
      <c r="Q23" s="3"/>
      <c r="R23" s="14"/>
    </row>
    <row r="24" spans="1:18" x14ac:dyDescent="0.25">
      <c r="A24" s="13"/>
      <c r="B24" s="3">
        <v>20</v>
      </c>
      <c r="C24" s="4"/>
      <c r="D24" s="4"/>
      <c r="E24" s="4"/>
      <c r="F24" s="4"/>
      <c r="G24" s="20"/>
      <c r="H24" s="20"/>
      <c r="I24" s="3"/>
      <c r="J24" s="14"/>
      <c r="K24" s="13"/>
      <c r="L24" s="3"/>
      <c r="M24" s="3"/>
      <c r="N24" s="3"/>
      <c r="O24" s="3"/>
      <c r="P24" s="3"/>
      <c r="Q24" s="3"/>
      <c r="R24" s="14"/>
    </row>
    <row r="25" spans="1:18" x14ac:dyDescent="0.25">
      <c r="A25" s="15"/>
      <c r="B25" s="16">
        <v>30</v>
      </c>
      <c r="C25" s="16"/>
      <c r="D25" s="16"/>
      <c r="E25" s="16"/>
      <c r="F25" s="16"/>
      <c r="G25" s="17"/>
      <c r="H25" s="17"/>
      <c r="I25" s="16"/>
      <c r="J25" s="18"/>
      <c r="K25" s="15"/>
      <c r="L25" s="16"/>
      <c r="M25" s="16"/>
      <c r="N25" s="16"/>
      <c r="O25" s="16"/>
      <c r="P25" s="16"/>
      <c r="Q25" s="16"/>
      <c r="R25" s="18"/>
    </row>
    <row r="26" spans="1:18" x14ac:dyDescent="0.25">
      <c r="A26" s="21" t="s">
        <v>45</v>
      </c>
      <c r="B26" s="10">
        <v>0</v>
      </c>
      <c r="C26" s="10"/>
      <c r="D26" s="10"/>
      <c r="E26" s="10"/>
      <c r="F26" s="10"/>
      <c r="G26" s="10"/>
      <c r="H26" s="10"/>
      <c r="I26" s="10"/>
      <c r="J26" s="12"/>
      <c r="K26" s="9">
        <f t="shared" si="0"/>
        <v>0</v>
      </c>
      <c r="L26" s="10">
        <f t="shared" si="1"/>
        <v>0</v>
      </c>
      <c r="M26" s="32">
        <f>G29-G27</f>
        <v>0</v>
      </c>
      <c r="N26" s="10">
        <f>C29-C26</f>
        <v>0</v>
      </c>
      <c r="O26" s="10">
        <v>47</v>
      </c>
      <c r="P26" s="26">
        <f>G29/O26*100</f>
        <v>0</v>
      </c>
      <c r="Q26" s="10">
        <v>110</v>
      </c>
      <c r="R26" s="27">
        <f>SUM(E27:E29)/3</f>
        <v>0</v>
      </c>
    </row>
    <row r="27" spans="1:18" x14ac:dyDescent="0.25">
      <c r="A27" s="13"/>
      <c r="B27" s="3">
        <v>10</v>
      </c>
      <c r="C27" s="4"/>
      <c r="D27" s="4"/>
      <c r="E27" s="4"/>
      <c r="F27" s="4"/>
      <c r="G27" s="28"/>
      <c r="H27" s="28"/>
      <c r="I27" s="3"/>
      <c r="J27" s="14"/>
      <c r="K27" s="13"/>
      <c r="L27" s="3"/>
      <c r="M27" s="3"/>
      <c r="N27" s="3"/>
      <c r="O27" s="3"/>
      <c r="P27" s="3"/>
      <c r="Q27" s="3"/>
      <c r="R27" s="14"/>
    </row>
    <row r="28" spans="1:18" x14ac:dyDescent="0.25">
      <c r="A28" s="13"/>
      <c r="B28" s="3">
        <v>20</v>
      </c>
      <c r="C28" s="4"/>
      <c r="D28" s="4"/>
      <c r="E28" s="4"/>
      <c r="F28" s="4"/>
      <c r="G28" s="28"/>
      <c r="H28" s="28"/>
      <c r="I28" s="3"/>
      <c r="J28" s="14"/>
      <c r="K28" s="13"/>
      <c r="L28" s="3"/>
      <c r="M28" s="3"/>
      <c r="N28" s="3"/>
      <c r="O28" s="3"/>
      <c r="P28" s="3"/>
      <c r="Q28" s="3"/>
      <c r="R28" s="14"/>
    </row>
    <row r="29" spans="1:18" x14ac:dyDescent="0.25">
      <c r="A29" s="15"/>
      <c r="B29" s="16">
        <v>30</v>
      </c>
      <c r="C29" s="16"/>
      <c r="D29" s="16"/>
      <c r="E29" s="16"/>
      <c r="F29" s="16"/>
      <c r="G29" s="29"/>
      <c r="H29" s="29"/>
      <c r="I29" s="16"/>
      <c r="J29" s="18"/>
      <c r="K29" s="15"/>
      <c r="L29" s="16"/>
      <c r="M29" s="16"/>
      <c r="N29" s="16"/>
      <c r="O29" s="16"/>
      <c r="P29" s="16"/>
      <c r="Q29" s="16"/>
      <c r="R29" s="18"/>
    </row>
    <row r="30" spans="1:18" x14ac:dyDescent="0.25">
      <c r="A30" s="30" t="s">
        <v>46</v>
      </c>
      <c r="B30" s="10">
        <v>0</v>
      </c>
      <c r="C30" s="4"/>
      <c r="D30" s="3"/>
      <c r="E30" s="3"/>
      <c r="F30" s="3"/>
      <c r="G30" s="3"/>
      <c r="H30" s="3"/>
      <c r="I30" s="3"/>
      <c r="J30" s="14"/>
      <c r="K30" s="9">
        <f t="shared" si="0"/>
        <v>0</v>
      </c>
      <c r="L30" s="10">
        <f t="shared" si="1"/>
        <v>0</v>
      </c>
      <c r="M30" s="32">
        <f>G33-G31</f>
        <v>0</v>
      </c>
      <c r="N30" s="10">
        <f>C33-C30</f>
        <v>0</v>
      </c>
      <c r="O30" s="10">
        <v>70.8</v>
      </c>
      <c r="P30" s="26">
        <f>G33/O30*100</f>
        <v>0</v>
      </c>
      <c r="Q30" s="10">
        <v>200</v>
      </c>
      <c r="R30" s="12">
        <f>SUM(E31:E33)/3</f>
        <v>0</v>
      </c>
    </row>
    <row r="31" spans="1:18" x14ac:dyDescent="0.25">
      <c r="A31" s="13"/>
      <c r="B31" s="3">
        <v>10</v>
      </c>
      <c r="C31" s="4"/>
      <c r="D31" s="4"/>
      <c r="E31" s="4"/>
      <c r="F31" s="4"/>
      <c r="G31" s="20"/>
      <c r="H31" s="20"/>
      <c r="I31" s="3"/>
      <c r="J31" s="14"/>
      <c r="K31" s="13"/>
      <c r="L31" s="3"/>
      <c r="M31" s="3"/>
      <c r="N31" s="3"/>
      <c r="O31" s="3"/>
      <c r="P31" s="3"/>
      <c r="Q31" s="3"/>
      <c r="R31" s="14"/>
    </row>
    <row r="32" spans="1:18" x14ac:dyDescent="0.25">
      <c r="A32" s="13"/>
      <c r="B32" s="3">
        <v>20</v>
      </c>
      <c r="C32" s="4"/>
      <c r="D32" s="4"/>
      <c r="E32" s="4"/>
      <c r="F32" s="4"/>
      <c r="G32" s="20"/>
      <c r="H32" s="20"/>
      <c r="I32" s="3"/>
      <c r="J32" s="14"/>
      <c r="K32" s="13"/>
      <c r="L32" s="3"/>
      <c r="M32" s="3"/>
      <c r="N32" s="3"/>
      <c r="O32" s="3"/>
      <c r="P32" s="3"/>
      <c r="Q32" s="3"/>
      <c r="R32" s="14"/>
    </row>
    <row r="33" spans="1:18" x14ac:dyDescent="0.25">
      <c r="A33" s="15"/>
      <c r="B33" s="16">
        <v>30</v>
      </c>
      <c r="C33" s="16"/>
      <c r="D33" s="16"/>
      <c r="E33" s="16"/>
      <c r="F33" s="16"/>
      <c r="G33" s="17"/>
      <c r="H33" s="17"/>
      <c r="I33" s="16"/>
      <c r="J33" s="18"/>
      <c r="K33" s="15"/>
      <c r="L33" s="16"/>
      <c r="M33" s="16"/>
      <c r="N33" s="16"/>
      <c r="O33" s="16"/>
      <c r="P33" s="16"/>
      <c r="Q33" s="16"/>
      <c r="R33" s="18"/>
    </row>
    <row r="35" spans="1:18" x14ac:dyDescent="0.25">
      <c r="J35" t="s">
        <v>48</v>
      </c>
      <c r="K35">
        <f>AVERAGE(K2:K34)</f>
        <v>0</v>
      </c>
      <c r="L35">
        <f t="shared" ref="L35:N35" si="2">AVERAGE(L2:L34)</f>
        <v>0</v>
      </c>
      <c r="M35">
        <f t="shared" si="2"/>
        <v>0</v>
      </c>
      <c r="N35">
        <f t="shared" si="2"/>
        <v>0</v>
      </c>
    </row>
    <row r="36" spans="1:18" x14ac:dyDescent="0.25">
      <c r="C36">
        <f>C33+C29+C25+C21+C17+C13+C9+C5</f>
        <v>0</v>
      </c>
    </row>
    <row r="37" spans="1:18" x14ac:dyDescent="0.25">
      <c r="C37">
        <f>C36/8</f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06615145061D4EACEAB05172B34509" ma:contentTypeVersion="10" ma:contentTypeDescription="Create a new document." ma:contentTypeScope="" ma:versionID="4e01823f9d952a0f45a5f91f23963ac1">
  <xsd:schema xmlns:xsd="http://www.w3.org/2001/XMLSchema" xmlns:xs="http://www.w3.org/2001/XMLSchema" xmlns:p="http://schemas.microsoft.com/office/2006/metadata/properties" xmlns:ns3="4f627824-a7cf-4e54-9661-934e5f85792b" xmlns:ns4="19514574-b5d9-49eb-9678-28308461b4ba" targetNamespace="http://schemas.microsoft.com/office/2006/metadata/properties" ma:root="true" ma:fieldsID="de302c2569132f59c9afa42ad3cd4b08" ns3:_="" ns4:_="">
    <xsd:import namespace="4f627824-a7cf-4e54-9661-934e5f85792b"/>
    <xsd:import namespace="19514574-b5d9-49eb-9678-28308461b4ba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EventHashCode" minOccurs="0"/>
                <xsd:element ref="ns4:MediaServiceGenerationTim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627824-a7cf-4e54-9661-934e5f85792b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514574-b5d9-49eb-9678-28308461b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D8FDF3-E8EC-48F6-B3C1-C64C101D70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53050-EF5D-4DDD-92D3-0B37C016585C}">
  <ds:schemaRefs>
    <ds:schemaRef ds:uri="http://schemas.microsoft.com/office/2006/documentManagement/types"/>
    <ds:schemaRef ds:uri="19514574-b5d9-49eb-9678-28308461b4ba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4f627824-a7cf-4e54-9661-934e5f85792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C3C5CB4-9DC6-4B3B-BBEB-A4684F760E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627824-a7cf-4e54-9661-934e5f85792b"/>
    <ds:schemaRef ds:uri="19514574-b5d9-49eb-9678-28308461b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Overall Summary</vt:lpstr>
      <vt:lpstr>Ambient test</vt:lpstr>
      <vt:lpstr>Cold test</vt:lpstr>
      <vt:lpstr>Hot Test</vt:lpstr>
      <vt:lpstr>Hypoxic</vt:lpstr>
      <vt:lpstr>Normoxic</vt:lpstr>
      <vt:lpstr>Grip Strength</vt:lpstr>
      <vt:lpstr>Hypoxic 2017</vt:lpstr>
      <vt:lpstr>Normoxic 2017</vt:lpstr>
      <vt:lpstr>Hot with external cooling</vt:lpstr>
      <vt:lpstr>Hot with internal cooling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Geraint Forster</cp:lastModifiedBy>
  <cp:revision/>
  <dcterms:created xsi:type="dcterms:W3CDTF">2018-02-15T13:49:18Z</dcterms:created>
  <dcterms:modified xsi:type="dcterms:W3CDTF">2019-12-06T13:15:59Z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0x010100AC06615145061D4EACEAB05172B34509</vt:lpwstr>
  </property>
</Properties>
</file>