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James/Desktop/Uni/Uni Third Year/Electric and Hybrid Propulsion Control/"/>
    </mc:Choice>
  </mc:AlternateContent>
  <bookViews>
    <workbookView xWindow="0" yWindow="460" windowWidth="25600" windowHeight="142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17" i="1" l="1"/>
  <c r="W16" i="1"/>
  <c r="W15" i="1"/>
  <c r="W14" i="1"/>
  <c r="W13" i="1"/>
  <c r="X13" i="1"/>
  <c r="X17" i="1"/>
  <c r="X16" i="1"/>
  <c r="X15" i="1"/>
  <c r="X14" i="1"/>
  <c r="T6" i="1"/>
  <c r="F122" i="1"/>
  <c r="H122" i="1"/>
  <c r="I122" i="1"/>
  <c r="C122" i="1"/>
  <c r="L122" i="1"/>
  <c r="F121" i="1"/>
  <c r="H121" i="1"/>
  <c r="I121" i="1"/>
  <c r="C121" i="1"/>
  <c r="L121" i="1"/>
  <c r="F120" i="1"/>
  <c r="H120" i="1"/>
  <c r="I120" i="1"/>
  <c r="C120" i="1"/>
  <c r="L120" i="1"/>
  <c r="F119" i="1"/>
  <c r="H119" i="1"/>
  <c r="I119" i="1"/>
  <c r="C119" i="1"/>
  <c r="L119" i="1"/>
  <c r="F118" i="1"/>
  <c r="H118" i="1"/>
  <c r="I118" i="1"/>
  <c r="C118" i="1"/>
  <c r="L118" i="1"/>
  <c r="F117" i="1"/>
  <c r="H117" i="1"/>
  <c r="I117" i="1"/>
  <c r="C117" i="1"/>
  <c r="L117" i="1"/>
  <c r="F116" i="1"/>
  <c r="H116" i="1"/>
  <c r="I116" i="1"/>
  <c r="C116" i="1"/>
  <c r="L116" i="1"/>
  <c r="F115" i="1"/>
  <c r="H115" i="1"/>
  <c r="I115" i="1"/>
  <c r="C115" i="1"/>
  <c r="L115" i="1"/>
  <c r="F114" i="1"/>
  <c r="H114" i="1"/>
  <c r="I114" i="1"/>
  <c r="C114" i="1"/>
  <c r="L114" i="1"/>
  <c r="F113" i="1"/>
  <c r="H113" i="1"/>
  <c r="I113" i="1"/>
  <c r="C113" i="1"/>
  <c r="L113" i="1"/>
  <c r="F112" i="1"/>
  <c r="H112" i="1"/>
  <c r="I112" i="1"/>
  <c r="C112" i="1"/>
  <c r="L112" i="1"/>
  <c r="F111" i="1"/>
  <c r="H111" i="1"/>
  <c r="I111" i="1"/>
  <c r="C111" i="1"/>
  <c r="L111" i="1"/>
  <c r="F110" i="1"/>
  <c r="H110" i="1"/>
  <c r="I110" i="1"/>
  <c r="C110" i="1"/>
  <c r="L110" i="1"/>
  <c r="F109" i="1"/>
  <c r="H109" i="1"/>
  <c r="I109" i="1"/>
  <c r="C109" i="1"/>
  <c r="L109" i="1"/>
  <c r="F108" i="1"/>
  <c r="H108" i="1"/>
  <c r="I108" i="1"/>
  <c r="C108" i="1"/>
  <c r="L108" i="1"/>
  <c r="F107" i="1"/>
  <c r="H107" i="1"/>
  <c r="I107" i="1"/>
  <c r="C107" i="1"/>
  <c r="L107" i="1"/>
  <c r="F106" i="1"/>
  <c r="H106" i="1"/>
  <c r="I106" i="1"/>
  <c r="C106" i="1"/>
  <c r="L106" i="1"/>
  <c r="F105" i="1"/>
  <c r="H105" i="1"/>
  <c r="I105" i="1"/>
  <c r="C105" i="1"/>
  <c r="L105" i="1"/>
  <c r="F104" i="1"/>
  <c r="H104" i="1"/>
  <c r="I104" i="1"/>
  <c r="C104" i="1"/>
  <c r="L104" i="1"/>
  <c r="F103" i="1"/>
  <c r="H103" i="1"/>
  <c r="I103" i="1"/>
  <c r="C103" i="1"/>
  <c r="L103" i="1"/>
  <c r="F102" i="1"/>
  <c r="H102" i="1"/>
  <c r="I102" i="1"/>
  <c r="C102" i="1"/>
  <c r="L102" i="1"/>
  <c r="F101" i="1"/>
  <c r="H101" i="1"/>
  <c r="I101" i="1"/>
  <c r="C101" i="1"/>
  <c r="L101" i="1"/>
  <c r="F100" i="1"/>
  <c r="H100" i="1"/>
  <c r="I100" i="1"/>
  <c r="C100" i="1"/>
  <c r="L100" i="1"/>
  <c r="F99" i="1"/>
  <c r="H99" i="1"/>
  <c r="I99" i="1"/>
  <c r="C99" i="1"/>
  <c r="L99" i="1"/>
  <c r="F98" i="1"/>
  <c r="H98" i="1"/>
  <c r="I98" i="1"/>
  <c r="C98" i="1"/>
  <c r="L98" i="1"/>
  <c r="F97" i="1"/>
  <c r="H97" i="1"/>
  <c r="I97" i="1"/>
  <c r="C97" i="1"/>
  <c r="L97" i="1"/>
  <c r="F96" i="1"/>
  <c r="H96" i="1"/>
  <c r="I96" i="1"/>
  <c r="C96" i="1"/>
  <c r="L96" i="1"/>
  <c r="F95" i="1"/>
  <c r="H95" i="1"/>
  <c r="I95" i="1"/>
  <c r="C95" i="1"/>
  <c r="L95" i="1"/>
  <c r="F94" i="1"/>
  <c r="H94" i="1"/>
  <c r="I94" i="1"/>
  <c r="C94" i="1"/>
  <c r="L94" i="1"/>
  <c r="F93" i="1"/>
  <c r="H93" i="1"/>
  <c r="I93" i="1"/>
  <c r="C93" i="1"/>
  <c r="L93" i="1"/>
  <c r="F92" i="1"/>
  <c r="H92" i="1"/>
  <c r="I92" i="1"/>
  <c r="C92" i="1"/>
  <c r="L92" i="1"/>
  <c r="F91" i="1"/>
  <c r="H91" i="1"/>
  <c r="I91" i="1"/>
  <c r="C91" i="1"/>
  <c r="L91" i="1"/>
  <c r="F90" i="1"/>
  <c r="H90" i="1"/>
  <c r="I90" i="1"/>
  <c r="C90" i="1"/>
  <c r="L90" i="1"/>
  <c r="F89" i="1"/>
  <c r="H89" i="1"/>
  <c r="I89" i="1"/>
  <c r="C89" i="1"/>
  <c r="L89" i="1"/>
  <c r="F88" i="1"/>
  <c r="H88" i="1"/>
  <c r="I88" i="1"/>
  <c r="C88" i="1"/>
  <c r="L88" i="1"/>
  <c r="F87" i="1"/>
  <c r="H87" i="1"/>
  <c r="I87" i="1"/>
  <c r="C87" i="1"/>
  <c r="L87" i="1"/>
  <c r="F86" i="1"/>
  <c r="H86" i="1"/>
  <c r="I86" i="1"/>
  <c r="C86" i="1"/>
  <c r="L86" i="1"/>
  <c r="F85" i="1"/>
  <c r="H85" i="1"/>
  <c r="I85" i="1"/>
  <c r="C85" i="1"/>
  <c r="L85" i="1"/>
  <c r="F84" i="1"/>
  <c r="H84" i="1"/>
  <c r="I84" i="1"/>
  <c r="C84" i="1"/>
  <c r="L84" i="1"/>
  <c r="F83" i="1"/>
  <c r="H83" i="1"/>
  <c r="I83" i="1"/>
  <c r="C83" i="1"/>
  <c r="L83" i="1"/>
  <c r="F82" i="1"/>
  <c r="H82" i="1"/>
  <c r="I82" i="1"/>
  <c r="C82" i="1"/>
  <c r="L82" i="1"/>
  <c r="F81" i="1"/>
  <c r="H81" i="1"/>
  <c r="I81" i="1"/>
  <c r="C81" i="1"/>
  <c r="L81" i="1"/>
  <c r="F80" i="1"/>
  <c r="H80" i="1"/>
  <c r="I80" i="1"/>
  <c r="C80" i="1"/>
  <c r="L80" i="1"/>
  <c r="F79" i="1"/>
  <c r="H79" i="1"/>
  <c r="I79" i="1"/>
  <c r="C79" i="1"/>
  <c r="L79" i="1"/>
  <c r="F78" i="1"/>
  <c r="H78" i="1"/>
  <c r="I78" i="1"/>
  <c r="C78" i="1"/>
  <c r="L78" i="1"/>
  <c r="F77" i="1"/>
  <c r="H77" i="1"/>
  <c r="I77" i="1"/>
  <c r="C77" i="1"/>
  <c r="L77" i="1"/>
  <c r="F76" i="1"/>
  <c r="H76" i="1"/>
  <c r="I76" i="1"/>
  <c r="C76" i="1"/>
  <c r="L76" i="1"/>
  <c r="F75" i="1"/>
  <c r="H75" i="1"/>
  <c r="I75" i="1"/>
  <c r="C75" i="1"/>
  <c r="L75" i="1"/>
  <c r="F74" i="1"/>
  <c r="H74" i="1"/>
  <c r="I74" i="1"/>
  <c r="C74" i="1"/>
  <c r="L74" i="1"/>
  <c r="F73" i="1"/>
  <c r="H73" i="1"/>
  <c r="I73" i="1"/>
  <c r="C73" i="1"/>
  <c r="L73" i="1"/>
  <c r="F72" i="1"/>
  <c r="H72" i="1"/>
  <c r="I72" i="1"/>
  <c r="C72" i="1"/>
  <c r="L72" i="1"/>
  <c r="F71" i="1"/>
  <c r="H71" i="1"/>
  <c r="I71" i="1"/>
  <c r="C71" i="1"/>
  <c r="L71" i="1"/>
  <c r="F70" i="1"/>
  <c r="H70" i="1"/>
  <c r="I70" i="1"/>
  <c r="C70" i="1"/>
  <c r="L70" i="1"/>
  <c r="F69" i="1"/>
  <c r="H69" i="1"/>
  <c r="I69" i="1"/>
  <c r="C69" i="1"/>
  <c r="L69" i="1"/>
  <c r="F68" i="1"/>
  <c r="H68" i="1"/>
  <c r="I68" i="1"/>
  <c r="C68" i="1"/>
  <c r="L68" i="1"/>
  <c r="F67" i="1"/>
  <c r="H67" i="1"/>
  <c r="I67" i="1"/>
  <c r="C67" i="1"/>
  <c r="L67" i="1"/>
  <c r="F66" i="1"/>
  <c r="H66" i="1"/>
  <c r="I66" i="1"/>
  <c r="C66" i="1"/>
  <c r="L66" i="1"/>
  <c r="F65" i="1"/>
  <c r="H65" i="1"/>
  <c r="I65" i="1"/>
  <c r="C65" i="1"/>
  <c r="L65" i="1"/>
  <c r="F64" i="1"/>
  <c r="H64" i="1"/>
  <c r="I64" i="1"/>
  <c r="C64" i="1"/>
  <c r="L64" i="1"/>
  <c r="F63" i="1"/>
  <c r="H63" i="1"/>
  <c r="I63" i="1"/>
  <c r="C63" i="1"/>
  <c r="L63" i="1"/>
  <c r="F62" i="1"/>
  <c r="H62" i="1"/>
  <c r="I62" i="1"/>
  <c r="C62" i="1"/>
  <c r="L62" i="1"/>
  <c r="F61" i="1"/>
  <c r="H61" i="1"/>
  <c r="I61" i="1"/>
  <c r="C61" i="1"/>
  <c r="L61" i="1"/>
  <c r="F60" i="1"/>
  <c r="H60" i="1"/>
  <c r="I60" i="1"/>
  <c r="C60" i="1"/>
  <c r="L60" i="1"/>
  <c r="F59" i="1"/>
  <c r="H59" i="1"/>
  <c r="I59" i="1"/>
  <c r="C59" i="1"/>
  <c r="L59" i="1"/>
  <c r="F58" i="1"/>
  <c r="H58" i="1"/>
  <c r="I58" i="1"/>
  <c r="C58" i="1"/>
  <c r="L58" i="1"/>
  <c r="F57" i="1"/>
  <c r="H57" i="1"/>
  <c r="I57" i="1"/>
  <c r="C57" i="1"/>
  <c r="L57" i="1"/>
  <c r="F56" i="1"/>
  <c r="H56" i="1"/>
  <c r="I56" i="1"/>
  <c r="C56" i="1"/>
  <c r="L56" i="1"/>
  <c r="F55" i="1"/>
  <c r="H55" i="1"/>
  <c r="I55" i="1"/>
  <c r="C55" i="1"/>
  <c r="L55" i="1"/>
  <c r="F54" i="1"/>
  <c r="H54" i="1"/>
  <c r="I54" i="1"/>
  <c r="C54" i="1"/>
  <c r="L54" i="1"/>
  <c r="F53" i="1"/>
  <c r="H53" i="1"/>
  <c r="I53" i="1"/>
  <c r="C53" i="1"/>
  <c r="L53" i="1"/>
  <c r="F52" i="1"/>
  <c r="H52" i="1"/>
  <c r="I52" i="1"/>
  <c r="C52" i="1"/>
  <c r="L52" i="1"/>
  <c r="F51" i="1"/>
  <c r="H51" i="1"/>
  <c r="I51" i="1"/>
  <c r="C51" i="1"/>
  <c r="L51" i="1"/>
  <c r="F50" i="1"/>
  <c r="H50" i="1"/>
  <c r="I50" i="1"/>
  <c r="C50" i="1"/>
  <c r="L50" i="1"/>
  <c r="F49" i="1"/>
  <c r="H49" i="1"/>
  <c r="I49" i="1"/>
  <c r="C49" i="1"/>
  <c r="L49" i="1"/>
  <c r="F48" i="1"/>
  <c r="H48" i="1"/>
  <c r="I48" i="1"/>
  <c r="C48" i="1"/>
  <c r="L48" i="1"/>
  <c r="F47" i="1"/>
  <c r="H47" i="1"/>
  <c r="I47" i="1"/>
  <c r="C47" i="1"/>
  <c r="L47" i="1"/>
  <c r="F46" i="1"/>
  <c r="H46" i="1"/>
  <c r="I46" i="1"/>
  <c r="C46" i="1"/>
  <c r="L46" i="1"/>
  <c r="F45" i="1"/>
  <c r="H45" i="1"/>
  <c r="I45" i="1"/>
  <c r="C45" i="1"/>
  <c r="L45" i="1"/>
  <c r="F44" i="1"/>
  <c r="H44" i="1"/>
  <c r="I44" i="1"/>
  <c r="C44" i="1"/>
  <c r="L44" i="1"/>
  <c r="F43" i="1"/>
  <c r="H43" i="1"/>
  <c r="I43" i="1"/>
  <c r="C43" i="1"/>
  <c r="L43" i="1"/>
  <c r="F42" i="1"/>
  <c r="H42" i="1"/>
  <c r="I42" i="1"/>
  <c r="C42" i="1"/>
  <c r="L42" i="1"/>
  <c r="F41" i="1"/>
  <c r="H41" i="1"/>
  <c r="I41" i="1"/>
  <c r="C41" i="1"/>
  <c r="L41" i="1"/>
  <c r="F40" i="1"/>
  <c r="H40" i="1"/>
  <c r="I40" i="1"/>
  <c r="C40" i="1"/>
  <c r="L40" i="1"/>
  <c r="F39" i="1"/>
  <c r="H39" i="1"/>
  <c r="I39" i="1"/>
  <c r="C39" i="1"/>
  <c r="L39" i="1"/>
  <c r="F38" i="1"/>
  <c r="H38" i="1"/>
  <c r="I38" i="1"/>
  <c r="C38" i="1"/>
  <c r="L38" i="1"/>
  <c r="F37" i="1"/>
  <c r="H37" i="1"/>
  <c r="I37" i="1"/>
  <c r="C37" i="1"/>
  <c r="L37" i="1"/>
  <c r="F36" i="1"/>
  <c r="H36" i="1"/>
  <c r="I36" i="1"/>
  <c r="C36" i="1"/>
  <c r="L36" i="1"/>
  <c r="F35" i="1"/>
  <c r="H35" i="1"/>
  <c r="I35" i="1"/>
  <c r="C35" i="1"/>
  <c r="L35" i="1"/>
  <c r="F34" i="1"/>
  <c r="H34" i="1"/>
  <c r="I34" i="1"/>
  <c r="C34" i="1"/>
  <c r="L34" i="1"/>
  <c r="F33" i="1"/>
  <c r="H33" i="1"/>
  <c r="I33" i="1"/>
  <c r="C33" i="1"/>
  <c r="L33" i="1"/>
  <c r="F32" i="1"/>
  <c r="H32" i="1"/>
  <c r="I32" i="1"/>
  <c r="C32" i="1"/>
  <c r="L32" i="1"/>
  <c r="F31" i="1"/>
  <c r="H31" i="1"/>
  <c r="I31" i="1"/>
  <c r="C31" i="1"/>
  <c r="L31" i="1"/>
  <c r="F30" i="1"/>
  <c r="H30" i="1"/>
  <c r="I30" i="1"/>
  <c r="C30" i="1"/>
  <c r="L30" i="1"/>
  <c r="F29" i="1"/>
  <c r="H29" i="1"/>
  <c r="I29" i="1"/>
  <c r="C29" i="1"/>
  <c r="L29" i="1"/>
  <c r="F28" i="1"/>
  <c r="H28" i="1"/>
  <c r="I28" i="1"/>
  <c r="C28" i="1"/>
  <c r="L28" i="1"/>
  <c r="F27" i="1"/>
  <c r="H27" i="1"/>
  <c r="I27" i="1"/>
  <c r="C27" i="1"/>
  <c r="L27" i="1"/>
  <c r="F26" i="1"/>
  <c r="H26" i="1"/>
  <c r="I26" i="1"/>
  <c r="C26" i="1"/>
  <c r="L26" i="1"/>
  <c r="F25" i="1"/>
  <c r="H25" i="1"/>
  <c r="I25" i="1"/>
  <c r="C25" i="1"/>
  <c r="L25" i="1"/>
  <c r="F24" i="1"/>
  <c r="H24" i="1"/>
  <c r="I24" i="1"/>
  <c r="C24" i="1"/>
  <c r="L24" i="1"/>
  <c r="F23" i="1"/>
  <c r="H23" i="1"/>
  <c r="I23" i="1"/>
  <c r="C23" i="1"/>
  <c r="L23" i="1"/>
  <c r="F22" i="1"/>
  <c r="H22" i="1"/>
  <c r="I22" i="1"/>
  <c r="C22" i="1"/>
  <c r="L22" i="1"/>
  <c r="F21" i="1"/>
  <c r="H21" i="1"/>
  <c r="I21" i="1"/>
  <c r="C21" i="1"/>
  <c r="L21" i="1"/>
  <c r="F20" i="1"/>
  <c r="H20" i="1"/>
  <c r="I20" i="1"/>
  <c r="C20" i="1"/>
  <c r="L20" i="1"/>
  <c r="F19" i="1"/>
  <c r="H19" i="1"/>
  <c r="I19" i="1"/>
  <c r="C19" i="1"/>
  <c r="L19" i="1"/>
  <c r="F18" i="1"/>
  <c r="H18" i="1"/>
  <c r="I18" i="1"/>
  <c r="C18" i="1"/>
  <c r="L18" i="1"/>
  <c r="F17" i="1"/>
  <c r="H17" i="1"/>
  <c r="I17" i="1"/>
  <c r="C17" i="1"/>
  <c r="L17" i="1"/>
  <c r="F16" i="1"/>
  <c r="H16" i="1"/>
  <c r="I16" i="1"/>
  <c r="C16" i="1"/>
  <c r="L16" i="1"/>
  <c r="F15" i="1"/>
  <c r="H15" i="1"/>
  <c r="I15" i="1"/>
  <c r="C15" i="1"/>
  <c r="L15" i="1"/>
  <c r="F14" i="1"/>
  <c r="H14" i="1"/>
  <c r="I14" i="1"/>
  <c r="C14" i="1"/>
  <c r="L14" i="1"/>
  <c r="F13" i="1"/>
  <c r="H13" i="1"/>
  <c r="I13" i="1"/>
  <c r="C13" i="1"/>
  <c r="L13" i="1"/>
  <c r="F12" i="1"/>
  <c r="H12" i="1"/>
  <c r="I12" i="1"/>
  <c r="C12" i="1"/>
  <c r="L12" i="1"/>
  <c r="F11" i="1"/>
  <c r="H11" i="1"/>
  <c r="I11" i="1"/>
  <c r="C11" i="1"/>
  <c r="L11" i="1"/>
  <c r="F10" i="1"/>
  <c r="H10" i="1"/>
  <c r="I10" i="1"/>
  <c r="C10" i="1"/>
  <c r="L10" i="1"/>
  <c r="F9" i="1"/>
  <c r="H9" i="1"/>
  <c r="I9" i="1"/>
  <c r="C9" i="1"/>
  <c r="L9" i="1"/>
  <c r="F8" i="1"/>
  <c r="H8" i="1"/>
  <c r="I8" i="1"/>
  <c r="C8" i="1"/>
  <c r="L8" i="1"/>
  <c r="F7" i="1"/>
  <c r="H7" i="1"/>
  <c r="I7" i="1"/>
  <c r="C7" i="1"/>
  <c r="L7" i="1"/>
  <c r="F6" i="1"/>
  <c r="H6" i="1"/>
  <c r="I6" i="1"/>
  <c r="C6" i="1"/>
  <c r="L6" i="1"/>
  <c r="F5" i="1"/>
  <c r="H5" i="1"/>
  <c r="I5" i="1"/>
  <c r="C5" i="1"/>
  <c r="L5" i="1"/>
  <c r="F4" i="1"/>
  <c r="H4" i="1"/>
  <c r="I4" i="1"/>
  <c r="C4" i="1"/>
  <c r="L4" i="1"/>
  <c r="F3" i="1"/>
  <c r="H3" i="1"/>
  <c r="I3" i="1"/>
  <c r="C3" i="1"/>
  <c r="L3" i="1"/>
  <c r="H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N113" i="1"/>
  <c r="N89" i="1"/>
  <c r="N63" i="1"/>
  <c r="N37" i="1"/>
  <c r="N2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T14" i="1"/>
  <c r="K88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J88" i="1"/>
  <c r="M88" i="1"/>
  <c r="O88" i="1"/>
  <c r="P88" i="1"/>
  <c r="J64" i="1"/>
  <c r="M64" i="1"/>
  <c r="K64" i="1"/>
  <c r="O64" i="1"/>
  <c r="J65" i="1"/>
  <c r="M65" i="1"/>
  <c r="K65" i="1"/>
  <c r="O65" i="1"/>
  <c r="J66" i="1"/>
  <c r="M66" i="1"/>
  <c r="K66" i="1"/>
  <c r="O66" i="1"/>
  <c r="J67" i="1"/>
  <c r="M67" i="1"/>
  <c r="K67" i="1"/>
  <c r="O67" i="1"/>
  <c r="J68" i="1"/>
  <c r="M68" i="1"/>
  <c r="K68" i="1"/>
  <c r="O68" i="1"/>
  <c r="J69" i="1"/>
  <c r="M69" i="1"/>
  <c r="K69" i="1"/>
  <c r="O69" i="1"/>
  <c r="J70" i="1"/>
  <c r="M70" i="1"/>
  <c r="K70" i="1"/>
  <c r="O70" i="1"/>
  <c r="J71" i="1"/>
  <c r="M71" i="1"/>
  <c r="K71" i="1"/>
  <c r="O71" i="1"/>
  <c r="J72" i="1"/>
  <c r="M72" i="1"/>
  <c r="K72" i="1"/>
  <c r="O72" i="1"/>
  <c r="J73" i="1"/>
  <c r="M73" i="1"/>
  <c r="K73" i="1"/>
  <c r="O73" i="1"/>
  <c r="P64" i="1"/>
  <c r="P65" i="1"/>
  <c r="P66" i="1"/>
  <c r="P67" i="1"/>
  <c r="P68" i="1"/>
  <c r="P69" i="1"/>
  <c r="P70" i="1"/>
  <c r="P71" i="1"/>
  <c r="P72" i="1"/>
  <c r="P73" i="1"/>
  <c r="K78" i="1"/>
  <c r="J78" i="1"/>
  <c r="M78" i="1"/>
  <c r="O78" i="1"/>
  <c r="P78" i="1"/>
  <c r="K79" i="1"/>
  <c r="J79" i="1"/>
  <c r="M79" i="1"/>
  <c r="O79" i="1"/>
  <c r="P79" i="1"/>
  <c r="K80" i="1"/>
  <c r="J80" i="1"/>
  <c r="M80" i="1"/>
  <c r="O80" i="1"/>
  <c r="P80" i="1"/>
  <c r="K81" i="1"/>
  <c r="J81" i="1"/>
  <c r="M81" i="1"/>
  <c r="O81" i="1"/>
  <c r="P81" i="1"/>
  <c r="K82" i="1"/>
  <c r="J82" i="1"/>
  <c r="M82" i="1"/>
  <c r="O82" i="1"/>
  <c r="P82" i="1"/>
  <c r="K83" i="1"/>
  <c r="J83" i="1"/>
  <c r="M83" i="1"/>
  <c r="O83" i="1"/>
  <c r="P83" i="1"/>
  <c r="K84" i="1"/>
  <c r="J84" i="1"/>
  <c r="M84" i="1"/>
  <c r="O84" i="1"/>
  <c r="P84" i="1"/>
  <c r="K85" i="1"/>
  <c r="J85" i="1"/>
  <c r="M85" i="1"/>
  <c r="O85" i="1"/>
  <c r="P85" i="1"/>
  <c r="K86" i="1"/>
  <c r="J86" i="1"/>
  <c r="M86" i="1"/>
  <c r="O86" i="1"/>
  <c r="P86" i="1"/>
  <c r="K87" i="1"/>
  <c r="J87" i="1"/>
  <c r="M87" i="1"/>
  <c r="O87" i="1"/>
  <c r="P8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K3" i="1"/>
  <c r="I2" i="1"/>
  <c r="J3" i="1"/>
  <c r="M3" i="1"/>
  <c r="O3" i="1"/>
  <c r="K4" i="1"/>
  <c r="J4" i="1"/>
  <c r="M4" i="1"/>
  <c r="O4" i="1"/>
  <c r="K5" i="1"/>
  <c r="J5" i="1"/>
  <c r="M5" i="1"/>
  <c r="O5" i="1"/>
  <c r="K6" i="1"/>
  <c r="J6" i="1"/>
  <c r="M6" i="1"/>
  <c r="O6" i="1"/>
  <c r="K7" i="1"/>
  <c r="J7" i="1"/>
  <c r="M7" i="1"/>
  <c r="O7" i="1"/>
  <c r="K8" i="1"/>
  <c r="J8" i="1"/>
  <c r="M8" i="1"/>
  <c r="O8" i="1"/>
  <c r="K9" i="1"/>
  <c r="J9" i="1"/>
  <c r="M9" i="1"/>
  <c r="O9" i="1"/>
  <c r="K10" i="1"/>
  <c r="J10" i="1"/>
  <c r="M10" i="1"/>
  <c r="O10" i="1"/>
  <c r="K11" i="1"/>
  <c r="J11" i="1"/>
  <c r="M11" i="1"/>
  <c r="O11" i="1"/>
  <c r="K12" i="1"/>
  <c r="J12" i="1"/>
  <c r="M12" i="1"/>
  <c r="O12" i="1"/>
  <c r="P3" i="1"/>
  <c r="P4" i="1"/>
  <c r="P5" i="1"/>
  <c r="P6" i="1"/>
  <c r="P7" i="1"/>
  <c r="P8" i="1"/>
  <c r="P9" i="1"/>
  <c r="P10" i="1"/>
  <c r="P11" i="1"/>
  <c r="P12" i="1"/>
  <c r="K17" i="1"/>
  <c r="J17" i="1"/>
  <c r="M17" i="1"/>
  <c r="O17" i="1"/>
  <c r="P17" i="1"/>
  <c r="K18" i="1"/>
  <c r="J18" i="1"/>
  <c r="M18" i="1"/>
  <c r="O18" i="1"/>
  <c r="P18" i="1"/>
  <c r="K19" i="1"/>
  <c r="J19" i="1"/>
  <c r="M19" i="1"/>
  <c r="O19" i="1"/>
  <c r="P19" i="1"/>
  <c r="K20" i="1"/>
  <c r="J20" i="1"/>
  <c r="M20" i="1"/>
  <c r="O20" i="1"/>
  <c r="P20" i="1"/>
  <c r="K21" i="1"/>
  <c r="J21" i="1"/>
  <c r="M21" i="1"/>
  <c r="O21" i="1"/>
  <c r="P21" i="1"/>
  <c r="K22" i="1"/>
  <c r="J22" i="1"/>
  <c r="M22" i="1"/>
  <c r="O22" i="1"/>
  <c r="P22" i="1"/>
  <c r="K23" i="1"/>
  <c r="J23" i="1"/>
  <c r="M23" i="1"/>
  <c r="O23" i="1"/>
  <c r="P23" i="1"/>
  <c r="K24" i="1"/>
  <c r="J24" i="1"/>
  <c r="M24" i="1"/>
  <c r="O24" i="1"/>
  <c r="P24" i="1"/>
  <c r="K25" i="1"/>
  <c r="J25" i="1"/>
  <c r="M25" i="1"/>
  <c r="O25" i="1"/>
  <c r="P25" i="1"/>
  <c r="K26" i="1"/>
  <c r="J26" i="1"/>
  <c r="M26" i="1"/>
  <c r="O26" i="1"/>
  <c r="P26" i="1"/>
  <c r="K27" i="1"/>
  <c r="J27" i="1"/>
  <c r="M27" i="1"/>
  <c r="O27" i="1"/>
  <c r="P27" i="1"/>
  <c r="K28" i="1"/>
  <c r="J28" i="1"/>
  <c r="M28" i="1"/>
  <c r="O28" i="1"/>
  <c r="P28" i="1"/>
  <c r="K29" i="1"/>
  <c r="J29" i="1"/>
  <c r="M29" i="1"/>
  <c r="O29" i="1"/>
  <c r="P29" i="1"/>
  <c r="K30" i="1"/>
  <c r="J30" i="1"/>
  <c r="M30" i="1"/>
  <c r="O30" i="1"/>
  <c r="P30" i="1"/>
  <c r="K31" i="1"/>
  <c r="J31" i="1"/>
  <c r="M31" i="1"/>
  <c r="O31" i="1"/>
  <c r="P31" i="1"/>
  <c r="K32" i="1"/>
  <c r="J32" i="1"/>
  <c r="M32" i="1"/>
  <c r="O32" i="1"/>
  <c r="P32" i="1"/>
  <c r="K33" i="1"/>
  <c r="J33" i="1"/>
  <c r="M33" i="1"/>
  <c r="O33" i="1"/>
  <c r="P33" i="1"/>
  <c r="K34" i="1"/>
  <c r="J34" i="1"/>
  <c r="M34" i="1"/>
  <c r="O34" i="1"/>
  <c r="P34" i="1"/>
  <c r="K35" i="1"/>
  <c r="J35" i="1"/>
  <c r="M35" i="1"/>
  <c r="O35" i="1"/>
  <c r="P35" i="1"/>
  <c r="K36" i="1"/>
  <c r="J36" i="1"/>
  <c r="M36" i="1"/>
  <c r="O36" i="1"/>
  <c r="P36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M2" i="1"/>
  <c r="K2" i="1"/>
  <c r="O2" i="1"/>
  <c r="J13" i="1"/>
  <c r="M13" i="1"/>
  <c r="J14" i="1"/>
  <c r="M14" i="1"/>
  <c r="J15" i="1"/>
  <c r="M15" i="1"/>
  <c r="J16" i="1"/>
  <c r="M16" i="1"/>
  <c r="J37" i="1"/>
  <c r="M37" i="1"/>
  <c r="K37" i="1"/>
  <c r="O37" i="1"/>
  <c r="J38" i="1"/>
  <c r="M38" i="1"/>
  <c r="K38" i="1"/>
  <c r="O38" i="1"/>
  <c r="J39" i="1"/>
  <c r="M39" i="1"/>
  <c r="K39" i="1"/>
  <c r="O39" i="1"/>
  <c r="J40" i="1"/>
  <c r="M40" i="1"/>
  <c r="K40" i="1"/>
  <c r="O40" i="1"/>
  <c r="J41" i="1"/>
  <c r="M41" i="1"/>
  <c r="K41" i="1"/>
  <c r="O41" i="1"/>
  <c r="J42" i="1"/>
  <c r="M42" i="1"/>
  <c r="K42" i="1"/>
  <c r="O42" i="1"/>
  <c r="J43" i="1"/>
  <c r="M43" i="1"/>
  <c r="K43" i="1"/>
  <c r="O43" i="1"/>
  <c r="J44" i="1"/>
  <c r="M44" i="1"/>
  <c r="K44" i="1"/>
  <c r="O44" i="1"/>
  <c r="J45" i="1"/>
  <c r="M45" i="1"/>
  <c r="K45" i="1"/>
  <c r="O45" i="1"/>
  <c r="J46" i="1"/>
  <c r="M46" i="1"/>
  <c r="K46" i="1"/>
  <c r="O46" i="1"/>
  <c r="J47" i="1"/>
  <c r="M47" i="1"/>
  <c r="K47" i="1"/>
  <c r="O47" i="1"/>
  <c r="J48" i="1"/>
  <c r="M48" i="1"/>
  <c r="K48" i="1"/>
  <c r="O48" i="1"/>
  <c r="J49" i="1"/>
  <c r="M49" i="1"/>
  <c r="K49" i="1"/>
  <c r="O49" i="1"/>
  <c r="J50" i="1"/>
  <c r="M50" i="1"/>
  <c r="K50" i="1"/>
  <c r="O50" i="1"/>
  <c r="J51" i="1"/>
  <c r="M51" i="1"/>
  <c r="K51" i="1"/>
  <c r="O51" i="1"/>
  <c r="J52" i="1"/>
  <c r="M52" i="1"/>
  <c r="K52" i="1"/>
  <c r="O52" i="1"/>
  <c r="J53" i="1"/>
  <c r="M53" i="1"/>
  <c r="K53" i="1"/>
  <c r="O53" i="1"/>
  <c r="J54" i="1"/>
  <c r="M54" i="1"/>
  <c r="K54" i="1"/>
  <c r="O54" i="1"/>
  <c r="J55" i="1"/>
  <c r="M55" i="1"/>
  <c r="K55" i="1"/>
  <c r="O55" i="1"/>
  <c r="J56" i="1"/>
  <c r="M56" i="1"/>
  <c r="K56" i="1"/>
  <c r="O56" i="1"/>
  <c r="J57" i="1"/>
  <c r="M57" i="1"/>
  <c r="K57" i="1"/>
  <c r="O57" i="1"/>
  <c r="J58" i="1"/>
  <c r="M58" i="1"/>
  <c r="K58" i="1"/>
  <c r="O58" i="1"/>
  <c r="J59" i="1"/>
  <c r="M59" i="1"/>
  <c r="K59" i="1"/>
  <c r="O59" i="1"/>
  <c r="J60" i="1"/>
  <c r="M60" i="1"/>
  <c r="K60" i="1"/>
  <c r="O60" i="1"/>
  <c r="J61" i="1"/>
  <c r="M61" i="1"/>
  <c r="K61" i="1"/>
  <c r="O61" i="1"/>
  <c r="J62" i="1"/>
  <c r="M62" i="1"/>
  <c r="K62" i="1"/>
  <c r="O62" i="1"/>
  <c r="J63" i="1"/>
  <c r="M63" i="1"/>
  <c r="K63" i="1"/>
  <c r="O63" i="1"/>
  <c r="J74" i="1"/>
  <c r="M74" i="1"/>
  <c r="J75" i="1"/>
  <c r="M75" i="1"/>
  <c r="J76" i="1"/>
  <c r="M76" i="1"/>
  <c r="J77" i="1"/>
  <c r="M77" i="1"/>
  <c r="J89" i="1"/>
  <c r="M89" i="1"/>
  <c r="K89" i="1"/>
  <c r="O89" i="1"/>
  <c r="J90" i="1"/>
  <c r="M90" i="1"/>
  <c r="N90" i="1"/>
  <c r="K90" i="1"/>
  <c r="O90" i="1"/>
  <c r="J91" i="1"/>
  <c r="M91" i="1"/>
  <c r="N91" i="1"/>
  <c r="K91" i="1"/>
  <c r="O91" i="1"/>
  <c r="J92" i="1"/>
  <c r="M92" i="1"/>
  <c r="N92" i="1"/>
  <c r="K92" i="1"/>
  <c r="O92" i="1"/>
  <c r="J93" i="1"/>
  <c r="M93" i="1"/>
  <c r="N93" i="1"/>
  <c r="K93" i="1"/>
  <c r="O93" i="1"/>
  <c r="J94" i="1"/>
  <c r="M94" i="1"/>
  <c r="N94" i="1"/>
  <c r="K94" i="1"/>
  <c r="O94" i="1"/>
  <c r="J95" i="1"/>
  <c r="M95" i="1"/>
  <c r="N95" i="1"/>
  <c r="K95" i="1"/>
  <c r="O95" i="1"/>
  <c r="J96" i="1"/>
  <c r="M96" i="1"/>
  <c r="N96" i="1"/>
  <c r="K96" i="1"/>
  <c r="O96" i="1"/>
  <c r="J97" i="1"/>
  <c r="M97" i="1"/>
  <c r="N97" i="1"/>
  <c r="K97" i="1"/>
  <c r="O97" i="1"/>
  <c r="J98" i="1"/>
  <c r="M98" i="1"/>
  <c r="N98" i="1"/>
  <c r="K98" i="1"/>
  <c r="O98" i="1"/>
  <c r="J99" i="1"/>
  <c r="M99" i="1"/>
  <c r="N99" i="1"/>
  <c r="K99" i="1"/>
  <c r="O99" i="1"/>
  <c r="J100" i="1"/>
  <c r="M100" i="1"/>
  <c r="N100" i="1"/>
  <c r="K100" i="1"/>
  <c r="O100" i="1"/>
  <c r="J101" i="1"/>
  <c r="M101" i="1"/>
  <c r="N101" i="1"/>
  <c r="K101" i="1"/>
  <c r="O101" i="1"/>
  <c r="J102" i="1"/>
  <c r="M102" i="1"/>
  <c r="N102" i="1"/>
  <c r="K102" i="1"/>
  <c r="O102" i="1"/>
  <c r="J103" i="1"/>
  <c r="M103" i="1"/>
  <c r="N103" i="1"/>
  <c r="K103" i="1"/>
  <c r="O103" i="1"/>
  <c r="J104" i="1"/>
  <c r="M104" i="1"/>
  <c r="N104" i="1"/>
  <c r="K104" i="1"/>
  <c r="O104" i="1"/>
  <c r="J105" i="1"/>
  <c r="M105" i="1"/>
  <c r="N105" i="1"/>
  <c r="K105" i="1"/>
  <c r="O105" i="1"/>
  <c r="J106" i="1"/>
  <c r="M106" i="1"/>
  <c r="N106" i="1"/>
  <c r="K106" i="1"/>
  <c r="O106" i="1"/>
  <c r="J107" i="1"/>
  <c r="M107" i="1"/>
  <c r="N107" i="1"/>
  <c r="K107" i="1"/>
  <c r="O107" i="1"/>
  <c r="J108" i="1"/>
  <c r="M108" i="1"/>
  <c r="N108" i="1"/>
  <c r="K108" i="1"/>
  <c r="O108" i="1"/>
  <c r="J109" i="1"/>
  <c r="M109" i="1"/>
  <c r="N109" i="1"/>
  <c r="K109" i="1"/>
  <c r="O109" i="1"/>
  <c r="J110" i="1"/>
  <c r="M110" i="1"/>
  <c r="N110" i="1"/>
  <c r="K110" i="1"/>
  <c r="O110" i="1"/>
  <c r="J111" i="1"/>
  <c r="M111" i="1"/>
  <c r="N111" i="1"/>
  <c r="K111" i="1"/>
  <c r="O111" i="1"/>
  <c r="J112" i="1"/>
  <c r="M112" i="1"/>
  <c r="N112" i="1"/>
  <c r="K112" i="1"/>
  <c r="O112" i="1"/>
  <c r="J113" i="1"/>
  <c r="M113" i="1"/>
  <c r="K113" i="1"/>
  <c r="O113" i="1"/>
  <c r="J114" i="1"/>
  <c r="M114" i="1"/>
  <c r="N114" i="1"/>
  <c r="K114" i="1"/>
  <c r="O114" i="1"/>
  <c r="J115" i="1"/>
  <c r="M115" i="1"/>
  <c r="N115" i="1"/>
  <c r="K115" i="1"/>
  <c r="O115" i="1"/>
  <c r="J116" i="1"/>
  <c r="M116" i="1"/>
  <c r="N116" i="1"/>
  <c r="K116" i="1"/>
  <c r="O116" i="1"/>
  <c r="J117" i="1"/>
  <c r="M117" i="1"/>
  <c r="N117" i="1"/>
  <c r="K117" i="1"/>
  <c r="O117" i="1"/>
  <c r="J118" i="1"/>
  <c r="M118" i="1"/>
  <c r="N118" i="1"/>
  <c r="K118" i="1"/>
  <c r="O118" i="1"/>
  <c r="J119" i="1"/>
  <c r="M119" i="1"/>
  <c r="N119" i="1"/>
  <c r="K119" i="1"/>
  <c r="O119" i="1"/>
  <c r="J120" i="1"/>
  <c r="M120" i="1"/>
  <c r="N120" i="1"/>
  <c r="K120" i="1"/>
  <c r="O120" i="1"/>
  <c r="J121" i="1"/>
  <c r="M121" i="1"/>
  <c r="N121" i="1"/>
  <c r="K121" i="1"/>
  <c r="O121" i="1"/>
  <c r="J122" i="1"/>
  <c r="M122" i="1"/>
  <c r="N122" i="1"/>
  <c r="K122" i="1"/>
  <c r="O122" i="1"/>
  <c r="P2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K77" i="1"/>
  <c r="K76" i="1"/>
  <c r="K75" i="1"/>
  <c r="K74" i="1"/>
  <c r="K13" i="1"/>
  <c r="K14" i="1"/>
  <c r="K15" i="1"/>
  <c r="K16" i="1"/>
  <c r="T10" i="1"/>
  <c r="O13" i="1"/>
  <c r="P13" i="1"/>
  <c r="O14" i="1"/>
  <c r="P14" i="1"/>
  <c r="O15" i="1"/>
  <c r="P15" i="1"/>
  <c r="O16" i="1"/>
  <c r="P16" i="1"/>
  <c r="O74" i="1"/>
  <c r="P74" i="1"/>
  <c r="O75" i="1"/>
  <c r="P75" i="1"/>
  <c r="O76" i="1"/>
  <c r="P76" i="1"/>
  <c r="O77" i="1"/>
  <c r="P77" i="1"/>
  <c r="T20" i="1"/>
  <c r="T19" i="1"/>
  <c r="T17" i="1"/>
  <c r="T18" i="1"/>
</calcChain>
</file>

<file path=xl/sharedStrings.xml><?xml version="1.0" encoding="utf-8"?>
<sst xmlns="http://schemas.openxmlformats.org/spreadsheetml/2006/main" count="164" uniqueCount="44">
  <si>
    <t>Time (s)</t>
  </si>
  <si>
    <t>Velocity (m/s)</t>
  </si>
  <si>
    <t>Aerodynamic Resistance (N)</t>
  </si>
  <si>
    <t>Gradient Resistance (N)</t>
  </si>
  <si>
    <t>Acceleration Resistance (N)</t>
  </si>
  <si>
    <t>Rolling Resistance (N)</t>
  </si>
  <si>
    <t>Total Resistance (N)</t>
  </si>
  <si>
    <t>Gradient Height (m)</t>
  </si>
  <si>
    <t>Sections</t>
  </si>
  <si>
    <t>WET GRASS</t>
  </si>
  <si>
    <t>Mass of Buggy (kg)</t>
  </si>
  <si>
    <t>Mass of Driver (kg)</t>
  </si>
  <si>
    <t>Mass of Passenger (kg)</t>
  </si>
  <si>
    <t>Total Mass (kg)</t>
  </si>
  <si>
    <t xml:space="preserve">Coefficient of Drag </t>
  </si>
  <si>
    <t>Maximum Velocity (m/s)</t>
  </si>
  <si>
    <t>Maximum Velocity (Km/h)</t>
  </si>
  <si>
    <t xml:space="preserve">Terrain </t>
  </si>
  <si>
    <t>Rolling Resistance Coefficient</t>
  </si>
  <si>
    <t>Wet Grass Field</t>
  </si>
  <si>
    <t>Gravel Track</t>
  </si>
  <si>
    <t>LOOSE SAND</t>
  </si>
  <si>
    <t>Soft Loose Soil</t>
  </si>
  <si>
    <t>Acceleration (m/s²)</t>
  </si>
  <si>
    <t>Distance (m)</t>
  </si>
  <si>
    <t xml:space="preserve">Air Density </t>
  </si>
  <si>
    <t>Vehcile speed (mph)</t>
  </si>
  <si>
    <t>Maximum Speed (mph)</t>
  </si>
  <si>
    <t>Velocity (km/h)</t>
  </si>
  <si>
    <t>Power (W)</t>
  </si>
  <si>
    <t>Average Power (W)</t>
  </si>
  <si>
    <t>Maximum Power (W)</t>
  </si>
  <si>
    <t>Maximum Total Resistance (N)</t>
  </si>
  <si>
    <t>Average Total Resistance (N)</t>
  </si>
  <si>
    <t>Area (m²)</t>
  </si>
  <si>
    <t>Total Distance (m)</t>
  </si>
  <si>
    <t>Change in Gradient (m)</t>
  </si>
  <si>
    <t xml:space="preserve">Section 1 </t>
  </si>
  <si>
    <t>section 2</t>
  </si>
  <si>
    <t>section 3</t>
  </si>
  <si>
    <t>section 4</t>
  </si>
  <si>
    <t>section 5</t>
  </si>
  <si>
    <t>average resistance</t>
  </si>
  <si>
    <t>average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</si>
</sst>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2" fontId="0" fillId="0" borderId="0" xfId="0" applyNumberFormat="1"/>
    <xf numFmtId="2" fontId="1" fillId="0" borderId="5" xfId="0" applyNumberFormat="1" applyFont="1" applyBorder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1" fillId="2" borderId="1" xfId="0" applyNumberFormat="1" applyFont="1" applyFill="1" applyBorder="1" applyAlignment="1">
      <alignment horizontal="center" wrapText="1"/>
    </xf>
    <xf numFmtId="2" fontId="0" fillId="0" borderId="0" xfId="0" applyNumberFormat="1" applyBorder="1" applyAlignment="1">
      <alignment horizontal="center"/>
    </xf>
    <xf numFmtId="2" fontId="1" fillId="2" borderId="4" xfId="0" applyNumberFormat="1" applyFont="1" applyFill="1" applyBorder="1" applyAlignment="1">
      <alignment horizontal="center" wrapText="1"/>
    </xf>
    <xf numFmtId="2" fontId="0" fillId="0" borderId="5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1" fillId="2" borderId="6" xfId="0" applyNumberFormat="1" applyFont="1" applyFill="1" applyBorder="1" applyAlignment="1">
      <alignment horizontal="center" wrapText="1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1" fillId="3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1" xfId="0" applyNumberFormat="1" applyFont="1" applyBorder="1"/>
    <xf numFmtId="2" fontId="1" fillId="0" borderId="3" xfId="0" applyNumberFormat="1" applyFont="1" applyBorder="1"/>
    <xf numFmtId="2" fontId="0" fillId="2" borderId="0" xfId="0" applyNumberFormat="1" applyFill="1" applyBorder="1"/>
    <xf numFmtId="2" fontId="1" fillId="0" borderId="4" xfId="0" applyNumberFormat="1" applyFont="1" applyBorder="1"/>
    <xf numFmtId="2" fontId="0" fillId="3" borderId="0" xfId="0" applyNumberFormat="1" applyFill="1" applyBorder="1"/>
    <xf numFmtId="2" fontId="1" fillId="5" borderId="0" xfId="0" applyNumberFormat="1" applyFont="1" applyFill="1" applyBorder="1"/>
    <xf numFmtId="2" fontId="1" fillId="4" borderId="0" xfId="0" applyNumberFormat="1" applyFont="1" applyFill="1" applyBorder="1"/>
    <xf numFmtId="2" fontId="1" fillId="0" borderId="4" xfId="0" applyNumberFormat="1" applyFont="1" applyFill="1" applyBorder="1"/>
    <xf numFmtId="2" fontId="1" fillId="0" borderId="6" xfId="0" applyNumberFormat="1" applyFont="1" applyFill="1" applyBorder="1"/>
    <xf numFmtId="2" fontId="1" fillId="0" borderId="8" xfId="0" applyNumberFormat="1" applyFont="1" applyBorder="1"/>
    <xf numFmtId="2" fontId="1" fillId="2" borderId="6" xfId="0" applyNumberFormat="1" applyFont="1" applyFill="1" applyBorder="1" applyAlignment="1">
      <alignment horizontal="center"/>
    </xf>
    <xf numFmtId="2" fontId="1" fillId="0" borderId="6" xfId="0" applyNumberFormat="1" applyFont="1" applyBorder="1"/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_rels/chart8.xml.rels><?xml version="1.0" encoding="UTF-8" standalone="yes"?>
<Relationships xmlns="http://schemas.openxmlformats.org/package/2006/relationships"><Relationship Id="rId1" Type="http://schemas.microsoft.com/office/2011/relationships/chartStyle" Target="style8.xml"/><Relationship Id="rId2" Type="http://schemas.microsoft.com/office/2011/relationships/chartColorStyle" Target="colors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</a:t>
            </a:r>
            <a:r>
              <a:rPr lang="en-US" baseline="0"/>
              <a:t> Resitance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Sheet1!$L$2:$L$122</c:f>
              <c:numCache>
                <c:formatCode>0.00</c:formatCode>
                <c:ptCount val="1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71.93243252520142</c:v>
                </c:pt>
                <c:pt idx="19">
                  <c:v>38.94855686765943</c:v>
                </c:pt>
                <c:pt idx="20">
                  <c:v>44.81348151523272</c:v>
                </c:pt>
                <c:pt idx="21">
                  <c:v>52.76364274043521</c:v>
                </c:pt>
                <c:pt idx="22">
                  <c:v>56.08202613381422</c:v>
                </c:pt>
                <c:pt idx="23">
                  <c:v>59.84739024083892</c:v>
                </c:pt>
                <c:pt idx="24">
                  <c:v>59.84739024083892</c:v>
                </c:pt>
                <c:pt idx="25">
                  <c:v>59.84739024083892</c:v>
                </c:pt>
                <c:pt idx="26">
                  <c:v>59.84739024083892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-64.15694130453639</c:v>
                </c:pt>
                <c:pt idx="38">
                  <c:v>-61.92700093676186</c:v>
                </c:pt>
                <c:pt idx="39">
                  <c:v>-61.92700093676186</c:v>
                </c:pt>
                <c:pt idx="40">
                  <c:v>-61.92700093676186</c:v>
                </c:pt>
                <c:pt idx="41">
                  <c:v>-30.87225377508534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69.13840075175618</c:v>
                </c:pt>
                <c:pt idx="49">
                  <c:v>113.2367841972278</c:v>
                </c:pt>
                <c:pt idx="50">
                  <c:v>136.6231024214564</c:v>
                </c:pt>
                <c:pt idx="51">
                  <c:v>161.8006159374348</c:v>
                </c:pt>
                <c:pt idx="52">
                  <c:v>184.5741632453032</c:v>
                </c:pt>
                <c:pt idx="53">
                  <c:v>214.9327307853015</c:v>
                </c:pt>
                <c:pt idx="54">
                  <c:v>81.86616516146736</c:v>
                </c:pt>
                <c:pt idx="55">
                  <c:v>0.0</c:v>
                </c:pt>
                <c:pt idx="56">
                  <c:v>0.0</c:v>
                </c:pt>
                <c:pt idx="57">
                  <c:v>81.86616516146736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-42.67128780310438</c:v>
                </c:pt>
                <c:pt idx="67">
                  <c:v>-38.94855686765943</c:v>
                </c:pt>
                <c:pt idx="68">
                  <c:v>-37.32092362239092</c:v>
                </c:pt>
                <c:pt idx="69">
                  <c:v>-34.44273956427306</c:v>
                </c:pt>
                <c:pt idx="70">
                  <c:v>-66.55419174182826</c:v>
                </c:pt>
                <c:pt idx="71">
                  <c:v>-129.904498572632</c:v>
                </c:pt>
                <c:pt idx="72">
                  <c:v>-31.97713106915458</c:v>
                </c:pt>
                <c:pt idx="73">
                  <c:v>-30.87225377508534</c:v>
                </c:pt>
                <c:pt idx="74">
                  <c:v>-30.87225377508534</c:v>
                </c:pt>
                <c:pt idx="75">
                  <c:v>-61.92700093676186</c:v>
                </c:pt>
                <c:pt idx="76">
                  <c:v>-61.92700093676186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-33.16412027081844</c:v>
                </c:pt>
                <c:pt idx="81">
                  <c:v>0.0</c:v>
                </c:pt>
                <c:pt idx="82">
                  <c:v>-35.8240392953409</c:v>
                </c:pt>
                <c:pt idx="83">
                  <c:v>-35.8240392953409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-78.26181744969773</c:v>
                </c:pt>
                <c:pt idx="92">
                  <c:v>-42.67128780310438</c:v>
                </c:pt>
                <c:pt idx="93">
                  <c:v>-44.81348151523272</c:v>
                </c:pt>
                <c:pt idx="94">
                  <c:v>-49.81693222756455</c:v>
                </c:pt>
                <c:pt idx="95">
                  <c:v>-56.08202613381422</c:v>
                </c:pt>
                <c:pt idx="96">
                  <c:v>113.2367841972278</c:v>
                </c:pt>
                <c:pt idx="97">
                  <c:v>0.0</c:v>
                </c:pt>
                <c:pt idx="98">
                  <c:v>100.3904557463653</c:v>
                </c:pt>
                <c:pt idx="99">
                  <c:v>90.18008324046491</c:v>
                </c:pt>
                <c:pt idx="100">
                  <c:v>100.3904557463653</c:v>
                </c:pt>
                <c:pt idx="101">
                  <c:v>106.4237117494314</c:v>
                </c:pt>
                <c:pt idx="102">
                  <c:v>120.9928769245603</c:v>
                </c:pt>
                <c:pt idx="103">
                  <c:v>140.2536424945056</c:v>
                </c:pt>
                <c:pt idx="104">
                  <c:v>152.4226774682408</c:v>
                </c:pt>
                <c:pt idx="105">
                  <c:v>166.9430252733752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152.4226774682408</c:v>
                </c:pt>
                <c:pt idx="110">
                  <c:v>166.9430252733752</c:v>
                </c:pt>
                <c:pt idx="111">
                  <c:v>0.0</c:v>
                </c:pt>
                <c:pt idx="112">
                  <c:v>-166.9430252733752</c:v>
                </c:pt>
                <c:pt idx="113">
                  <c:v>-152.4226774682408</c:v>
                </c:pt>
                <c:pt idx="114">
                  <c:v>-140.2536424945056</c:v>
                </c:pt>
                <c:pt idx="115">
                  <c:v>-129.904498572632</c:v>
                </c:pt>
                <c:pt idx="116">
                  <c:v>-120.9928769245603</c:v>
                </c:pt>
                <c:pt idx="117">
                  <c:v>-113.2367841972278</c:v>
                </c:pt>
                <c:pt idx="118">
                  <c:v>0.0</c:v>
                </c:pt>
                <c:pt idx="119">
                  <c:v>-100.3904557463653</c:v>
                </c:pt>
                <c:pt idx="1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558095072"/>
        <c:axId val="1558153728"/>
      </c:lineChart>
      <c:catAx>
        <c:axId val="1558095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153728"/>
        <c:crosses val="autoZero"/>
        <c:auto val="1"/>
        <c:lblAlgn val="ctr"/>
        <c:lblOffset val="100"/>
        <c:noMultiLvlLbl val="0"/>
      </c:catAx>
      <c:valAx>
        <c:axId val="155815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Gradient</a:t>
                </a:r>
                <a:r>
                  <a:rPr lang="en-US" baseline="0"/>
                  <a:t>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8095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Time (s)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Sheet1!$E$2:$E$122</c:f>
              <c:numCache>
                <c:formatCode>0.00</c:formatCode>
                <c:ptCount val="1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2.0</c:v>
                </c:pt>
                <c:pt idx="19">
                  <c:v>3.0</c:v>
                </c:pt>
                <c:pt idx="20">
                  <c:v>4.0</c:v>
                </c:pt>
                <c:pt idx="21">
                  <c:v>5.0</c:v>
                </c:pt>
                <c:pt idx="22">
                  <c:v>6.0</c:v>
                </c:pt>
                <c:pt idx="23">
                  <c:v>7.0</c:v>
                </c:pt>
                <c:pt idx="24">
                  <c:v>8.0</c:v>
                </c:pt>
                <c:pt idx="25">
                  <c:v>9.0</c:v>
                </c:pt>
                <c:pt idx="26">
                  <c:v>10.0</c:v>
                </c:pt>
                <c:pt idx="27">
                  <c:v>10.0</c:v>
                </c:pt>
                <c:pt idx="28">
                  <c:v>10.0</c:v>
                </c:pt>
                <c:pt idx="29">
                  <c:v>10.0</c:v>
                </c:pt>
                <c:pt idx="30">
                  <c:v>10.0</c:v>
                </c:pt>
                <c:pt idx="31">
                  <c:v>10.0</c:v>
                </c:pt>
                <c:pt idx="32">
                  <c:v>10.0</c:v>
                </c:pt>
                <c:pt idx="33">
                  <c:v>10.0</c:v>
                </c:pt>
                <c:pt idx="34">
                  <c:v>10.0</c:v>
                </c:pt>
                <c:pt idx="35">
                  <c:v>10.0</c:v>
                </c:pt>
                <c:pt idx="36">
                  <c:v>10.0</c:v>
                </c:pt>
                <c:pt idx="37">
                  <c:v>8.0</c:v>
                </c:pt>
                <c:pt idx="38">
                  <c:v>6.0</c:v>
                </c:pt>
                <c:pt idx="39">
                  <c:v>4.0</c:v>
                </c:pt>
                <c:pt idx="40">
                  <c:v>2.0</c:v>
                </c:pt>
                <c:pt idx="41">
                  <c:v>1.0</c:v>
                </c:pt>
                <c:pt idx="42">
                  <c:v>1.0</c:v>
                </c:pt>
                <c:pt idx="43">
                  <c:v>1.0</c:v>
                </c:pt>
                <c:pt idx="44">
                  <c:v>1.0</c:v>
                </c:pt>
                <c:pt idx="45">
                  <c:v>1.0</c:v>
                </c:pt>
                <c:pt idx="46">
                  <c:v>1.0</c:v>
                </c:pt>
                <c:pt idx="47">
                  <c:v>1.0</c:v>
                </c:pt>
                <c:pt idx="48">
                  <c:v>3.0</c:v>
                </c:pt>
                <c:pt idx="49">
                  <c:v>6.0</c:v>
                </c:pt>
                <c:pt idx="50">
                  <c:v>9.0</c:v>
                </c:pt>
                <c:pt idx="51">
                  <c:v>12.0</c:v>
                </c:pt>
                <c:pt idx="52">
                  <c:v>15.0</c:v>
                </c:pt>
                <c:pt idx="53">
                  <c:v>18.0</c:v>
                </c:pt>
                <c:pt idx="54">
                  <c:v>19.0</c:v>
                </c:pt>
                <c:pt idx="55">
                  <c:v>19.0</c:v>
                </c:pt>
                <c:pt idx="56">
                  <c:v>19.0</c:v>
                </c:pt>
                <c:pt idx="57">
                  <c:v>20.0</c:v>
                </c:pt>
                <c:pt idx="58">
                  <c:v>20.0</c:v>
                </c:pt>
                <c:pt idx="59">
                  <c:v>20.0</c:v>
                </c:pt>
                <c:pt idx="60">
                  <c:v>20.0</c:v>
                </c:pt>
                <c:pt idx="61">
                  <c:v>20.0</c:v>
                </c:pt>
                <c:pt idx="62">
                  <c:v>20.0</c:v>
                </c:pt>
                <c:pt idx="63">
                  <c:v>20.0</c:v>
                </c:pt>
                <c:pt idx="64">
                  <c:v>20.0</c:v>
                </c:pt>
                <c:pt idx="65">
                  <c:v>20.0</c:v>
                </c:pt>
                <c:pt idx="66">
                  <c:v>19.0</c:v>
                </c:pt>
                <c:pt idx="67">
                  <c:v>18.0</c:v>
                </c:pt>
                <c:pt idx="68">
                  <c:v>17.0</c:v>
                </c:pt>
                <c:pt idx="69">
                  <c:v>16.0</c:v>
                </c:pt>
                <c:pt idx="70">
                  <c:v>14.0</c:v>
                </c:pt>
                <c:pt idx="71">
                  <c:v>10.0</c:v>
                </c:pt>
                <c:pt idx="72">
                  <c:v>9.0</c:v>
                </c:pt>
                <c:pt idx="73">
                  <c:v>8.0</c:v>
                </c:pt>
                <c:pt idx="74">
                  <c:v>7.0</c:v>
                </c:pt>
                <c:pt idx="75">
                  <c:v>5.0</c:v>
                </c:pt>
                <c:pt idx="76">
                  <c:v>3.0</c:v>
                </c:pt>
                <c:pt idx="77">
                  <c:v>3.0</c:v>
                </c:pt>
                <c:pt idx="78">
                  <c:v>3.0</c:v>
                </c:pt>
                <c:pt idx="79">
                  <c:v>3.0</c:v>
                </c:pt>
                <c:pt idx="80">
                  <c:v>2.0</c:v>
                </c:pt>
                <c:pt idx="81">
                  <c:v>2.0</c:v>
                </c:pt>
                <c:pt idx="82">
                  <c:v>1.0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-2.0</c:v>
                </c:pt>
                <c:pt idx="92">
                  <c:v>-3.0</c:v>
                </c:pt>
                <c:pt idx="93">
                  <c:v>-4.0</c:v>
                </c:pt>
                <c:pt idx="94">
                  <c:v>-5.0</c:v>
                </c:pt>
                <c:pt idx="95">
                  <c:v>-6.0</c:v>
                </c:pt>
                <c:pt idx="96">
                  <c:v>-4.0</c:v>
                </c:pt>
                <c:pt idx="97">
                  <c:v>-4.0</c:v>
                </c:pt>
                <c:pt idx="98">
                  <c:v>-2.0</c:v>
                </c:pt>
                <c:pt idx="99">
                  <c:v>0.0</c:v>
                </c:pt>
                <c:pt idx="100">
                  <c:v>2.0</c:v>
                </c:pt>
                <c:pt idx="101">
                  <c:v>4.0</c:v>
                </c:pt>
                <c:pt idx="102">
                  <c:v>6.0</c:v>
                </c:pt>
                <c:pt idx="103">
                  <c:v>8.0</c:v>
                </c:pt>
                <c:pt idx="104">
                  <c:v>10.0</c:v>
                </c:pt>
                <c:pt idx="105">
                  <c:v>12.0</c:v>
                </c:pt>
                <c:pt idx="106">
                  <c:v>12.0</c:v>
                </c:pt>
                <c:pt idx="107">
                  <c:v>12.0</c:v>
                </c:pt>
                <c:pt idx="108">
                  <c:v>12.0</c:v>
                </c:pt>
                <c:pt idx="109">
                  <c:v>14.0</c:v>
                </c:pt>
                <c:pt idx="110">
                  <c:v>16.0</c:v>
                </c:pt>
                <c:pt idx="111">
                  <c:v>16.0</c:v>
                </c:pt>
                <c:pt idx="112">
                  <c:v>14.0</c:v>
                </c:pt>
                <c:pt idx="113">
                  <c:v>12.0</c:v>
                </c:pt>
                <c:pt idx="114">
                  <c:v>10.0</c:v>
                </c:pt>
                <c:pt idx="115">
                  <c:v>8.0</c:v>
                </c:pt>
                <c:pt idx="116">
                  <c:v>6.0</c:v>
                </c:pt>
                <c:pt idx="117">
                  <c:v>4.0</c:v>
                </c:pt>
                <c:pt idx="118">
                  <c:v>4.0</c:v>
                </c:pt>
                <c:pt idx="119">
                  <c:v>2.0</c:v>
                </c:pt>
                <c:pt idx="120">
                  <c:v>2.0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571794592"/>
        <c:axId val="1572009808"/>
      </c:lineChart>
      <c:catAx>
        <c:axId val="1571794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009808"/>
        <c:crosses val="autoZero"/>
        <c:auto val="1"/>
        <c:lblAlgn val="ctr"/>
        <c:lblOffset val="100"/>
        <c:noMultiLvlLbl val="0"/>
      </c:catAx>
      <c:valAx>
        <c:axId val="157200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Gradient</a:t>
                </a:r>
                <a:r>
                  <a:rPr lang="en-US" baseline="0"/>
                  <a:t> (m)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794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Time (s)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(Sheet1!$I$2:$I$36,Sheet1!$I$37:$I$62,Sheet1!$I$63:$I$88,Sheet1!$I$89:$I$112,Sheet1!$I$113:$I$122)</c:f>
              <c:numCache>
                <c:formatCode>0.00</c:formatCode>
                <c:ptCount val="121"/>
                <c:pt idx="0">
                  <c:v>0.0</c:v>
                </c:pt>
                <c:pt idx="1">
                  <c:v>1.341666666666667</c:v>
                </c:pt>
                <c:pt idx="2">
                  <c:v>2.683333333333333</c:v>
                </c:pt>
                <c:pt idx="3">
                  <c:v>4.025</c:v>
                </c:pt>
                <c:pt idx="4">
                  <c:v>5.813888888888889</c:v>
                </c:pt>
                <c:pt idx="5">
                  <c:v>6.708333333333333</c:v>
                </c:pt>
                <c:pt idx="6">
                  <c:v>7.602777777777779</c:v>
                </c:pt>
                <c:pt idx="7">
                  <c:v>8.497222222222223</c:v>
                </c:pt>
                <c:pt idx="8">
                  <c:v>9.391666666666667</c:v>
                </c:pt>
                <c:pt idx="9">
                  <c:v>9.83888888888889</c:v>
                </c:pt>
                <c:pt idx="10">
                  <c:v>10.28611111111111</c:v>
                </c:pt>
                <c:pt idx="11">
                  <c:v>10.73333333333333</c:v>
                </c:pt>
                <c:pt idx="12">
                  <c:v>11.18055555555556</c:v>
                </c:pt>
                <c:pt idx="13">
                  <c:v>11.62777777777778</c:v>
                </c:pt>
                <c:pt idx="14">
                  <c:v>12.075</c:v>
                </c:pt>
                <c:pt idx="15">
                  <c:v>12.52222222222222</c:v>
                </c:pt>
                <c:pt idx="16">
                  <c:v>12.52222222222222</c:v>
                </c:pt>
                <c:pt idx="17">
                  <c:v>12.52222222222222</c:v>
                </c:pt>
                <c:pt idx="18">
                  <c:v>11.18055555555556</c:v>
                </c:pt>
                <c:pt idx="19">
                  <c:v>10.28611111111111</c:v>
                </c:pt>
                <c:pt idx="20">
                  <c:v>8.944444444444446</c:v>
                </c:pt>
                <c:pt idx="21">
                  <c:v>7.602777777777779</c:v>
                </c:pt>
                <c:pt idx="22">
                  <c:v>7.155555555555556</c:v>
                </c:pt>
                <c:pt idx="23">
                  <c:v>6.708333333333333</c:v>
                </c:pt>
                <c:pt idx="24">
                  <c:v>6.708333333333333</c:v>
                </c:pt>
                <c:pt idx="25">
                  <c:v>6.708333333333333</c:v>
                </c:pt>
                <c:pt idx="26">
                  <c:v>6.708333333333333</c:v>
                </c:pt>
                <c:pt idx="27">
                  <c:v>7.155555555555556</c:v>
                </c:pt>
                <c:pt idx="28">
                  <c:v>8.05</c:v>
                </c:pt>
                <c:pt idx="29">
                  <c:v>8.944444444444446</c:v>
                </c:pt>
                <c:pt idx="30">
                  <c:v>9.391666666666667</c:v>
                </c:pt>
                <c:pt idx="31">
                  <c:v>9.83888888888889</c:v>
                </c:pt>
                <c:pt idx="32">
                  <c:v>10.28611111111111</c:v>
                </c:pt>
                <c:pt idx="33">
                  <c:v>10.73333333333333</c:v>
                </c:pt>
                <c:pt idx="34">
                  <c:v>11.18055555555556</c:v>
                </c:pt>
                <c:pt idx="35">
                  <c:v>11.62777777777778</c:v>
                </c:pt>
                <c:pt idx="36">
                  <c:v>12.075</c:v>
                </c:pt>
                <c:pt idx="37">
                  <c:v>12.52222222222222</c:v>
                </c:pt>
                <c:pt idx="38">
                  <c:v>12.96944444444445</c:v>
                </c:pt>
                <c:pt idx="39">
                  <c:v>12.96944444444445</c:v>
                </c:pt>
                <c:pt idx="40">
                  <c:v>12.96944444444445</c:v>
                </c:pt>
                <c:pt idx="41">
                  <c:v>12.96944444444445</c:v>
                </c:pt>
                <c:pt idx="42">
                  <c:v>12.96944444444445</c:v>
                </c:pt>
                <c:pt idx="43">
                  <c:v>12.96944444444445</c:v>
                </c:pt>
                <c:pt idx="44">
                  <c:v>12.96944444444445</c:v>
                </c:pt>
                <c:pt idx="45">
                  <c:v>12.96944444444445</c:v>
                </c:pt>
                <c:pt idx="46">
                  <c:v>12.96944444444445</c:v>
                </c:pt>
                <c:pt idx="47">
                  <c:v>12.96944444444445</c:v>
                </c:pt>
                <c:pt idx="48">
                  <c:v>11.62777777777778</c:v>
                </c:pt>
                <c:pt idx="49">
                  <c:v>10.73333333333333</c:v>
                </c:pt>
                <c:pt idx="50">
                  <c:v>8.944444444444446</c:v>
                </c:pt>
                <c:pt idx="51">
                  <c:v>7.602777777777779</c:v>
                </c:pt>
                <c:pt idx="52">
                  <c:v>6.708333333333333</c:v>
                </c:pt>
                <c:pt idx="53">
                  <c:v>5.813888888888889</c:v>
                </c:pt>
                <c:pt idx="54">
                  <c:v>4.919444444444445</c:v>
                </c:pt>
                <c:pt idx="55">
                  <c:v>4.919444444444445</c:v>
                </c:pt>
                <c:pt idx="56">
                  <c:v>5.366666666666667</c:v>
                </c:pt>
                <c:pt idx="57">
                  <c:v>4.919444444444445</c:v>
                </c:pt>
                <c:pt idx="58">
                  <c:v>4.472222222222223</c:v>
                </c:pt>
                <c:pt idx="59">
                  <c:v>4.919444444444445</c:v>
                </c:pt>
                <c:pt idx="60">
                  <c:v>5.366666666666667</c:v>
                </c:pt>
                <c:pt idx="61">
                  <c:v>6.261111111111112</c:v>
                </c:pt>
                <c:pt idx="62">
                  <c:v>7.155555555555556</c:v>
                </c:pt>
                <c:pt idx="63">
                  <c:v>7.602777777777779</c:v>
                </c:pt>
                <c:pt idx="64">
                  <c:v>8.05</c:v>
                </c:pt>
                <c:pt idx="65">
                  <c:v>8.497222222222223</c:v>
                </c:pt>
                <c:pt idx="66">
                  <c:v>9.391666666666667</c:v>
                </c:pt>
                <c:pt idx="67">
                  <c:v>10.28611111111111</c:v>
                </c:pt>
                <c:pt idx="68">
                  <c:v>10.73333333333333</c:v>
                </c:pt>
                <c:pt idx="69">
                  <c:v>11.62777777777778</c:v>
                </c:pt>
                <c:pt idx="70">
                  <c:v>12.075</c:v>
                </c:pt>
                <c:pt idx="71">
                  <c:v>12.52222222222222</c:v>
                </c:pt>
                <c:pt idx="72">
                  <c:v>12.52222222222222</c:v>
                </c:pt>
                <c:pt idx="73">
                  <c:v>12.96944444444445</c:v>
                </c:pt>
                <c:pt idx="74">
                  <c:v>12.96944444444445</c:v>
                </c:pt>
                <c:pt idx="75">
                  <c:v>12.96944444444445</c:v>
                </c:pt>
                <c:pt idx="76">
                  <c:v>12.96944444444445</c:v>
                </c:pt>
                <c:pt idx="77">
                  <c:v>12.96944444444445</c:v>
                </c:pt>
                <c:pt idx="78">
                  <c:v>12.96944444444445</c:v>
                </c:pt>
                <c:pt idx="79">
                  <c:v>12.96944444444445</c:v>
                </c:pt>
                <c:pt idx="80">
                  <c:v>12.075</c:v>
                </c:pt>
                <c:pt idx="81">
                  <c:v>11.62777777777778</c:v>
                </c:pt>
                <c:pt idx="82">
                  <c:v>11.18055555555556</c:v>
                </c:pt>
                <c:pt idx="83">
                  <c:v>11.18055555555556</c:v>
                </c:pt>
                <c:pt idx="84">
                  <c:v>11.18055555555556</c:v>
                </c:pt>
                <c:pt idx="85">
                  <c:v>11.62777777777778</c:v>
                </c:pt>
                <c:pt idx="86">
                  <c:v>12.075</c:v>
                </c:pt>
                <c:pt idx="87">
                  <c:v>12.52222222222222</c:v>
                </c:pt>
                <c:pt idx="88">
                  <c:v>12.96944444444445</c:v>
                </c:pt>
                <c:pt idx="89">
                  <c:v>12.96944444444445</c:v>
                </c:pt>
                <c:pt idx="90">
                  <c:v>11.18055555555556</c:v>
                </c:pt>
                <c:pt idx="91">
                  <c:v>10.28611111111111</c:v>
                </c:pt>
                <c:pt idx="92">
                  <c:v>9.391666666666667</c:v>
                </c:pt>
                <c:pt idx="93">
                  <c:v>8.944444444444446</c:v>
                </c:pt>
                <c:pt idx="94">
                  <c:v>8.05</c:v>
                </c:pt>
                <c:pt idx="95">
                  <c:v>7.155555555555556</c:v>
                </c:pt>
                <c:pt idx="96">
                  <c:v>7.155555555555556</c:v>
                </c:pt>
                <c:pt idx="97">
                  <c:v>7.155555555555556</c:v>
                </c:pt>
                <c:pt idx="98">
                  <c:v>8.05</c:v>
                </c:pt>
                <c:pt idx="99">
                  <c:v>8.944444444444446</c:v>
                </c:pt>
                <c:pt idx="100">
                  <c:v>8.05</c:v>
                </c:pt>
                <c:pt idx="101">
                  <c:v>7.602777777777779</c:v>
                </c:pt>
                <c:pt idx="102">
                  <c:v>6.708333333333333</c:v>
                </c:pt>
                <c:pt idx="103">
                  <c:v>5.813888888888889</c:v>
                </c:pt>
                <c:pt idx="104">
                  <c:v>5.366666666666667</c:v>
                </c:pt>
                <c:pt idx="105">
                  <c:v>4.919444444444445</c:v>
                </c:pt>
                <c:pt idx="106">
                  <c:v>4.919444444444445</c:v>
                </c:pt>
                <c:pt idx="107">
                  <c:v>5.366666666666667</c:v>
                </c:pt>
                <c:pt idx="108">
                  <c:v>6.261111111111112</c:v>
                </c:pt>
                <c:pt idx="109">
                  <c:v>5.366666666666667</c:v>
                </c:pt>
                <c:pt idx="110">
                  <c:v>4.919444444444445</c:v>
                </c:pt>
                <c:pt idx="111">
                  <c:v>4.472222222222223</c:v>
                </c:pt>
                <c:pt idx="112">
                  <c:v>4.919444444444445</c:v>
                </c:pt>
                <c:pt idx="113">
                  <c:v>5.366666666666667</c:v>
                </c:pt>
                <c:pt idx="114">
                  <c:v>5.813888888888889</c:v>
                </c:pt>
                <c:pt idx="115">
                  <c:v>6.261111111111112</c:v>
                </c:pt>
                <c:pt idx="116">
                  <c:v>6.708333333333333</c:v>
                </c:pt>
                <c:pt idx="117">
                  <c:v>7.155555555555556</c:v>
                </c:pt>
                <c:pt idx="118">
                  <c:v>7.155555555555556</c:v>
                </c:pt>
                <c:pt idx="119">
                  <c:v>8.05</c:v>
                </c:pt>
                <c:pt idx="120">
                  <c:v>8.497222222222223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571068592"/>
        <c:axId val="1400179136"/>
      </c:lineChart>
      <c:catAx>
        <c:axId val="1571068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0179136"/>
        <c:crosses val="autoZero"/>
        <c:auto val="1"/>
        <c:lblAlgn val="ctr"/>
        <c:lblOffset val="100"/>
        <c:noMultiLvlLbl val="0"/>
      </c:catAx>
      <c:valAx>
        <c:axId val="140017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  <a:r>
                  <a:rPr lang="en-US" baseline="0"/>
                  <a:t> (m/s)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068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Aerodynamic Resitance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Sheet1!$K$2:$K$122</c:f>
              <c:numCache>
                <c:formatCode>0.00</c:formatCode>
                <c:ptCount val="121"/>
                <c:pt idx="0">
                  <c:v>0.0</c:v>
                </c:pt>
                <c:pt idx="1">
                  <c:v>2.512180588592325</c:v>
                </c:pt>
                <c:pt idx="2">
                  <c:v>10.0487223543693</c:v>
                </c:pt>
                <c:pt idx="3">
                  <c:v>22.60962529733093</c:v>
                </c:pt>
                <c:pt idx="4">
                  <c:v>47.17316883023366</c:v>
                </c:pt>
                <c:pt idx="5">
                  <c:v>62.80451471480813</c:v>
                </c:pt>
                <c:pt idx="6">
                  <c:v>80.66891001146467</c:v>
                </c:pt>
                <c:pt idx="7">
                  <c:v>100.7663547202033</c:v>
                </c:pt>
                <c:pt idx="8">
                  <c:v>123.0968488410239</c:v>
                </c:pt>
                <c:pt idx="9">
                  <c:v>135.099489430965</c:v>
                </c:pt>
                <c:pt idx="10">
                  <c:v>147.6603923739266</c:v>
                </c:pt>
                <c:pt idx="11">
                  <c:v>160.7795576699088</c:v>
                </c:pt>
                <c:pt idx="12">
                  <c:v>174.4569853189114</c:v>
                </c:pt>
                <c:pt idx="13">
                  <c:v>188.6926753209346</c:v>
                </c:pt>
                <c:pt idx="14">
                  <c:v>203.4866276759784</c:v>
                </c:pt>
                <c:pt idx="15">
                  <c:v>218.8388423840426</c:v>
                </c:pt>
                <c:pt idx="16">
                  <c:v>218.8388423840426</c:v>
                </c:pt>
                <c:pt idx="17">
                  <c:v>218.8388423840426</c:v>
                </c:pt>
                <c:pt idx="18">
                  <c:v>174.4569853189114</c:v>
                </c:pt>
                <c:pt idx="19">
                  <c:v>147.6603923739266</c:v>
                </c:pt>
                <c:pt idx="20">
                  <c:v>111.6524706041034</c:v>
                </c:pt>
                <c:pt idx="21">
                  <c:v>80.66891001146467</c:v>
                </c:pt>
                <c:pt idx="22">
                  <c:v>71.45758118662613</c:v>
                </c:pt>
                <c:pt idx="23">
                  <c:v>62.80451471480813</c:v>
                </c:pt>
                <c:pt idx="24">
                  <c:v>62.80451471480813</c:v>
                </c:pt>
                <c:pt idx="25">
                  <c:v>62.80451471480813</c:v>
                </c:pt>
                <c:pt idx="26">
                  <c:v>62.80451471480813</c:v>
                </c:pt>
                <c:pt idx="27">
                  <c:v>71.45758118662613</c:v>
                </c:pt>
                <c:pt idx="28">
                  <c:v>90.4385011893237</c:v>
                </c:pt>
                <c:pt idx="29">
                  <c:v>111.6524706041034</c:v>
                </c:pt>
                <c:pt idx="30">
                  <c:v>123.0968488410239</c:v>
                </c:pt>
                <c:pt idx="31">
                  <c:v>135.099489430965</c:v>
                </c:pt>
                <c:pt idx="32">
                  <c:v>147.6603923739266</c:v>
                </c:pt>
                <c:pt idx="33">
                  <c:v>160.7795576699088</c:v>
                </c:pt>
                <c:pt idx="34">
                  <c:v>174.4569853189114</c:v>
                </c:pt>
                <c:pt idx="35">
                  <c:v>188.6926753209346</c:v>
                </c:pt>
                <c:pt idx="36">
                  <c:v>203.4866276759784</c:v>
                </c:pt>
                <c:pt idx="37">
                  <c:v>218.8388423840426</c:v>
                </c:pt>
                <c:pt idx="38">
                  <c:v>234.7493194451273</c:v>
                </c:pt>
                <c:pt idx="39">
                  <c:v>234.7493194451273</c:v>
                </c:pt>
                <c:pt idx="40">
                  <c:v>234.7493194451273</c:v>
                </c:pt>
                <c:pt idx="41">
                  <c:v>234.7493194451273</c:v>
                </c:pt>
                <c:pt idx="42">
                  <c:v>234.7493194451273</c:v>
                </c:pt>
                <c:pt idx="43">
                  <c:v>234.7493194451273</c:v>
                </c:pt>
                <c:pt idx="44">
                  <c:v>234.7493194451273</c:v>
                </c:pt>
                <c:pt idx="45">
                  <c:v>234.7493194451273</c:v>
                </c:pt>
                <c:pt idx="46">
                  <c:v>234.7493194451273</c:v>
                </c:pt>
                <c:pt idx="47">
                  <c:v>234.7493194451273</c:v>
                </c:pt>
                <c:pt idx="48">
                  <c:v>188.6926753209346</c:v>
                </c:pt>
                <c:pt idx="49">
                  <c:v>160.7795576699088</c:v>
                </c:pt>
                <c:pt idx="50">
                  <c:v>111.6524706041034</c:v>
                </c:pt>
                <c:pt idx="51">
                  <c:v>80.66891001146467</c:v>
                </c:pt>
                <c:pt idx="52">
                  <c:v>62.80451471480813</c:v>
                </c:pt>
                <c:pt idx="53">
                  <c:v>47.17316883023366</c:v>
                </c:pt>
                <c:pt idx="54">
                  <c:v>33.77487235774126</c:v>
                </c:pt>
                <c:pt idx="55">
                  <c:v>33.77487235774126</c:v>
                </c:pt>
                <c:pt idx="56">
                  <c:v>40.1948894174772</c:v>
                </c:pt>
                <c:pt idx="57">
                  <c:v>33.77487235774126</c:v>
                </c:pt>
                <c:pt idx="58">
                  <c:v>27.91311765102584</c:v>
                </c:pt>
                <c:pt idx="59">
                  <c:v>33.77487235774126</c:v>
                </c:pt>
                <c:pt idx="60">
                  <c:v>40.1948894174772</c:v>
                </c:pt>
                <c:pt idx="61">
                  <c:v>54.70971059601064</c:v>
                </c:pt>
                <c:pt idx="62">
                  <c:v>71.45758118662613</c:v>
                </c:pt>
                <c:pt idx="63">
                  <c:v>80.66891001146467</c:v>
                </c:pt>
                <c:pt idx="64">
                  <c:v>90.4385011893237</c:v>
                </c:pt>
                <c:pt idx="65">
                  <c:v>100.7663547202033</c:v>
                </c:pt>
                <c:pt idx="66">
                  <c:v>123.0968488410239</c:v>
                </c:pt>
                <c:pt idx="67">
                  <c:v>147.6603923739266</c:v>
                </c:pt>
                <c:pt idx="68">
                  <c:v>160.7795576699088</c:v>
                </c:pt>
                <c:pt idx="69">
                  <c:v>188.6926753209346</c:v>
                </c:pt>
                <c:pt idx="70">
                  <c:v>203.4866276759784</c:v>
                </c:pt>
                <c:pt idx="71">
                  <c:v>218.8388423840426</c:v>
                </c:pt>
                <c:pt idx="72">
                  <c:v>218.8388423840426</c:v>
                </c:pt>
                <c:pt idx="73">
                  <c:v>234.7493194451273</c:v>
                </c:pt>
                <c:pt idx="74">
                  <c:v>234.7493194451273</c:v>
                </c:pt>
                <c:pt idx="75">
                  <c:v>234.7493194451273</c:v>
                </c:pt>
                <c:pt idx="76">
                  <c:v>234.7493194451273</c:v>
                </c:pt>
                <c:pt idx="77">
                  <c:v>234.7493194451273</c:v>
                </c:pt>
                <c:pt idx="78">
                  <c:v>234.7493194451273</c:v>
                </c:pt>
                <c:pt idx="79">
                  <c:v>234.7493194451273</c:v>
                </c:pt>
                <c:pt idx="80">
                  <c:v>203.4866276759784</c:v>
                </c:pt>
                <c:pt idx="81">
                  <c:v>188.6926753209346</c:v>
                </c:pt>
                <c:pt idx="82">
                  <c:v>174.4569853189114</c:v>
                </c:pt>
                <c:pt idx="83">
                  <c:v>174.4569853189114</c:v>
                </c:pt>
                <c:pt idx="84">
                  <c:v>174.4569853189114</c:v>
                </c:pt>
                <c:pt idx="85">
                  <c:v>188.6926753209346</c:v>
                </c:pt>
                <c:pt idx="86">
                  <c:v>203.4866276759784</c:v>
                </c:pt>
                <c:pt idx="87">
                  <c:v>218.8388423840426</c:v>
                </c:pt>
                <c:pt idx="88">
                  <c:v>234.7493194451273</c:v>
                </c:pt>
                <c:pt idx="89">
                  <c:v>234.7493194451273</c:v>
                </c:pt>
                <c:pt idx="90">
                  <c:v>174.4569853189114</c:v>
                </c:pt>
                <c:pt idx="91">
                  <c:v>147.6603923739266</c:v>
                </c:pt>
                <c:pt idx="92">
                  <c:v>123.0968488410239</c:v>
                </c:pt>
                <c:pt idx="93">
                  <c:v>111.6524706041034</c:v>
                </c:pt>
                <c:pt idx="94">
                  <c:v>90.4385011893237</c:v>
                </c:pt>
                <c:pt idx="95">
                  <c:v>71.45758118662613</c:v>
                </c:pt>
                <c:pt idx="96">
                  <c:v>71.45758118662613</c:v>
                </c:pt>
                <c:pt idx="97">
                  <c:v>71.45758118662613</c:v>
                </c:pt>
                <c:pt idx="98">
                  <c:v>90.4385011893237</c:v>
                </c:pt>
                <c:pt idx="99">
                  <c:v>111.6524706041034</c:v>
                </c:pt>
                <c:pt idx="100">
                  <c:v>90.4385011893237</c:v>
                </c:pt>
                <c:pt idx="101">
                  <c:v>80.66891001146467</c:v>
                </c:pt>
                <c:pt idx="102">
                  <c:v>62.80451471480813</c:v>
                </c:pt>
                <c:pt idx="103">
                  <c:v>47.17316883023366</c:v>
                </c:pt>
                <c:pt idx="104">
                  <c:v>40.1948894174772</c:v>
                </c:pt>
                <c:pt idx="105">
                  <c:v>33.77487235774126</c:v>
                </c:pt>
                <c:pt idx="106">
                  <c:v>33.77487235774126</c:v>
                </c:pt>
                <c:pt idx="107">
                  <c:v>40.1948894174772</c:v>
                </c:pt>
                <c:pt idx="108">
                  <c:v>54.70971059601064</c:v>
                </c:pt>
                <c:pt idx="109">
                  <c:v>40.1948894174772</c:v>
                </c:pt>
                <c:pt idx="110">
                  <c:v>33.77487235774126</c:v>
                </c:pt>
                <c:pt idx="111">
                  <c:v>27.91311765102584</c:v>
                </c:pt>
                <c:pt idx="112">
                  <c:v>33.77487235774126</c:v>
                </c:pt>
                <c:pt idx="113">
                  <c:v>40.1948894174772</c:v>
                </c:pt>
                <c:pt idx="114">
                  <c:v>47.17316883023366</c:v>
                </c:pt>
                <c:pt idx="115">
                  <c:v>54.70971059601064</c:v>
                </c:pt>
                <c:pt idx="116">
                  <c:v>62.80451471480813</c:v>
                </c:pt>
                <c:pt idx="117">
                  <c:v>71.45758118662613</c:v>
                </c:pt>
                <c:pt idx="118">
                  <c:v>71.45758118662613</c:v>
                </c:pt>
                <c:pt idx="119">
                  <c:v>90.4385011893237</c:v>
                </c:pt>
                <c:pt idx="120">
                  <c:v>100.7663547202033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603538928"/>
        <c:axId val="1604706128"/>
      </c:lineChart>
      <c:catAx>
        <c:axId val="1603538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4706128"/>
        <c:crosses val="autoZero"/>
        <c:auto val="1"/>
        <c:lblAlgn val="ctr"/>
        <c:lblOffset val="100"/>
        <c:noMultiLvlLbl val="0"/>
      </c:catAx>
      <c:valAx>
        <c:axId val="16047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Aerdynamic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53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Acceleration Resitance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Sheet1!$M$2:$M$122</c:f>
              <c:numCache>
                <c:formatCode>0.00</c:formatCode>
                <c:ptCount val="121"/>
                <c:pt idx="0">
                  <c:v>0.0</c:v>
                </c:pt>
                <c:pt idx="1">
                  <c:v>536.6666666666667</c:v>
                </c:pt>
                <c:pt idx="2">
                  <c:v>536.6666666666667</c:v>
                </c:pt>
                <c:pt idx="3">
                  <c:v>536.6666666666667</c:v>
                </c:pt>
                <c:pt idx="4">
                  <c:v>715.5555555555555</c:v>
                </c:pt>
                <c:pt idx="5">
                  <c:v>357.7777777777779</c:v>
                </c:pt>
                <c:pt idx="6">
                  <c:v>357.7777777777779</c:v>
                </c:pt>
                <c:pt idx="7">
                  <c:v>357.7777777777779</c:v>
                </c:pt>
                <c:pt idx="8">
                  <c:v>357.7777777777776</c:v>
                </c:pt>
                <c:pt idx="9">
                  <c:v>178.8888888888891</c:v>
                </c:pt>
                <c:pt idx="10">
                  <c:v>178.8888888888884</c:v>
                </c:pt>
                <c:pt idx="11">
                  <c:v>178.8888888888891</c:v>
                </c:pt>
                <c:pt idx="12">
                  <c:v>178.8888888888884</c:v>
                </c:pt>
                <c:pt idx="13">
                  <c:v>178.8888888888891</c:v>
                </c:pt>
                <c:pt idx="14">
                  <c:v>178.8888888888898</c:v>
                </c:pt>
                <c:pt idx="15">
                  <c:v>178.8888888888884</c:v>
                </c:pt>
                <c:pt idx="16">
                  <c:v>0.0</c:v>
                </c:pt>
                <c:pt idx="17">
                  <c:v>0.0</c:v>
                </c:pt>
                <c:pt idx="18">
                  <c:v>-536.6666666666674</c:v>
                </c:pt>
                <c:pt idx="19">
                  <c:v>-357.7777777777776</c:v>
                </c:pt>
                <c:pt idx="20">
                  <c:v>-536.666666666666</c:v>
                </c:pt>
                <c:pt idx="21">
                  <c:v>-536.666666666667</c:v>
                </c:pt>
                <c:pt idx="22">
                  <c:v>-178.8888888888891</c:v>
                </c:pt>
                <c:pt idx="23">
                  <c:v>-178.8888888888888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178.8888888888888</c:v>
                </c:pt>
                <c:pt idx="28">
                  <c:v>357.7777777777779</c:v>
                </c:pt>
                <c:pt idx="29">
                  <c:v>357.7777777777783</c:v>
                </c:pt>
                <c:pt idx="30">
                  <c:v>178.8888888888884</c:v>
                </c:pt>
                <c:pt idx="31">
                  <c:v>178.8888888888891</c:v>
                </c:pt>
                <c:pt idx="32">
                  <c:v>178.8888888888884</c:v>
                </c:pt>
                <c:pt idx="33">
                  <c:v>178.8888888888891</c:v>
                </c:pt>
                <c:pt idx="34">
                  <c:v>178.8888888888884</c:v>
                </c:pt>
                <c:pt idx="35">
                  <c:v>178.8888888888891</c:v>
                </c:pt>
                <c:pt idx="36">
                  <c:v>178.8888888888898</c:v>
                </c:pt>
                <c:pt idx="37">
                  <c:v>178.8888888888884</c:v>
                </c:pt>
                <c:pt idx="38">
                  <c:v>178.8888888888891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-536.6666666666674</c:v>
                </c:pt>
                <c:pt idx="49">
                  <c:v>-357.7777777777776</c:v>
                </c:pt>
                <c:pt idx="50">
                  <c:v>-715.5555555555552</c:v>
                </c:pt>
                <c:pt idx="51">
                  <c:v>-536.666666666667</c:v>
                </c:pt>
                <c:pt idx="52">
                  <c:v>-357.7777777777779</c:v>
                </c:pt>
                <c:pt idx="53">
                  <c:v>-357.7777777777779</c:v>
                </c:pt>
                <c:pt idx="54">
                  <c:v>-357.7777777777776</c:v>
                </c:pt>
                <c:pt idx="55">
                  <c:v>0.0</c:v>
                </c:pt>
                <c:pt idx="56">
                  <c:v>178.8888888888888</c:v>
                </c:pt>
                <c:pt idx="57">
                  <c:v>-178.8888888888888</c:v>
                </c:pt>
                <c:pt idx="58">
                  <c:v>-178.8888888888888</c:v>
                </c:pt>
                <c:pt idx="59">
                  <c:v>178.8888888888888</c:v>
                </c:pt>
                <c:pt idx="60">
                  <c:v>178.8888888888888</c:v>
                </c:pt>
                <c:pt idx="61">
                  <c:v>357.7777777777779</c:v>
                </c:pt>
                <c:pt idx="62">
                  <c:v>357.7777777777776</c:v>
                </c:pt>
                <c:pt idx="63">
                  <c:v>178.8888888888891</c:v>
                </c:pt>
                <c:pt idx="64">
                  <c:v>178.8888888888888</c:v>
                </c:pt>
                <c:pt idx="65">
                  <c:v>178.8888888888891</c:v>
                </c:pt>
                <c:pt idx="66">
                  <c:v>357.7777777777776</c:v>
                </c:pt>
                <c:pt idx="67">
                  <c:v>357.7777777777776</c:v>
                </c:pt>
                <c:pt idx="68">
                  <c:v>178.8888888888891</c:v>
                </c:pt>
                <c:pt idx="69">
                  <c:v>357.7777777777776</c:v>
                </c:pt>
                <c:pt idx="70">
                  <c:v>178.8888888888898</c:v>
                </c:pt>
                <c:pt idx="71">
                  <c:v>178.8888888888884</c:v>
                </c:pt>
                <c:pt idx="72">
                  <c:v>0.0</c:v>
                </c:pt>
                <c:pt idx="73">
                  <c:v>178.8888888888891</c:v>
                </c:pt>
                <c:pt idx="74">
                  <c:v>0.0</c:v>
                </c:pt>
                <c:pt idx="75">
                  <c:v>0.0</c:v>
                </c:pt>
                <c:pt idx="76">
                  <c:v>0.0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-357.7777777777776</c:v>
                </c:pt>
                <c:pt idx="81">
                  <c:v>-178.8888888888898</c:v>
                </c:pt>
                <c:pt idx="82">
                  <c:v>-178.8888888888891</c:v>
                </c:pt>
                <c:pt idx="83">
                  <c:v>0.0</c:v>
                </c:pt>
                <c:pt idx="84">
                  <c:v>0.0</c:v>
                </c:pt>
                <c:pt idx="85">
                  <c:v>178.8888888888891</c:v>
                </c:pt>
                <c:pt idx="86">
                  <c:v>178.8888888888898</c:v>
                </c:pt>
                <c:pt idx="87">
                  <c:v>178.8888888888884</c:v>
                </c:pt>
                <c:pt idx="88">
                  <c:v>178.8888888888891</c:v>
                </c:pt>
                <c:pt idx="89">
                  <c:v>0.0</c:v>
                </c:pt>
                <c:pt idx="90">
                  <c:v>-715.5555555555566</c:v>
                </c:pt>
                <c:pt idx="91">
                  <c:v>-357.7777777777776</c:v>
                </c:pt>
                <c:pt idx="92">
                  <c:v>-357.7777777777776</c:v>
                </c:pt>
                <c:pt idx="93">
                  <c:v>-178.8888888888884</c:v>
                </c:pt>
                <c:pt idx="94">
                  <c:v>-357.7777777777783</c:v>
                </c:pt>
                <c:pt idx="95">
                  <c:v>-357.7777777777779</c:v>
                </c:pt>
                <c:pt idx="96">
                  <c:v>0.0</c:v>
                </c:pt>
                <c:pt idx="97">
                  <c:v>0.0</c:v>
                </c:pt>
                <c:pt idx="98">
                  <c:v>357.7777777777779</c:v>
                </c:pt>
                <c:pt idx="99">
                  <c:v>357.7777777777783</c:v>
                </c:pt>
                <c:pt idx="100">
                  <c:v>-357.7777777777783</c:v>
                </c:pt>
                <c:pt idx="101">
                  <c:v>-178.8888888888888</c:v>
                </c:pt>
                <c:pt idx="102">
                  <c:v>-357.7777777777779</c:v>
                </c:pt>
                <c:pt idx="103">
                  <c:v>-357.7777777777779</c:v>
                </c:pt>
                <c:pt idx="104">
                  <c:v>-178.8888888888888</c:v>
                </c:pt>
                <c:pt idx="105">
                  <c:v>-178.8888888888888</c:v>
                </c:pt>
                <c:pt idx="106">
                  <c:v>0.0</c:v>
                </c:pt>
                <c:pt idx="107">
                  <c:v>178.8888888888888</c:v>
                </c:pt>
                <c:pt idx="108">
                  <c:v>357.7777777777779</c:v>
                </c:pt>
                <c:pt idx="109">
                  <c:v>-357.7777777777779</c:v>
                </c:pt>
                <c:pt idx="110">
                  <c:v>-178.8888888888888</c:v>
                </c:pt>
                <c:pt idx="111">
                  <c:v>-178.8888888888888</c:v>
                </c:pt>
                <c:pt idx="112">
                  <c:v>178.8888888888888</c:v>
                </c:pt>
                <c:pt idx="113">
                  <c:v>178.8888888888888</c:v>
                </c:pt>
                <c:pt idx="114">
                  <c:v>178.8888888888888</c:v>
                </c:pt>
                <c:pt idx="115">
                  <c:v>178.8888888888891</c:v>
                </c:pt>
                <c:pt idx="116">
                  <c:v>178.8888888888888</c:v>
                </c:pt>
                <c:pt idx="117">
                  <c:v>178.8888888888888</c:v>
                </c:pt>
                <c:pt idx="118">
                  <c:v>0.0</c:v>
                </c:pt>
                <c:pt idx="119">
                  <c:v>357.7777777777779</c:v>
                </c:pt>
                <c:pt idx="120">
                  <c:v>178.8888888888891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399359536"/>
        <c:axId val="1399065008"/>
      </c:lineChart>
      <c:catAx>
        <c:axId val="1399359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065008"/>
        <c:crosses val="autoZero"/>
        <c:auto val="1"/>
        <c:lblAlgn val="ctr"/>
        <c:lblOffset val="100"/>
        <c:noMultiLvlLbl val="0"/>
      </c:catAx>
      <c:valAx>
        <c:axId val="1399065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Acceleration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9359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Rolling Resitance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Sheet1!$N$2:$N$122</c:f>
              <c:numCache>
                <c:formatCode>0.00</c:formatCode>
                <c:ptCount val="121"/>
                <c:pt idx="0">
                  <c:v>392.4</c:v>
                </c:pt>
                <c:pt idx="1">
                  <c:v>392.4</c:v>
                </c:pt>
                <c:pt idx="2">
                  <c:v>392.4</c:v>
                </c:pt>
                <c:pt idx="3">
                  <c:v>392.4</c:v>
                </c:pt>
                <c:pt idx="4">
                  <c:v>392.4</c:v>
                </c:pt>
                <c:pt idx="5">
                  <c:v>392.4</c:v>
                </c:pt>
                <c:pt idx="6">
                  <c:v>392.4</c:v>
                </c:pt>
                <c:pt idx="7">
                  <c:v>392.4</c:v>
                </c:pt>
                <c:pt idx="8">
                  <c:v>392.4</c:v>
                </c:pt>
                <c:pt idx="9">
                  <c:v>392.4</c:v>
                </c:pt>
                <c:pt idx="10">
                  <c:v>392.4</c:v>
                </c:pt>
                <c:pt idx="11">
                  <c:v>392.4</c:v>
                </c:pt>
                <c:pt idx="12">
                  <c:v>392.4</c:v>
                </c:pt>
                <c:pt idx="13">
                  <c:v>392.4</c:v>
                </c:pt>
                <c:pt idx="14">
                  <c:v>392.4</c:v>
                </c:pt>
                <c:pt idx="15">
                  <c:v>392.4</c:v>
                </c:pt>
                <c:pt idx="16">
                  <c:v>392.4</c:v>
                </c:pt>
                <c:pt idx="17">
                  <c:v>392.4</c:v>
                </c:pt>
                <c:pt idx="18">
                  <c:v>392.4</c:v>
                </c:pt>
                <c:pt idx="19">
                  <c:v>392.4</c:v>
                </c:pt>
                <c:pt idx="20">
                  <c:v>392.4</c:v>
                </c:pt>
                <c:pt idx="21">
                  <c:v>392.4</c:v>
                </c:pt>
                <c:pt idx="22">
                  <c:v>392.4</c:v>
                </c:pt>
                <c:pt idx="23">
                  <c:v>392.4</c:v>
                </c:pt>
                <c:pt idx="24">
                  <c:v>392.4</c:v>
                </c:pt>
                <c:pt idx="25">
                  <c:v>392.4</c:v>
                </c:pt>
                <c:pt idx="26">
                  <c:v>392.4</c:v>
                </c:pt>
                <c:pt idx="27">
                  <c:v>392.4</c:v>
                </c:pt>
                <c:pt idx="28">
                  <c:v>392.4</c:v>
                </c:pt>
                <c:pt idx="29">
                  <c:v>392.4</c:v>
                </c:pt>
                <c:pt idx="30">
                  <c:v>392.4</c:v>
                </c:pt>
                <c:pt idx="31">
                  <c:v>392.4</c:v>
                </c:pt>
                <c:pt idx="32">
                  <c:v>392.4</c:v>
                </c:pt>
                <c:pt idx="33">
                  <c:v>392.4</c:v>
                </c:pt>
                <c:pt idx="34">
                  <c:v>392.4</c:v>
                </c:pt>
                <c:pt idx="35">
                  <c:v>78.48</c:v>
                </c:pt>
                <c:pt idx="36">
                  <c:v>78.48</c:v>
                </c:pt>
                <c:pt idx="37">
                  <c:v>78.48</c:v>
                </c:pt>
                <c:pt idx="38">
                  <c:v>78.48</c:v>
                </c:pt>
                <c:pt idx="39">
                  <c:v>78.48</c:v>
                </c:pt>
                <c:pt idx="40">
                  <c:v>78.48</c:v>
                </c:pt>
                <c:pt idx="41">
                  <c:v>78.48</c:v>
                </c:pt>
                <c:pt idx="42">
                  <c:v>78.48</c:v>
                </c:pt>
                <c:pt idx="43">
                  <c:v>78.48</c:v>
                </c:pt>
                <c:pt idx="44">
                  <c:v>78.48</c:v>
                </c:pt>
                <c:pt idx="45">
                  <c:v>78.48</c:v>
                </c:pt>
                <c:pt idx="46">
                  <c:v>78.48</c:v>
                </c:pt>
                <c:pt idx="47">
                  <c:v>78.48</c:v>
                </c:pt>
                <c:pt idx="48">
                  <c:v>78.48</c:v>
                </c:pt>
                <c:pt idx="49">
                  <c:v>78.48</c:v>
                </c:pt>
                <c:pt idx="50">
                  <c:v>78.48</c:v>
                </c:pt>
                <c:pt idx="51">
                  <c:v>78.48</c:v>
                </c:pt>
                <c:pt idx="52">
                  <c:v>78.48</c:v>
                </c:pt>
                <c:pt idx="53">
                  <c:v>78.48</c:v>
                </c:pt>
                <c:pt idx="54">
                  <c:v>78.48</c:v>
                </c:pt>
                <c:pt idx="55">
                  <c:v>78.48</c:v>
                </c:pt>
                <c:pt idx="56">
                  <c:v>78.48</c:v>
                </c:pt>
                <c:pt idx="57">
                  <c:v>78.48</c:v>
                </c:pt>
                <c:pt idx="58">
                  <c:v>78.48</c:v>
                </c:pt>
                <c:pt idx="59">
                  <c:v>78.48</c:v>
                </c:pt>
                <c:pt idx="60">
                  <c:v>78.48</c:v>
                </c:pt>
                <c:pt idx="61">
                  <c:v>235.44</c:v>
                </c:pt>
                <c:pt idx="62">
                  <c:v>235.44</c:v>
                </c:pt>
                <c:pt idx="63">
                  <c:v>235.44</c:v>
                </c:pt>
                <c:pt idx="64">
                  <c:v>235.44</c:v>
                </c:pt>
                <c:pt idx="65">
                  <c:v>235.44</c:v>
                </c:pt>
                <c:pt idx="66">
                  <c:v>235.44</c:v>
                </c:pt>
                <c:pt idx="67">
                  <c:v>235.44</c:v>
                </c:pt>
                <c:pt idx="68">
                  <c:v>235.44</c:v>
                </c:pt>
                <c:pt idx="69">
                  <c:v>235.44</c:v>
                </c:pt>
                <c:pt idx="70">
                  <c:v>235.44</c:v>
                </c:pt>
                <c:pt idx="71">
                  <c:v>235.44</c:v>
                </c:pt>
                <c:pt idx="72">
                  <c:v>235.44</c:v>
                </c:pt>
                <c:pt idx="73">
                  <c:v>235.44</c:v>
                </c:pt>
                <c:pt idx="74">
                  <c:v>235.44</c:v>
                </c:pt>
                <c:pt idx="75">
                  <c:v>235.44</c:v>
                </c:pt>
                <c:pt idx="76">
                  <c:v>235.44</c:v>
                </c:pt>
                <c:pt idx="77">
                  <c:v>235.44</c:v>
                </c:pt>
                <c:pt idx="78">
                  <c:v>235.44</c:v>
                </c:pt>
                <c:pt idx="79">
                  <c:v>235.44</c:v>
                </c:pt>
                <c:pt idx="80">
                  <c:v>235.44</c:v>
                </c:pt>
                <c:pt idx="81">
                  <c:v>235.44</c:v>
                </c:pt>
                <c:pt idx="82">
                  <c:v>235.44</c:v>
                </c:pt>
                <c:pt idx="83">
                  <c:v>235.44</c:v>
                </c:pt>
                <c:pt idx="84">
                  <c:v>235.44</c:v>
                </c:pt>
                <c:pt idx="85">
                  <c:v>235.44</c:v>
                </c:pt>
                <c:pt idx="86">
                  <c:v>235.44</c:v>
                </c:pt>
                <c:pt idx="87">
                  <c:v>392.4</c:v>
                </c:pt>
                <c:pt idx="88">
                  <c:v>392.4</c:v>
                </c:pt>
                <c:pt idx="89">
                  <c:v>392.4</c:v>
                </c:pt>
                <c:pt idx="90">
                  <c:v>392.4</c:v>
                </c:pt>
                <c:pt idx="91">
                  <c:v>392.4</c:v>
                </c:pt>
                <c:pt idx="92">
                  <c:v>392.4</c:v>
                </c:pt>
                <c:pt idx="93">
                  <c:v>392.4</c:v>
                </c:pt>
                <c:pt idx="94">
                  <c:v>392.4</c:v>
                </c:pt>
                <c:pt idx="95">
                  <c:v>392.4</c:v>
                </c:pt>
                <c:pt idx="96">
                  <c:v>392.4</c:v>
                </c:pt>
                <c:pt idx="97">
                  <c:v>392.4</c:v>
                </c:pt>
                <c:pt idx="98">
                  <c:v>392.4</c:v>
                </c:pt>
                <c:pt idx="99">
                  <c:v>392.4</c:v>
                </c:pt>
                <c:pt idx="100">
                  <c:v>392.4</c:v>
                </c:pt>
                <c:pt idx="101">
                  <c:v>392.4</c:v>
                </c:pt>
                <c:pt idx="102">
                  <c:v>392.4</c:v>
                </c:pt>
                <c:pt idx="103">
                  <c:v>392.4</c:v>
                </c:pt>
                <c:pt idx="104">
                  <c:v>392.4</c:v>
                </c:pt>
                <c:pt idx="105">
                  <c:v>392.4</c:v>
                </c:pt>
                <c:pt idx="106">
                  <c:v>392.4</c:v>
                </c:pt>
                <c:pt idx="107">
                  <c:v>392.4</c:v>
                </c:pt>
                <c:pt idx="108">
                  <c:v>392.4</c:v>
                </c:pt>
                <c:pt idx="109">
                  <c:v>392.4</c:v>
                </c:pt>
                <c:pt idx="110">
                  <c:v>392.4</c:v>
                </c:pt>
                <c:pt idx="111">
                  <c:v>1177.2</c:v>
                </c:pt>
                <c:pt idx="112">
                  <c:v>1177.2</c:v>
                </c:pt>
                <c:pt idx="113">
                  <c:v>1177.2</c:v>
                </c:pt>
                <c:pt idx="114">
                  <c:v>1177.2</c:v>
                </c:pt>
                <c:pt idx="115">
                  <c:v>1177.2</c:v>
                </c:pt>
                <c:pt idx="116">
                  <c:v>1177.2</c:v>
                </c:pt>
                <c:pt idx="117">
                  <c:v>1177.2</c:v>
                </c:pt>
                <c:pt idx="118">
                  <c:v>1177.2</c:v>
                </c:pt>
                <c:pt idx="119">
                  <c:v>1177.2</c:v>
                </c:pt>
                <c:pt idx="120">
                  <c:v>1177.2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572136320"/>
        <c:axId val="1577025664"/>
      </c:lineChart>
      <c:catAx>
        <c:axId val="1572136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025664"/>
        <c:crosses val="autoZero"/>
        <c:auto val="1"/>
        <c:lblAlgn val="ctr"/>
        <c:lblOffset val="100"/>
        <c:noMultiLvlLbl val="0"/>
      </c:catAx>
      <c:valAx>
        <c:axId val="157702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Rolling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13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Total Resitance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Sheet1!$O$2:$O$122</c:f>
              <c:numCache>
                <c:formatCode>0.00</c:formatCode>
                <c:ptCount val="121"/>
                <c:pt idx="0">
                  <c:v>392.4</c:v>
                </c:pt>
                <c:pt idx="1">
                  <c:v>931.578847255259</c:v>
                </c:pt>
                <c:pt idx="2">
                  <c:v>939.115389021036</c:v>
                </c:pt>
                <c:pt idx="3">
                  <c:v>951.6762919639977</c:v>
                </c:pt>
                <c:pt idx="4">
                  <c:v>1155.12872438579</c:v>
                </c:pt>
                <c:pt idx="5">
                  <c:v>812.9822924925861</c:v>
                </c:pt>
                <c:pt idx="6">
                  <c:v>830.8466877892427</c:v>
                </c:pt>
                <c:pt idx="7">
                  <c:v>850.9441324979812</c:v>
                </c:pt>
                <c:pt idx="8">
                  <c:v>873.2746266188015</c:v>
                </c:pt>
                <c:pt idx="9">
                  <c:v>706.388378319854</c:v>
                </c:pt>
                <c:pt idx="10">
                  <c:v>718.949281262815</c:v>
                </c:pt>
                <c:pt idx="11">
                  <c:v>732.068446558798</c:v>
                </c:pt>
                <c:pt idx="12">
                  <c:v>745.7458742078</c:v>
                </c:pt>
                <c:pt idx="13">
                  <c:v>759.9815642098238</c:v>
                </c:pt>
                <c:pt idx="14">
                  <c:v>774.7755165648682</c:v>
                </c:pt>
                <c:pt idx="15">
                  <c:v>790.127731272931</c:v>
                </c:pt>
                <c:pt idx="16">
                  <c:v>611.2388423840425</c:v>
                </c:pt>
                <c:pt idx="17">
                  <c:v>611.2388423840425</c:v>
                </c:pt>
                <c:pt idx="18">
                  <c:v>102.1227511774454</c:v>
                </c:pt>
                <c:pt idx="19">
                  <c:v>221.2311714638085</c:v>
                </c:pt>
                <c:pt idx="20">
                  <c:v>12.19928545267004</c:v>
                </c:pt>
                <c:pt idx="21">
                  <c:v>-10.83411391476716</c:v>
                </c:pt>
                <c:pt idx="22">
                  <c:v>341.0507184315512</c:v>
                </c:pt>
                <c:pt idx="23">
                  <c:v>336.1630160667583</c:v>
                </c:pt>
                <c:pt idx="24">
                  <c:v>515.051904955647</c:v>
                </c:pt>
                <c:pt idx="25">
                  <c:v>515.051904955647</c:v>
                </c:pt>
                <c:pt idx="26">
                  <c:v>515.051904955647</c:v>
                </c:pt>
                <c:pt idx="27">
                  <c:v>642.746470075515</c:v>
                </c:pt>
                <c:pt idx="28">
                  <c:v>840.6162789671016</c:v>
                </c:pt>
                <c:pt idx="29">
                  <c:v>861.8302483818817</c:v>
                </c:pt>
                <c:pt idx="30">
                  <c:v>694.3857377299123</c:v>
                </c:pt>
                <c:pt idx="31">
                  <c:v>706.388378319854</c:v>
                </c:pt>
                <c:pt idx="32">
                  <c:v>718.949281262815</c:v>
                </c:pt>
                <c:pt idx="33">
                  <c:v>732.068446558798</c:v>
                </c:pt>
                <c:pt idx="34">
                  <c:v>745.7458742078</c:v>
                </c:pt>
                <c:pt idx="35">
                  <c:v>446.0615642098238</c:v>
                </c:pt>
                <c:pt idx="36">
                  <c:v>460.8555165648682</c:v>
                </c:pt>
                <c:pt idx="37">
                  <c:v>412.0507899683946</c:v>
                </c:pt>
                <c:pt idx="38">
                  <c:v>430.1912073972546</c:v>
                </c:pt>
                <c:pt idx="39">
                  <c:v>251.3023185083654</c:v>
                </c:pt>
                <c:pt idx="40">
                  <c:v>251.3023185083654</c:v>
                </c:pt>
                <c:pt idx="41">
                  <c:v>282.357065670042</c:v>
                </c:pt>
                <c:pt idx="42">
                  <c:v>313.2293194451273</c:v>
                </c:pt>
                <c:pt idx="43">
                  <c:v>313.2293194451273</c:v>
                </c:pt>
                <c:pt idx="44">
                  <c:v>313.2293194451273</c:v>
                </c:pt>
                <c:pt idx="45">
                  <c:v>313.2293194451273</c:v>
                </c:pt>
                <c:pt idx="46">
                  <c:v>313.2293194451273</c:v>
                </c:pt>
                <c:pt idx="47">
                  <c:v>313.2293194451273</c:v>
                </c:pt>
                <c:pt idx="48">
                  <c:v>-200.3555905939766</c:v>
                </c:pt>
                <c:pt idx="49">
                  <c:v>-5.281435910641008</c:v>
                </c:pt>
                <c:pt idx="50">
                  <c:v>-388.7999825299955</c:v>
                </c:pt>
                <c:pt idx="51">
                  <c:v>-215.7171407177676</c:v>
                </c:pt>
                <c:pt idx="52">
                  <c:v>-31.91909981766663</c:v>
                </c:pt>
                <c:pt idx="53">
                  <c:v>-17.19187816224275</c:v>
                </c:pt>
                <c:pt idx="54">
                  <c:v>-163.656740258569</c:v>
                </c:pt>
                <c:pt idx="55">
                  <c:v>112.2548723577413</c:v>
                </c:pt>
                <c:pt idx="56">
                  <c:v>297.563778306366</c:v>
                </c:pt>
                <c:pt idx="57">
                  <c:v>15.23214863031983</c:v>
                </c:pt>
                <c:pt idx="58">
                  <c:v>-72.49577123786297</c:v>
                </c:pt>
                <c:pt idx="59">
                  <c:v>291.14376124663</c:v>
                </c:pt>
                <c:pt idx="60">
                  <c:v>297.563778306366</c:v>
                </c:pt>
                <c:pt idx="61">
                  <c:v>647.9274883737885</c:v>
                </c:pt>
                <c:pt idx="62">
                  <c:v>664.6753589644038</c:v>
                </c:pt>
                <c:pt idx="63">
                  <c:v>494.9977989003538</c:v>
                </c:pt>
                <c:pt idx="64">
                  <c:v>504.7673900782125</c:v>
                </c:pt>
                <c:pt idx="65">
                  <c:v>515.0952436090924</c:v>
                </c:pt>
                <c:pt idx="66">
                  <c:v>673.6433388156972</c:v>
                </c:pt>
                <c:pt idx="67">
                  <c:v>701.9296132840448</c:v>
                </c:pt>
                <c:pt idx="68">
                  <c:v>537.787522936407</c:v>
                </c:pt>
                <c:pt idx="69">
                  <c:v>747.4677135344391</c:v>
                </c:pt>
                <c:pt idx="70">
                  <c:v>551.26132482304</c:v>
                </c:pt>
                <c:pt idx="71">
                  <c:v>503.263232700299</c:v>
                </c:pt>
                <c:pt idx="72">
                  <c:v>422.3017113148879</c:v>
                </c:pt>
                <c:pt idx="73">
                  <c:v>618.205954558931</c:v>
                </c:pt>
                <c:pt idx="74">
                  <c:v>439.317065670042</c:v>
                </c:pt>
                <c:pt idx="75">
                  <c:v>408.2623185083654</c:v>
                </c:pt>
                <c:pt idx="76">
                  <c:v>408.2623185083654</c:v>
                </c:pt>
                <c:pt idx="77">
                  <c:v>470.1893194451273</c:v>
                </c:pt>
                <c:pt idx="78">
                  <c:v>470.1893194451273</c:v>
                </c:pt>
                <c:pt idx="79">
                  <c:v>470.1893194451273</c:v>
                </c:pt>
                <c:pt idx="80">
                  <c:v>47.98472962738236</c:v>
                </c:pt>
                <c:pt idx="81">
                  <c:v>245.2437864320448</c:v>
                </c:pt>
                <c:pt idx="82">
                  <c:v>195.1840571346814</c:v>
                </c:pt>
                <c:pt idx="83">
                  <c:v>374.0729460235705</c:v>
                </c:pt>
                <c:pt idx="84">
                  <c:v>409.8969853189114</c:v>
                </c:pt>
                <c:pt idx="85">
                  <c:v>603.0215642098237</c:v>
                </c:pt>
                <c:pt idx="86">
                  <c:v>617.8155165648682</c:v>
                </c:pt>
                <c:pt idx="87">
                  <c:v>790.127731272931</c:v>
                </c:pt>
                <c:pt idx="88">
                  <c:v>806.0382083340164</c:v>
                </c:pt>
                <c:pt idx="89">
                  <c:v>627.1493194451272</c:v>
                </c:pt>
                <c:pt idx="90">
                  <c:v>-148.6985702366451</c:v>
                </c:pt>
                <c:pt idx="91">
                  <c:v>104.0207971464513</c:v>
                </c:pt>
                <c:pt idx="92">
                  <c:v>115.047783260142</c:v>
                </c:pt>
                <c:pt idx="93">
                  <c:v>280.3501001999822</c:v>
                </c:pt>
                <c:pt idx="94">
                  <c:v>75.24379118398093</c:v>
                </c:pt>
                <c:pt idx="95">
                  <c:v>49.99777727503402</c:v>
                </c:pt>
                <c:pt idx="96">
                  <c:v>577.094365383854</c:v>
                </c:pt>
                <c:pt idx="97">
                  <c:v>463.8575811866261</c:v>
                </c:pt>
                <c:pt idx="98">
                  <c:v>941.006734713467</c:v>
                </c:pt>
                <c:pt idx="99">
                  <c:v>952.0103316223467</c:v>
                </c:pt>
                <c:pt idx="100">
                  <c:v>225.4511791579107</c:v>
                </c:pt>
                <c:pt idx="101">
                  <c:v>400.6037328720074</c:v>
                </c:pt>
                <c:pt idx="102">
                  <c:v>218.4196138615906</c:v>
                </c:pt>
                <c:pt idx="103">
                  <c:v>222.0490335469614</c:v>
                </c:pt>
                <c:pt idx="104">
                  <c:v>406.1286779968293</c:v>
                </c:pt>
                <c:pt idx="105">
                  <c:v>414.2290087422276</c:v>
                </c:pt>
                <c:pt idx="106">
                  <c:v>426.1748723577412</c:v>
                </c:pt>
                <c:pt idx="107">
                  <c:v>611.483778306366</c:v>
                </c:pt>
                <c:pt idx="108">
                  <c:v>804.8874883737885</c:v>
                </c:pt>
                <c:pt idx="109">
                  <c:v>227.2397891079401</c:v>
                </c:pt>
                <c:pt idx="110">
                  <c:v>414.2290087422276</c:v>
                </c:pt>
                <c:pt idx="111">
                  <c:v>1026.224228762137</c:v>
                </c:pt>
                <c:pt idx="112">
                  <c:v>1222.920735973255</c:v>
                </c:pt>
                <c:pt idx="113">
                  <c:v>1243.861100838125</c:v>
                </c:pt>
                <c:pt idx="114">
                  <c:v>1263.008415224617</c:v>
                </c:pt>
                <c:pt idx="115">
                  <c:v>1280.894100912268</c:v>
                </c:pt>
                <c:pt idx="116">
                  <c:v>1297.900526679137</c:v>
                </c:pt>
                <c:pt idx="117">
                  <c:v>1314.309685878287</c:v>
                </c:pt>
                <c:pt idx="118">
                  <c:v>1248.657581186626</c:v>
                </c:pt>
                <c:pt idx="119">
                  <c:v>1525.025823220736</c:v>
                </c:pt>
                <c:pt idx="120">
                  <c:v>1456.855243609092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574477600"/>
        <c:axId val="1603041040"/>
      </c:lineChart>
      <c:catAx>
        <c:axId val="15744776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041040"/>
        <c:crosses val="autoZero"/>
        <c:auto val="1"/>
        <c:lblAlgn val="ctr"/>
        <c:lblOffset val="100"/>
        <c:noMultiLvlLbl val="0"/>
      </c:catAx>
      <c:valAx>
        <c:axId val="160304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4477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Power Requirement</a:t>
            </a:r>
            <a:endParaRPr lang="en-US"/>
          </a:p>
        </c:rich>
      </c:tx>
      <c:layout>
        <c:manualLayout>
          <c:xMode val="edge"/>
          <c:yMode val="edge"/>
          <c:x val="0.454296657955109"/>
          <c:y val="0.03703703703703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Sheet1!$P$2:$P$122</c:f>
              <c:numCache>
                <c:formatCode>0.00</c:formatCode>
                <c:ptCount val="121"/>
                <c:pt idx="0">
                  <c:v>0.0</c:v>
                </c:pt>
                <c:pt idx="1">
                  <c:v>1249.868286734139</c:v>
                </c:pt>
                <c:pt idx="2">
                  <c:v>2519.959627206447</c:v>
                </c:pt>
                <c:pt idx="3">
                  <c:v>3830.497075155091</c:v>
                </c:pt>
                <c:pt idx="4">
                  <c:v>6715.790055942935</c:v>
                </c:pt>
                <c:pt idx="5">
                  <c:v>5453.756212137766</c:v>
                </c:pt>
                <c:pt idx="6">
                  <c:v>6316.742734664326</c:v>
                </c:pt>
                <c:pt idx="7">
                  <c:v>7230.661392531457</c:v>
                </c:pt>
                <c:pt idx="8">
                  <c:v>8201.504201661579</c:v>
                </c:pt>
                <c:pt idx="9">
                  <c:v>6950.076766691455</c:v>
                </c:pt>
                <c:pt idx="10">
                  <c:v>7395.19219032279</c:v>
                </c:pt>
                <c:pt idx="11">
                  <c:v>7857.5346597311</c:v>
                </c:pt>
                <c:pt idx="12">
                  <c:v>8337.853176906652</c:v>
                </c:pt>
                <c:pt idx="13">
                  <c:v>8836.896743839784</c:v>
                </c:pt>
                <c:pt idx="14">
                  <c:v>9355.414362520785</c:v>
                </c:pt>
                <c:pt idx="15">
                  <c:v>9894.155034939926</c:v>
                </c:pt>
                <c:pt idx="16">
                  <c:v>7654.068615186845</c:v>
                </c:pt>
                <c:pt idx="17">
                  <c:v>7654.068615186845</c:v>
                </c:pt>
                <c:pt idx="18">
                  <c:v>1141.789093025605</c:v>
                </c:pt>
                <c:pt idx="19">
                  <c:v>2275.608410918008</c:v>
                </c:pt>
                <c:pt idx="20">
                  <c:v>109.1158309933265</c:v>
                </c:pt>
                <c:pt idx="21">
                  <c:v>-82.36936051310477</c:v>
                </c:pt>
                <c:pt idx="22">
                  <c:v>2440.4073629991</c:v>
                </c:pt>
                <c:pt idx="23">
                  <c:v>2255.093566114504</c:v>
                </c:pt>
                <c:pt idx="24">
                  <c:v>3455.139862410799</c:v>
                </c:pt>
                <c:pt idx="25">
                  <c:v>3455.139862410799</c:v>
                </c:pt>
                <c:pt idx="26">
                  <c:v>3455.139862410799</c:v>
                </c:pt>
                <c:pt idx="27">
                  <c:v>4599.208074762574</c:v>
                </c:pt>
                <c:pt idx="28">
                  <c:v>6766.961045685168</c:v>
                </c:pt>
                <c:pt idx="29">
                  <c:v>7708.5927771935</c:v>
                </c:pt>
                <c:pt idx="30">
                  <c:v>6521.43938684676</c:v>
                </c:pt>
                <c:pt idx="31">
                  <c:v>6950.076766691455</c:v>
                </c:pt>
                <c:pt idx="32">
                  <c:v>7395.19219032279</c:v>
                </c:pt>
                <c:pt idx="33">
                  <c:v>7857.5346597311</c:v>
                </c:pt>
                <c:pt idx="34">
                  <c:v>8337.853176906652</c:v>
                </c:pt>
                <c:pt idx="35">
                  <c:v>5186.704743839785</c:v>
                </c:pt>
                <c:pt idx="36">
                  <c:v>5564.830362520785</c:v>
                </c:pt>
                <c:pt idx="37">
                  <c:v>5159.791558826453</c:v>
                </c:pt>
                <c:pt idx="38">
                  <c:v>5579.340964827172</c:v>
                </c:pt>
                <c:pt idx="39">
                  <c:v>3259.251458654329</c:v>
                </c:pt>
                <c:pt idx="40">
                  <c:v>3259.251458654329</c:v>
                </c:pt>
                <c:pt idx="41">
                  <c:v>3662.014276703962</c:v>
                </c:pt>
                <c:pt idx="42">
                  <c:v>4062.410256914721</c:v>
                </c:pt>
                <c:pt idx="43">
                  <c:v>4062.410256914721</c:v>
                </c:pt>
                <c:pt idx="44">
                  <c:v>4062.410256914721</c:v>
                </c:pt>
                <c:pt idx="45">
                  <c:v>4062.410256914721</c:v>
                </c:pt>
                <c:pt idx="46">
                  <c:v>4062.410256914721</c:v>
                </c:pt>
                <c:pt idx="47">
                  <c:v>4062.410256914721</c:v>
                </c:pt>
                <c:pt idx="48">
                  <c:v>-2329.690283962184</c:v>
                </c:pt>
                <c:pt idx="49">
                  <c:v>-56.68741210754683</c:v>
                </c:pt>
                <c:pt idx="50">
                  <c:v>-3477.599843740516</c:v>
                </c:pt>
                <c:pt idx="51">
                  <c:v>-1640.049483734806</c:v>
                </c:pt>
                <c:pt idx="52">
                  <c:v>-214.123961276847</c:v>
                </c:pt>
                <c:pt idx="53">
                  <c:v>-99.9516694265947</c:v>
                </c:pt>
                <c:pt idx="54">
                  <c:v>-805.1002416609047</c:v>
                </c:pt>
                <c:pt idx="55">
                  <c:v>552.2316081821106</c:v>
                </c:pt>
                <c:pt idx="56">
                  <c:v>1596.925610244165</c:v>
                </c:pt>
                <c:pt idx="57">
                  <c:v>74.93370895637894</c:v>
                </c:pt>
                <c:pt idx="58">
                  <c:v>-324.2171991471095</c:v>
                </c:pt>
                <c:pt idx="59">
                  <c:v>1432.265558799394</c:v>
                </c:pt>
                <c:pt idx="60">
                  <c:v>1596.925610244165</c:v>
                </c:pt>
                <c:pt idx="61">
                  <c:v>4056.745996651443</c:v>
                </c:pt>
                <c:pt idx="62">
                  <c:v>4756.121457478622</c:v>
                </c:pt>
                <c:pt idx="63">
                  <c:v>3763.358265528524</c:v>
                </c:pt>
                <c:pt idx="64">
                  <c:v>4063.377490129611</c:v>
                </c:pt>
                <c:pt idx="65">
                  <c:v>4376.87875055615</c:v>
                </c:pt>
                <c:pt idx="66">
                  <c:v>6326.633690377424</c:v>
                </c:pt>
                <c:pt idx="67">
                  <c:v>7220.125994418938</c:v>
                </c:pt>
                <c:pt idx="68">
                  <c:v>5772.252746184102</c:v>
                </c:pt>
                <c:pt idx="69">
                  <c:v>8691.388469042116</c:v>
                </c:pt>
                <c:pt idx="70">
                  <c:v>6656.48049723821</c:v>
                </c:pt>
                <c:pt idx="71">
                  <c:v>6301.974036147079</c:v>
                </c:pt>
                <c:pt idx="72">
                  <c:v>5288.155873909764</c:v>
                </c:pt>
                <c:pt idx="73">
                  <c:v>8017.787782876805</c:v>
                </c:pt>
                <c:pt idx="74">
                  <c:v>5697.698276703962</c:v>
                </c:pt>
                <c:pt idx="75">
                  <c:v>5294.935458654329</c:v>
                </c:pt>
                <c:pt idx="76">
                  <c:v>5294.935458654329</c:v>
                </c:pt>
                <c:pt idx="77">
                  <c:v>6098.094256914722</c:v>
                </c:pt>
                <c:pt idx="78">
                  <c:v>6098.094256914722</c:v>
                </c:pt>
                <c:pt idx="79">
                  <c:v>6098.094256914722</c:v>
                </c:pt>
                <c:pt idx="80">
                  <c:v>579.4156102506422</c:v>
                </c:pt>
                <c:pt idx="81">
                  <c:v>2851.64025001261</c:v>
                </c:pt>
                <c:pt idx="82">
                  <c:v>2182.266194353035</c:v>
                </c:pt>
                <c:pt idx="83">
                  <c:v>4182.343354846865</c:v>
                </c:pt>
                <c:pt idx="84">
                  <c:v>4582.876016412828</c:v>
                </c:pt>
                <c:pt idx="85">
                  <c:v>7011.800743839784</c:v>
                </c:pt>
                <c:pt idx="86">
                  <c:v>7460.122362520784</c:v>
                </c:pt>
                <c:pt idx="87">
                  <c:v>9894.155034939926</c:v>
                </c:pt>
                <c:pt idx="88">
                  <c:v>10453.86776308756</c:v>
                </c:pt>
                <c:pt idx="89">
                  <c:v>8133.778256914721</c:v>
                </c:pt>
                <c:pt idx="90">
                  <c:v>-1662.532625562491</c:v>
                </c:pt>
                <c:pt idx="91">
                  <c:v>1069.969477314748</c:v>
                </c:pt>
                <c:pt idx="92">
                  <c:v>1080.490431118167</c:v>
                </c:pt>
                <c:pt idx="93">
                  <c:v>2507.575896233175</c:v>
                </c:pt>
                <c:pt idx="94">
                  <c:v>605.7125190310466</c:v>
                </c:pt>
                <c:pt idx="95">
                  <c:v>357.761872945799</c:v>
                </c:pt>
                <c:pt idx="96">
                  <c:v>4129.430792302244</c:v>
                </c:pt>
                <c:pt idx="97">
                  <c:v>3319.158692046525</c:v>
                </c:pt>
                <c:pt idx="98">
                  <c:v>7575.10421444341</c:v>
                </c:pt>
                <c:pt idx="99">
                  <c:v>8515.203521733214</c:v>
                </c:pt>
                <c:pt idx="100">
                  <c:v>1814.881992221182</c:v>
                </c:pt>
                <c:pt idx="101">
                  <c:v>3045.701157974123</c:v>
                </c:pt>
                <c:pt idx="102">
                  <c:v>1465.231576321504</c:v>
                </c:pt>
                <c:pt idx="103">
                  <c:v>1290.968408927195</c:v>
                </c:pt>
                <c:pt idx="104">
                  <c:v>2179.557238582983</c:v>
                </c:pt>
                <c:pt idx="105">
                  <c:v>2037.776595784681</c:v>
                </c:pt>
                <c:pt idx="106">
                  <c:v>2096.543608182111</c:v>
                </c:pt>
                <c:pt idx="107">
                  <c:v>3281.629610244165</c:v>
                </c:pt>
                <c:pt idx="108">
                  <c:v>5039.489996651443</c:v>
                </c:pt>
                <c:pt idx="109">
                  <c:v>1219.520201545945</c:v>
                </c:pt>
                <c:pt idx="110">
                  <c:v>2037.776595784681</c:v>
                </c:pt>
                <c:pt idx="111">
                  <c:v>4589.502800852891</c:v>
                </c:pt>
                <c:pt idx="112">
                  <c:v>6016.09062057954</c:v>
                </c:pt>
                <c:pt idx="113">
                  <c:v>6675.387907831272</c:v>
                </c:pt>
                <c:pt idx="114">
                  <c:v>7342.990591847564</c:v>
                </c:pt>
                <c:pt idx="115">
                  <c:v>8019.820287378477</c:v>
                </c:pt>
                <c:pt idx="116">
                  <c:v>8706.74936647254</c:v>
                </c:pt>
                <c:pt idx="117">
                  <c:v>9404.615974506854</c:v>
                </c:pt>
                <c:pt idx="118">
                  <c:v>8934.838692046525</c:v>
                </c:pt>
                <c:pt idx="119">
                  <c:v>12276.45787692693</c:v>
                </c:pt>
                <c:pt idx="120">
                  <c:v>12379.22275055615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1575929312"/>
        <c:axId val="1573395120"/>
      </c:lineChart>
      <c:catAx>
        <c:axId val="1575929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Times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395120"/>
        <c:crosses val="autoZero"/>
        <c:auto val="1"/>
        <c:lblAlgn val="ctr"/>
        <c:lblOffset val="100"/>
        <c:noMultiLvlLbl val="0"/>
      </c:catAx>
      <c:valAx>
        <c:axId val="157339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592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49</xdr:row>
      <xdr:rowOff>111125</xdr:rowOff>
    </xdr:from>
    <xdr:to>
      <xdr:col>31</xdr:col>
      <xdr:colOff>365125</xdr:colOff>
      <xdr:row>62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31</xdr:col>
      <xdr:colOff>400050</xdr:colOff>
      <xdr:row>34</xdr:row>
      <xdr:rowOff>60325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35</xdr:row>
      <xdr:rowOff>0</xdr:rowOff>
    </xdr:from>
    <xdr:to>
      <xdr:col>31</xdr:col>
      <xdr:colOff>425450</xdr:colOff>
      <xdr:row>48</xdr:row>
      <xdr:rowOff>60325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64</xdr:row>
      <xdr:rowOff>0</xdr:rowOff>
    </xdr:from>
    <xdr:to>
      <xdr:col>31</xdr:col>
      <xdr:colOff>365125</xdr:colOff>
      <xdr:row>77</xdr:row>
      <xdr:rowOff>60325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78</xdr:row>
      <xdr:rowOff>0</xdr:rowOff>
    </xdr:from>
    <xdr:to>
      <xdr:col>31</xdr:col>
      <xdr:colOff>365125</xdr:colOff>
      <xdr:row>91</xdr:row>
      <xdr:rowOff>60325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92</xdr:row>
      <xdr:rowOff>0</xdr:rowOff>
    </xdr:from>
    <xdr:to>
      <xdr:col>31</xdr:col>
      <xdr:colOff>365125</xdr:colOff>
      <xdr:row>105</xdr:row>
      <xdr:rowOff>60325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0</xdr:colOff>
      <xdr:row>106</xdr:row>
      <xdr:rowOff>0</xdr:rowOff>
    </xdr:from>
    <xdr:to>
      <xdr:col>31</xdr:col>
      <xdr:colOff>365125</xdr:colOff>
      <xdr:row>119</xdr:row>
      <xdr:rowOff>60325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0</xdr:colOff>
      <xdr:row>120</xdr:row>
      <xdr:rowOff>0</xdr:rowOff>
    </xdr:from>
    <xdr:to>
      <xdr:col>31</xdr:col>
      <xdr:colOff>365125</xdr:colOff>
      <xdr:row>133</xdr:row>
      <xdr:rowOff>60325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2"/>
  <sheetViews>
    <sheetView tabSelected="1" topLeftCell="K1" zoomScale="80" zoomScaleNormal="80" zoomScalePageLayoutView="80" workbookViewId="0">
      <selection activeCell="G11" sqref="G11"/>
    </sheetView>
  </sheetViews>
  <sheetFormatPr baseColWidth="10" defaultRowHeight="16" x14ac:dyDescent="0.2"/>
  <cols>
    <col min="1" max="1" width="14" style="23" bestFit="1" customWidth="1"/>
    <col min="2" max="2" width="8.33203125" style="23" bestFit="1" customWidth="1"/>
    <col min="3" max="3" width="12.33203125" style="23" bestFit="1" customWidth="1"/>
    <col min="4" max="4" width="17" style="23" bestFit="1" customWidth="1"/>
    <col min="5" max="5" width="18.5" style="23" customWidth="1"/>
    <col min="6" max="6" width="21.5" style="23" bestFit="1" customWidth="1"/>
    <col min="7" max="7" width="19" style="23" bestFit="1" customWidth="1"/>
    <col min="8" max="8" width="14.83203125" style="23" bestFit="1" customWidth="1"/>
    <col min="9" max="9" width="13.5" style="23" bestFit="1" customWidth="1"/>
    <col min="10" max="10" width="18.1640625" style="23" bestFit="1" customWidth="1"/>
    <col min="11" max="11" width="25.6640625" style="23" bestFit="1" customWidth="1"/>
    <col min="12" max="12" width="21.6640625" style="23" bestFit="1" customWidth="1"/>
    <col min="13" max="13" width="25" style="23" bestFit="1" customWidth="1"/>
    <col min="14" max="14" width="20" style="23" bestFit="1" customWidth="1"/>
    <col min="15" max="15" width="18.5" style="23" bestFit="1" customWidth="1"/>
    <col min="16" max="16" width="10.6640625" style="23" bestFit="1" customWidth="1"/>
    <col min="17" max="18" width="10.83203125" style="1"/>
    <col min="19" max="19" width="27.33203125" style="1" bestFit="1" customWidth="1"/>
    <col min="20" max="21" width="10.83203125" style="1"/>
    <col min="22" max="22" width="14.5" style="1" bestFit="1" customWidth="1"/>
    <col min="23" max="23" width="26.1640625" style="23" bestFit="1" customWidth="1"/>
    <col min="24" max="24" width="14" bestFit="1" customWidth="1"/>
  </cols>
  <sheetData>
    <row r="1" spans="1:24" x14ac:dyDescent="0.2">
      <c r="A1" s="36" t="s">
        <v>8</v>
      </c>
      <c r="B1" s="37" t="s">
        <v>0</v>
      </c>
      <c r="C1" s="37" t="s">
        <v>24</v>
      </c>
      <c r="D1" s="37" t="s">
        <v>35</v>
      </c>
      <c r="E1" s="37" t="s">
        <v>7</v>
      </c>
      <c r="F1" s="37" t="s">
        <v>36</v>
      </c>
      <c r="G1" s="37" t="s">
        <v>26</v>
      </c>
      <c r="H1" s="37" t="s">
        <v>28</v>
      </c>
      <c r="I1" s="37" t="s">
        <v>1</v>
      </c>
      <c r="J1" s="37" t="s">
        <v>23</v>
      </c>
      <c r="K1" s="37" t="s">
        <v>2</v>
      </c>
      <c r="L1" s="37" t="s">
        <v>3</v>
      </c>
      <c r="M1" s="37" t="s">
        <v>4</v>
      </c>
      <c r="N1" s="37" t="s">
        <v>5</v>
      </c>
      <c r="O1" s="38" t="s">
        <v>6</v>
      </c>
      <c r="P1" s="38" t="s">
        <v>29</v>
      </c>
    </row>
    <row r="2" spans="1:24" x14ac:dyDescent="0.2">
      <c r="A2" s="5" t="s">
        <v>9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f>G2*1.61</f>
        <v>0</v>
      </c>
      <c r="I2" s="3">
        <f t="shared" ref="I2:I33" si="0">H2*(1000/3600)</f>
        <v>0</v>
      </c>
      <c r="J2" s="3">
        <v>0</v>
      </c>
      <c r="K2" s="3">
        <f>0.5*$T$14*$T$12*$T$13*((I2)^2)</f>
        <v>0</v>
      </c>
      <c r="L2" s="3">
        <v>0</v>
      </c>
      <c r="M2" s="3">
        <f>($T$6*J2)</f>
        <v>0</v>
      </c>
      <c r="N2" s="3">
        <f>(T6*9.81)*W3</f>
        <v>392.40000000000003</v>
      </c>
      <c r="O2" s="3">
        <f>K2+L2+M2+N2</f>
        <v>392.40000000000003</v>
      </c>
      <c r="P2" s="4">
        <f>O2*I2</f>
        <v>0</v>
      </c>
      <c r="V2" s="1" t="s">
        <v>17</v>
      </c>
      <c r="W2" s="23" t="s">
        <v>18</v>
      </c>
    </row>
    <row r="3" spans="1:24" x14ac:dyDescent="0.2">
      <c r="A3" s="7" t="s">
        <v>9</v>
      </c>
      <c r="B3" s="6">
        <f>B2+1</f>
        <v>1</v>
      </c>
      <c r="C3" s="6">
        <f t="shared" ref="C3:C34" si="1">I3*1</f>
        <v>1.3416666666666668</v>
      </c>
      <c r="D3" s="6">
        <f>C3+D2</f>
        <v>1.3416666666666668</v>
      </c>
      <c r="E3" s="6">
        <v>0</v>
      </c>
      <c r="F3" s="6">
        <f>E3-E2</f>
        <v>0</v>
      </c>
      <c r="G3" s="6">
        <v>3</v>
      </c>
      <c r="H3" s="6">
        <f t="shared" ref="H3:H122" si="2">G3*1.61</f>
        <v>4.83</v>
      </c>
      <c r="I3" s="6">
        <f t="shared" si="0"/>
        <v>1.3416666666666668</v>
      </c>
      <c r="J3" s="6">
        <f>(I3-I2)*1</f>
        <v>1.3416666666666668</v>
      </c>
      <c r="K3" s="6">
        <f t="shared" ref="K3:K122" si="3">0.5*$T$14*$T$12*$T$13*((I3)^2)</f>
        <v>2.512180588592325</v>
      </c>
      <c r="L3" s="6">
        <f>($T$6)*SIN((TAN(F3/C3)))</f>
        <v>0</v>
      </c>
      <c r="M3" s="6">
        <f t="shared" ref="M3:M66" si="4">($T$6*J3)</f>
        <v>536.66666666666674</v>
      </c>
      <c r="N3" s="6">
        <f>N2</f>
        <v>392.40000000000003</v>
      </c>
      <c r="O3" s="6">
        <f t="shared" ref="O3:O66" si="5">K3+L3+M3+N3</f>
        <v>931.57884725525901</v>
      </c>
      <c r="P3" s="8">
        <f t="shared" ref="P3:P66" si="6">O3*I3</f>
        <v>1249.8682867341392</v>
      </c>
      <c r="S3" s="24" t="s">
        <v>11</v>
      </c>
      <c r="T3" s="25">
        <v>70</v>
      </c>
      <c r="V3" s="26" t="s">
        <v>19</v>
      </c>
      <c r="W3" s="9">
        <v>0.1</v>
      </c>
    </row>
    <row r="4" spans="1:24" x14ac:dyDescent="0.2">
      <c r="A4" s="7" t="s">
        <v>9</v>
      </c>
      <c r="B4" s="6">
        <f t="shared" ref="B4:B67" si="7">B3+1</f>
        <v>2</v>
      </c>
      <c r="C4" s="6">
        <f t="shared" si="1"/>
        <v>2.6833333333333336</v>
      </c>
      <c r="D4" s="6">
        <f t="shared" ref="D4:D65" si="8">C4+D3</f>
        <v>4.0250000000000004</v>
      </c>
      <c r="E4" s="6">
        <v>0</v>
      </c>
      <c r="F4" s="6">
        <f t="shared" ref="F4:F65" si="9">E4-E3</f>
        <v>0</v>
      </c>
      <c r="G4" s="6">
        <v>6</v>
      </c>
      <c r="H4" s="6">
        <f t="shared" si="2"/>
        <v>9.66</v>
      </c>
      <c r="I4" s="6">
        <f t="shared" si="0"/>
        <v>2.6833333333333336</v>
      </c>
      <c r="J4" s="6">
        <f t="shared" ref="J4:J67" si="10">(I4-I3)*1</f>
        <v>1.3416666666666668</v>
      </c>
      <c r="K4" s="6">
        <f t="shared" si="3"/>
        <v>10.0487223543693</v>
      </c>
      <c r="L4" s="6">
        <f t="shared" ref="L4:L65" si="11">($T$6)*SIN((TAN(F4/C4)))</f>
        <v>0</v>
      </c>
      <c r="M4" s="6">
        <f t="shared" si="4"/>
        <v>536.66666666666674</v>
      </c>
      <c r="N4" s="6">
        <f t="shared" ref="N4:N36" si="12">N3</f>
        <v>392.40000000000003</v>
      </c>
      <c r="O4" s="6">
        <f t="shared" si="5"/>
        <v>939.11538902103598</v>
      </c>
      <c r="P4" s="8">
        <f t="shared" si="6"/>
        <v>2519.9596272064468</v>
      </c>
      <c r="S4" s="27" t="s">
        <v>12</v>
      </c>
      <c r="T4" s="2">
        <v>70</v>
      </c>
      <c r="V4" s="28" t="s">
        <v>20</v>
      </c>
      <c r="W4" s="6">
        <v>0.02</v>
      </c>
    </row>
    <row r="5" spans="1:24" x14ac:dyDescent="0.2">
      <c r="A5" s="7" t="s">
        <v>9</v>
      </c>
      <c r="B5" s="6">
        <f t="shared" si="7"/>
        <v>3</v>
      </c>
      <c r="C5" s="6">
        <f t="shared" si="1"/>
        <v>4.0250000000000004</v>
      </c>
      <c r="D5" s="6">
        <f t="shared" si="8"/>
        <v>8.0500000000000007</v>
      </c>
      <c r="E5" s="9">
        <v>0</v>
      </c>
      <c r="F5" s="6">
        <f t="shared" si="9"/>
        <v>0</v>
      </c>
      <c r="G5" s="9">
        <v>9</v>
      </c>
      <c r="H5" s="6">
        <f t="shared" si="2"/>
        <v>14.49</v>
      </c>
      <c r="I5" s="6">
        <f t="shared" si="0"/>
        <v>4.0250000000000004</v>
      </c>
      <c r="J5" s="6">
        <f t="shared" si="10"/>
        <v>1.3416666666666668</v>
      </c>
      <c r="K5" s="6">
        <f t="shared" si="3"/>
        <v>22.609625297330926</v>
      </c>
      <c r="L5" s="6">
        <f t="shared" si="11"/>
        <v>0</v>
      </c>
      <c r="M5" s="6">
        <f t="shared" si="4"/>
        <v>536.66666666666674</v>
      </c>
      <c r="N5" s="6">
        <f t="shared" si="12"/>
        <v>392.40000000000003</v>
      </c>
      <c r="O5" s="6">
        <f t="shared" si="5"/>
        <v>951.67629196399776</v>
      </c>
      <c r="P5" s="8">
        <f t="shared" si="6"/>
        <v>3830.4970751550914</v>
      </c>
      <c r="S5" s="27" t="s">
        <v>10</v>
      </c>
      <c r="T5" s="2">
        <v>260</v>
      </c>
      <c r="V5" s="29" t="s">
        <v>22</v>
      </c>
      <c r="W5" s="6">
        <v>0.06</v>
      </c>
    </row>
    <row r="6" spans="1:24" x14ac:dyDescent="0.2">
      <c r="A6" s="7" t="s">
        <v>9</v>
      </c>
      <c r="B6" s="6">
        <f t="shared" si="7"/>
        <v>4</v>
      </c>
      <c r="C6" s="6">
        <f t="shared" si="1"/>
        <v>5.8138888888888891</v>
      </c>
      <c r="D6" s="6">
        <f t="shared" si="8"/>
        <v>13.863888888888891</v>
      </c>
      <c r="E6" s="9">
        <v>0</v>
      </c>
      <c r="F6" s="6">
        <f t="shared" si="9"/>
        <v>0</v>
      </c>
      <c r="G6" s="9">
        <v>13</v>
      </c>
      <c r="H6" s="6">
        <f t="shared" si="2"/>
        <v>20.93</v>
      </c>
      <c r="I6" s="6">
        <f t="shared" si="0"/>
        <v>5.8138888888888891</v>
      </c>
      <c r="J6" s="6">
        <f t="shared" si="10"/>
        <v>1.7888888888888888</v>
      </c>
      <c r="K6" s="6">
        <f t="shared" si="3"/>
        <v>47.173168830233656</v>
      </c>
      <c r="L6" s="6">
        <f t="shared" si="11"/>
        <v>0</v>
      </c>
      <c r="M6" s="6">
        <f t="shared" si="4"/>
        <v>715.55555555555554</v>
      </c>
      <c r="N6" s="6">
        <f t="shared" si="12"/>
        <v>392.40000000000003</v>
      </c>
      <c r="O6" s="6">
        <f t="shared" si="5"/>
        <v>1155.1287243857892</v>
      </c>
      <c r="P6" s="8">
        <f t="shared" si="6"/>
        <v>6715.7900559429354</v>
      </c>
      <c r="S6" s="27" t="s">
        <v>13</v>
      </c>
      <c r="T6" s="2">
        <f>T5+T4+T3</f>
        <v>400</v>
      </c>
      <c r="V6" s="30" t="s">
        <v>21</v>
      </c>
      <c r="W6" s="6">
        <v>0.3</v>
      </c>
    </row>
    <row r="7" spans="1:24" x14ac:dyDescent="0.2">
      <c r="A7" s="7" t="s">
        <v>9</v>
      </c>
      <c r="B7" s="6">
        <f t="shared" si="7"/>
        <v>5</v>
      </c>
      <c r="C7" s="6">
        <f t="shared" si="1"/>
        <v>6.7083333333333339</v>
      </c>
      <c r="D7" s="6">
        <f t="shared" si="8"/>
        <v>20.572222222222223</v>
      </c>
      <c r="E7" s="9">
        <v>0</v>
      </c>
      <c r="F7" s="6">
        <f t="shared" si="9"/>
        <v>0</v>
      </c>
      <c r="G7" s="9">
        <v>15</v>
      </c>
      <c r="H7" s="6">
        <f t="shared" si="2"/>
        <v>24.150000000000002</v>
      </c>
      <c r="I7" s="6">
        <f t="shared" si="0"/>
        <v>6.7083333333333339</v>
      </c>
      <c r="J7" s="6">
        <f t="shared" si="10"/>
        <v>0.89444444444444482</v>
      </c>
      <c r="K7" s="6">
        <f t="shared" si="3"/>
        <v>62.804514714808128</v>
      </c>
      <c r="L7" s="6">
        <f t="shared" si="11"/>
        <v>0</v>
      </c>
      <c r="M7" s="6">
        <f t="shared" si="4"/>
        <v>357.77777777777794</v>
      </c>
      <c r="N7" s="6">
        <f t="shared" si="12"/>
        <v>392.40000000000003</v>
      </c>
      <c r="O7" s="6">
        <f t="shared" si="5"/>
        <v>812.98229249258611</v>
      </c>
      <c r="P7" s="8">
        <f t="shared" si="6"/>
        <v>5453.7562121377659</v>
      </c>
      <c r="S7" s="27"/>
      <c r="T7" s="2"/>
    </row>
    <row r="8" spans="1:24" x14ac:dyDescent="0.2">
      <c r="A8" s="7" t="s">
        <v>9</v>
      </c>
      <c r="B8" s="6">
        <f t="shared" si="7"/>
        <v>6</v>
      </c>
      <c r="C8" s="6">
        <f t="shared" si="1"/>
        <v>7.6027777777777787</v>
      </c>
      <c r="D8" s="6">
        <f t="shared" si="8"/>
        <v>28.175000000000001</v>
      </c>
      <c r="E8" s="9">
        <v>0</v>
      </c>
      <c r="F8" s="6">
        <f t="shared" si="9"/>
        <v>0</v>
      </c>
      <c r="G8" s="9">
        <v>17</v>
      </c>
      <c r="H8" s="6">
        <f t="shared" si="2"/>
        <v>27.37</v>
      </c>
      <c r="I8" s="6">
        <f t="shared" si="0"/>
        <v>7.6027777777777787</v>
      </c>
      <c r="J8" s="6">
        <f t="shared" si="10"/>
        <v>0.89444444444444482</v>
      </c>
      <c r="K8" s="6">
        <f t="shared" si="3"/>
        <v>80.668910011464675</v>
      </c>
      <c r="L8" s="6">
        <f t="shared" si="11"/>
        <v>0</v>
      </c>
      <c r="M8" s="6">
        <f t="shared" si="4"/>
        <v>357.77777777777794</v>
      </c>
      <c r="N8" s="6">
        <f t="shared" si="12"/>
        <v>392.40000000000003</v>
      </c>
      <c r="O8" s="6">
        <f t="shared" si="5"/>
        <v>830.84668778924265</v>
      </c>
      <c r="P8" s="8">
        <f t="shared" si="6"/>
        <v>6316.7427346643262</v>
      </c>
      <c r="S8" s="31" t="s">
        <v>27</v>
      </c>
      <c r="T8" s="2">
        <v>29</v>
      </c>
    </row>
    <row r="9" spans="1:24" x14ac:dyDescent="0.2">
      <c r="A9" s="7" t="s">
        <v>9</v>
      </c>
      <c r="B9" s="6">
        <f t="shared" si="7"/>
        <v>7</v>
      </c>
      <c r="C9" s="6">
        <f t="shared" si="1"/>
        <v>8.4972222222222236</v>
      </c>
      <c r="D9" s="6">
        <f t="shared" si="8"/>
        <v>36.672222222222224</v>
      </c>
      <c r="E9" s="6">
        <v>0</v>
      </c>
      <c r="F9" s="6">
        <f t="shared" si="9"/>
        <v>0</v>
      </c>
      <c r="G9" s="6">
        <v>19</v>
      </c>
      <c r="H9" s="6">
        <f t="shared" si="2"/>
        <v>30.590000000000003</v>
      </c>
      <c r="I9" s="6">
        <f t="shared" si="0"/>
        <v>8.4972222222222236</v>
      </c>
      <c r="J9" s="6">
        <f t="shared" si="10"/>
        <v>0.89444444444444482</v>
      </c>
      <c r="K9" s="6">
        <f t="shared" si="3"/>
        <v>100.76635472020327</v>
      </c>
      <c r="L9" s="6">
        <f t="shared" si="11"/>
        <v>0</v>
      </c>
      <c r="M9" s="6">
        <f t="shared" si="4"/>
        <v>357.77777777777794</v>
      </c>
      <c r="N9" s="6">
        <f t="shared" si="12"/>
        <v>392.40000000000003</v>
      </c>
      <c r="O9" s="6">
        <f t="shared" si="5"/>
        <v>850.94413249798117</v>
      </c>
      <c r="P9" s="8">
        <f t="shared" si="6"/>
        <v>7230.6613925314578</v>
      </c>
      <c r="S9" s="27" t="s">
        <v>16</v>
      </c>
      <c r="T9" s="2">
        <v>47</v>
      </c>
    </row>
    <row r="10" spans="1:24" x14ac:dyDescent="0.2">
      <c r="A10" s="7" t="s">
        <v>9</v>
      </c>
      <c r="B10" s="6">
        <f t="shared" si="7"/>
        <v>8</v>
      </c>
      <c r="C10" s="6">
        <f t="shared" si="1"/>
        <v>9.3916666666666675</v>
      </c>
      <c r="D10" s="6">
        <f t="shared" si="8"/>
        <v>46.06388888888889</v>
      </c>
      <c r="E10" s="6">
        <v>0</v>
      </c>
      <c r="F10" s="6">
        <f t="shared" si="9"/>
        <v>0</v>
      </c>
      <c r="G10" s="6">
        <v>21</v>
      </c>
      <c r="H10" s="6">
        <f t="shared" si="2"/>
        <v>33.81</v>
      </c>
      <c r="I10" s="6">
        <f t="shared" si="0"/>
        <v>9.3916666666666675</v>
      </c>
      <c r="J10" s="6">
        <f t="shared" si="10"/>
        <v>0.89444444444444393</v>
      </c>
      <c r="K10" s="6">
        <f t="shared" si="3"/>
        <v>123.09684884102393</v>
      </c>
      <c r="L10" s="6">
        <f t="shared" si="11"/>
        <v>0</v>
      </c>
      <c r="M10" s="6">
        <f t="shared" si="4"/>
        <v>357.7777777777776</v>
      </c>
      <c r="N10" s="6">
        <f t="shared" si="12"/>
        <v>392.40000000000003</v>
      </c>
      <c r="O10" s="6">
        <f t="shared" si="5"/>
        <v>873.27462661880156</v>
      </c>
      <c r="P10" s="8">
        <f t="shared" si="6"/>
        <v>8201.5042016615789</v>
      </c>
      <c r="S10" s="27" t="s">
        <v>15</v>
      </c>
      <c r="T10" s="2">
        <f>T9*(1000/3600)</f>
        <v>13.055555555555555</v>
      </c>
    </row>
    <row r="11" spans="1:24" x14ac:dyDescent="0.2">
      <c r="A11" s="7" t="s">
        <v>9</v>
      </c>
      <c r="B11" s="6">
        <f t="shared" si="7"/>
        <v>9</v>
      </c>
      <c r="C11" s="6">
        <f t="shared" si="1"/>
        <v>9.8388888888888903</v>
      </c>
      <c r="D11" s="6">
        <f t="shared" si="8"/>
        <v>55.902777777777779</v>
      </c>
      <c r="E11" s="6">
        <v>0</v>
      </c>
      <c r="F11" s="6">
        <f t="shared" si="9"/>
        <v>0</v>
      </c>
      <c r="G11" s="6">
        <v>22</v>
      </c>
      <c r="H11" s="6">
        <f t="shared" si="2"/>
        <v>35.42</v>
      </c>
      <c r="I11" s="6">
        <f t="shared" si="0"/>
        <v>9.8388888888888903</v>
      </c>
      <c r="J11" s="6">
        <f t="shared" si="10"/>
        <v>0.44722222222222285</v>
      </c>
      <c r="K11" s="6">
        <f t="shared" si="3"/>
        <v>135.09948943096504</v>
      </c>
      <c r="L11" s="6">
        <f t="shared" si="11"/>
        <v>0</v>
      </c>
      <c r="M11" s="6">
        <f t="shared" si="4"/>
        <v>178.88888888888914</v>
      </c>
      <c r="N11" s="6">
        <f t="shared" si="12"/>
        <v>392.40000000000003</v>
      </c>
      <c r="O11" s="6">
        <f t="shared" si="5"/>
        <v>706.38837831985416</v>
      </c>
      <c r="P11" s="8">
        <f t="shared" si="6"/>
        <v>6950.0767666914553</v>
      </c>
      <c r="S11" s="27"/>
      <c r="T11" s="2"/>
    </row>
    <row r="12" spans="1:24" x14ac:dyDescent="0.2">
      <c r="A12" s="7" t="s">
        <v>9</v>
      </c>
      <c r="B12" s="6">
        <f t="shared" si="7"/>
        <v>10</v>
      </c>
      <c r="C12" s="6">
        <f t="shared" si="1"/>
        <v>10.286111111111111</v>
      </c>
      <c r="D12" s="6">
        <f t="shared" si="8"/>
        <v>66.188888888888897</v>
      </c>
      <c r="E12" s="6">
        <v>0</v>
      </c>
      <c r="F12" s="6">
        <f t="shared" si="9"/>
        <v>0</v>
      </c>
      <c r="G12" s="6">
        <v>23</v>
      </c>
      <c r="H12" s="6">
        <f t="shared" si="2"/>
        <v>37.03</v>
      </c>
      <c r="I12" s="6">
        <f t="shared" si="0"/>
        <v>10.286111111111111</v>
      </c>
      <c r="J12" s="6">
        <f t="shared" si="10"/>
        <v>0.44722222222222108</v>
      </c>
      <c r="K12" s="6">
        <f t="shared" si="3"/>
        <v>147.66039237392664</v>
      </c>
      <c r="L12" s="6">
        <f t="shared" si="11"/>
        <v>0</v>
      </c>
      <c r="M12" s="6">
        <f t="shared" si="4"/>
        <v>178.88888888888843</v>
      </c>
      <c r="N12" s="6">
        <f t="shared" si="12"/>
        <v>392.40000000000003</v>
      </c>
      <c r="O12" s="6">
        <f t="shared" si="5"/>
        <v>718.94928126281502</v>
      </c>
      <c r="P12" s="8">
        <f t="shared" si="6"/>
        <v>7395.1921903227894</v>
      </c>
      <c r="S12" s="27" t="s">
        <v>14</v>
      </c>
      <c r="T12" s="2">
        <v>0.6</v>
      </c>
      <c r="W12" s="23" t="s">
        <v>42</v>
      </c>
      <c r="X12" t="s">
        <v>43</v>
      </c>
    </row>
    <row r="13" spans="1:24" x14ac:dyDescent="0.2">
      <c r="A13" s="7" t="s">
        <v>9</v>
      </c>
      <c r="B13" s="6">
        <f t="shared" si="7"/>
        <v>11</v>
      </c>
      <c r="C13" s="6">
        <f t="shared" si="1"/>
        <v>10.733333333333334</v>
      </c>
      <c r="D13" s="6">
        <f t="shared" si="8"/>
        <v>76.922222222222231</v>
      </c>
      <c r="E13" s="6">
        <v>0</v>
      </c>
      <c r="F13" s="6">
        <f t="shared" si="9"/>
        <v>0</v>
      </c>
      <c r="G13" s="6">
        <v>24</v>
      </c>
      <c r="H13" s="6">
        <f t="shared" si="2"/>
        <v>38.64</v>
      </c>
      <c r="I13" s="6">
        <f t="shared" si="0"/>
        <v>10.733333333333334</v>
      </c>
      <c r="J13" s="6">
        <f t="shared" si="10"/>
        <v>0.44722222222222285</v>
      </c>
      <c r="K13" s="6">
        <f t="shared" si="3"/>
        <v>160.7795576699088</v>
      </c>
      <c r="L13" s="6">
        <f t="shared" si="11"/>
        <v>0</v>
      </c>
      <c r="M13" s="6">
        <f t="shared" si="4"/>
        <v>178.88888888888914</v>
      </c>
      <c r="N13" s="6">
        <f t="shared" si="12"/>
        <v>392.40000000000003</v>
      </c>
      <c r="O13" s="6">
        <f t="shared" si="5"/>
        <v>732.06844655879797</v>
      </c>
      <c r="P13" s="8">
        <f t="shared" si="6"/>
        <v>7857.5346597310991</v>
      </c>
      <c r="S13" s="31" t="s">
        <v>25</v>
      </c>
      <c r="T13" s="2">
        <v>1.2</v>
      </c>
      <c r="V13" s="1" t="s">
        <v>37</v>
      </c>
      <c r="W13" s="23">
        <f>AVERAGE(O2:O36)</f>
        <v>647.95087794965025</v>
      </c>
      <c r="X13" s="23">
        <f>AVERAGE(P2:P36)</f>
        <v>5431.313209150564</v>
      </c>
    </row>
    <row r="14" spans="1:24" x14ac:dyDescent="0.2">
      <c r="A14" s="7" t="s">
        <v>9</v>
      </c>
      <c r="B14" s="6">
        <f t="shared" si="7"/>
        <v>12</v>
      </c>
      <c r="C14" s="6">
        <f t="shared" si="1"/>
        <v>11.180555555555555</v>
      </c>
      <c r="D14" s="6">
        <f t="shared" si="8"/>
        <v>88.102777777777789</v>
      </c>
      <c r="E14" s="6">
        <v>0</v>
      </c>
      <c r="F14" s="6">
        <f t="shared" si="9"/>
        <v>0</v>
      </c>
      <c r="G14" s="6">
        <v>25</v>
      </c>
      <c r="H14" s="6">
        <f t="shared" si="2"/>
        <v>40.25</v>
      </c>
      <c r="I14" s="6">
        <f t="shared" si="0"/>
        <v>11.180555555555555</v>
      </c>
      <c r="J14" s="6">
        <f t="shared" si="10"/>
        <v>0.44722222222222108</v>
      </c>
      <c r="K14" s="6">
        <f t="shared" si="3"/>
        <v>174.45698531891142</v>
      </c>
      <c r="L14" s="6">
        <f t="shared" si="11"/>
        <v>0</v>
      </c>
      <c r="M14" s="6">
        <f t="shared" si="4"/>
        <v>178.88888888888843</v>
      </c>
      <c r="N14" s="6">
        <f t="shared" si="12"/>
        <v>392.40000000000003</v>
      </c>
      <c r="O14" s="6">
        <f t="shared" si="5"/>
        <v>745.74587420779994</v>
      </c>
      <c r="P14" s="8">
        <f t="shared" si="6"/>
        <v>8337.8531769066522</v>
      </c>
      <c r="S14" s="32" t="s">
        <v>34</v>
      </c>
      <c r="T14" s="33">
        <f>2.159*1.219*1.473</f>
        <v>3.8766723330000001</v>
      </c>
      <c r="V14" s="1" t="s">
        <v>38</v>
      </c>
      <c r="W14" s="23">
        <f>AVERAGE(O37:O62)</f>
        <v>166.60913065832997</v>
      </c>
      <c r="X14" s="23">
        <f>AVERAGE(P37:P62)</f>
        <v>2013.5195525724944</v>
      </c>
    </row>
    <row r="15" spans="1:24" x14ac:dyDescent="0.2">
      <c r="A15" s="7" t="s">
        <v>9</v>
      </c>
      <c r="B15" s="6">
        <f t="shared" si="7"/>
        <v>13</v>
      </c>
      <c r="C15" s="6">
        <f t="shared" si="1"/>
        <v>11.627777777777778</v>
      </c>
      <c r="D15" s="6">
        <f t="shared" si="8"/>
        <v>99.730555555555569</v>
      </c>
      <c r="E15" s="6">
        <v>0</v>
      </c>
      <c r="F15" s="6">
        <f t="shared" si="9"/>
        <v>0</v>
      </c>
      <c r="G15" s="6">
        <v>26</v>
      </c>
      <c r="H15" s="6">
        <f t="shared" si="2"/>
        <v>41.86</v>
      </c>
      <c r="I15" s="6">
        <f t="shared" si="0"/>
        <v>11.627777777777778</v>
      </c>
      <c r="J15" s="6">
        <f t="shared" si="10"/>
        <v>0.44722222222222285</v>
      </c>
      <c r="K15" s="6">
        <f t="shared" si="3"/>
        <v>188.69267532093463</v>
      </c>
      <c r="L15" s="6">
        <f t="shared" si="11"/>
        <v>0</v>
      </c>
      <c r="M15" s="6">
        <f t="shared" si="4"/>
        <v>178.88888888888914</v>
      </c>
      <c r="N15" s="6">
        <f t="shared" si="12"/>
        <v>392.40000000000003</v>
      </c>
      <c r="O15" s="6">
        <f t="shared" si="5"/>
        <v>759.98156420982377</v>
      </c>
      <c r="P15" s="8">
        <f t="shared" si="6"/>
        <v>8836.8967438397849</v>
      </c>
      <c r="V15" s="1" t="s">
        <v>39</v>
      </c>
      <c r="W15" s="23">
        <f>AVERAGE(O63:O88)</f>
        <v>490.11357454719376</v>
      </c>
      <c r="X15" s="23">
        <f>AVERAGE(P63:P88)</f>
        <v>5335.5229825973893</v>
      </c>
    </row>
    <row r="16" spans="1:24" x14ac:dyDescent="0.2">
      <c r="A16" s="7" t="s">
        <v>9</v>
      </c>
      <c r="B16" s="6">
        <f t="shared" si="7"/>
        <v>14</v>
      </c>
      <c r="C16" s="6">
        <f t="shared" si="1"/>
        <v>12.075000000000003</v>
      </c>
      <c r="D16" s="6">
        <f t="shared" si="8"/>
        <v>111.80555555555557</v>
      </c>
      <c r="E16" s="6">
        <v>0</v>
      </c>
      <c r="F16" s="6">
        <f t="shared" si="9"/>
        <v>0</v>
      </c>
      <c r="G16" s="6">
        <v>27</v>
      </c>
      <c r="H16" s="6">
        <f t="shared" si="2"/>
        <v>43.470000000000006</v>
      </c>
      <c r="I16" s="6">
        <f t="shared" si="0"/>
        <v>12.075000000000003</v>
      </c>
      <c r="J16" s="6">
        <f t="shared" si="10"/>
        <v>0.44722222222222463</v>
      </c>
      <c r="K16" s="6">
        <f t="shared" si="3"/>
        <v>203.48662767597841</v>
      </c>
      <c r="L16" s="6">
        <f t="shared" si="11"/>
        <v>0</v>
      </c>
      <c r="M16" s="6">
        <f t="shared" si="4"/>
        <v>178.88888888888985</v>
      </c>
      <c r="N16" s="6">
        <f t="shared" si="12"/>
        <v>392.40000000000003</v>
      </c>
      <c r="O16" s="6">
        <f t="shared" si="5"/>
        <v>774.77551656486821</v>
      </c>
      <c r="P16" s="8">
        <f t="shared" si="6"/>
        <v>9355.4143625207853</v>
      </c>
      <c r="V16" s="1" t="s">
        <v>40</v>
      </c>
      <c r="W16" s="23">
        <f>AVERAGE(O89:O112)</f>
        <v>416.83925557720437</v>
      </c>
      <c r="X16" s="23">
        <f>AVERAGE(P89:P112)</f>
        <v>3395.3647011986704</v>
      </c>
    </row>
    <row r="17" spans="1:24" x14ac:dyDescent="0.2">
      <c r="A17" s="7" t="s">
        <v>9</v>
      </c>
      <c r="B17" s="6">
        <f t="shared" si="7"/>
        <v>15</v>
      </c>
      <c r="C17" s="6">
        <f t="shared" si="1"/>
        <v>12.522222222222224</v>
      </c>
      <c r="D17" s="6">
        <f t="shared" si="8"/>
        <v>124.3277777777778</v>
      </c>
      <c r="E17" s="6">
        <v>0</v>
      </c>
      <c r="F17" s="6">
        <f t="shared" si="9"/>
        <v>0</v>
      </c>
      <c r="G17" s="6">
        <v>28</v>
      </c>
      <c r="H17" s="6">
        <f t="shared" si="2"/>
        <v>45.080000000000005</v>
      </c>
      <c r="I17" s="6">
        <f t="shared" si="0"/>
        <v>12.522222222222224</v>
      </c>
      <c r="J17" s="6">
        <f t="shared" si="10"/>
        <v>0.44722222222222108</v>
      </c>
      <c r="K17" s="6">
        <f t="shared" si="3"/>
        <v>218.83884238404255</v>
      </c>
      <c r="L17" s="6">
        <f t="shared" si="11"/>
        <v>0</v>
      </c>
      <c r="M17" s="6">
        <f t="shared" si="4"/>
        <v>178.88888888888843</v>
      </c>
      <c r="N17" s="6">
        <f t="shared" si="12"/>
        <v>392.40000000000003</v>
      </c>
      <c r="O17" s="6">
        <f t="shared" si="5"/>
        <v>790.12773127293099</v>
      </c>
      <c r="P17" s="8">
        <f t="shared" si="6"/>
        <v>9894.1550349399258</v>
      </c>
      <c r="S17" s="24" t="s">
        <v>33</v>
      </c>
      <c r="T17" s="25">
        <f>AVERAGE(O2:O122)</f>
        <v>517.66008793155811</v>
      </c>
      <c r="V17" s="1" t="s">
        <v>41</v>
      </c>
      <c r="W17" s="23">
        <f>AVERAGE(O113:O122)</f>
        <v>1287.9657442284281</v>
      </c>
      <c r="X17" s="23">
        <f>AVERAGE(P113:P122)</f>
        <v>8434.5676868998744</v>
      </c>
    </row>
    <row r="18" spans="1:24" x14ac:dyDescent="0.2">
      <c r="A18" s="7" t="s">
        <v>9</v>
      </c>
      <c r="B18" s="6">
        <f t="shared" si="7"/>
        <v>16</v>
      </c>
      <c r="C18" s="6">
        <f t="shared" si="1"/>
        <v>12.522222222222224</v>
      </c>
      <c r="D18" s="6">
        <f t="shared" si="8"/>
        <v>136.85000000000002</v>
      </c>
      <c r="E18" s="6">
        <v>0</v>
      </c>
      <c r="F18" s="6">
        <f t="shared" si="9"/>
        <v>0</v>
      </c>
      <c r="G18" s="6">
        <v>28</v>
      </c>
      <c r="H18" s="6">
        <f t="shared" si="2"/>
        <v>45.080000000000005</v>
      </c>
      <c r="I18" s="6">
        <f t="shared" si="0"/>
        <v>12.522222222222224</v>
      </c>
      <c r="J18" s="6">
        <f t="shared" si="10"/>
        <v>0</v>
      </c>
      <c r="K18" s="6">
        <f t="shared" si="3"/>
        <v>218.83884238404255</v>
      </c>
      <c r="L18" s="6">
        <f t="shared" si="11"/>
        <v>0</v>
      </c>
      <c r="M18" s="6">
        <f t="shared" si="4"/>
        <v>0</v>
      </c>
      <c r="N18" s="6">
        <f t="shared" si="12"/>
        <v>392.40000000000003</v>
      </c>
      <c r="O18" s="6">
        <f t="shared" si="5"/>
        <v>611.23884238404253</v>
      </c>
      <c r="P18" s="8">
        <f t="shared" si="6"/>
        <v>7654.0686151868449</v>
      </c>
      <c r="S18" s="27" t="s">
        <v>32</v>
      </c>
      <c r="T18" s="2">
        <f>MAX(O2:O122)</f>
        <v>1525.0258232207364</v>
      </c>
    </row>
    <row r="19" spans="1:24" x14ac:dyDescent="0.2">
      <c r="A19" s="7" t="s">
        <v>9</v>
      </c>
      <c r="B19" s="6">
        <f t="shared" si="7"/>
        <v>17</v>
      </c>
      <c r="C19" s="6">
        <f t="shared" si="1"/>
        <v>12.522222222222224</v>
      </c>
      <c r="D19" s="6">
        <f t="shared" si="8"/>
        <v>149.37222222222223</v>
      </c>
      <c r="E19" s="6">
        <v>0</v>
      </c>
      <c r="F19" s="6">
        <f t="shared" si="9"/>
        <v>0</v>
      </c>
      <c r="G19" s="6">
        <v>28</v>
      </c>
      <c r="H19" s="6">
        <f t="shared" si="2"/>
        <v>45.080000000000005</v>
      </c>
      <c r="I19" s="6">
        <f t="shared" si="0"/>
        <v>12.522222222222224</v>
      </c>
      <c r="J19" s="6">
        <f t="shared" si="10"/>
        <v>0</v>
      </c>
      <c r="K19" s="6">
        <f t="shared" si="3"/>
        <v>218.83884238404255</v>
      </c>
      <c r="L19" s="6">
        <f t="shared" si="11"/>
        <v>0</v>
      </c>
      <c r="M19" s="6">
        <f t="shared" si="4"/>
        <v>0</v>
      </c>
      <c r="N19" s="6">
        <f t="shared" si="12"/>
        <v>392.40000000000003</v>
      </c>
      <c r="O19" s="6">
        <f t="shared" si="5"/>
        <v>611.23884238404253</v>
      </c>
      <c r="P19" s="8">
        <f t="shared" si="6"/>
        <v>7654.0686151868449</v>
      </c>
      <c r="S19" s="27" t="s">
        <v>30</v>
      </c>
      <c r="T19" s="2">
        <f>AVERAGE(P2:P122)</f>
        <v>4520.7065944830883</v>
      </c>
    </row>
    <row r="20" spans="1:24" x14ac:dyDescent="0.2">
      <c r="A20" s="7" t="s">
        <v>9</v>
      </c>
      <c r="B20" s="6">
        <f t="shared" si="7"/>
        <v>18</v>
      </c>
      <c r="C20" s="6">
        <f t="shared" si="1"/>
        <v>11.180555555555555</v>
      </c>
      <c r="D20" s="6">
        <f t="shared" si="8"/>
        <v>160.55277777777778</v>
      </c>
      <c r="E20" s="6">
        <v>2</v>
      </c>
      <c r="F20" s="6">
        <f t="shared" si="9"/>
        <v>2</v>
      </c>
      <c r="G20" s="6">
        <v>25</v>
      </c>
      <c r="H20" s="6">
        <f t="shared" si="2"/>
        <v>40.25</v>
      </c>
      <c r="I20" s="6">
        <f t="shared" si="0"/>
        <v>11.180555555555555</v>
      </c>
      <c r="J20" s="6">
        <f t="shared" si="10"/>
        <v>-1.3416666666666686</v>
      </c>
      <c r="K20" s="6">
        <f t="shared" si="3"/>
        <v>174.45698531891142</v>
      </c>
      <c r="L20" s="6">
        <f t="shared" si="11"/>
        <v>71.932432525201421</v>
      </c>
      <c r="M20" s="6">
        <f t="shared" si="4"/>
        <v>-536.66666666666742</v>
      </c>
      <c r="N20" s="6">
        <f t="shared" si="12"/>
        <v>392.40000000000003</v>
      </c>
      <c r="O20" s="6">
        <f t="shared" si="5"/>
        <v>102.12275117744542</v>
      </c>
      <c r="P20" s="8">
        <f t="shared" si="6"/>
        <v>1141.7890930256051</v>
      </c>
      <c r="S20" s="35" t="s">
        <v>31</v>
      </c>
      <c r="T20" s="33">
        <f>MAX(P2:P122)</f>
        <v>12379.222750556151</v>
      </c>
    </row>
    <row r="21" spans="1:24" x14ac:dyDescent="0.2">
      <c r="A21" s="7" t="s">
        <v>9</v>
      </c>
      <c r="B21" s="6">
        <f t="shared" si="7"/>
        <v>19</v>
      </c>
      <c r="C21" s="6">
        <f t="shared" si="1"/>
        <v>10.286111111111111</v>
      </c>
      <c r="D21" s="6">
        <f t="shared" si="8"/>
        <v>170.8388888888889</v>
      </c>
      <c r="E21" s="6">
        <v>3</v>
      </c>
      <c r="F21" s="6">
        <f>E21-E20</f>
        <v>1</v>
      </c>
      <c r="G21" s="6">
        <v>23</v>
      </c>
      <c r="H21" s="6">
        <f t="shared" si="2"/>
        <v>37.03</v>
      </c>
      <c r="I21" s="6">
        <f t="shared" si="0"/>
        <v>10.286111111111111</v>
      </c>
      <c r="J21" s="6">
        <f t="shared" si="10"/>
        <v>-0.89444444444444393</v>
      </c>
      <c r="K21" s="6">
        <f t="shared" si="3"/>
        <v>147.66039237392664</v>
      </c>
      <c r="L21" s="6">
        <f t="shared" si="11"/>
        <v>38.948556867659434</v>
      </c>
      <c r="M21" s="6">
        <f t="shared" si="4"/>
        <v>-357.7777777777776</v>
      </c>
      <c r="N21" s="6">
        <f t="shared" si="12"/>
        <v>392.40000000000003</v>
      </c>
      <c r="O21" s="6">
        <f t="shared" si="5"/>
        <v>221.23117146380849</v>
      </c>
      <c r="P21" s="8">
        <f t="shared" si="6"/>
        <v>2275.6084109180078</v>
      </c>
    </row>
    <row r="22" spans="1:24" x14ac:dyDescent="0.2">
      <c r="A22" s="7" t="s">
        <v>9</v>
      </c>
      <c r="B22" s="6">
        <f t="shared" si="7"/>
        <v>20</v>
      </c>
      <c r="C22" s="6">
        <f t="shared" si="1"/>
        <v>8.9444444444444464</v>
      </c>
      <c r="D22" s="6">
        <f t="shared" si="8"/>
        <v>179.78333333333336</v>
      </c>
      <c r="E22" s="6">
        <v>4</v>
      </c>
      <c r="F22" s="6">
        <f t="shared" si="9"/>
        <v>1</v>
      </c>
      <c r="G22" s="6">
        <v>20</v>
      </c>
      <c r="H22" s="6">
        <f t="shared" si="2"/>
        <v>32.200000000000003</v>
      </c>
      <c r="I22" s="6">
        <f t="shared" si="0"/>
        <v>8.9444444444444464</v>
      </c>
      <c r="J22" s="6">
        <f t="shared" si="10"/>
        <v>-1.341666666666665</v>
      </c>
      <c r="K22" s="6">
        <f t="shared" si="3"/>
        <v>111.65247060410336</v>
      </c>
      <c r="L22" s="6">
        <f t="shared" si="11"/>
        <v>44.813481515232723</v>
      </c>
      <c r="M22" s="6">
        <f t="shared" si="4"/>
        <v>-536.66666666666606</v>
      </c>
      <c r="N22" s="6">
        <f t="shared" si="12"/>
        <v>392.40000000000003</v>
      </c>
      <c r="O22" s="6">
        <f t="shared" si="5"/>
        <v>12.19928545267004</v>
      </c>
      <c r="P22" s="8">
        <f t="shared" si="6"/>
        <v>109.1158309933265</v>
      </c>
    </row>
    <row r="23" spans="1:24" x14ac:dyDescent="0.2">
      <c r="A23" s="7" t="s">
        <v>9</v>
      </c>
      <c r="B23" s="6">
        <f t="shared" si="7"/>
        <v>21</v>
      </c>
      <c r="C23" s="6">
        <f t="shared" si="1"/>
        <v>7.6027777777777787</v>
      </c>
      <c r="D23" s="6">
        <f t="shared" si="8"/>
        <v>187.38611111111115</v>
      </c>
      <c r="E23" s="6">
        <v>5</v>
      </c>
      <c r="F23" s="6">
        <f t="shared" si="9"/>
        <v>1</v>
      </c>
      <c r="G23" s="6">
        <v>17</v>
      </c>
      <c r="H23" s="6">
        <f t="shared" si="2"/>
        <v>27.37</v>
      </c>
      <c r="I23" s="6">
        <f t="shared" si="0"/>
        <v>7.6027777777777787</v>
      </c>
      <c r="J23" s="6">
        <f t="shared" si="10"/>
        <v>-1.3416666666666677</v>
      </c>
      <c r="K23" s="6">
        <f t="shared" si="3"/>
        <v>80.668910011464675</v>
      </c>
      <c r="L23" s="6">
        <f t="shared" si="11"/>
        <v>52.763642740435216</v>
      </c>
      <c r="M23" s="6">
        <f t="shared" si="4"/>
        <v>-536.66666666666708</v>
      </c>
      <c r="N23" s="6">
        <f t="shared" si="12"/>
        <v>392.40000000000003</v>
      </c>
      <c r="O23" s="6">
        <f t="shared" si="5"/>
        <v>-10.834113914767158</v>
      </c>
      <c r="P23" s="8">
        <f t="shared" si="6"/>
        <v>-82.369360513104766</v>
      </c>
    </row>
    <row r="24" spans="1:24" x14ac:dyDescent="0.2">
      <c r="A24" s="7" t="s">
        <v>9</v>
      </c>
      <c r="B24" s="6">
        <f t="shared" si="7"/>
        <v>22</v>
      </c>
      <c r="C24" s="6">
        <f t="shared" si="1"/>
        <v>7.1555555555555559</v>
      </c>
      <c r="D24" s="6">
        <f t="shared" si="8"/>
        <v>194.54166666666671</v>
      </c>
      <c r="E24" s="6">
        <v>6</v>
      </c>
      <c r="F24" s="6">
        <f t="shared" si="9"/>
        <v>1</v>
      </c>
      <c r="G24" s="6">
        <v>16</v>
      </c>
      <c r="H24" s="6">
        <f t="shared" si="2"/>
        <v>25.76</v>
      </c>
      <c r="I24" s="6">
        <f t="shared" si="0"/>
        <v>7.1555555555555559</v>
      </c>
      <c r="J24" s="6">
        <f t="shared" si="10"/>
        <v>-0.44722222222222285</v>
      </c>
      <c r="K24" s="6">
        <f t="shared" si="3"/>
        <v>71.457581186626129</v>
      </c>
      <c r="L24" s="6">
        <f t="shared" si="11"/>
        <v>56.082026133814225</v>
      </c>
      <c r="M24" s="6">
        <f t="shared" si="4"/>
        <v>-178.88888888888914</v>
      </c>
      <c r="N24" s="6">
        <f t="shared" si="12"/>
        <v>392.40000000000003</v>
      </c>
      <c r="O24" s="6">
        <f t="shared" si="5"/>
        <v>341.05071843155122</v>
      </c>
      <c r="P24" s="8">
        <f t="shared" si="6"/>
        <v>2440.4073629990999</v>
      </c>
    </row>
    <row r="25" spans="1:24" x14ac:dyDescent="0.2">
      <c r="A25" s="7" t="s">
        <v>9</v>
      </c>
      <c r="B25" s="6">
        <f t="shared" si="7"/>
        <v>23</v>
      </c>
      <c r="C25" s="6">
        <f t="shared" si="1"/>
        <v>6.7083333333333339</v>
      </c>
      <c r="D25" s="6">
        <f t="shared" si="8"/>
        <v>201.25000000000006</v>
      </c>
      <c r="E25" s="6">
        <v>7</v>
      </c>
      <c r="F25" s="6">
        <f t="shared" si="9"/>
        <v>1</v>
      </c>
      <c r="G25" s="6">
        <v>15</v>
      </c>
      <c r="H25" s="6">
        <f t="shared" si="2"/>
        <v>24.150000000000002</v>
      </c>
      <c r="I25" s="6">
        <f t="shared" si="0"/>
        <v>6.7083333333333339</v>
      </c>
      <c r="J25" s="6">
        <f t="shared" si="10"/>
        <v>-0.44722222222222197</v>
      </c>
      <c r="K25" s="6">
        <f t="shared" si="3"/>
        <v>62.804514714808128</v>
      </c>
      <c r="L25" s="6">
        <f t="shared" si="11"/>
        <v>59.847390240838926</v>
      </c>
      <c r="M25" s="6">
        <f t="shared" si="4"/>
        <v>-178.8888888888888</v>
      </c>
      <c r="N25" s="6">
        <f t="shared" si="12"/>
        <v>392.40000000000003</v>
      </c>
      <c r="O25" s="6">
        <f t="shared" si="5"/>
        <v>336.1630160667583</v>
      </c>
      <c r="P25" s="8">
        <f t="shared" si="6"/>
        <v>2255.093566114504</v>
      </c>
    </row>
    <row r="26" spans="1:24" x14ac:dyDescent="0.2">
      <c r="A26" s="7" t="s">
        <v>9</v>
      </c>
      <c r="B26" s="6">
        <f t="shared" si="7"/>
        <v>24</v>
      </c>
      <c r="C26" s="6">
        <f t="shared" si="1"/>
        <v>6.7083333333333339</v>
      </c>
      <c r="D26" s="6">
        <f t="shared" si="8"/>
        <v>207.9583333333334</v>
      </c>
      <c r="E26" s="6">
        <v>8</v>
      </c>
      <c r="F26" s="6">
        <f t="shared" si="9"/>
        <v>1</v>
      </c>
      <c r="G26" s="6">
        <v>15</v>
      </c>
      <c r="H26" s="6">
        <f t="shared" si="2"/>
        <v>24.150000000000002</v>
      </c>
      <c r="I26" s="6">
        <f t="shared" si="0"/>
        <v>6.7083333333333339</v>
      </c>
      <c r="J26" s="6">
        <f t="shared" si="10"/>
        <v>0</v>
      </c>
      <c r="K26" s="6">
        <f t="shared" si="3"/>
        <v>62.804514714808128</v>
      </c>
      <c r="L26" s="6">
        <f t="shared" si="11"/>
        <v>59.847390240838926</v>
      </c>
      <c r="M26" s="6">
        <f t="shared" si="4"/>
        <v>0</v>
      </c>
      <c r="N26" s="6">
        <f t="shared" si="12"/>
        <v>392.40000000000003</v>
      </c>
      <c r="O26" s="6">
        <f t="shared" si="5"/>
        <v>515.05190495564705</v>
      </c>
      <c r="P26" s="8">
        <f t="shared" si="6"/>
        <v>3455.1398624107992</v>
      </c>
    </row>
    <row r="27" spans="1:24" x14ac:dyDescent="0.2">
      <c r="A27" s="7" t="s">
        <v>9</v>
      </c>
      <c r="B27" s="6">
        <f t="shared" si="7"/>
        <v>25</v>
      </c>
      <c r="C27" s="6">
        <f t="shared" si="1"/>
        <v>6.7083333333333339</v>
      </c>
      <c r="D27" s="6">
        <f t="shared" si="8"/>
        <v>214.66666666666674</v>
      </c>
      <c r="E27" s="6">
        <v>9</v>
      </c>
      <c r="F27" s="6">
        <f t="shared" si="9"/>
        <v>1</v>
      </c>
      <c r="G27" s="6">
        <v>15</v>
      </c>
      <c r="H27" s="6">
        <f t="shared" si="2"/>
        <v>24.150000000000002</v>
      </c>
      <c r="I27" s="6">
        <f t="shared" si="0"/>
        <v>6.7083333333333339</v>
      </c>
      <c r="J27" s="6">
        <f t="shared" si="10"/>
        <v>0</v>
      </c>
      <c r="K27" s="6">
        <f t="shared" si="3"/>
        <v>62.804514714808128</v>
      </c>
      <c r="L27" s="6">
        <f t="shared" si="11"/>
        <v>59.847390240838926</v>
      </c>
      <c r="M27" s="6">
        <f t="shared" si="4"/>
        <v>0</v>
      </c>
      <c r="N27" s="6">
        <f t="shared" si="12"/>
        <v>392.40000000000003</v>
      </c>
      <c r="O27" s="6">
        <f t="shared" si="5"/>
        <v>515.05190495564705</v>
      </c>
      <c r="P27" s="8">
        <f t="shared" si="6"/>
        <v>3455.1398624107992</v>
      </c>
    </row>
    <row r="28" spans="1:24" x14ac:dyDescent="0.2">
      <c r="A28" s="7" t="s">
        <v>9</v>
      </c>
      <c r="B28" s="6">
        <f t="shared" si="7"/>
        <v>26</v>
      </c>
      <c r="C28" s="6">
        <f t="shared" si="1"/>
        <v>6.7083333333333339</v>
      </c>
      <c r="D28" s="6">
        <f t="shared" si="8"/>
        <v>221.37500000000009</v>
      </c>
      <c r="E28" s="6">
        <v>10</v>
      </c>
      <c r="F28" s="6">
        <f t="shared" si="9"/>
        <v>1</v>
      </c>
      <c r="G28" s="6">
        <v>15</v>
      </c>
      <c r="H28" s="6">
        <f t="shared" si="2"/>
        <v>24.150000000000002</v>
      </c>
      <c r="I28" s="6">
        <f t="shared" si="0"/>
        <v>6.7083333333333339</v>
      </c>
      <c r="J28" s="6">
        <f t="shared" si="10"/>
        <v>0</v>
      </c>
      <c r="K28" s="6">
        <f t="shared" si="3"/>
        <v>62.804514714808128</v>
      </c>
      <c r="L28" s="6">
        <f t="shared" si="11"/>
        <v>59.847390240838926</v>
      </c>
      <c r="M28" s="6">
        <f t="shared" si="4"/>
        <v>0</v>
      </c>
      <c r="N28" s="6">
        <f t="shared" si="12"/>
        <v>392.40000000000003</v>
      </c>
      <c r="O28" s="6">
        <f t="shared" si="5"/>
        <v>515.05190495564705</v>
      </c>
      <c r="P28" s="8">
        <f t="shared" si="6"/>
        <v>3455.1398624107992</v>
      </c>
    </row>
    <row r="29" spans="1:24" x14ac:dyDescent="0.2">
      <c r="A29" s="7" t="s">
        <v>9</v>
      </c>
      <c r="B29" s="6">
        <f t="shared" si="7"/>
        <v>27</v>
      </c>
      <c r="C29" s="6">
        <f t="shared" si="1"/>
        <v>7.1555555555555559</v>
      </c>
      <c r="D29" s="6">
        <f t="shared" si="8"/>
        <v>228.53055555555565</v>
      </c>
      <c r="E29" s="6">
        <v>10</v>
      </c>
      <c r="F29" s="6">
        <f>E29-E28</f>
        <v>0</v>
      </c>
      <c r="G29" s="6">
        <v>16</v>
      </c>
      <c r="H29" s="6">
        <f t="shared" si="2"/>
        <v>25.76</v>
      </c>
      <c r="I29" s="6">
        <f t="shared" si="0"/>
        <v>7.1555555555555559</v>
      </c>
      <c r="J29" s="6">
        <f t="shared" si="10"/>
        <v>0.44722222222222197</v>
      </c>
      <c r="K29" s="6">
        <f t="shared" si="3"/>
        <v>71.457581186626129</v>
      </c>
      <c r="L29" s="6">
        <f t="shared" si="11"/>
        <v>0</v>
      </c>
      <c r="M29" s="6">
        <f t="shared" si="4"/>
        <v>178.8888888888888</v>
      </c>
      <c r="N29" s="6">
        <f t="shared" si="12"/>
        <v>392.40000000000003</v>
      </c>
      <c r="O29" s="6">
        <f t="shared" si="5"/>
        <v>642.74647007551494</v>
      </c>
      <c r="P29" s="8">
        <f t="shared" si="6"/>
        <v>4599.2080747625741</v>
      </c>
    </row>
    <row r="30" spans="1:24" x14ac:dyDescent="0.2">
      <c r="A30" s="7" t="s">
        <v>9</v>
      </c>
      <c r="B30" s="6">
        <f t="shared" si="7"/>
        <v>28</v>
      </c>
      <c r="C30" s="6">
        <f t="shared" si="1"/>
        <v>8.0500000000000007</v>
      </c>
      <c r="D30" s="6">
        <f t="shared" si="8"/>
        <v>236.58055555555566</v>
      </c>
      <c r="E30" s="6">
        <v>10</v>
      </c>
      <c r="F30" s="6">
        <f t="shared" si="9"/>
        <v>0</v>
      </c>
      <c r="G30" s="6">
        <v>18</v>
      </c>
      <c r="H30" s="6">
        <f t="shared" si="2"/>
        <v>28.98</v>
      </c>
      <c r="I30" s="6">
        <f t="shared" si="0"/>
        <v>8.0500000000000007</v>
      </c>
      <c r="J30" s="6">
        <f t="shared" si="10"/>
        <v>0.89444444444444482</v>
      </c>
      <c r="K30" s="6">
        <f t="shared" si="3"/>
        <v>90.438501189323702</v>
      </c>
      <c r="L30" s="6">
        <f t="shared" si="11"/>
        <v>0</v>
      </c>
      <c r="M30" s="6">
        <f t="shared" si="4"/>
        <v>357.77777777777794</v>
      </c>
      <c r="N30" s="6">
        <f t="shared" si="12"/>
        <v>392.40000000000003</v>
      </c>
      <c r="O30" s="6">
        <f t="shared" si="5"/>
        <v>840.61627896710161</v>
      </c>
      <c r="P30" s="8">
        <f t="shared" si="6"/>
        <v>6766.9610456851688</v>
      </c>
    </row>
    <row r="31" spans="1:24" x14ac:dyDescent="0.2">
      <c r="A31" s="7" t="s">
        <v>9</v>
      </c>
      <c r="B31" s="6">
        <f t="shared" si="7"/>
        <v>29</v>
      </c>
      <c r="C31" s="6">
        <f t="shared" si="1"/>
        <v>8.9444444444444464</v>
      </c>
      <c r="D31" s="6">
        <f t="shared" si="8"/>
        <v>245.52500000000012</v>
      </c>
      <c r="E31" s="6">
        <v>10</v>
      </c>
      <c r="F31" s="6">
        <f t="shared" si="9"/>
        <v>0</v>
      </c>
      <c r="G31" s="6">
        <v>20</v>
      </c>
      <c r="H31" s="6">
        <f t="shared" si="2"/>
        <v>32.200000000000003</v>
      </c>
      <c r="I31" s="6">
        <f t="shared" si="0"/>
        <v>8.9444444444444464</v>
      </c>
      <c r="J31" s="6">
        <f t="shared" si="10"/>
        <v>0.89444444444444571</v>
      </c>
      <c r="K31" s="6">
        <f t="shared" si="3"/>
        <v>111.65247060410336</v>
      </c>
      <c r="L31" s="6">
        <f t="shared" si="11"/>
        <v>0</v>
      </c>
      <c r="M31" s="6">
        <f t="shared" si="4"/>
        <v>357.77777777777828</v>
      </c>
      <c r="N31" s="6">
        <f t="shared" si="12"/>
        <v>392.40000000000003</v>
      </c>
      <c r="O31" s="6">
        <f t="shared" si="5"/>
        <v>861.83024838188169</v>
      </c>
      <c r="P31" s="8">
        <f t="shared" si="6"/>
        <v>7708.5927771934994</v>
      </c>
    </row>
    <row r="32" spans="1:24" x14ac:dyDescent="0.2">
      <c r="A32" s="7" t="s">
        <v>9</v>
      </c>
      <c r="B32" s="6">
        <f t="shared" si="7"/>
        <v>30</v>
      </c>
      <c r="C32" s="6">
        <f t="shared" si="1"/>
        <v>9.3916666666666675</v>
      </c>
      <c r="D32" s="6">
        <f t="shared" si="8"/>
        <v>254.9166666666668</v>
      </c>
      <c r="E32" s="6">
        <v>10</v>
      </c>
      <c r="F32" s="6">
        <f t="shared" si="9"/>
        <v>0</v>
      </c>
      <c r="G32" s="6">
        <v>21</v>
      </c>
      <c r="H32" s="6">
        <f t="shared" si="2"/>
        <v>33.81</v>
      </c>
      <c r="I32" s="6">
        <f t="shared" si="0"/>
        <v>9.3916666666666675</v>
      </c>
      <c r="J32" s="6">
        <f t="shared" si="10"/>
        <v>0.44722222222222108</v>
      </c>
      <c r="K32" s="6">
        <f t="shared" si="3"/>
        <v>123.09684884102393</v>
      </c>
      <c r="L32" s="6">
        <f t="shared" si="11"/>
        <v>0</v>
      </c>
      <c r="M32" s="6">
        <f t="shared" si="4"/>
        <v>178.88888888888843</v>
      </c>
      <c r="N32" s="6">
        <f t="shared" si="12"/>
        <v>392.40000000000003</v>
      </c>
      <c r="O32" s="6">
        <f t="shared" si="5"/>
        <v>694.38573772991231</v>
      </c>
      <c r="P32" s="8">
        <f t="shared" si="6"/>
        <v>6521.4393868467605</v>
      </c>
    </row>
    <row r="33" spans="1:16" x14ac:dyDescent="0.2">
      <c r="A33" s="7" t="s">
        <v>9</v>
      </c>
      <c r="B33" s="6">
        <f t="shared" si="7"/>
        <v>31</v>
      </c>
      <c r="C33" s="6">
        <f t="shared" si="1"/>
        <v>9.8388888888888903</v>
      </c>
      <c r="D33" s="6">
        <f t="shared" si="8"/>
        <v>264.7555555555557</v>
      </c>
      <c r="E33" s="6">
        <v>10</v>
      </c>
      <c r="F33" s="6">
        <f t="shared" si="9"/>
        <v>0</v>
      </c>
      <c r="G33" s="6">
        <v>22</v>
      </c>
      <c r="H33" s="6">
        <f t="shared" si="2"/>
        <v>35.42</v>
      </c>
      <c r="I33" s="6">
        <f t="shared" si="0"/>
        <v>9.8388888888888903</v>
      </c>
      <c r="J33" s="6">
        <f t="shared" si="10"/>
        <v>0.44722222222222285</v>
      </c>
      <c r="K33" s="6">
        <f t="shared" si="3"/>
        <v>135.09948943096504</v>
      </c>
      <c r="L33" s="6">
        <f t="shared" si="11"/>
        <v>0</v>
      </c>
      <c r="M33" s="6">
        <f t="shared" si="4"/>
        <v>178.88888888888914</v>
      </c>
      <c r="N33" s="6">
        <f t="shared" si="12"/>
        <v>392.40000000000003</v>
      </c>
      <c r="O33" s="6">
        <f t="shared" si="5"/>
        <v>706.38837831985416</v>
      </c>
      <c r="P33" s="8">
        <f t="shared" si="6"/>
        <v>6950.0767666914553</v>
      </c>
    </row>
    <row r="34" spans="1:16" x14ac:dyDescent="0.2">
      <c r="A34" s="7" t="s">
        <v>9</v>
      </c>
      <c r="B34" s="6">
        <f t="shared" si="7"/>
        <v>32</v>
      </c>
      <c r="C34" s="6">
        <f t="shared" si="1"/>
        <v>10.286111111111111</v>
      </c>
      <c r="D34" s="6">
        <f t="shared" si="8"/>
        <v>275.0416666666668</v>
      </c>
      <c r="E34" s="6">
        <v>10</v>
      </c>
      <c r="F34" s="6">
        <f t="shared" si="9"/>
        <v>0</v>
      </c>
      <c r="G34" s="6">
        <v>23</v>
      </c>
      <c r="H34" s="6">
        <f t="shared" si="2"/>
        <v>37.03</v>
      </c>
      <c r="I34" s="6">
        <f t="shared" ref="I34:I65" si="13">H34*(1000/3600)</f>
        <v>10.286111111111111</v>
      </c>
      <c r="J34" s="6">
        <f t="shared" si="10"/>
        <v>0.44722222222222108</v>
      </c>
      <c r="K34" s="6">
        <f t="shared" si="3"/>
        <v>147.66039237392664</v>
      </c>
      <c r="L34" s="6">
        <f t="shared" si="11"/>
        <v>0</v>
      </c>
      <c r="M34" s="6">
        <f t="shared" si="4"/>
        <v>178.88888888888843</v>
      </c>
      <c r="N34" s="6">
        <f t="shared" si="12"/>
        <v>392.40000000000003</v>
      </c>
      <c r="O34" s="6">
        <f t="shared" si="5"/>
        <v>718.94928126281502</v>
      </c>
      <c r="P34" s="8">
        <f t="shared" si="6"/>
        <v>7395.1921903227894</v>
      </c>
    </row>
    <row r="35" spans="1:16" x14ac:dyDescent="0.2">
      <c r="A35" s="7" t="s">
        <v>9</v>
      </c>
      <c r="B35" s="6">
        <f t="shared" si="7"/>
        <v>33</v>
      </c>
      <c r="C35" s="6">
        <f t="shared" ref="C35:C66" si="14">I35*1</f>
        <v>10.733333333333334</v>
      </c>
      <c r="D35" s="6">
        <f t="shared" si="8"/>
        <v>285.77500000000015</v>
      </c>
      <c r="E35" s="6">
        <v>10</v>
      </c>
      <c r="F35" s="6">
        <f t="shared" si="9"/>
        <v>0</v>
      </c>
      <c r="G35" s="6">
        <v>24</v>
      </c>
      <c r="H35" s="6">
        <f t="shared" si="2"/>
        <v>38.64</v>
      </c>
      <c r="I35" s="6">
        <f t="shared" si="13"/>
        <v>10.733333333333334</v>
      </c>
      <c r="J35" s="6">
        <f t="shared" si="10"/>
        <v>0.44722222222222285</v>
      </c>
      <c r="K35" s="6">
        <f t="shared" si="3"/>
        <v>160.7795576699088</v>
      </c>
      <c r="L35" s="6">
        <f t="shared" si="11"/>
        <v>0</v>
      </c>
      <c r="M35" s="6">
        <f t="shared" si="4"/>
        <v>178.88888888888914</v>
      </c>
      <c r="N35" s="6">
        <f t="shared" si="12"/>
        <v>392.40000000000003</v>
      </c>
      <c r="O35" s="6">
        <f t="shared" si="5"/>
        <v>732.06844655879797</v>
      </c>
      <c r="P35" s="8">
        <f t="shared" si="6"/>
        <v>7857.5346597310991</v>
      </c>
    </row>
    <row r="36" spans="1:16" x14ac:dyDescent="0.2">
      <c r="A36" s="10" t="s">
        <v>9</v>
      </c>
      <c r="B36" s="11">
        <f t="shared" si="7"/>
        <v>34</v>
      </c>
      <c r="C36" s="11">
        <f t="shared" si="14"/>
        <v>11.180555555555555</v>
      </c>
      <c r="D36" s="11">
        <f t="shared" si="8"/>
        <v>296.95555555555569</v>
      </c>
      <c r="E36" s="11">
        <v>10</v>
      </c>
      <c r="F36" s="6">
        <f t="shared" si="9"/>
        <v>0</v>
      </c>
      <c r="G36" s="11">
        <v>25</v>
      </c>
      <c r="H36" s="11">
        <f t="shared" si="2"/>
        <v>40.25</v>
      </c>
      <c r="I36" s="11">
        <f t="shared" si="13"/>
        <v>11.180555555555555</v>
      </c>
      <c r="J36" s="11">
        <f t="shared" si="10"/>
        <v>0.44722222222222108</v>
      </c>
      <c r="K36" s="11">
        <f t="shared" si="3"/>
        <v>174.45698531891142</v>
      </c>
      <c r="L36" s="6">
        <f t="shared" si="11"/>
        <v>0</v>
      </c>
      <c r="M36" s="11">
        <f t="shared" si="4"/>
        <v>178.88888888888843</v>
      </c>
      <c r="N36" s="11">
        <f t="shared" si="12"/>
        <v>392.40000000000003</v>
      </c>
      <c r="O36" s="11">
        <f t="shared" si="5"/>
        <v>745.74587420779994</v>
      </c>
      <c r="P36" s="12">
        <f t="shared" si="6"/>
        <v>8337.8531769066522</v>
      </c>
    </row>
    <row r="37" spans="1:16" x14ac:dyDescent="0.2">
      <c r="A37" s="39" t="s">
        <v>20</v>
      </c>
      <c r="B37" s="3">
        <f>B36+1</f>
        <v>35</v>
      </c>
      <c r="C37" s="3">
        <f t="shared" si="14"/>
        <v>11.627777777777778</v>
      </c>
      <c r="D37" s="3">
        <f>C37+D36</f>
        <v>308.58333333333348</v>
      </c>
      <c r="E37" s="3">
        <v>10</v>
      </c>
      <c r="F37" s="3">
        <f>E37-E36</f>
        <v>0</v>
      </c>
      <c r="G37" s="3">
        <v>26</v>
      </c>
      <c r="H37" s="3">
        <f t="shared" si="2"/>
        <v>41.86</v>
      </c>
      <c r="I37" s="3">
        <f t="shared" si="13"/>
        <v>11.627777777777778</v>
      </c>
      <c r="J37" s="3">
        <f>(I37-I36)*1</f>
        <v>0.44722222222222285</v>
      </c>
      <c r="K37" s="3">
        <f t="shared" si="3"/>
        <v>188.69267532093463</v>
      </c>
      <c r="L37" s="3">
        <f t="shared" si="11"/>
        <v>0</v>
      </c>
      <c r="M37" s="3">
        <f t="shared" si="4"/>
        <v>178.88888888888914</v>
      </c>
      <c r="N37" s="3">
        <f>(T6*9.81)*W4</f>
        <v>78.48</v>
      </c>
      <c r="O37" s="3">
        <f t="shared" si="5"/>
        <v>446.06156420982381</v>
      </c>
      <c r="P37" s="4">
        <f t="shared" si="6"/>
        <v>5186.7047438397849</v>
      </c>
    </row>
    <row r="38" spans="1:16" x14ac:dyDescent="0.2">
      <c r="A38" s="13" t="s">
        <v>20</v>
      </c>
      <c r="B38" s="6">
        <f t="shared" si="7"/>
        <v>36</v>
      </c>
      <c r="C38" s="6">
        <f t="shared" si="14"/>
        <v>12.075000000000003</v>
      </c>
      <c r="D38" s="6">
        <f t="shared" si="8"/>
        <v>320.65833333333347</v>
      </c>
      <c r="E38" s="6">
        <v>10</v>
      </c>
      <c r="F38" s="6">
        <f t="shared" si="9"/>
        <v>0</v>
      </c>
      <c r="G38" s="6">
        <v>27</v>
      </c>
      <c r="H38" s="6">
        <f t="shared" si="2"/>
        <v>43.470000000000006</v>
      </c>
      <c r="I38" s="6">
        <f t="shared" si="13"/>
        <v>12.075000000000003</v>
      </c>
      <c r="J38" s="6">
        <f t="shared" si="10"/>
        <v>0.44722222222222463</v>
      </c>
      <c r="K38" s="6">
        <f t="shared" si="3"/>
        <v>203.48662767597841</v>
      </c>
      <c r="L38" s="6">
        <f t="shared" si="11"/>
        <v>0</v>
      </c>
      <c r="M38" s="6">
        <f t="shared" si="4"/>
        <v>178.88888888888985</v>
      </c>
      <c r="N38" s="6">
        <f>N37</f>
        <v>78.48</v>
      </c>
      <c r="O38" s="6">
        <f t="shared" si="5"/>
        <v>460.85551656486825</v>
      </c>
      <c r="P38" s="8">
        <f t="shared" si="6"/>
        <v>5564.8303625207855</v>
      </c>
    </row>
    <row r="39" spans="1:16" x14ac:dyDescent="0.2">
      <c r="A39" s="13" t="s">
        <v>20</v>
      </c>
      <c r="B39" s="6">
        <f t="shared" si="7"/>
        <v>37</v>
      </c>
      <c r="C39" s="6">
        <f t="shared" si="14"/>
        <v>12.522222222222224</v>
      </c>
      <c r="D39" s="6">
        <f t="shared" si="8"/>
        <v>333.18055555555571</v>
      </c>
      <c r="E39" s="6">
        <v>8</v>
      </c>
      <c r="F39" s="6">
        <f t="shared" si="9"/>
        <v>-2</v>
      </c>
      <c r="G39" s="6">
        <v>28</v>
      </c>
      <c r="H39" s="6">
        <f t="shared" si="2"/>
        <v>45.080000000000005</v>
      </c>
      <c r="I39" s="6">
        <f t="shared" si="13"/>
        <v>12.522222222222224</v>
      </c>
      <c r="J39" s="6">
        <f t="shared" si="10"/>
        <v>0.44722222222222108</v>
      </c>
      <c r="K39" s="6">
        <f t="shared" si="3"/>
        <v>218.83884238404255</v>
      </c>
      <c r="L39" s="6">
        <f t="shared" si="11"/>
        <v>-64.156941304536389</v>
      </c>
      <c r="M39" s="6">
        <f t="shared" si="4"/>
        <v>178.88888888888843</v>
      </c>
      <c r="N39" s="6">
        <f t="shared" ref="N39:N62" si="15">N38</f>
        <v>78.48</v>
      </c>
      <c r="O39" s="6">
        <f t="shared" si="5"/>
        <v>412.05078996839461</v>
      </c>
      <c r="P39" s="8">
        <f t="shared" si="6"/>
        <v>5159.7915588264532</v>
      </c>
    </row>
    <row r="40" spans="1:16" x14ac:dyDescent="0.2">
      <c r="A40" s="13" t="s">
        <v>20</v>
      </c>
      <c r="B40" s="6">
        <f t="shared" si="7"/>
        <v>38</v>
      </c>
      <c r="C40" s="6">
        <f t="shared" si="14"/>
        <v>12.969444444444447</v>
      </c>
      <c r="D40" s="6">
        <f t="shared" si="8"/>
        <v>346.15000000000015</v>
      </c>
      <c r="E40" s="6">
        <v>6</v>
      </c>
      <c r="F40" s="6">
        <f t="shared" si="9"/>
        <v>-2</v>
      </c>
      <c r="G40" s="6">
        <v>29</v>
      </c>
      <c r="H40" s="6">
        <f t="shared" si="2"/>
        <v>46.690000000000005</v>
      </c>
      <c r="I40" s="6">
        <f t="shared" si="13"/>
        <v>12.969444444444447</v>
      </c>
      <c r="J40" s="6">
        <f t="shared" si="10"/>
        <v>0.44722222222222285</v>
      </c>
      <c r="K40" s="6">
        <f t="shared" si="3"/>
        <v>234.7493194451273</v>
      </c>
      <c r="L40" s="6">
        <f t="shared" si="11"/>
        <v>-61.927000936761864</v>
      </c>
      <c r="M40" s="6">
        <f t="shared" si="4"/>
        <v>178.88888888888914</v>
      </c>
      <c r="N40" s="6">
        <f t="shared" si="15"/>
        <v>78.48</v>
      </c>
      <c r="O40" s="6">
        <f t="shared" si="5"/>
        <v>430.19120739725463</v>
      </c>
      <c r="P40" s="8">
        <f t="shared" si="6"/>
        <v>5579.3409648271727</v>
      </c>
    </row>
    <row r="41" spans="1:16" x14ac:dyDescent="0.2">
      <c r="A41" s="13" t="s">
        <v>20</v>
      </c>
      <c r="B41" s="6">
        <f t="shared" si="7"/>
        <v>39</v>
      </c>
      <c r="C41" s="6">
        <f t="shared" si="14"/>
        <v>12.969444444444447</v>
      </c>
      <c r="D41" s="6">
        <f t="shared" si="8"/>
        <v>359.11944444444458</v>
      </c>
      <c r="E41" s="6">
        <v>4</v>
      </c>
      <c r="F41" s="6">
        <f t="shared" si="9"/>
        <v>-2</v>
      </c>
      <c r="G41" s="6">
        <v>29</v>
      </c>
      <c r="H41" s="6">
        <f t="shared" si="2"/>
        <v>46.690000000000005</v>
      </c>
      <c r="I41" s="6">
        <f t="shared" si="13"/>
        <v>12.969444444444447</v>
      </c>
      <c r="J41" s="6">
        <f t="shared" si="10"/>
        <v>0</v>
      </c>
      <c r="K41" s="6">
        <f t="shared" si="3"/>
        <v>234.7493194451273</v>
      </c>
      <c r="L41" s="6">
        <f t="shared" si="11"/>
        <v>-61.927000936761864</v>
      </c>
      <c r="M41" s="6">
        <f t="shared" si="4"/>
        <v>0</v>
      </c>
      <c r="N41" s="6">
        <f t="shared" si="15"/>
        <v>78.48</v>
      </c>
      <c r="O41" s="6">
        <f t="shared" si="5"/>
        <v>251.30231850836543</v>
      </c>
      <c r="P41" s="8">
        <f t="shared" si="6"/>
        <v>3259.2514586543289</v>
      </c>
    </row>
    <row r="42" spans="1:16" x14ac:dyDescent="0.2">
      <c r="A42" s="13" t="s">
        <v>20</v>
      </c>
      <c r="B42" s="6">
        <f t="shared" si="7"/>
        <v>40</v>
      </c>
      <c r="C42" s="6">
        <f t="shared" si="14"/>
        <v>12.969444444444447</v>
      </c>
      <c r="D42" s="6">
        <f t="shared" si="8"/>
        <v>372.08888888888902</v>
      </c>
      <c r="E42" s="6">
        <v>2</v>
      </c>
      <c r="F42" s="6">
        <f t="shared" si="9"/>
        <v>-2</v>
      </c>
      <c r="G42" s="6">
        <v>29</v>
      </c>
      <c r="H42" s="6">
        <f t="shared" si="2"/>
        <v>46.690000000000005</v>
      </c>
      <c r="I42" s="6">
        <f t="shared" si="13"/>
        <v>12.969444444444447</v>
      </c>
      <c r="J42" s="6">
        <f t="shared" si="10"/>
        <v>0</v>
      </c>
      <c r="K42" s="6">
        <f t="shared" si="3"/>
        <v>234.7493194451273</v>
      </c>
      <c r="L42" s="6">
        <f t="shared" si="11"/>
        <v>-61.927000936761864</v>
      </c>
      <c r="M42" s="6">
        <f t="shared" si="4"/>
        <v>0</v>
      </c>
      <c r="N42" s="6">
        <f t="shared" si="15"/>
        <v>78.48</v>
      </c>
      <c r="O42" s="6">
        <f t="shared" si="5"/>
        <v>251.30231850836543</v>
      </c>
      <c r="P42" s="8">
        <f t="shared" si="6"/>
        <v>3259.2514586543289</v>
      </c>
    </row>
    <row r="43" spans="1:16" x14ac:dyDescent="0.2">
      <c r="A43" s="13" t="s">
        <v>20</v>
      </c>
      <c r="B43" s="6">
        <f t="shared" si="7"/>
        <v>41</v>
      </c>
      <c r="C43" s="6">
        <f t="shared" si="14"/>
        <v>12.969444444444447</v>
      </c>
      <c r="D43" s="6">
        <f t="shared" si="8"/>
        <v>385.05833333333345</v>
      </c>
      <c r="E43" s="6">
        <v>1</v>
      </c>
      <c r="F43" s="6">
        <f t="shared" si="9"/>
        <v>-1</v>
      </c>
      <c r="G43" s="6">
        <v>29</v>
      </c>
      <c r="H43" s="6">
        <f t="shared" si="2"/>
        <v>46.690000000000005</v>
      </c>
      <c r="I43" s="6">
        <f t="shared" si="13"/>
        <v>12.969444444444447</v>
      </c>
      <c r="J43" s="6">
        <f t="shared" si="10"/>
        <v>0</v>
      </c>
      <c r="K43" s="6">
        <f t="shared" si="3"/>
        <v>234.7493194451273</v>
      </c>
      <c r="L43" s="6">
        <f t="shared" si="11"/>
        <v>-30.872253775085344</v>
      </c>
      <c r="M43" s="6">
        <f t="shared" si="4"/>
        <v>0</v>
      </c>
      <c r="N43" s="6">
        <f t="shared" si="15"/>
        <v>78.48</v>
      </c>
      <c r="O43" s="6">
        <f t="shared" si="5"/>
        <v>282.35706567004195</v>
      </c>
      <c r="P43" s="8">
        <f t="shared" si="6"/>
        <v>3662.0142767039615</v>
      </c>
    </row>
    <row r="44" spans="1:16" x14ac:dyDescent="0.2">
      <c r="A44" s="13" t="s">
        <v>20</v>
      </c>
      <c r="B44" s="6">
        <f t="shared" si="7"/>
        <v>42</v>
      </c>
      <c r="C44" s="6">
        <f t="shared" si="14"/>
        <v>12.969444444444447</v>
      </c>
      <c r="D44" s="6">
        <f t="shared" si="8"/>
        <v>398.02777777777789</v>
      </c>
      <c r="E44" s="6">
        <v>1</v>
      </c>
      <c r="F44" s="6">
        <f t="shared" si="9"/>
        <v>0</v>
      </c>
      <c r="G44" s="6">
        <v>29</v>
      </c>
      <c r="H44" s="6">
        <f t="shared" si="2"/>
        <v>46.690000000000005</v>
      </c>
      <c r="I44" s="6">
        <f t="shared" si="13"/>
        <v>12.969444444444447</v>
      </c>
      <c r="J44" s="6">
        <f t="shared" si="10"/>
        <v>0</v>
      </c>
      <c r="K44" s="6">
        <f t="shared" si="3"/>
        <v>234.7493194451273</v>
      </c>
      <c r="L44" s="6">
        <f t="shared" si="11"/>
        <v>0</v>
      </c>
      <c r="M44" s="6">
        <f t="shared" si="4"/>
        <v>0</v>
      </c>
      <c r="N44" s="6">
        <f t="shared" si="15"/>
        <v>78.48</v>
      </c>
      <c r="O44" s="6">
        <f t="shared" si="5"/>
        <v>313.22931944512732</v>
      </c>
      <c r="P44" s="8">
        <f t="shared" si="6"/>
        <v>4062.4102569147212</v>
      </c>
    </row>
    <row r="45" spans="1:16" x14ac:dyDescent="0.2">
      <c r="A45" s="13" t="s">
        <v>20</v>
      </c>
      <c r="B45" s="6">
        <f t="shared" si="7"/>
        <v>43</v>
      </c>
      <c r="C45" s="6">
        <f t="shared" si="14"/>
        <v>12.969444444444447</v>
      </c>
      <c r="D45" s="6">
        <f t="shared" si="8"/>
        <v>410.99722222222232</v>
      </c>
      <c r="E45" s="6">
        <v>1</v>
      </c>
      <c r="F45" s="6">
        <f t="shared" si="9"/>
        <v>0</v>
      </c>
      <c r="G45" s="6">
        <v>29</v>
      </c>
      <c r="H45" s="6">
        <f t="shared" si="2"/>
        <v>46.690000000000005</v>
      </c>
      <c r="I45" s="6">
        <f t="shared" si="13"/>
        <v>12.969444444444447</v>
      </c>
      <c r="J45" s="6">
        <f t="shared" si="10"/>
        <v>0</v>
      </c>
      <c r="K45" s="6">
        <f t="shared" si="3"/>
        <v>234.7493194451273</v>
      </c>
      <c r="L45" s="6">
        <f t="shared" si="11"/>
        <v>0</v>
      </c>
      <c r="M45" s="6">
        <f t="shared" si="4"/>
        <v>0</v>
      </c>
      <c r="N45" s="6">
        <f t="shared" si="15"/>
        <v>78.48</v>
      </c>
      <c r="O45" s="6">
        <f t="shared" si="5"/>
        <v>313.22931944512732</v>
      </c>
      <c r="P45" s="8">
        <f t="shared" si="6"/>
        <v>4062.4102569147212</v>
      </c>
    </row>
    <row r="46" spans="1:16" x14ac:dyDescent="0.2">
      <c r="A46" s="13" t="s">
        <v>20</v>
      </c>
      <c r="B46" s="6">
        <f t="shared" si="7"/>
        <v>44</v>
      </c>
      <c r="C46" s="6">
        <f t="shared" si="14"/>
        <v>12.969444444444447</v>
      </c>
      <c r="D46" s="6">
        <f t="shared" si="8"/>
        <v>423.96666666666675</v>
      </c>
      <c r="E46" s="6">
        <v>1</v>
      </c>
      <c r="F46" s="6">
        <f t="shared" si="9"/>
        <v>0</v>
      </c>
      <c r="G46" s="6">
        <v>29</v>
      </c>
      <c r="H46" s="6">
        <f t="shared" si="2"/>
        <v>46.690000000000005</v>
      </c>
      <c r="I46" s="6">
        <f t="shared" si="13"/>
        <v>12.969444444444447</v>
      </c>
      <c r="J46" s="6">
        <f t="shared" si="10"/>
        <v>0</v>
      </c>
      <c r="K46" s="6">
        <f t="shared" si="3"/>
        <v>234.7493194451273</v>
      </c>
      <c r="L46" s="6">
        <f t="shared" si="11"/>
        <v>0</v>
      </c>
      <c r="M46" s="6">
        <f t="shared" si="4"/>
        <v>0</v>
      </c>
      <c r="N46" s="6">
        <f t="shared" si="15"/>
        <v>78.48</v>
      </c>
      <c r="O46" s="6">
        <f t="shared" si="5"/>
        <v>313.22931944512732</v>
      </c>
      <c r="P46" s="8">
        <f t="shared" si="6"/>
        <v>4062.4102569147212</v>
      </c>
    </row>
    <row r="47" spans="1:16" x14ac:dyDescent="0.2">
      <c r="A47" s="13" t="s">
        <v>20</v>
      </c>
      <c r="B47" s="6">
        <f t="shared" si="7"/>
        <v>45</v>
      </c>
      <c r="C47" s="6">
        <f t="shared" si="14"/>
        <v>12.969444444444447</v>
      </c>
      <c r="D47" s="6">
        <f t="shared" si="8"/>
        <v>436.93611111111119</v>
      </c>
      <c r="E47" s="6">
        <v>1</v>
      </c>
      <c r="F47" s="6">
        <f t="shared" si="9"/>
        <v>0</v>
      </c>
      <c r="G47" s="6">
        <v>29</v>
      </c>
      <c r="H47" s="6">
        <f t="shared" si="2"/>
        <v>46.690000000000005</v>
      </c>
      <c r="I47" s="6">
        <f t="shared" si="13"/>
        <v>12.969444444444447</v>
      </c>
      <c r="J47" s="6">
        <f t="shared" si="10"/>
        <v>0</v>
      </c>
      <c r="K47" s="6">
        <f t="shared" si="3"/>
        <v>234.7493194451273</v>
      </c>
      <c r="L47" s="6">
        <f t="shared" si="11"/>
        <v>0</v>
      </c>
      <c r="M47" s="6">
        <f t="shared" si="4"/>
        <v>0</v>
      </c>
      <c r="N47" s="6">
        <f t="shared" si="15"/>
        <v>78.48</v>
      </c>
      <c r="O47" s="6">
        <f t="shared" si="5"/>
        <v>313.22931944512732</v>
      </c>
      <c r="P47" s="8">
        <f t="shared" si="6"/>
        <v>4062.4102569147212</v>
      </c>
    </row>
    <row r="48" spans="1:16" x14ac:dyDescent="0.2">
      <c r="A48" s="13" t="s">
        <v>20</v>
      </c>
      <c r="B48" s="6">
        <f t="shared" si="7"/>
        <v>46</v>
      </c>
      <c r="C48" s="6">
        <f t="shared" si="14"/>
        <v>12.969444444444447</v>
      </c>
      <c r="D48" s="6">
        <f t="shared" si="8"/>
        <v>449.90555555555562</v>
      </c>
      <c r="E48" s="6">
        <v>1</v>
      </c>
      <c r="F48" s="6">
        <f t="shared" si="9"/>
        <v>0</v>
      </c>
      <c r="G48" s="6">
        <v>29</v>
      </c>
      <c r="H48" s="6">
        <f t="shared" si="2"/>
        <v>46.690000000000005</v>
      </c>
      <c r="I48" s="6">
        <f t="shared" si="13"/>
        <v>12.969444444444447</v>
      </c>
      <c r="J48" s="6">
        <f t="shared" si="10"/>
        <v>0</v>
      </c>
      <c r="K48" s="6">
        <f t="shared" si="3"/>
        <v>234.7493194451273</v>
      </c>
      <c r="L48" s="6">
        <f t="shared" si="11"/>
        <v>0</v>
      </c>
      <c r="M48" s="6">
        <f t="shared" si="4"/>
        <v>0</v>
      </c>
      <c r="N48" s="6">
        <f t="shared" si="15"/>
        <v>78.48</v>
      </c>
      <c r="O48" s="6">
        <f t="shared" si="5"/>
        <v>313.22931944512732</v>
      </c>
      <c r="P48" s="8">
        <f t="shared" si="6"/>
        <v>4062.4102569147212</v>
      </c>
    </row>
    <row r="49" spans="1:16" x14ac:dyDescent="0.2">
      <c r="A49" s="13" t="s">
        <v>20</v>
      </c>
      <c r="B49" s="6">
        <f t="shared" si="7"/>
        <v>47</v>
      </c>
      <c r="C49" s="6">
        <f t="shared" si="14"/>
        <v>12.969444444444447</v>
      </c>
      <c r="D49" s="6">
        <f t="shared" si="8"/>
        <v>462.87500000000006</v>
      </c>
      <c r="E49" s="6">
        <v>1</v>
      </c>
      <c r="F49" s="6">
        <f t="shared" si="9"/>
        <v>0</v>
      </c>
      <c r="G49" s="6">
        <v>29</v>
      </c>
      <c r="H49" s="6">
        <f t="shared" si="2"/>
        <v>46.690000000000005</v>
      </c>
      <c r="I49" s="6">
        <f t="shared" si="13"/>
        <v>12.969444444444447</v>
      </c>
      <c r="J49" s="6">
        <f t="shared" si="10"/>
        <v>0</v>
      </c>
      <c r="K49" s="6">
        <f t="shared" si="3"/>
        <v>234.7493194451273</v>
      </c>
      <c r="L49" s="6">
        <f t="shared" si="11"/>
        <v>0</v>
      </c>
      <c r="M49" s="6">
        <f t="shared" si="4"/>
        <v>0</v>
      </c>
      <c r="N49" s="6">
        <f t="shared" si="15"/>
        <v>78.48</v>
      </c>
      <c r="O49" s="6">
        <f t="shared" si="5"/>
        <v>313.22931944512732</v>
      </c>
      <c r="P49" s="8">
        <f t="shared" si="6"/>
        <v>4062.4102569147212</v>
      </c>
    </row>
    <row r="50" spans="1:16" x14ac:dyDescent="0.2">
      <c r="A50" s="13" t="s">
        <v>20</v>
      </c>
      <c r="B50" s="6">
        <f t="shared" si="7"/>
        <v>48</v>
      </c>
      <c r="C50" s="6">
        <f t="shared" si="14"/>
        <v>11.627777777777778</v>
      </c>
      <c r="D50" s="6">
        <f t="shared" si="8"/>
        <v>474.50277777777785</v>
      </c>
      <c r="E50" s="6">
        <v>3</v>
      </c>
      <c r="F50" s="6">
        <f t="shared" si="9"/>
        <v>2</v>
      </c>
      <c r="G50" s="6">
        <v>26</v>
      </c>
      <c r="H50" s="6">
        <f t="shared" si="2"/>
        <v>41.86</v>
      </c>
      <c r="I50" s="6">
        <f t="shared" si="13"/>
        <v>11.627777777777778</v>
      </c>
      <c r="J50" s="6">
        <f t="shared" si="10"/>
        <v>-1.3416666666666686</v>
      </c>
      <c r="K50" s="6">
        <f t="shared" si="3"/>
        <v>188.69267532093463</v>
      </c>
      <c r="L50" s="6">
        <f t="shared" si="11"/>
        <v>69.13840075175618</v>
      </c>
      <c r="M50" s="6">
        <f t="shared" si="4"/>
        <v>-536.66666666666742</v>
      </c>
      <c r="N50" s="6">
        <f t="shared" si="15"/>
        <v>78.48</v>
      </c>
      <c r="O50" s="6">
        <f t="shared" si="5"/>
        <v>-200.35559059397661</v>
      </c>
      <c r="P50" s="8">
        <f t="shared" si="6"/>
        <v>-2329.6902839621839</v>
      </c>
    </row>
    <row r="51" spans="1:16" x14ac:dyDescent="0.2">
      <c r="A51" s="13" t="s">
        <v>20</v>
      </c>
      <c r="B51" s="6">
        <f t="shared" si="7"/>
        <v>49</v>
      </c>
      <c r="C51" s="6">
        <f t="shared" si="14"/>
        <v>10.733333333333334</v>
      </c>
      <c r="D51" s="6">
        <f t="shared" si="8"/>
        <v>485.2361111111112</v>
      </c>
      <c r="E51" s="6">
        <v>6</v>
      </c>
      <c r="F51" s="6">
        <f t="shared" si="9"/>
        <v>3</v>
      </c>
      <c r="G51" s="6">
        <v>24</v>
      </c>
      <c r="H51" s="6">
        <f t="shared" si="2"/>
        <v>38.64</v>
      </c>
      <c r="I51" s="6">
        <f t="shared" si="13"/>
        <v>10.733333333333334</v>
      </c>
      <c r="J51" s="6">
        <f t="shared" si="10"/>
        <v>-0.89444444444444393</v>
      </c>
      <c r="K51" s="6">
        <f t="shared" si="3"/>
        <v>160.7795576699088</v>
      </c>
      <c r="L51" s="6">
        <f t="shared" si="11"/>
        <v>113.23678419722776</v>
      </c>
      <c r="M51" s="6">
        <f t="shared" si="4"/>
        <v>-357.7777777777776</v>
      </c>
      <c r="N51" s="6">
        <f t="shared" si="15"/>
        <v>78.48</v>
      </c>
      <c r="O51" s="6">
        <f t="shared" si="5"/>
        <v>-5.281435910641008</v>
      </c>
      <c r="P51" s="8">
        <f t="shared" si="6"/>
        <v>-56.687412107546827</v>
      </c>
    </row>
    <row r="52" spans="1:16" x14ac:dyDescent="0.2">
      <c r="A52" s="13" t="s">
        <v>20</v>
      </c>
      <c r="B52" s="6">
        <f t="shared" si="7"/>
        <v>50</v>
      </c>
      <c r="C52" s="6">
        <f t="shared" si="14"/>
        <v>8.9444444444444464</v>
      </c>
      <c r="D52" s="6">
        <f t="shared" si="8"/>
        <v>494.18055555555566</v>
      </c>
      <c r="E52" s="6">
        <v>9</v>
      </c>
      <c r="F52" s="6">
        <f t="shared" si="9"/>
        <v>3</v>
      </c>
      <c r="G52" s="6">
        <v>20</v>
      </c>
      <c r="H52" s="6">
        <f t="shared" si="2"/>
        <v>32.200000000000003</v>
      </c>
      <c r="I52" s="6">
        <f t="shared" si="13"/>
        <v>8.9444444444444464</v>
      </c>
      <c r="J52" s="6">
        <f t="shared" si="10"/>
        <v>-1.7888888888888879</v>
      </c>
      <c r="K52" s="6">
        <f t="shared" si="3"/>
        <v>111.65247060410336</v>
      </c>
      <c r="L52" s="6">
        <f t="shared" si="11"/>
        <v>136.62310242145637</v>
      </c>
      <c r="M52" s="6">
        <f t="shared" si="4"/>
        <v>-715.5555555555552</v>
      </c>
      <c r="N52" s="6">
        <f t="shared" si="15"/>
        <v>78.48</v>
      </c>
      <c r="O52" s="6">
        <f t="shared" si="5"/>
        <v>-388.79998252999548</v>
      </c>
      <c r="P52" s="8">
        <f t="shared" si="6"/>
        <v>-3477.599843740516</v>
      </c>
    </row>
    <row r="53" spans="1:16" x14ac:dyDescent="0.2">
      <c r="A53" s="13" t="s">
        <v>20</v>
      </c>
      <c r="B53" s="6">
        <f t="shared" si="7"/>
        <v>51</v>
      </c>
      <c r="C53" s="6">
        <f t="shared" si="14"/>
        <v>7.6027777777777787</v>
      </c>
      <c r="D53" s="6">
        <f t="shared" si="8"/>
        <v>501.78333333333342</v>
      </c>
      <c r="E53" s="6">
        <v>12</v>
      </c>
      <c r="F53" s="6">
        <f t="shared" si="9"/>
        <v>3</v>
      </c>
      <c r="G53" s="6">
        <v>17</v>
      </c>
      <c r="H53" s="6">
        <f t="shared" si="2"/>
        <v>27.37</v>
      </c>
      <c r="I53" s="6">
        <f t="shared" si="13"/>
        <v>7.6027777777777787</v>
      </c>
      <c r="J53" s="6">
        <f t="shared" si="10"/>
        <v>-1.3416666666666677</v>
      </c>
      <c r="K53" s="6">
        <f t="shared" si="3"/>
        <v>80.668910011464675</v>
      </c>
      <c r="L53" s="6">
        <f t="shared" si="11"/>
        <v>161.80061593743477</v>
      </c>
      <c r="M53" s="6">
        <f t="shared" si="4"/>
        <v>-536.66666666666708</v>
      </c>
      <c r="N53" s="6">
        <f t="shared" si="15"/>
        <v>78.48</v>
      </c>
      <c r="O53" s="6">
        <f t="shared" si="5"/>
        <v>-215.71714071776762</v>
      </c>
      <c r="P53" s="8">
        <f t="shared" si="6"/>
        <v>-1640.0494837348058</v>
      </c>
    </row>
    <row r="54" spans="1:16" x14ac:dyDescent="0.2">
      <c r="A54" s="13" t="s">
        <v>20</v>
      </c>
      <c r="B54" s="6">
        <f t="shared" si="7"/>
        <v>52</v>
      </c>
      <c r="C54" s="6">
        <f t="shared" si="14"/>
        <v>6.7083333333333339</v>
      </c>
      <c r="D54" s="6">
        <f t="shared" si="8"/>
        <v>508.49166666666673</v>
      </c>
      <c r="E54" s="6">
        <v>15</v>
      </c>
      <c r="F54" s="6">
        <f>E54-E53</f>
        <v>3</v>
      </c>
      <c r="G54" s="6">
        <v>15</v>
      </c>
      <c r="H54" s="6">
        <f t="shared" si="2"/>
        <v>24.150000000000002</v>
      </c>
      <c r="I54" s="6">
        <f t="shared" si="13"/>
        <v>6.7083333333333339</v>
      </c>
      <c r="J54" s="6">
        <f t="shared" si="10"/>
        <v>-0.89444444444444482</v>
      </c>
      <c r="K54" s="6">
        <f t="shared" si="3"/>
        <v>62.804514714808128</v>
      </c>
      <c r="L54" s="6">
        <f t="shared" si="11"/>
        <v>184.57416324530317</v>
      </c>
      <c r="M54" s="6">
        <f t="shared" si="4"/>
        <v>-357.77777777777794</v>
      </c>
      <c r="N54" s="6">
        <f t="shared" si="15"/>
        <v>78.48</v>
      </c>
      <c r="O54" s="6">
        <f t="shared" si="5"/>
        <v>-31.919099817666634</v>
      </c>
      <c r="P54" s="8">
        <f t="shared" si="6"/>
        <v>-214.12396127684701</v>
      </c>
    </row>
    <row r="55" spans="1:16" x14ac:dyDescent="0.2">
      <c r="A55" s="13" t="s">
        <v>20</v>
      </c>
      <c r="B55" s="6">
        <f t="shared" si="7"/>
        <v>53</v>
      </c>
      <c r="C55" s="6">
        <f t="shared" si="14"/>
        <v>5.8138888888888891</v>
      </c>
      <c r="D55" s="6">
        <f t="shared" si="8"/>
        <v>514.30555555555566</v>
      </c>
      <c r="E55" s="6">
        <v>18</v>
      </c>
      <c r="F55" s="6">
        <f t="shared" si="9"/>
        <v>3</v>
      </c>
      <c r="G55" s="6">
        <v>13</v>
      </c>
      <c r="H55" s="6">
        <f t="shared" si="2"/>
        <v>20.93</v>
      </c>
      <c r="I55" s="6">
        <f t="shared" si="13"/>
        <v>5.8138888888888891</v>
      </c>
      <c r="J55" s="6">
        <f t="shared" si="10"/>
        <v>-0.89444444444444482</v>
      </c>
      <c r="K55" s="6">
        <f t="shared" si="3"/>
        <v>47.173168830233656</v>
      </c>
      <c r="L55" s="6">
        <f t="shared" si="11"/>
        <v>214.93273078530154</v>
      </c>
      <c r="M55" s="6">
        <f t="shared" si="4"/>
        <v>-357.77777777777794</v>
      </c>
      <c r="N55" s="6">
        <f t="shared" si="15"/>
        <v>78.48</v>
      </c>
      <c r="O55" s="6">
        <f t="shared" si="5"/>
        <v>-17.191878162242759</v>
      </c>
      <c r="P55" s="8">
        <f t="shared" si="6"/>
        <v>-99.951669426594705</v>
      </c>
    </row>
    <row r="56" spans="1:16" x14ac:dyDescent="0.2">
      <c r="A56" s="13" t="s">
        <v>20</v>
      </c>
      <c r="B56" s="6">
        <f t="shared" si="7"/>
        <v>54</v>
      </c>
      <c r="C56" s="6">
        <f t="shared" si="14"/>
        <v>4.9194444444444452</v>
      </c>
      <c r="D56" s="6">
        <f t="shared" si="8"/>
        <v>519.22500000000014</v>
      </c>
      <c r="E56" s="6">
        <v>19</v>
      </c>
      <c r="F56" s="6">
        <f t="shared" si="9"/>
        <v>1</v>
      </c>
      <c r="G56" s="6">
        <v>11</v>
      </c>
      <c r="H56" s="6">
        <f t="shared" si="2"/>
        <v>17.71</v>
      </c>
      <c r="I56" s="6">
        <f t="shared" si="13"/>
        <v>4.9194444444444452</v>
      </c>
      <c r="J56" s="6">
        <f t="shared" si="10"/>
        <v>-0.89444444444444393</v>
      </c>
      <c r="K56" s="6">
        <f t="shared" si="3"/>
        <v>33.774872357741259</v>
      </c>
      <c r="L56" s="6">
        <f t="shared" si="11"/>
        <v>81.866165161467364</v>
      </c>
      <c r="M56" s="6">
        <f t="shared" si="4"/>
        <v>-357.7777777777776</v>
      </c>
      <c r="N56" s="6">
        <f t="shared" si="15"/>
        <v>78.48</v>
      </c>
      <c r="O56" s="6">
        <f t="shared" si="5"/>
        <v>-163.65674025856896</v>
      </c>
      <c r="P56" s="8">
        <f t="shared" si="6"/>
        <v>-805.10024166090466</v>
      </c>
    </row>
    <row r="57" spans="1:16" x14ac:dyDescent="0.2">
      <c r="A57" s="13" t="s">
        <v>20</v>
      </c>
      <c r="B57" s="6">
        <f t="shared" si="7"/>
        <v>55</v>
      </c>
      <c r="C57" s="6">
        <f t="shared" si="14"/>
        <v>4.9194444444444452</v>
      </c>
      <c r="D57" s="6">
        <f t="shared" si="8"/>
        <v>524.14444444444462</v>
      </c>
      <c r="E57" s="6">
        <v>19</v>
      </c>
      <c r="F57" s="6">
        <f t="shared" si="9"/>
        <v>0</v>
      </c>
      <c r="G57" s="6">
        <v>11</v>
      </c>
      <c r="H57" s="6">
        <f t="shared" si="2"/>
        <v>17.71</v>
      </c>
      <c r="I57" s="6">
        <f t="shared" si="13"/>
        <v>4.9194444444444452</v>
      </c>
      <c r="J57" s="6">
        <f t="shared" si="10"/>
        <v>0</v>
      </c>
      <c r="K57" s="6">
        <f t="shared" si="3"/>
        <v>33.774872357741259</v>
      </c>
      <c r="L57" s="6">
        <f t="shared" si="11"/>
        <v>0</v>
      </c>
      <c r="M57" s="6">
        <f t="shared" si="4"/>
        <v>0</v>
      </c>
      <c r="N57" s="6">
        <f t="shared" si="15"/>
        <v>78.48</v>
      </c>
      <c r="O57" s="6">
        <f t="shared" si="5"/>
        <v>112.25487235774126</v>
      </c>
      <c r="P57" s="8">
        <f t="shared" si="6"/>
        <v>552.23160818211056</v>
      </c>
    </row>
    <row r="58" spans="1:16" x14ac:dyDescent="0.2">
      <c r="A58" s="13" t="s">
        <v>20</v>
      </c>
      <c r="B58" s="6">
        <f t="shared" si="7"/>
        <v>56</v>
      </c>
      <c r="C58" s="6">
        <f t="shared" si="14"/>
        <v>5.3666666666666671</v>
      </c>
      <c r="D58" s="6">
        <f t="shared" si="8"/>
        <v>529.51111111111129</v>
      </c>
      <c r="E58" s="6">
        <v>19</v>
      </c>
      <c r="F58" s="6">
        <f t="shared" si="9"/>
        <v>0</v>
      </c>
      <c r="G58" s="6">
        <v>12</v>
      </c>
      <c r="H58" s="6">
        <f t="shared" si="2"/>
        <v>19.32</v>
      </c>
      <c r="I58" s="6">
        <f t="shared" si="13"/>
        <v>5.3666666666666671</v>
      </c>
      <c r="J58" s="6">
        <f t="shared" si="10"/>
        <v>0.44722222222222197</v>
      </c>
      <c r="K58" s="6">
        <f t="shared" si="3"/>
        <v>40.194889417477199</v>
      </c>
      <c r="L58" s="6">
        <f t="shared" si="11"/>
        <v>0</v>
      </c>
      <c r="M58" s="6">
        <f t="shared" si="4"/>
        <v>178.8888888888888</v>
      </c>
      <c r="N58" s="6">
        <f t="shared" si="15"/>
        <v>78.48</v>
      </c>
      <c r="O58" s="6">
        <f t="shared" si="5"/>
        <v>297.56377830636603</v>
      </c>
      <c r="P58" s="8">
        <f t="shared" si="6"/>
        <v>1596.9256102441645</v>
      </c>
    </row>
    <row r="59" spans="1:16" x14ac:dyDescent="0.2">
      <c r="A59" s="13" t="s">
        <v>20</v>
      </c>
      <c r="B59" s="6">
        <f t="shared" si="7"/>
        <v>57</v>
      </c>
      <c r="C59" s="6">
        <f t="shared" si="14"/>
        <v>4.9194444444444452</v>
      </c>
      <c r="D59" s="6">
        <f t="shared" si="8"/>
        <v>534.43055555555577</v>
      </c>
      <c r="E59" s="6">
        <v>20</v>
      </c>
      <c r="F59" s="6">
        <f t="shared" si="9"/>
        <v>1</v>
      </c>
      <c r="G59" s="6">
        <v>11</v>
      </c>
      <c r="H59" s="6">
        <f t="shared" si="2"/>
        <v>17.71</v>
      </c>
      <c r="I59" s="6">
        <f t="shared" si="13"/>
        <v>4.9194444444444452</v>
      </c>
      <c r="J59" s="6">
        <f t="shared" si="10"/>
        <v>-0.44722222222222197</v>
      </c>
      <c r="K59" s="6">
        <f t="shared" si="3"/>
        <v>33.774872357741259</v>
      </c>
      <c r="L59" s="6">
        <f t="shared" si="11"/>
        <v>81.866165161467364</v>
      </c>
      <c r="M59" s="6">
        <f t="shared" si="4"/>
        <v>-178.8888888888888</v>
      </c>
      <c r="N59" s="6">
        <f t="shared" si="15"/>
        <v>78.48</v>
      </c>
      <c r="O59" s="6">
        <f t="shared" si="5"/>
        <v>15.232148630319827</v>
      </c>
      <c r="P59" s="8">
        <f t="shared" si="6"/>
        <v>74.933708956378936</v>
      </c>
    </row>
    <row r="60" spans="1:16" x14ac:dyDescent="0.2">
      <c r="A60" s="13" t="s">
        <v>20</v>
      </c>
      <c r="B60" s="6">
        <f t="shared" si="7"/>
        <v>58</v>
      </c>
      <c r="C60" s="6">
        <f t="shared" si="14"/>
        <v>4.4722222222222232</v>
      </c>
      <c r="D60" s="6">
        <f t="shared" si="8"/>
        <v>538.90277777777794</v>
      </c>
      <c r="E60" s="6">
        <v>20</v>
      </c>
      <c r="F60" s="6">
        <f t="shared" si="9"/>
        <v>0</v>
      </c>
      <c r="G60" s="6">
        <v>10</v>
      </c>
      <c r="H60" s="6">
        <f t="shared" si="2"/>
        <v>16.100000000000001</v>
      </c>
      <c r="I60" s="6">
        <f t="shared" si="13"/>
        <v>4.4722222222222232</v>
      </c>
      <c r="J60" s="6">
        <f t="shared" si="10"/>
        <v>-0.44722222222222197</v>
      </c>
      <c r="K60" s="6">
        <f t="shared" si="3"/>
        <v>27.913117651025839</v>
      </c>
      <c r="L60" s="6">
        <f t="shared" si="11"/>
        <v>0</v>
      </c>
      <c r="M60" s="6">
        <f t="shared" si="4"/>
        <v>-178.8888888888888</v>
      </c>
      <c r="N60" s="6">
        <f t="shared" si="15"/>
        <v>78.48</v>
      </c>
      <c r="O60" s="6">
        <f t="shared" si="5"/>
        <v>-72.495771237862968</v>
      </c>
      <c r="P60" s="8">
        <f t="shared" si="6"/>
        <v>-324.21719914710945</v>
      </c>
    </row>
    <row r="61" spans="1:16" x14ac:dyDescent="0.2">
      <c r="A61" s="13" t="s">
        <v>20</v>
      </c>
      <c r="B61" s="6">
        <f t="shared" si="7"/>
        <v>59</v>
      </c>
      <c r="C61" s="6">
        <f t="shared" si="14"/>
        <v>4.9194444444444452</v>
      </c>
      <c r="D61" s="6">
        <f t="shared" si="8"/>
        <v>543.82222222222242</v>
      </c>
      <c r="E61" s="6">
        <v>20</v>
      </c>
      <c r="F61" s="6">
        <f t="shared" si="9"/>
        <v>0</v>
      </c>
      <c r="G61" s="6">
        <v>11</v>
      </c>
      <c r="H61" s="6">
        <f t="shared" si="2"/>
        <v>17.71</v>
      </c>
      <c r="I61" s="6">
        <f t="shared" si="13"/>
        <v>4.9194444444444452</v>
      </c>
      <c r="J61" s="6">
        <f t="shared" si="10"/>
        <v>0.44722222222222197</v>
      </c>
      <c r="K61" s="6">
        <f t="shared" si="3"/>
        <v>33.774872357741259</v>
      </c>
      <c r="L61" s="6">
        <f t="shared" si="11"/>
        <v>0</v>
      </c>
      <c r="M61" s="6">
        <f t="shared" si="4"/>
        <v>178.8888888888888</v>
      </c>
      <c r="N61" s="6">
        <f t="shared" si="15"/>
        <v>78.48</v>
      </c>
      <c r="O61" s="6">
        <f t="shared" si="5"/>
        <v>291.14376124663005</v>
      </c>
      <c r="P61" s="8">
        <f t="shared" si="6"/>
        <v>1432.2655587993941</v>
      </c>
    </row>
    <row r="62" spans="1:16" x14ac:dyDescent="0.2">
      <c r="A62" s="14" t="s">
        <v>20</v>
      </c>
      <c r="B62" s="11">
        <f t="shared" si="7"/>
        <v>60</v>
      </c>
      <c r="C62" s="11">
        <f t="shared" si="14"/>
        <v>5.3666666666666671</v>
      </c>
      <c r="D62" s="11">
        <f t="shared" si="8"/>
        <v>549.1888888888891</v>
      </c>
      <c r="E62" s="11">
        <v>20</v>
      </c>
      <c r="F62" s="11">
        <f>E62-E61</f>
        <v>0</v>
      </c>
      <c r="G62" s="11">
        <v>12</v>
      </c>
      <c r="H62" s="11">
        <f t="shared" si="2"/>
        <v>19.32</v>
      </c>
      <c r="I62" s="11">
        <f t="shared" si="13"/>
        <v>5.3666666666666671</v>
      </c>
      <c r="J62" s="11">
        <f t="shared" si="10"/>
        <v>0.44722222222222197</v>
      </c>
      <c r="K62" s="11">
        <f t="shared" si="3"/>
        <v>40.194889417477199</v>
      </c>
      <c r="L62" s="11">
        <f t="shared" si="11"/>
        <v>0</v>
      </c>
      <c r="M62" s="11">
        <f t="shared" si="4"/>
        <v>178.8888888888888</v>
      </c>
      <c r="N62" s="11">
        <f t="shared" si="15"/>
        <v>78.48</v>
      </c>
      <c r="O62" s="11">
        <f t="shared" si="5"/>
        <v>297.56377830636603</v>
      </c>
      <c r="P62" s="12">
        <f t="shared" si="6"/>
        <v>1596.9256102441645</v>
      </c>
    </row>
    <row r="63" spans="1:16" x14ac:dyDescent="0.2">
      <c r="A63" s="15" t="s">
        <v>22</v>
      </c>
      <c r="B63" s="3">
        <f>B62+1</f>
        <v>61</v>
      </c>
      <c r="C63" s="3">
        <f t="shared" si="14"/>
        <v>6.261111111111112</v>
      </c>
      <c r="D63" s="3">
        <f>C63+D62</f>
        <v>555.45000000000016</v>
      </c>
      <c r="E63" s="3">
        <v>20</v>
      </c>
      <c r="F63" s="3">
        <f>E63-E62</f>
        <v>0</v>
      </c>
      <c r="G63" s="3">
        <v>14</v>
      </c>
      <c r="H63" s="3">
        <f t="shared" si="2"/>
        <v>22.540000000000003</v>
      </c>
      <c r="I63" s="3">
        <f t="shared" si="13"/>
        <v>6.261111111111112</v>
      </c>
      <c r="J63" s="3">
        <f>(I63-I62)*1</f>
        <v>0.89444444444444482</v>
      </c>
      <c r="K63" s="3">
        <f t="shared" si="3"/>
        <v>54.709710596010638</v>
      </c>
      <c r="L63" s="3">
        <f t="shared" si="11"/>
        <v>0</v>
      </c>
      <c r="M63" s="3">
        <f t="shared" si="4"/>
        <v>357.77777777777794</v>
      </c>
      <c r="N63" s="3">
        <f>(T6*9.81)*W5</f>
        <v>235.44</v>
      </c>
      <c r="O63" s="3">
        <f t="shared" si="5"/>
        <v>647.92748837378849</v>
      </c>
      <c r="P63" s="4">
        <f t="shared" si="6"/>
        <v>4056.745996651443</v>
      </c>
    </row>
    <row r="64" spans="1:16" x14ac:dyDescent="0.2">
      <c r="A64" s="16" t="s">
        <v>22</v>
      </c>
      <c r="B64" s="6">
        <f t="shared" si="7"/>
        <v>62</v>
      </c>
      <c r="C64" s="6">
        <f t="shared" si="14"/>
        <v>7.1555555555555559</v>
      </c>
      <c r="D64" s="6">
        <f t="shared" si="8"/>
        <v>562.60555555555572</v>
      </c>
      <c r="E64" s="6">
        <v>20</v>
      </c>
      <c r="F64" s="6">
        <f t="shared" si="9"/>
        <v>0</v>
      </c>
      <c r="G64" s="6">
        <v>16</v>
      </c>
      <c r="H64" s="6">
        <f t="shared" si="2"/>
        <v>25.76</v>
      </c>
      <c r="I64" s="6">
        <f t="shared" si="13"/>
        <v>7.1555555555555559</v>
      </c>
      <c r="J64" s="6">
        <f t="shared" si="10"/>
        <v>0.89444444444444393</v>
      </c>
      <c r="K64" s="6">
        <f t="shared" si="3"/>
        <v>71.457581186626129</v>
      </c>
      <c r="L64" s="6">
        <f t="shared" si="11"/>
        <v>0</v>
      </c>
      <c r="M64" s="6">
        <f t="shared" si="4"/>
        <v>357.7777777777776</v>
      </c>
      <c r="N64" s="6">
        <f>N63</f>
        <v>235.44</v>
      </c>
      <c r="O64" s="6">
        <f t="shared" si="5"/>
        <v>664.67535896440381</v>
      </c>
      <c r="P64" s="8">
        <f t="shared" si="6"/>
        <v>4756.1214574786227</v>
      </c>
    </row>
    <row r="65" spans="1:18" x14ac:dyDescent="0.2">
      <c r="A65" s="16" t="s">
        <v>22</v>
      </c>
      <c r="B65" s="6">
        <f t="shared" si="7"/>
        <v>63</v>
      </c>
      <c r="C65" s="6">
        <f t="shared" si="14"/>
        <v>7.6027777777777787</v>
      </c>
      <c r="D65" s="6">
        <f t="shared" si="8"/>
        <v>570.20833333333348</v>
      </c>
      <c r="E65" s="6">
        <v>20</v>
      </c>
      <c r="F65" s="6">
        <f t="shared" si="9"/>
        <v>0</v>
      </c>
      <c r="G65" s="6">
        <v>17</v>
      </c>
      <c r="H65" s="6">
        <f t="shared" si="2"/>
        <v>27.37</v>
      </c>
      <c r="I65" s="6">
        <f t="shared" si="13"/>
        <v>7.6027777777777787</v>
      </c>
      <c r="J65" s="6">
        <f t="shared" si="10"/>
        <v>0.44722222222222285</v>
      </c>
      <c r="K65" s="6">
        <f t="shared" si="3"/>
        <v>80.668910011464675</v>
      </c>
      <c r="L65" s="6">
        <f t="shared" si="11"/>
        <v>0</v>
      </c>
      <c r="M65" s="6">
        <f t="shared" si="4"/>
        <v>178.88888888888914</v>
      </c>
      <c r="N65" s="6">
        <f t="shared" ref="N65:N88" si="16">N64</f>
        <v>235.44</v>
      </c>
      <c r="O65" s="6">
        <f t="shared" si="5"/>
        <v>494.99779890035381</v>
      </c>
      <c r="P65" s="8">
        <f t="shared" si="6"/>
        <v>3763.3582655285236</v>
      </c>
      <c r="R65"/>
    </row>
    <row r="66" spans="1:18" x14ac:dyDescent="0.2">
      <c r="A66" s="16" t="s">
        <v>22</v>
      </c>
      <c r="B66" s="6">
        <f t="shared" si="7"/>
        <v>64</v>
      </c>
      <c r="C66" s="6">
        <f t="shared" si="14"/>
        <v>8.0500000000000007</v>
      </c>
      <c r="D66" s="6">
        <f t="shared" ref="D66:D122" si="17">C66+D65</f>
        <v>578.25833333333344</v>
      </c>
      <c r="E66" s="6">
        <v>20</v>
      </c>
      <c r="F66" s="6">
        <f t="shared" ref="F66:F97" si="18">E66-E65</f>
        <v>0</v>
      </c>
      <c r="G66" s="6">
        <v>18</v>
      </c>
      <c r="H66" s="6">
        <f t="shared" si="2"/>
        <v>28.98</v>
      </c>
      <c r="I66" s="6">
        <f t="shared" ref="I66:I97" si="19">H66*(1000/3600)</f>
        <v>8.0500000000000007</v>
      </c>
      <c r="J66" s="6">
        <f t="shared" si="10"/>
        <v>0.44722222222222197</v>
      </c>
      <c r="K66" s="6">
        <f t="shared" si="3"/>
        <v>90.438501189323702</v>
      </c>
      <c r="L66" s="6">
        <f t="shared" ref="L66:L122" si="20">($T$6)*SIN((TAN(F66/C66)))</f>
        <v>0</v>
      </c>
      <c r="M66" s="6">
        <f t="shared" si="4"/>
        <v>178.8888888888888</v>
      </c>
      <c r="N66" s="6">
        <f t="shared" si="16"/>
        <v>235.44</v>
      </c>
      <c r="O66" s="6">
        <f t="shared" si="5"/>
        <v>504.76739007821249</v>
      </c>
      <c r="P66" s="8">
        <f t="shared" si="6"/>
        <v>4063.377490129611</v>
      </c>
    </row>
    <row r="67" spans="1:18" x14ac:dyDescent="0.2">
      <c r="A67" s="16" t="s">
        <v>22</v>
      </c>
      <c r="B67" s="6">
        <f t="shared" si="7"/>
        <v>65</v>
      </c>
      <c r="C67" s="6">
        <f t="shared" ref="C67:C98" si="21">I67*1</f>
        <v>8.4972222222222236</v>
      </c>
      <c r="D67" s="6">
        <f t="shared" si="17"/>
        <v>586.7555555555557</v>
      </c>
      <c r="E67" s="6">
        <v>20</v>
      </c>
      <c r="F67" s="6">
        <f t="shared" si="18"/>
        <v>0</v>
      </c>
      <c r="G67" s="6">
        <v>19</v>
      </c>
      <c r="H67" s="6">
        <f t="shared" si="2"/>
        <v>30.590000000000003</v>
      </c>
      <c r="I67" s="6">
        <f t="shared" si="19"/>
        <v>8.4972222222222236</v>
      </c>
      <c r="J67" s="6">
        <f t="shared" si="10"/>
        <v>0.44722222222222285</v>
      </c>
      <c r="K67" s="6">
        <f t="shared" si="3"/>
        <v>100.76635472020327</v>
      </c>
      <c r="L67" s="6">
        <f t="shared" si="20"/>
        <v>0</v>
      </c>
      <c r="M67" s="6">
        <f t="shared" ref="M67:M122" si="22">($T$6*J67)</f>
        <v>178.88888888888914</v>
      </c>
      <c r="N67" s="6">
        <f t="shared" si="16"/>
        <v>235.44</v>
      </c>
      <c r="O67" s="6">
        <f t="shared" ref="O67:O122" si="23">K67+L67+M67+N67</f>
        <v>515.09524360909245</v>
      </c>
      <c r="P67" s="8">
        <f t="shared" ref="P67:P122" si="24">O67*I67</f>
        <v>4376.8787505561504</v>
      </c>
    </row>
    <row r="68" spans="1:18" x14ac:dyDescent="0.2">
      <c r="A68" s="16" t="s">
        <v>22</v>
      </c>
      <c r="B68" s="6">
        <f t="shared" ref="B68:B122" si="25">B67+1</f>
        <v>66</v>
      </c>
      <c r="C68" s="6">
        <f t="shared" si="21"/>
        <v>9.3916666666666675</v>
      </c>
      <c r="D68" s="6">
        <f t="shared" si="17"/>
        <v>596.14722222222235</v>
      </c>
      <c r="E68" s="6">
        <v>19</v>
      </c>
      <c r="F68" s="6">
        <f t="shared" si="18"/>
        <v>-1</v>
      </c>
      <c r="G68" s="6">
        <v>21</v>
      </c>
      <c r="H68" s="6">
        <f t="shared" si="2"/>
        <v>33.81</v>
      </c>
      <c r="I68" s="6">
        <f t="shared" si="19"/>
        <v>9.3916666666666675</v>
      </c>
      <c r="J68" s="6">
        <f t="shared" ref="J68:J122" si="26">(I68-I67)*1</f>
        <v>0.89444444444444393</v>
      </c>
      <c r="K68" s="6">
        <f t="shared" si="3"/>
        <v>123.09684884102393</v>
      </c>
      <c r="L68" s="6">
        <f t="shared" si="20"/>
        <v>-42.671287803104377</v>
      </c>
      <c r="M68" s="6">
        <f t="shared" si="22"/>
        <v>357.7777777777776</v>
      </c>
      <c r="N68" s="6">
        <f t="shared" si="16"/>
        <v>235.44</v>
      </c>
      <c r="O68" s="6">
        <f t="shared" si="23"/>
        <v>673.64333881569723</v>
      </c>
      <c r="P68" s="8">
        <f t="shared" si="24"/>
        <v>6326.6336903774236</v>
      </c>
    </row>
    <row r="69" spans="1:18" x14ac:dyDescent="0.2">
      <c r="A69" s="16" t="s">
        <v>22</v>
      </c>
      <c r="B69" s="6">
        <f t="shared" si="25"/>
        <v>67</v>
      </c>
      <c r="C69" s="6">
        <f t="shared" si="21"/>
        <v>10.286111111111111</v>
      </c>
      <c r="D69" s="6">
        <f t="shared" si="17"/>
        <v>606.43333333333351</v>
      </c>
      <c r="E69" s="6">
        <v>18</v>
      </c>
      <c r="F69" s="6">
        <f t="shared" si="18"/>
        <v>-1</v>
      </c>
      <c r="G69" s="6">
        <v>23</v>
      </c>
      <c r="H69" s="6">
        <f t="shared" si="2"/>
        <v>37.03</v>
      </c>
      <c r="I69" s="6">
        <f t="shared" si="19"/>
        <v>10.286111111111111</v>
      </c>
      <c r="J69" s="6">
        <f t="shared" si="26"/>
        <v>0.89444444444444393</v>
      </c>
      <c r="K69" s="6">
        <f t="shared" si="3"/>
        <v>147.66039237392664</v>
      </c>
      <c r="L69" s="6">
        <f t="shared" si="20"/>
        <v>-38.948556867659434</v>
      </c>
      <c r="M69" s="6">
        <f t="shared" si="22"/>
        <v>357.7777777777776</v>
      </c>
      <c r="N69" s="6">
        <f t="shared" si="16"/>
        <v>235.44</v>
      </c>
      <c r="O69" s="6">
        <f t="shared" si="23"/>
        <v>701.92961328404476</v>
      </c>
      <c r="P69" s="8">
        <f t="shared" si="24"/>
        <v>7220.1259944189387</v>
      </c>
    </row>
    <row r="70" spans="1:18" x14ac:dyDescent="0.2">
      <c r="A70" s="16" t="s">
        <v>22</v>
      </c>
      <c r="B70" s="6">
        <f t="shared" si="25"/>
        <v>68</v>
      </c>
      <c r="C70" s="6">
        <f t="shared" si="21"/>
        <v>10.733333333333334</v>
      </c>
      <c r="D70" s="6">
        <f t="shared" si="17"/>
        <v>617.16666666666686</v>
      </c>
      <c r="E70" s="6">
        <v>17</v>
      </c>
      <c r="F70" s="6">
        <f t="shared" si="18"/>
        <v>-1</v>
      </c>
      <c r="G70" s="6">
        <v>24</v>
      </c>
      <c r="H70" s="6">
        <f t="shared" si="2"/>
        <v>38.64</v>
      </c>
      <c r="I70" s="6">
        <f t="shared" si="19"/>
        <v>10.733333333333334</v>
      </c>
      <c r="J70" s="6">
        <f t="shared" si="26"/>
        <v>0.44722222222222285</v>
      </c>
      <c r="K70" s="6">
        <f t="shared" si="3"/>
        <v>160.7795576699088</v>
      </c>
      <c r="L70" s="6">
        <f t="shared" si="20"/>
        <v>-37.320923622390922</v>
      </c>
      <c r="M70" s="6">
        <f t="shared" si="22"/>
        <v>178.88888888888914</v>
      </c>
      <c r="N70" s="6">
        <f t="shared" si="16"/>
        <v>235.44</v>
      </c>
      <c r="O70" s="6">
        <f t="shared" si="23"/>
        <v>537.78752293640696</v>
      </c>
      <c r="P70" s="8">
        <f t="shared" si="24"/>
        <v>5772.2527461841019</v>
      </c>
    </row>
    <row r="71" spans="1:18" x14ac:dyDescent="0.2">
      <c r="A71" s="16" t="s">
        <v>22</v>
      </c>
      <c r="B71" s="6">
        <f t="shared" si="25"/>
        <v>69</v>
      </c>
      <c r="C71" s="6">
        <f t="shared" si="21"/>
        <v>11.627777777777778</v>
      </c>
      <c r="D71" s="6">
        <f t="shared" si="17"/>
        <v>628.79444444444459</v>
      </c>
      <c r="E71" s="6">
        <v>16</v>
      </c>
      <c r="F71" s="6">
        <f t="shared" si="18"/>
        <v>-1</v>
      </c>
      <c r="G71" s="6">
        <v>26</v>
      </c>
      <c r="H71" s="6">
        <f t="shared" si="2"/>
        <v>41.86</v>
      </c>
      <c r="I71" s="6">
        <f t="shared" si="19"/>
        <v>11.627777777777778</v>
      </c>
      <c r="J71" s="6">
        <f t="shared" si="26"/>
        <v>0.89444444444444393</v>
      </c>
      <c r="K71" s="6">
        <f t="shared" si="3"/>
        <v>188.69267532093463</v>
      </c>
      <c r="L71" s="6">
        <f t="shared" si="20"/>
        <v>-34.442739564273062</v>
      </c>
      <c r="M71" s="6">
        <f t="shared" si="22"/>
        <v>357.7777777777776</v>
      </c>
      <c r="N71" s="6">
        <f t="shared" si="16"/>
        <v>235.44</v>
      </c>
      <c r="O71" s="6">
        <f t="shared" si="23"/>
        <v>747.4677135344391</v>
      </c>
      <c r="P71" s="8">
        <f t="shared" si="24"/>
        <v>8691.3884690421164</v>
      </c>
    </row>
    <row r="72" spans="1:18" x14ac:dyDescent="0.2">
      <c r="A72" s="16" t="s">
        <v>22</v>
      </c>
      <c r="B72" s="6">
        <f t="shared" si="25"/>
        <v>70</v>
      </c>
      <c r="C72" s="6">
        <f t="shared" si="21"/>
        <v>12.075000000000003</v>
      </c>
      <c r="D72" s="6">
        <f t="shared" si="17"/>
        <v>640.86944444444464</v>
      </c>
      <c r="E72" s="6">
        <v>14</v>
      </c>
      <c r="F72" s="6">
        <f t="shared" si="18"/>
        <v>-2</v>
      </c>
      <c r="G72" s="6">
        <v>27</v>
      </c>
      <c r="H72" s="6">
        <f t="shared" si="2"/>
        <v>43.470000000000006</v>
      </c>
      <c r="I72" s="6">
        <f t="shared" si="19"/>
        <v>12.075000000000003</v>
      </c>
      <c r="J72" s="6">
        <f t="shared" si="26"/>
        <v>0.44722222222222463</v>
      </c>
      <c r="K72" s="6">
        <f t="shared" si="3"/>
        <v>203.48662767597841</v>
      </c>
      <c r="L72" s="6">
        <f t="shared" si="20"/>
        <v>-66.554191741828262</v>
      </c>
      <c r="M72" s="6">
        <f t="shared" si="22"/>
        <v>178.88888888888985</v>
      </c>
      <c r="N72" s="6">
        <f t="shared" si="16"/>
        <v>235.44</v>
      </c>
      <c r="O72" s="6">
        <f t="shared" si="23"/>
        <v>551.26132482304001</v>
      </c>
      <c r="P72" s="8">
        <f t="shared" si="24"/>
        <v>6656.4804972382099</v>
      </c>
    </row>
    <row r="73" spans="1:18" x14ac:dyDescent="0.2">
      <c r="A73" s="16" t="s">
        <v>22</v>
      </c>
      <c r="B73" s="6">
        <f t="shared" si="25"/>
        <v>71</v>
      </c>
      <c r="C73" s="6">
        <f t="shared" si="21"/>
        <v>12.522222222222224</v>
      </c>
      <c r="D73" s="6">
        <f t="shared" si="17"/>
        <v>653.39166666666688</v>
      </c>
      <c r="E73" s="6">
        <v>10</v>
      </c>
      <c r="F73" s="6">
        <f t="shared" si="18"/>
        <v>-4</v>
      </c>
      <c r="G73" s="6">
        <v>28</v>
      </c>
      <c r="H73" s="6">
        <f t="shared" si="2"/>
        <v>45.080000000000005</v>
      </c>
      <c r="I73" s="6">
        <f t="shared" si="19"/>
        <v>12.522222222222224</v>
      </c>
      <c r="J73" s="6">
        <f t="shared" si="26"/>
        <v>0.44722222222222108</v>
      </c>
      <c r="K73" s="6">
        <f t="shared" si="3"/>
        <v>218.83884238404255</v>
      </c>
      <c r="L73" s="6">
        <f t="shared" si="20"/>
        <v>-129.90449857263198</v>
      </c>
      <c r="M73" s="6">
        <f t="shared" si="22"/>
        <v>178.88888888888843</v>
      </c>
      <c r="N73" s="6">
        <f t="shared" si="16"/>
        <v>235.44</v>
      </c>
      <c r="O73" s="6">
        <f t="shared" si="23"/>
        <v>503.263232700299</v>
      </c>
      <c r="P73" s="8">
        <f t="shared" si="24"/>
        <v>6301.9740361470786</v>
      </c>
    </row>
    <row r="74" spans="1:18" x14ac:dyDescent="0.2">
      <c r="A74" s="16" t="s">
        <v>22</v>
      </c>
      <c r="B74" s="6">
        <f t="shared" si="25"/>
        <v>72</v>
      </c>
      <c r="C74" s="6">
        <f t="shared" si="21"/>
        <v>12.522222222222224</v>
      </c>
      <c r="D74" s="6">
        <f t="shared" si="17"/>
        <v>665.91388888888912</v>
      </c>
      <c r="E74" s="6">
        <v>9</v>
      </c>
      <c r="F74" s="6">
        <f t="shared" si="18"/>
        <v>-1</v>
      </c>
      <c r="G74" s="6">
        <v>28</v>
      </c>
      <c r="H74" s="6">
        <f t="shared" si="2"/>
        <v>45.080000000000005</v>
      </c>
      <c r="I74" s="6">
        <f t="shared" si="19"/>
        <v>12.522222222222224</v>
      </c>
      <c r="J74" s="6">
        <f t="shared" si="26"/>
        <v>0</v>
      </c>
      <c r="K74" s="6">
        <f t="shared" si="3"/>
        <v>218.83884238404255</v>
      </c>
      <c r="L74" s="6">
        <f t="shared" si="20"/>
        <v>-31.977131069154581</v>
      </c>
      <c r="M74" s="6">
        <f t="shared" si="22"/>
        <v>0</v>
      </c>
      <c r="N74" s="6">
        <f t="shared" si="16"/>
        <v>235.44</v>
      </c>
      <c r="O74" s="6">
        <f t="shared" si="23"/>
        <v>422.30171131488794</v>
      </c>
      <c r="P74" s="8">
        <f t="shared" si="24"/>
        <v>5288.1558739097645</v>
      </c>
    </row>
    <row r="75" spans="1:18" x14ac:dyDescent="0.2">
      <c r="A75" s="16" t="s">
        <v>22</v>
      </c>
      <c r="B75" s="6">
        <f t="shared" si="25"/>
        <v>73</v>
      </c>
      <c r="C75" s="6">
        <f t="shared" si="21"/>
        <v>12.969444444444447</v>
      </c>
      <c r="D75" s="6">
        <f t="shared" si="17"/>
        <v>678.88333333333355</v>
      </c>
      <c r="E75" s="6">
        <v>8</v>
      </c>
      <c r="F75" s="6">
        <f t="shared" si="18"/>
        <v>-1</v>
      </c>
      <c r="G75" s="6">
        <v>29</v>
      </c>
      <c r="H75" s="6">
        <f t="shared" si="2"/>
        <v>46.690000000000005</v>
      </c>
      <c r="I75" s="6">
        <f t="shared" si="19"/>
        <v>12.969444444444447</v>
      </c>
      <c r="J75" s="6">
        <f t="shared" si="26"/>
        <v>0.44722222222222285</v>
      </c>
      <c r="K75" s="6">
        <f t="shared" si="3"/>
        <v>234.7493194451273</v>
      </c>
      <c r="L75" s="6">
        <f t="shared" si="20"/>
        <v>-30.872253775085344</v>
      </c>
      <c r="M75" s="6">
        <f t="shared" si="22"/>
        <v>178.88888888888914</v>
      </c>
      <c r="N75" s="6">
        <f t="shared" si="16"/>
        <v>235.44</v>
      </c>
      <c r="O75" s="6">
        <f t="shared" si="23"/>
        <v>618.20595455893113</v>
      </c>
      <c r="P75" s="8">
        <f t="shared" si="24"/>
        <v>8017.7877828768051</v>
      </c>
    </row>
    <row r="76" spans="1:18" x14ac:dyDescent="0.2">
      <c r="A76" s="16" t="s">
        <v>22</v>
      </c>
      <c r="B76" s="6">
        <f t="shared" si="25"/>
        <v>74</v>
      </c>
      <c r="C76" s="6">
        <f t="shared" si="21"/>
        <v>12.969444444444447</v>
      </c>
      <c r="D76" s="6">
        <f t="shared" si="17"/>
        <v>691.85277777777799</v>
      </c>
      <c r="E76" s="6">
        <v>7</v>
      </c>
      <c r="F76" s="6">
        <f t="shared" si="18"/>
        <v>-1</v>
      </c>
      <c r="G76" s="6">
        <v>29</v>
      </c>
      <c r="H76" s="6">
        <f t="shared" si="2"/>
        <v>46.690000000000005</v>
      </c>
      <c r="I76" s="6">
        <f t="shared" si="19"/>
        <v>12.969444444444447</v>
      </c>
      <c r="J76" s="6">
        <f t="shared" si="26"/>
        <v>0</v>
      </c>
      <c r="K76" s="6">
        <f t="shared" si="3"/>
        <v>234.7493194451273</v>
      </c>
      <c r="L76" s="6">
        <f t="shared" si="20"/>
        <v>-30.872253775085344</v>
      </c>
      <c r="M76" s="6">
        <f t="shared" si="22"/>
        <v>0</v>
      </c>
      <c r="N76" s="6">
        <f t="shared" si="16"/>
        <v>235.44</v>
      </c>
      <c r="O76" s="6">
        <f t="shared" si="23"/>
        <v>439.31706567004198</v>
      </c>
      <c r="P76" s="8">
        <f t="shared" si="24"/>
        <v>5697.6982767039626</v>
      </c>
    </row>
    <row r="77" spans="1:18" x14ac:dyDescent="0.2">
      <c r="A77" s="16" t="s">
        <v>22</v>
      </c>
      <c r="B77" s="6">
        <f t="shared" si="25"/>
        <v>75</v>
      </c>
      <c r="C77" s="6">
        <f t="shared" si="21"/>
        <v>12.969444444444447</v>
      </c>
      <c r="D77" s="6">
        <f t="shared" si="17"/>
        <v>704.82222222222242</v>
      </c>
      <c r="E77" s="6">
        <v>5</v>
      </c>
      <c r="F77" s="6">
        <f t="shared" si="18"/>
        <v>-2</v>
      </c>
      <c r="G77" s="6">
        <v>29</v>
      </c>
      <c r="H77" s="6">
        <f t="shared" si="2"/>
        <v>46.690000000000005</v>
      </c>
      <c r="I77" s="6">
        <f t="shared" si="19"/>
        <v>12.969444444444447</v>
      </c>
      <c r="J77" s="6">
        <f t="shared" si="26"/>
        <v>0</v>
      </c>
      <c r="K77" s="6">
        <f t="shared" si="3"/>
        <v>234.7493194451273</v>
      </c>
      <c r="L77" s="6">
        <f t="shared" si="20"/>
        <v>-61.927000936761864</v>
      </c>
      <c r="M77" s="6">
        <f t="shared" si="22"/>
        <v>0</v>
      </c>
      <c r="N77" s="6">
        <f t="shared" si="16"/>
        <v>235.44</v>
      </c>
      <c r="O77" s="6">
        <f t="shared" si="23"/>
        <v>408.26231850836541</v>
      </c>
      <c r="P77" s="8">
        <f t="shared" si="24"/>
        <v>5294.9354586543286</v>
      </c>
    </row>
    <row r="78" spans="1:18" x14ac:dyDescent="0.2">
      <c r="A78" s="16" t="s">
        <v>22</v>
      </c>
      <c r="B78" s="6">
        <f t="shared" si="25"/>
        <v>76</v>
      </c>
      <c r="C78" s="6">
        <f t="shared" si="21"/>
        <v>12.969444444444447</v>
      </c>
      <c r="D78" s="6">
        <f t="shared" si="17"/>
        <v>717.79166666666686</v>
      </c>
      <c r="E78" s="6">
        <v>3</v>
      </c>
      <c r="F78" s="6">
        <f t="shared" si="18"/>
        <v>-2</v>
      </c>
      <c r="G78" s="6">
        <v>29</v>
      </c>
      <c r="H78" s="6">
        <f t="shared" si="2"/>
        <v>46.690000000000005</v>
      </c>
      <c r="I78" s="6">
        <f t="shared" si="19"/>
        <v>12.969444444444447</v>
      </c>
      <c r="J78" s="6">
        <f t="shared" si="26"/>
        <v>0</v>
      </c>
      <c r="K78" s="6">
        <f t="shared" si="3"/>
        <v>234.7493194451273</v>
      </c>
      <c r="L78" s="6">
        <f t="shared" si="20"/>
        <v>-61.927000936761864</v>
      </c>
      <c r="M78" s="6">
        <f t="shared" si="22"/>
        <v>0</v>
      </c>
      <c r="N78" s="6">
        <f t="shared" si="16"/>
        <v>235.44</v>
      </c>
      <c r="O78" s="6">
        <f t="shared" si="23"/>
        <v>408.26231850836541</v>
      </c>
      <c r="P78" s="8">
        <f t="shared" si="24"/>
        <v>5294.9354586543286</v>
      </c>
    </row>
    <row r="79" spans="1:18" x14ac:dyDescent="0.2">
      <c r="A79" s="16" t="s">
        <v>22</v>
      </c>
      <c r="B79" s="6">
        <f t="shared" si="25"/>
        <v>77</v>
      </c>
      <c r="C79" s="6">
        <f t="shared" si="21"/>
        <v>12.969444444444447</v>
      </c>
      <c r="D79" s="6">
        <f t="shared" si="17"/>
        <v>730.76111111111129</v>
      </c>
      <c r="E79" s="6">
        <v>3</v>
      </c>
      <c r="F79" s="6">
        <f t="shared" si="18"/>
        <v>0</v>
      </c>
      <c r="G79" s="6">
        <v>29</v>
      </c>
      <c r="H79" s="6">
        <f t="shared" si="2"/>
        <v>46.690000000000005</v>
      </c>
      <c r="I79" s="6">
        <f t="shared" si="19"/>
        <v>12.969444444444447</v>
      </c>
      <c r="J79" s="6">
        <f t="shared" si="26"/>
        <v>0</v>
      </c>
      <c r="K79" s="6">
        <f t="shared" si="3"/>
        <v>234.7493194451273</v>
      </c>
      <c r="L79" s="6">
        <f t="shared" si="20"/>
        <v>0</v>
      </c>
      <c r="M79" s="6">
        <f t="shared" si="22"/>
        <v>0</v>
      </c>
      <c r="N79" s="6">
        <f t="shared" si="16"/>
        <v>235.44</v>
      </c>
      <c r="O79" s="6">
        <f t="shared" si="23"/>
        <v>470.1893194451273</v>
      </c>
      <c r="P79" s="8">
        <f t="shared" si="24"/>
        <v>6098.0942569147219</v>
      </c>
    </row>
    <row r="80" spans="1:18" x14ac:dyDescent="0.2">
      <c r="A80" s="16" t="s">
        <v>22</v>
      </c>
      <c r="B80" s="6">
        <f t="shared" si="25"/>
        <v>78</v>
      </c>
      <c r="C80" s="6">
        <f t="shared" si="21"/>
        <v>12.969444444444447</v>
      </c>
      <c r="D80" s="6">
        <f t="shared" si="17"/>
        <v>743.73055555555572</v>
      </c>
      <c r="E80" s="6">
        <v>3</v>
      </c>
      <c r="F80" s="6">
        <f t="shared" si="18"/>
        <v>0</v>
      </c>
      <c r="G80" s="6">
        <v>29</v>
      </c>
      <c r="H80" s="6">
        <f t="shared" si="2"/>
        <v>46.690000000000005</v>
      </c>
      <c r="I80" s="6">
        <f t="shared" si="19"/>
        <v>12.969444444444447</v>
      </c>
      <c r="J80" s="6">
        <f t="shared" si="26"/>
        <v>0</v>
      </c>
      <c r="K80" s="6">
        <f t="shared" si="3"/>
        <v>234.7493194451273</v>
      </c>
      <c r="L80" s="6">
        <f t="shared" si="20"/>
        <v>0</v>
      </c>
      <c r="M80" s="6">
        <f t="shared" si="22"/>
        <v>0</v>
      </c>
      <c r="N80" s="6">
        <f t="shared" si="16"/>
        <v>235.44</v>
      </c>
      <c r="O80" s="6">
        <f t="shared" si="23"/>
        <v>470.1893194451273</v>
      </c>
      <c r="P80" s="8">
        <f t="shared" si="24"/>
        <v>6098.0942569147219</v>
      </c>
    </row>
    <row r="81" spans="1:16" x14ac:dyDescent="0.2">
      <c r="A81" s="16" t="s">
        <v>22</v>
      </c>
      <c r="B81" s="6">
        <f t="shared" si="25"/>
        <v>79</v>
      </c>
      <c r="C81" s="6">
        <f t="shared" si="21"/>
        <v>12.969444444444447</v>
      </c>
      <c r="D81" s="6">
        <f t="shared" si="17"/>
        <v>756.70000000000016</v>
      </c>
      <c r="E81" s="6">
        <v>3</v>
      </c>
      <c r="F81" s="6">
        <f>E81-E80</f>
        <v>0</v>
      </c>
      <c r="G81" s="6">
        <v>29</v>
      </c>
      <c r="H81" s="6">
        <f t="shared" si="2"/>
        <v>46.690000000000005</v>
      </c>
      <c r="I81" s="6">
        <f t="shared" si="19"/>
        <v>12.969444444444447</v>
      </c>
      <c r="J81" s="6">
        <f t="shared" si="26"/>
        <v>0</v>
      </c>
      <c r="K81" s="6">
        <f t="shared" si="3"/>
        <v>234.7493194451273</v>
      </c>
      <c r="L81" s="6">
        <f t="shared" si="20"/>
        <v>0</v>
      </c>
      <c r="M81" s="6">
        <f t="shared" si="22"/>
        <v>0</v>
      </c>
      <c r="N81" s="6">
        <f t="shared" si="16"/>
        <v>235.44</v>
      </c>
      <c r="O81" s="6">
        <f t="shared" si="23"/>
        <v>470.1893194451273</v>
      </c>
      <c r="P81" s="8">
        <f t="shared" si="24"/>
        <v>6098.0942569147219</v>
      </c>
    </row>
    <row r="82" spans="1:16" x14ac:dyDescent="0.2">
      <c r="A82" s="16" t="s">
        <v>22</v>
      </c>
      <c r="B82" s="6">
        <f t="shared" si="25"/>
        <v>80</v>
      </c>
      <c r="C82" s="6">
        <f t="shared" si="21"/>
        <v>12.075000000000003</v>
      </c>
      <c r="D82" s="6">
        <f t="shared" si="17"/>
        <v>768.7750000000002</v>
      </c>
      <c r="E82" s="6">
        <v>2</v>
      </c>
      <c r="F82" s="6">
        <f t="shared" si="18"/>
        <v>-1</v>
      </c>
      <c r="G82" s="6">
        <v>27</v>
      </c>
      <c r="H82" s="6">
        <f t="shared" si="2"/>
        <v>43.470000000000006</v>
      </c>
      <c r="I82" s="6">
        <f t="shared" si="19"/>
        <v>12.075000000000003</v>
      </c>
      <c r="J82" s="6">
        <f t="shared" si="26"/>
        <v>-0.89444444444444393</v>
      </c>
      <c r="K82" s="6">
        <f t="shared" si="3"/>
        <v>203.48662767597841</v>
      </c>
      <c r="L82" s="6">
        <f t="shared" si="20"/>
        <v>-33.164120270818444</v>
      </c>
      <c r="M82" s="6">
        <f t="shared" si="22"/>
        <v>-357.7777777777776</v>
      </c>
      <c r="N82" s="6">
        <f t="shared" si="16"/>
        <v>235.44</v>
      </c>
      <c r="O82" s="6">
        <f t="shared" si="23"/>
        <v>47.984729627382364</v>
      </c>
      <c r="P82" s="8">
        <f t="shared" si="24"/>
        <v>579.4156102506422</v>
      </c>
    </row>
    <row r="83" spans="1:16" x14ac:dyDescent="0.2">
      <c r="A83" s="16" t="s">
        <v>22</v>
      </c>
      <c r="B83" s="6">
        <f t="shared" si="25"/>
        <v>81</v>
      </c>
      <c r="C83" s="6">
        <f t="shared" si="21"/>
        <v>11.627777777777778</v>
      </c>
      <c r="D83" s="6">
        <f t="shared" si="17"/>
        <v>780.40277777777794</v>
      </c>
      <c r="E83" s="6">
        <v>2</v>
      </c>
      <c r="F83" s="6">
        <f t="shared" si="18"/>
        <v>0</v>
      </c>
      <c r="G83" s="6">
        <v>26</v>
      </c>
      <c r="H83" s="6">
        <f t="shared" si="2"/>
        <v>41.86</v>
      </c>
      <c r="I83" s="6">
        <f t="shared" si="19"/>
        <v>11.627777777777778</v>
      </c>
      <c r="J83" s="6">
        <f t="shared" si="26"/>
        <v>-0.44722222222222463</v>
      </c>
      <c r="K83" s="6">
        <f t="shared" si="3"/>
        <v>188.69267532093463</v>
      </c>
      <c r="L83" s="6">
        <f t="shared" si="20"/>
        <v>0</v>
      </c>
      <c r="M83" s="6">
        <f t="shared" si="22"/>
        <v>-178.88888888888985</v>
      </c>
      <c r="N83" s="6">
        <f t="shared" si="16"/>
        <v>235.44</v>
      </c>
      <c r="O83" s="6">
        <f t="shared" si="23"/>
        <v>245.24378643204477</v>
      </c>
      <c r="P83" s="8">
        <f t="shared" si="24"/>
        <v>2851.6402500126096</v>
      </c>
    </row>
    <row r="84" spans="1:16" x14ac:dyDescent="0.2">
      <c r="A84" s="16" t="s">
        <v>22</v>
      </c>
      <c r="B84" s="6">
        <f t="shared" si="25"/>
        <v>82</v>
      </c>
      <c r="C84" s="6">
        <f t="shared" si="21"/>
        <v>11.180555555555555</v>
      </c>
      <c r="D84" s="6">
        <f t="shared" si="17"/>
        <v>791.58333333333348</v>
      </c>
      <c r="E84" s="6">
        <v>1</v>
      </c>
      <c r="F84" s="6">
        <f t="shared" si="18"/>
        <v>-1</v>
      </c>
      <c r="G84" s="6">
        <v>25</v>
      </c>
      <c r="H84" s="6">
        <f t="shared" si="2"/>
        <v>40.25</v>
      </c>
      <c r="I84" s="6">
        <f t="shared" si="19"/>
        <v>11.180555555555555</v>
      </c>
      <c r="J84" s="6">
        <f t="shared" si="26"/>
        <v>-0.44722222222222285</v>
      </c>
      <c r="K84" s="6">
        <f t="shared" si="3"/>
        <v>174.45698531891142</v>
      </c>
      <c r="L84" s="6">
        <f t="shared" si="20"/>
        <v>-35.824039295340896</v>
      </c>
      <c r="M84" s="6">
        <f t="shared" si="22"/>
        <v>-178.88888888888914</v>
      </c>
      <c r="N84" s="6">
        <f t="shared" si="16"/>
        <v>235.44</v>
      </c>
      <c r="O84" s="6">
        <f t="shared" si="23"/>
        <v>195.18405713468138</v>
      </c>
      <c r="P84" s="8">
        <f t="shared" si="24"/>
        <v>2182.2661943530347</v>
      </c>
    </row>
    <row r="85" spans="1:16" x14ac:dyDescent="0.2">
      <c r="A85" s="16" t="s">
        <v>22</v>
      </c>
      <c r="B85" s="6">
        <f t="shared" si="25"/>
        <v>83</v>
      </c>
      <c r="C85" s="6">
        <f t="shared" si="21"/>
        <v>11.180555555555555</v>
      </c>
      <c r="D85" s="6">
        <f t="shared" si="17"/>
        <v>802.76388888888903</v>
      </c>
      <c r="E85" s="6">
        <v>0</v>
      </c>
      <c r="F85" s="6">
        <f t="shared" si="18"/>
        <v>-1</v>
      </c>
      <c r="G85" s="6">
        <v>25</v>
      </c>
      <c r="H85" s="6">
        <f t="shared" si="2"/>
        <v>40.25</v>
      </c>
      <c r="I85" s="6">
        <f t="shared" si="19"/>
        <v>11.180555555555555</v>
      </c>
      <c r="J85" s="6">
        <f t="shared" si="26"/>
        <v>0</v>
      </c>
      <c r="K85" s="6">
        <f t="shared" si="3"/>
        <v>174.45698531891142</v>
      </c>
      <c r="L85" s="6">
        <f t="shared" si="20"/>
        <v>-35.824039295340896</v>
      </c>
      <c r="M85" s="6">
        <f t="shared" si="22"/>
        <v>0</v>
      </c>
      <c r="N85" s="6">
        <f t="shared" si="16"/>
        <v>235.44</v>
      </c>
      <c r="O85" s="6">
        <f t="shared" si="23"/>
        <v>374.07294602357052</v>
      </c>
      <c r="P85" s="8">
        <f t="shared" si="24"/>
        <v>4182.3433548468647</v>
      </c>
    </row>
    <row r="86" spans="1:16" x14ac:dyDescent="0.2">
      <c r="A86" s="16" t="s">
        <v>22</v>
      </c>
      <c r="B86" s="6">
        <f t="shared" si="25"/>
        <v>84</v>
      </c>
      <c r="C86" s="6">
        <f t="shared" si="21"/>
        <v>11.180555555555555</v>
      </c>
      <c r="D86" s="6">
        <f t="shared" si="17"/>
        <v>813.94444444444457</v>
      </c>
      <c r="E86" s="6">
        <v>0</v>
      </c>
      <c r="F86" s="6">
        <f t="shared" si="18"/>
        <v>0</v>
      </c>
      <c r="G86" s="6">
        <v>25</v>
      </c>
      <c r="H86" s="6">
        <f t="shared" si="2"/>
        <v>40.25</v>
      </c>
      <c r="I86" s="6">
        <f t="shared" si="19"/>
        <v>11.180555555555555</v>
      </c>
      <c r="J86" s="6">
        <f t="shared" si="26"/>
        <v>0</v>
      </c>
      <c r="K86" s="6">
        <f t="shared" si="3"/>
        <v>174.45698531891142</v>
      </c>
      <c r="L86" s="6">
        <f t="shared" si="20"/>
        <v>0</v>
      </c>
      <c r="M86" s="6">
        <f t="shared" si="22"/>
        <v>0</v>
      </c>
      <c r="N86" s="6">
        <f t="shared" si="16"/>
        <v>235.44</v>
      </c>
      <c r="O86" s="6">
        <f t="shared" si="23"/>
        <v>409.89698531891145</v>
      </c>
      <c r="P86" s="8">
        <f t="shared" si="24"/>
        <v>4582.8760164128289</v>
      </c>
    </row>
    <row r="87" spans="1:16" x14ac:dyDescent="0.2">
      <c r="A87" s="16" t="s">
        <v>22</v>
      </c>
      <c r="B87" s="6">
        <f t="shared" si="25"/>
        <v>85</v>
      </c>
      <c r="C87" s="6">
        <f t="shared" si="21"/>
        <v>11.627777777777778</v>
      </c>
      <c r="D87" s="6">
        <f t="shared" si="17"/>
        <v>825.57222222222231</v>
      </c>
      <c r="E87" s="6">
        <v>0</v>
      </c>
      <c r="F87" s="6">
        <f t="shared" si="18"/>
        <v>0</v>
      </c>
      <c r="G87" s="6">
        <v>26</v>
      </c>
      <c r="H87" s="6">
        <f t="shared" si="2"/>
        <v>41.86</v>
      </c>
      <c r="I87" s="6">
        <f t="shared" si="19"/>
        <v>11.627777777777778</v>
      </c>
      <c r="J87" s="6">
        <f t="shared" si="26"/>
        <v>0.44722222222222285</v>
      </c>
      <c r="K87" s="6">
        <f t="shared" si="3"/>
        <v>188.69267532093463</v>
      </c>
      <c r="L87" s="6">
        <f t="shared" si="20"/>
        <v>0</v>
      </c>
      <c r="M87" s="6">
        <f t="shared" si="22"/>
        <v>178.88888888888914</v>
      </c>
      <c r="N87" s="6">
        <f t="shared" si="16"/>
        <v>235.44</v>
      </c>
      <c r="O87" s="6">
        <f t="shared" si="23"/>
        <v>603.02156420982374</v>
      </c>
      <c r="P87" s="8">
        <f t="shared" si="24"/>
        <v>7011.8007438397844</v>
      </c>
    </row>
    <row r="88" spans="1:16" x14ac:dyDescent="0.2">
      <c r="A88" s="17" t="s">
        <v>22</v>
      </c>
      <c r="B88" s="11">
        <f t="shared" si="25"/>
        <v>86</v>
      </c>
      <c r="C88" s="11">
        <f t="shared" si="21"/>
        <v>12.075000000000003</v>
      </c>
      <c r="D88" s="11">
        <f t="shared" si="17"/>
        <v>837.64722222222235</v>
      </c>
      <c r="E88" s="11">
        <v>0</v>
      </c>
      <c r="F88" s="11">
        <f t="shared" si="18"/>
        <v>0</v>
      </c>
      <c r="G88" s="11">
        <v>27</v>
      </c>
      <c r="H88" s="11">
        <f t="shared" si="2"/>
        <v>43.470000000000006</v>
      </c>
      <c r="I88" s="11">
        <f t="shared" si="19"/>
        <v>12.075000000000003</v>
      </c>
      <c r="J88" s="11">
        <f t="shared" si="26"/>
        <v>0.44722222222222463</v>
      </c>
      <c r="K88" s="11">
        <f t="shared" si="3"/>
        <v>203.48662767597841</v>
      </c>
      <c r="L88" s="11">
        <f t="shared" si="20"/>
        <v>0</v>
      </c>
      <c r="M88" s="11">
        <f t="shared" si="22"/>
        <v>178.88888888888985</v>
      </c>
      <c r="N88" s="11">
        <f t="shared" si="16"/>
        <v>235.44</v>
      </c>
      <c r="O88" s="11">
        <f t="shared" si="23"/>
        <v>617.81551656486818</v>
      </c>
      <c r="P88" s="12">
        <f>O88*I88</f>
        <v>7460.1223625207849</v>
      </c>
    </row>
    <row r="89" spans="1:16" x14ac:dyDescent="0.2">
      <c r="A89" s="18" t="s">
        <v>9</v>
      </c>
      <c r="B89" s="3">
        <f>B88+1</f>
        <v>87</v>
      </c>
      <c r="C89" s="3">
        <f t="shared" si="21"/>
        <v>12.522222222222224</v>
      </c>
      <c r="D89" s="3">
        <f>C89+D88</f>
        <v>850.16944444444459</v>
      </c>
      <c r="E89" s="3">
        <v>0</v>
      </c>
      <c r="F89" s="3">
        <f>E89-E88</f>
        <v>0</v>
      </c>
      <c r="G89" s="3">
        <v>28</v>
      </c>
      <c r="H89" s="3">
        <f t="shared" si="2"/>
        <v>45.080000000000005</v>
      </c>
      <c r="I89" s="3">
        <f t="shared" si="19"/>
        <v>12.522222222222224</v>
      </c>
      <c r="J89" s="3">
        <f>(I89-I88)*1</f>
        <v>0.44722222222222108</v>
      </c>
      <c r="K89" s="3">
        <f t="shared" si="3"/>
        <v>218.83884238404255</v>
      </c>
      <c r="L89" s="3">
        <f t="shared" si="20"/>
        <v>0</v>
      </c>
      <c r="M89" s="3">
        <f t="shared" si="22"/>
        <v>178.88888888888843</v>
      </c>
      <c r="N89" s="3">
        <f>(T6*9.81)*W3</f>
        <v>392.40000000000003</v>
      </c>
      <c r="O89" s="3">
        <f t="shared" si="23"/>
        <v>790.12773127293099</v>
      </c>
      <c r="P89" s="4">
        <f t="shared" si="24"/>
        <v>9894.1550349399258</v>
      </c>
    </row>
    <row r="90" spans="1:16" x14ac:dyDescent="0.2">
      <c r="A90" s="19" t="s">
        <v>9</v>
      </c>
      <c r="B90" s="6">
        <f t="shared" si="25"/>
        <v>88</v>
      </c>
      <c r="C90" s="6">
        <f t="shared" si="21"/>
        <v>12.969444444444447</v>
      </c>
      <c r="D90" s="6">
        <f t="shared" si="17"/>
        <v>863.13888888888903</v>
      </c>
      <c r="E90" s="6">
        <v>0</v>
      </c>
      <c r="F90" s="6">
        <f t="shared" si="18"/>
        <v>0</v>
      </c>
      <c r="G90" s="6">
        <v>29</v>
      </c>
      <c r="H90" s="6">
        <f t="shared" si="2"/>
        <v>46.690000000000005</v>
      </c>
      <c r="I90" s="6">
        <f t="shared" si="19"/>
        <v>12.969444444444447</v>
      </c>
      <c r="J90" s="6">
        <f t="shared" si="26"/>
        <v>0.44722222222222285</v>
      </c>
      <c r="K90" s="6">
        <f t="shared" si="3"/>
        <v>234.7493194451273</v>
      </c>
      <c r="L90" s="6">
        <f t="shared" si="20"/>
        <v>0</v>
      </c>
      <c r="M90" s="6">
        <f t="shared" si="22"/>
        <v>178.88888888888914</v>
      </c>
      <c r="N90" s="6">
        <f>N89</f>
        <v>392.40000000000003</v>
      </c>
      <c r="O90" s="6">
        <f t="shared" si="23"/>
        <v>806.03820833401642</v>
      </c>
      <c r="P90" s="8">
        <f t="shared" si="24"/>
        <v>10453.867763087565</v>
      </c>
    </row>
    <row r="91" spans="1:16" x14ac:dyDescent="0.2">
      <c r="A91" s="19" t="s">
        <v>9</v>
      </c>
      <c r="B91" s="6">
        <f t="shared" si="25"/>
        <v>89</v>
      </c>
      <c r="C91" s="6">
        <f t="shared" si="21"/>
        <v>12.969444444444447</v>
      </c>
      <c r="D91" s="6">
        <f t="shared" si="17"/>
        <v>876.10833333333346</v>
      </c>
      <c r="E91" s="6">
        <v>0</v>
      </c>
      <c r="F91" s="6">
        <f t="shared" si="18"/>
        <v>0</v>
      </c>
      <c r="G91" s="6">
        <v>29</v>
      </c>
      <c r="H91" s="6">
        <f t="shared" si="2"/>
        <v>46.690000000000005</v>
      </c>
      <c r="I91" s="6">
        <f t="shared" si="19"/>
        <v>12.969444444444447</v>
      </c>
      <c r="J91" s="6">
        <f t="shared" si="26"/>
        <v>0</v>
      </c>
      <c r="K91" s="6">
        <f t="shared" si="3"/>
        <v>234.7493194451273</v>
      </c>
      <c r="L91" s="6">
        <f t="shared" si="20"/>
        <v>0</v>
      </c>
      <c r="M91" s="6">
        <f t="shared" si="22"/>
        <v>0</v>
      </c>
      <c r="N91" s="6">
        <f t="shared" ref="N91:N112" si="27">N90</f>
        <v>392.40000000000003</v>
      </c>
      <c r="O91" s="6">
        <f t="shared" si="23"/>
        <v>627.14931944512728</v>
      </c>
      <c r="P91" s="8">
        <f t="shared" si="24"/>
        <v>8133.7782569147212</v>
      </c>
    </row>
    <row r="92" spans="1:16" x14ac:dyDescent="0.2">
      <c r="A92" s="19" t="s">
        <v>9</v>
      </c>
      <c r="B92" s="6">
        <f t="shared" si="25"/>
        <v>90</v>
      </c>
      <c r="C92" s="6">
        <f t="shared" si="21"/>
        <v>11.180555555555555</v>
      </c>
      <c r="D92" s="6">
        <f t="shared" si="17"/>
        <v>887.28888888888901</v>
      </c>
      <c r="E92" s="6">
        <v>0</v>
      </c>
      <c r="F92" s="6">
        <f t="shared" si="18"/>
        <v>0</v>
      </c>
      <c r="G92" s="6">
        <v>25</v>
      </c>
      <c r="H92" s="6">
        <f t="shared" si="2"/>
        <v>40.25</v>
      </c>
      <c r="I92" s="6">
        <f t="shared" si="19"/>
        <v>11.180555555555555</v>
      </c>
      <c r="J92" s="6">
        <f t="shared" si="26"/>
        <v>-1.7888888888888914</v>
      </c>
      <c r="K92" s="6">
        <f t="shared" si="3"/>
        <v>174.45698531891142</v>
      </c>
      <c r="L92" s="6">
        <f t="shared" si="20"/>
        <v>0</v>
      </c>
      <c r="M92" s="6">
        <f t="shared" si="22"/>
        <v>-715.55555555555657</v>
      </c>
      <c r="N92" s="6">
        <f t="shared" si="27"/>
        <v>392.40000000000003</v>
      </c>
      <c r="O92" s="6">
        <f t="shared" si="23"/>
        <v>-148.69857023664514</v>
      </c>
      <c r="P92" s="8">
        <f t="shared" si="24"/>
        <v>-1662.5326255624907</v>
      </c>
    </row>
    <row r="93" spans="1:16" x14ac:dyDescent="0.2">
      <c r="A93" s="19" t="s">
        <v>9</v>
      </c>
      <c r="B93" s="6">
        <f t="shared" si="25"/>
        <v>91</v>
      </c>
      <c r="C93" s="6">
        <f t="shared" si="21"/>
        <v>10.286111111111111</v>
      </c>
      <c r="D93" s="6">
        <f t="shared" si="17"/>
        <v>897.57500000000016</v>
      </c>
      <c r="E93" s="6">
        <v>-2</v>
      </c>
      <c r="F93" s="6">
        <f t="shared" si="18"/>
        <v>-2</v>
      </c>
      <c r="G93" s="6">
        <v>23</v>
      </c>
      <c r="H93" s="6">
        <f t="shared" si="2"/>
        <v>37.03</v>
      </c>
      <c r="I93" s="6">
        <f t="shared" si="19"/>
        <v>10.286111111111111</v>
      </c>
      <c r="J93" s="6">
        <f t="shared" si="26"/>
        <v>-0.89444444444444393</v>
      </c>
      <c r="K93" s="6">
        <f t="shared" si="3"/>
        <v>147.66039237392664</v>
      </c>
      <c r="L93" s="6">
        <f t="shared" si="20"/>
        <v>-78.26181744969773</v>
      </c>
      <c r="M93" s="6">
        <f t="shared" si="22"/>
        <v>-357.7777777777776</v>
      </c>
      <c r="N93" s="6">
        <f t="shared" si="27"/>
        <v>392.40000000000003</v>
      </c>
      <c r="O93" s="6">
        <f t="shared" si="23"/>
        <v>104.02079714645134</v>
      </c>
      <c r="P93" s="8">
        <f t="shared" si="24"/>
        <v>1069.9694773147482</v>
      </c>
    </row>
    <row r="94" spans="1:16" x14ac:dyDescent="0.2">
      <c r="A94" s="19" t="s">
        <v>9</v>
      </c>
      <c r="B94" s="6">
        <f t="shared" si="25"/>
        <v>92</v>
      </c>
      <c r="C94" s="6">
        <f t="shared" si="21"/>
        <v>9.3916666666666675</v>
      </c>
      <c r="D94" s="6">
        <f t="shared" si="17"/>
        <v>906.96666666666681</v>
      </c>
      <c r="E94" s="6">
        <v>-3</v>
      </c>
      <c r="F94" s="6">
        <f t="shared" si="18"/>
        <v>-1</v>
      </c>
      <c r="G94" s="6">
        <v>21</v>
      </c>
      <c r="H94" s="6">
        <f t="shared" si="2"/>
        <v>33.81</v>
      </c>
      <c r="I94" s="6">
        <f t="shared" si="19"/>
        <v>9.3916666666666675</v>
      </c>
      <c r="J94" s="6">
        <f t="shared" si="26"/>
        <v>-0.89444444444444393</v>
      </c>
      <c r="K94" s="6">
        <f t="shared" si="3"/>
        <v>123.09684884102393</v>
      </c>
      <c r="L94" s="6">
        <f t="shared" si="20"/>
        <v>-42.671287803104377</v>
      </c>
      <c r="M94" s="6">
        <f t="shared" si="22"/>
        <v>-357.7777777777776</v>
      </c>
      <c r="N94" s="6">
        <f t="shared" si="27"/>
        <v>392.40000000000003</v>
      </c>
      <c r="O94" s="6">
        <f t="shared" si="23"/>
        <v>115.04778326014201</v>
      </c>
      <c r="P94" s="8">
        <f t="shared" si="24"/>
        <v>1080.4904311181672</v>
      </c>
    </row>
    <row r="95" spans="1:16" x14ac:dyDescent="0.2">
      <c r="A95" s="19" t="s">
        <v>9</v>
      </c>
      <c r="B95" s="6">
        <f t="shared" si="25"/>
        <v>93</v>
      </c>
      <c r="C95" s="6">
        <f t="shared" si="21"/>
        <v>8.9444444444444464</v>
      </c>
      <c r="D95" s="6">
        <f t="shared" si="17"/>
        <v>915.91111111111127</v>
      </c>
      <c r="E95" s="6">
        <v>-4</v>
      </c>
      <c r="F95" s="6">
        <f t="shared" si="18"/>
        <v>-1</v>
      </c>
      <c r="G95" s="6">
        <v>20</v>
      </c>
      <c r="H95" s="6">
        <f t="shared" si="2"/>
        <v>32.200000000000003</v>
      </c>
      <c r="I95" s="6">
        <f t="shared" si="19"/>
        <v>8.9444444444444464</v>
      </c>
      <c r="J95" s="6">
        <f t="shared" si="26"/>
        <v>-0.44722222222222108</v>
      </c>
      <c r="K95" s="6">
        <f t="shared" si="3"/>
        <v>111.65247060410336</v>
      </c>
      <c r="L95" s="6">
        <f t="shared" si="20"/>
        <v>-44.813481515232723</v>
      </c>
      <c r="M95" s="6">
        <f t="shared" si="22"/>
        <v>-178.88888888888843</v>
      </c>
      <c r="N95" s="6">
        <f t="shared" si="27"/>
        <v>392.40000000000003</v>
      </c>
      <c r="O95" s="6">
        <f t="shared" si="23"/>
        <v>280.35010019998225</v>
      </c>
      <c r="P95" s="8">
        <f t="shared" si="24"/>
        <v>2507.5758962331752</v>
      </c>
    </row>
    <row r="96" spans="1:16" x14ac:dyDescent="0.2">
      <c r="A96" s="19" t="s">
        <v>9</v>
      </c>
      <c r="B96" s="6">
        <f t="shared" si="25"/>
        <v>94</v>
      </c>
      <c r="C96" s="6">
        <f t="shared" si="21"/>
        <v>8.0500000000000007</v>
      </c>
      <c r="D96" s="6">
        <f t="shared" si="17"/>
        <v>923.96111111111122</v>
      </c>
      <c r="E96" s="6">
        <v>-5</v>
      </c>
      <c r="F96" s="6">
        <f>E96-E95</f>
        <v>-1</v>
      </c>
      <c r="G96" s="6">
        <v>18</v>
      </c>
      <c r="H96" s="6">
        <f t="shared" si="2"/>
        <v>28.98</v>
      </c>
      <c r="I96" s="6">
        <f t="shared" si="19"/>
        <v>8.0500000000000007</v>
      </c>
      <c r="J96" s="6">
        <f t="shared" si="26"/>
        <v>-0.89444444444444571</v>
      </c>
      <c r="K96" s="6">
        <f t="shared" si="3"/>
        <v>90.438501189323702</v>
      </c>
      <c r="L96" s="6">
        <f t="shared" si="20"/>
        <v>-49.81693222756455</v>
      </c>
      <c r="M96" s="6">
        <f t="shared" si="22"/>
        <v>-357.77777777777828</v>
      </c>
      <c r="N96" s="6">
        <f t="shared" si="27"/>
        <v>392.40000000000003</v>
      </c>
      <c r="O96" s="6">
        <f t="shared" si="23"/>
        <v>75.243791183980932</v>
      </c>
      <c r="P96" s="8">
        <f t="shared" si="24"/>
        <v>605.71251903104655</v>
      </c>
    </row>
    <row r="97" spans="1:16" x14ac:dyDescent="0.2">
      <c r="A97" s="19" t="s">
        <v>9</v>
      </c>
      <c r="B97" s="6">
        <f t="shared" si="25"/>
        <v>95</v>
      </c>
      <c r="C97" s="6">
        <f t="shared" si="21"/>
        <v>7.1555555555555559</v>
      </c>
      <c r="D97" s="6">
        <f t="shared" si="17"/>
        <v>931.11666666666679</v>
      </c>
      <c r="E97" s="6">
        <v>-6</v>
      </c>
      <c r="F97" s="6">
        <f t="shared" si="18"/>
        <v>-1</v>
      </c>
      <c r="G97" s="6">
        <v>16</v>
      </c>
      <c r="H97" s="6">
        <f t="shared" si="2"/>
        <v>25.76</v>
      </c>
      <c r="I97" s="6">
        <f t="shared" si="19"/>
        <v>7.1555555555555559</v>
      </c>
      <c r="J97" s="6">
        <f t="shared" si="26"/>
        <v>-0.89444444444444482</v>
      </c>
      <c r="K97" s="6">
        <f t="shared" si="3"/>
        <v>71.457581186626129</v>
      </c>
      <c r="L97" s="6">
        <f t="shared" si="20"/>
        <v>-56.082026133814225</v>
      </c>
      <c r="M97" s="6">
        <f t="shared" si="22"/>
        <v>-357.77777777777794</v>
      </c>
      <c r="N97" s="6">
        <f t="shared" si="27"/>
        <v>392.40000000000003</v>
      </c>
      <c r="O97" s="6">
        <f t="shared" si="23"/>
        <v>49.997777275034025</v>
      </c>
      <c r="P97" s="8">
        <f t="shared" si="24"/>
        <v>357.76187294579904</v>
      </c>
    </row>
    <row r="98" spans="1:16" x14ac:dyDescent="0.2">
      <c r="A98" s="19" t="s">
        <v>9</v>
      </c>
      <c r="B98" s="6">
        <f t="shared" si="25"/>
        <v>96</v>
      </c>
      <c r="C98" s="6">
        <f t="shared" si="21"/>
        <v>7.1555555555555559</v>
      </c>
      <c r="D98" s="6">
        <f t="shared" si="17"/>
        <v>938.27222222222235</v>
      </c>
      <c r="E98" s="6">
        <v>-4</v>
      </c>
      <c r="F98" s="6">
        <f>E98-E97</f>
        <v>2</v>
      </c>
      <c r="G98" s="6">
        <v>16</v>
      </c>
      <c r="H98" s="6">
        <f t="shared" si="2"/>
        <v>25.76</v>
      </c>
      <c r="I98" s="6">
        <f t="shared" ref="I98:I122" si="28">H98*(1000/3600)</f>
        <v>7.1555555555555559</v>
      </c>
      <c r="J98" s="6">
        <f t="shared" si="26"/>
        <v>0</v>
      </c>
      <c r="K98" s="6">
        <f t="shared" si="3"/>
        <v>71.457581186626129</v>
      </c>
      <c r="L98" s="6">
        <f t="shared" si="20"/>
        <v>113.23678419722776</v>
      </c>
      <c r="M98" s="6">
        <f t="shared" si="22"/>
        <v>0</v>
      </c>
      <c r="N98" s="6">
        <f t="shared" si="27"/>
        <v>392.40000000000003</v>
      </c>
      <c r="O98" s="6">
        <f t="shared" si="23"/>
        <v>577.09436538385398</v>
      </c>
      <c r="P98" s="8">
        <f t="shared" si="24"/>
        <v>4129.4307923022443</v>
      </c>
    </row>
    <row r="99" spans="1:16" x14ac:dyDescent="0.2">
      <c r="A99" s="19" t="s">
        <v>9</v>
      </c>
      <c r="B99" s="6">
        <f t="shared" si="25"/>
        <v>97</v>
      </c>
      <c r="C99" s="6">
        <f t="shared" ref="C99:C122" si="29">I99*1</f>
        <v>7.1555555555555559</v>
      </c>
      <c r="D99" s="6">
        <f t="shared" si="17"/>
        <v>945.42777777777792</v>
      </c>
      <c r="E99" s="6">
        <v>-4</v>
      </c>
      <c r="F99" s="6">
        <f t="shared" ref="F99:F122" si="30">E99-E98</f>
        <v>0</v>
      </c>
      <c r="G99" s="6">
        <v>16</v>
      </c>
      <c r="H99" s="6">
        <f t="shared" si="2"/>
        <v>25.76</v>
      </c>
      <c r="I99" s="6">
        <f t="shared" si="28"/>
        <v>7.1555555555555559</v>
      </c>
      <c r="J99" s="6">
        <f t="shared" si="26"/>
        <v>0</v>
      </c>
      <c r="K99" s="6">
        <f t="shared" si="3"/>
        <v>71.457581186626129</v>
      </c>
      <c r="L99" s="6">
        <f t="shared" si="20"/>
        <v>0</v>
      </c>
      <c r="M99" s="6">
        <f t="shared" si="22"/>
        <v>0</v>
      </c>
      <c r="N99" s="6">
        <f t="shared" si="27"/>
        <v>392.40000000000003</v>
      </c>
      <c r="O99" s="6">
        <f t="shared" si="23"/>
        <v>463.85758118662613</v>
      </c>
      <c r="P99" s="8">
        <f t="shared" si="24"/>
        <v>3319.1586920465247</v>
      </c>
    </row>
    <row r="100" spans="1:16" x14ac:dyDescent="0.2">
      <c r="A100" s="19" t="s">
        <v>9</v>
      </c>
      <c r="B100" s="6">
        <f t="shared" si="25"/>
        <v>98</v>
      </c>
      <c r="C100" s="6">
        <f t="shared" si="29"/>
        <v>8.0500000000000007</v>
      </c>
      <c r="D100" s="6">
        <f t="shared" si="17"/>
        <v>953.47777777777787</v>
      </c>
      <c r="E100" s="6">
        <v>-2</v>
      </c>
      <c r="F100" s="6">
        <f t="shared" si="30"/>
        <v>2</v>
      </c>
      <c r="G100" s="6">
        <v>18</v>
      </c>
      <c r="H100" s="6">
        <f t="shared" si="2"/>
        <v>28.98</v>
      </c>
      <c r="I100" s="6">
        <f t="shared" si="28"/>
        <v>8.0500000000000007</v>
      </c>
      <c r="J100" s="6">
        <f t="shared" si="26"/>
        <v>0.89444444444444482</v>
      </c>
      <c r="K100" s="6">
        <f t="shared" si="3"/>
        <v>90.438501189323702</v>
      </c>
      <c r="L100" s="6">
        <f t="shared" si="20"/>
        <v>100.39045574636529</v>
      </c>
      <c r="M100" s="6">
        <f t="shared" si="22"/>
        <v>357.77777777777794</v>
      </c>
      <c r="N100" s="6">
        <f t="shared" si="27"/>
        <v>392.40000000000003</v>
      </c>
      <c r="O100" s="6">
        <f t="shared" si="23"/>
        <v>941.00673471346704</v>
      </c>
      <c r="P100" s="8">
        <f t="shared" si="24"/>
        <v>7575.1042144434105</v>
      </c>
    </row>
    <row r="101" spans="1:16" x14ac:dyDescent="0.2">
      <c r="A101" s="19" t="s">
        <v>9</v>
      </c>
      <c r="B101" s="6">
        <f t="shared" si="25"/>
        <v>99</v>
      </c>
      <c r="C101" s="6">
        <f t="shared" si="29"/>
        <v>8.9444444444444464</v>
      </c>
      <c r="D101" s="6">
        <f t="shared" si="17"/>
        <v>962.42222222222233</v>
      </c>
      <c r="E101" s="6">
        <v>0</v>
      </c>
      <c r="F101" s="6">
        <f t="shared" si="30"/>
        <v>2</v>
      </c>
      <c r="G101" s="6">
        <v>20</v>
      </c>
      <c r="H101" s="6">
        <f t="shared" si="2"/>
        <v>32.200000000000003</v>
      </c>
      <c r="I101" s="6">
        <f t="shared" si="28"/>
        <v>8.9444444444444464</v>
      </c>
      <c r="J101" s="6">
        <f t="shared" si="26"/>
        <v>0.89444444444444571</v>
      </c>
      <c r="K101" s="6">
        <f t="shared" si="3"/>
        <v>111.65247060410336</v>
      </c>
      <c r="L101" s="6">
        <f t="shared" si="20"/>
        <v>90.18008324046491</v>
      </c>
      <c r="M101" s="6">
        <f t="shared" si="22"/>
        <v>357.77777777777828</v>
      </c>
      <c r="N101" s="6">
        <f t="shared" si="27"/>
        <v>392.40000000000003</v>
      </c>
      <c r="O101" s="6">
        <f t="shared" si="23"/>
        <v>952.01033162234671</v>
      </c>
      <c r="P101" s="8">
        <f t="shared" si="24"/>
        <v>8515.2035217332141</v>
      </c>
    </row>
    <row r="102" spans="1:16" x14ac:dyDescent="0.2">
      <c r="A102" s="19" t="s">
        <v>9</v>
      </c>
      <c r="B102" s="6">
        <f t="shared" si="25"/>
        <v>100</v>
      </c>
      <c r="C102" s="6">
        <f t="shared" si="29"/>
        <v>8.0500000000000007</v>
      </c>
      <c r="D102" s="6">
        <f t="shared" si="17"/>
        <v>970.47222222222229</v>
      </c>
      <c r="E102" s="6">
        <v>2</v>
      </c>
      <c r="F102" s="6">
        <f t="shared" si="30"/>
        <v>2</v>
      </c>
      <c r="G102" s="6">
        <v>18</v>
      </c>
      <c r="H102" s="6">
        <f t="shared" si="2"/>
        <v>28.98</v>
      </c>
      <c r="I102" s="6">
        <f t="shared" si="28"/>
        <v>8.0500000000000007</v>
      </c>
      <c r="J102" s="6">
        <f t="shared" si="26"/>
        <v>-0.89444444444444571</v>
      </c>
      <c r="K102" s="6">
        <f t="shared" si="3"/>
        <v>90.438501189323702</v>
      </c>
      <c r="L102" s="6">
        <f t="shared" si="20"/>
        <v>100.39045574636529</v>
      </c>
      <c r="M102" s="6">
        <f t="shared" si="22"/>
        <v>-357.77777777777828</v>
      </c>
      <c r="N102" s="6">
        <f t="shared" si="27"/>
        <v>392.40000000000003</v>
      </c>
      <c r="O102" s="6">
        <f t="shared" si="23"/>
        <v>225.45117915791076</v>
      </c>
      <c r="P102" s="8">
        <f t="shared" si="24"/>
        <v>1814.8819922211817</v>
      </c>
    </row>
    <row r="103" spans="1:16" x14ac:dyDescent="0.2">
      <c r="A103" s="19" t="s">
        <v>9</v>
      </c>
      <c r="B103" s="6">
        <f t="shared" si="25"/>
        <v>101</v>
      </c>
      <c r="C103" s="6">
        <f t="shared" si="29"/>
        <v>7.6027777777777787</v>
      </c>
      <c r="D103" s="6">
        <f t="shared" si="17"/>
        <v>978.07500000000005</v>
      </c>
      <c r="E103" s="6">
        <v>4</v>
      </c>
      <c r="F103" s="6">
        <f t="shared" si="30"/>
        <v>2</v>
      </c>
      <c r="G103" s="6">
        <v>17</v>
      </c>
      <c r="H103" s="6">
        <f t="shared" si="2"/>
        <v>27.37</v>
      </c>
      <c r="I103" s="6">
        <f t="shared" si="28"/>
        <v>7.6027777777777787</v>
      </c>
      <c r="J103" s="6">
        <f t="shared" si="26"/>
        <v>-0.44722222222222197</v>
      </c>
      <c r="K103" s="6">
        <f t="shared" si="3"/>
        <v>80.668910011464675</v>
      </c>
      <c r="L103" s="6">
        <f t="shared" si="20"/>
        <v>106.42371174943143</v>
      </c>
      <c r="M103" s="6">
        <f t="shared" si="22"/>
        <v>-178.8888888888888</v>
      </c>
      <c r="N103" s="6">
        <f t="shared" si="27"/>
        <v>392.40000000000003</v>
      </c>
      <c r="O103" s="6">
        <f t="shared" si="23"/>
        <v>400.60373287200736</v>
      </c>
      <c r="P103" s="8">
        <f t="shared" si="24"/>
        <v>3045.7011579741229</v>
      </c>
    </row>
    <row r="104" spans="1:16" x14ac:dyDescent="0.2">
      <c r="A104" s="19" t="s">
        <v>9</v>
      </c>
      <c r="B104" s="6">
        <f t="shared" si="25"/>
        <v>102</v>
      </c>
      <c r="C104" s="6">
        <f t="shared" si="29"/>
        <v>6.7083333333333339</v>
      </c>
      <c r="D104" s="6">
        <f t="shared" si="17"/>
        <v>984.78333333333342</v>
      </c>
      <c r="E104" s="6">
        <v>6</v>
      </c>
      <c r="F104" s="6">
        <f t="shared" si="30"/>
        <v>2</v>
      </c>
      <c r="G104" s="6">
        <v>15</v>
      </c>
      <c r="H104" s="6">
        <f t="shared" si="2"/>
        <v>24.150000000000002</v>
      </c>
      <c r="I104" s="6">
        <f t="shared" si="28"/>
        <v>6.7083333333333339</v>
      </c>
      <c r="J104" s="6">
        <f t="shared" si="26"/>
        <v>-0.89444444444444482</v>
      </c>
      <c r="K104" s="6">
        <f t="shared" si="3"/>
        <v>62.804514714808128</v>
      </c>
      <c r="L104" s="6">
        <f t="shared" si="20"/>
        <v>120.99287692456033</v>
      </c>
      <c r="M104" s="6">
        <f t="shared" si="22"/>
        <v>-357.77777777777794</v>
      </c>
      <c r="N104" s="6">
        <f t="shared" si="27"/>
        <v>392.40000000000003</v>
      </c>
      <c r="O104" s="6">
        <f t="shared" si="23"/>
        <v>218.41961386159056</v>
      </c>
      <c r="P104" s="8">
        <f t="shared" si="24"/>
        <v>1465.2315763215036</v>
      </c>
    </row>
    <row r="105" spans="1:16" x14ac:dyDescent="0.2">
      <c r="A105" s="19" t="s">
        <v>9</v>
      </c>
      <c r="B105" s="6">
        <f t="shared" si="25"/>
        <v>103</v>
      </c>
      <c r="C105" s="6">
        <f t="shared" si="29"/>
        <v>5.8138888888888891</v>
      </c>
      <c r="D105" s="6">
        <f t="shared" si="17"/>
        <v>990.59722222222229</v>
      </c>
      <c r="E105" s="6">
        <v>8</v>
      </c>
      <c r="F105" s="6">
        <f t="shared" si="30"/>
        <v>2</v>
      </c>
      <c r="G105" s="6">
        <v>13</v>
      </c>
      <c r="H105" s="6">
        <f t="shared" si="2"/>
        <v>20.93</v>
      </c>
      <c r="I105" s="6">
        <f t="shared" si="28"/>
        <v>5.8138888888888891</v>
      </c>
      <c r="J105" s="6">
        <f t="shared" si="26"/>
        <v>-0.89444444444444482</v>
      </c>
      <c r="K105" s="6">
        <f t="shared" si="3"/>
        <v>47.173168830233656</v>
      </c>
      <c r="L105" s="6">
        <f t="shared" si="20"/>
        <v>140.25364249450561</v>
      </c>
      <c r="M105" s="6">
        <f t="shared" si="22"/>
        <v>-357.77777777777794</v>
      </c>
      <c r="N105" s="6">
        <f t="shared" si="27"/>
        <v>392.40000000000003</v>
      </c>
      <c r="O105" s="6">
        <f t="shared" si="23"/>
        <v>222.04903354696137</v>
      </c>
      <c r="P105" s="8">
        <f t="shared" si="24"/>
        <v>1290.9684089271948</v>
      </c>
    </row>
    <row r="106" spans="1:16" x14ac:dyDescent="0.2">
      <c r="A106" s="19" t="s">
        <v>9</v>
      </c>
      <c r="B106" s="6">
        <f t="shared" si="25"/>
        <v>104</v>
      </c>
      <c r="C106" s="6">
        <f t="shared" si="29"/>
        <v>5.3666666666666671</v>
      </c>
      <c r="D106" s="6">
        <f t="shared" si="17"/>
        <v>995.96388888888896</v>
      </c>
      <c r="E106" s="6">
        <v>10</v>
      </c>
      <c r="F106" s="6">
        <f t="shared" si="30"/>
        <v>2</v>
      </c>
      <c r="G106" s="6">
        <v>12</v>
      </c>
      <c r="H106" s="6">
        <f t="shared" si="2"/>
        <v>19.32</v>
      </c>
      <c r="I106" s="6">
        <f t="shared" si="28"/>
        <v>5.3666666666666671</v>
      </c>
      <c r="J106" s="6">
        <f t="shared" si="26"/>
        <v>-0.44722222222222197</v>
      </c>
      <c r="K106" s="6">
        <f t="shared" si="3"/>
        <v>40.194889417477199</v>
      </c>
      <c r="L106" s="6">
        <f t="shared" si="20"/>
        <v>152.42267746824081</v>
      </c>
      <c r="M106" s="6">
        <f t="shared" si="22"/>
        <v>-178.8888888888888</v>
      </c>
      <c r="N106" s="6">
        <f t="shared" si="27"/>
        <v>392.40000000000003</v>
      </c>
      <c r="O106" s="6">
        <f t="shared" si="23"/>
        <v>406.12867799682925</v>
      </c>
      <c r="P106" s="8">
        <f t="shared" si="24"/>
        <v>2179.5572385829837</v>
      </c>
    </row>
    <row r="107" spans="1:16" x14ac:dyDescent="0.2">
      <c r="A107" s="19" t="s">
        <v>9</v>
      </c>
      <c r="B107" s="6">
        <f t="shared" si="25"/>
        <v>105</v>
      </c>
      <c r="C107" s="6">
        <f t="shared" si="29"/>
        <v>4.9194444444444452</v>
      </c>
      <c r="D107" s="6">
        <f t="shared" si="17"/>
        <v>1000.8833333333334</v>
      </c>
      <c r="E107" s="6">
        <v>12</v>
      </c>
      <c r="F107" s="6">
        <f t="shared" si="30"/>
        <v>2</v>
      </c>
      <c r="G107" s="6">
        <v>11</v>
      </c>
      <c r="H107" s="6">
        <f t="shared" si="2"/>
        <v>17.71</v>
      </c>
      <c r="I107" s="6">
        <f t="shared" si="28"/>
        <v>4.9194444444444452</v>
      </c>
      <c r="J107" s="6">
        <f t="shared" si="26"/>
        <v>-0.44722222222222197</v>
      </c>
      <c r="K107" s="6">
        <f t="shared" si="3"/>
        <v>33.774872357741259</v>
      </c>
      <c r="L107" s="6">
        <f t="shared" si="20"/>
        <v>166.94302527337516</v>
      </c>
      <c r="M107" s="6">
        <f t="shared" si="22"/>
        <v>-178.8888888888888</v>
      </c>
      <c r="N107" s="6">
        <f t="shared" si="27"/>
        <v>392.40000000000003</v>
      </c>
      <c r="O107" s="6">
        <f t="shared" si="23"/>
        <v>414.22900874222762</v>
      </c>
      <c r="P107" s="8">
        <f t="shared" si="24"/>
        <v>2037.7765957846811</v>
      </c>
    </row>
    <row r="108" spans="1:16" x14ac:dyDescent="0.2">
      <c r="A108" s="19" t="s">
        <v>9</v>
      </c>
      <c r="B108" s="6">
        <f t="shared" si="25"/>
        <v>106</v>
      </c>
      <c r="C108" s="6">
        <f t="shared" si="29"/>
        <v>4.9194444444444452</v>
      </c>
      <c r="D108" s="6">
        <f t="shared" si="17"/>
        <v>1005.8027777777779</v>
      </c>
      <c r="E108" s="6">
        <v>12</v>
      </c>
      <c r="F108" s="6">
        <f t="shared" si="30"/>
        <v>0</v>
      </c>
      <c r="G108" s="6">
        <v>11</v>
      </c>
      <c r="H108" s="6">
        <f t="shared" si="2"/>
        <v>17.71</v>
      </c>
      <c r="I108" s="6">
        <f t="shared" si="28"/>
        <v>4.9194444444444452</v>
      </c>
      <c r="J108" s="6">
        <f t="shared" si="26"/>
        <v>0</v>
      </c>
      <c r="K108" s="6">
        <f t="shared" si="3"/>
        <v>33.774872357741259</v>
      </c>
      <c r="L108" s="6">
        <f t="shared" si="20"/>
        <v>0</v>
      </c>
      <c r="M108" s="6">
        <f t="shared" si="22"/>
        <v>0</v>
      </c>
      <c r="N108" s="6">
        <f t="shared" si="27"/>
        <v>392.40000000000003</v>
      </c>
      <c r="O108" s="6">
        <f t="shared" si="23"/>
        <v>426.17487235774126</v>
      </c>
      <c r="P108" s="8">
        <f t="shared" si="24"/>
        <v>2096.5436081821108</v>
      </c>
    </row>
    <row r="109" spans="1:16" x14ac:dyDescent="0.2">
      <c r="A109" s="19" t="s">
        <v>9</v>
      </c>
      <c r="B109" s="6">
        <f t="shared" si="25"/>
        <v>107</v>
      </c>
      <c r="C109" s="6">
        <f t="shared" si="29"/>
        <v>5.3666666666666671</v>
      </c>
      <c r="D109" s="6">
        <f t="shared" si="17"/>
        <v>1011.1694444444446</v>
      </c>
      <c r="E109" s="6">
        <v>12</v>
      </c>
      <c r="F109" s="6">
        <f t="shared" si="30"/>
        <v>0</v>
      </c>
      <c r="G109" s="6">
        <v>12</v>
      </c>
      <c r="H109" s="6">
        <f t="shared" si="2"/>
        <v>19.32</v>
      </c>
      <c r="I109" s="6">
        <f t="shared" si="28"/>
        <v>5.3666666666666671</v>
      </c>
      <c r="J109" s="6">
        <f t="shared" si="26"/>
        <v>0.44722222222222197</v>
      </c>
      <c r="K109" s="6">
        <f t="shared" si="3"/>
        <v>40.194889417477199</v>
      </c>
      <c r="L109" s="6">
        <f t="shared" si="20"/>
        <v>0</v>
      </c>
      <c r="M109" s="6">
        <f t="shared" si="22"/>
        <v>178.8888888888888</v>
      </c>
      <c r="N109" s="6">
        <f t="shared" si="27"/>
        <v>392.40000000000003</v>
      </c>
      <c r="O109" s="6">
        <f t="shared" si="23"/>
        <v>611.48377830636605</v>
      </c>
      <c r="P109" s="8">
        <f t="shared" si="24"/>
        <v>3281.6296102441647</v>
      </c>
    </row>
    <row r="110" spans="1:16" x14ac:dyDescent="0.2">
      <c r="A110" s="19" t="s">
        <v>9</v>
      </c>
      <c r="B110" s="6">
        <f t="shared" si="25"/>
        <v>108</v>
      </c>
      <c r="C110" s="6">
        <f t="shared" si="29"/>
        <v>6.261111111111112</v>
      </c>
      <c r="D110" s="6">
        <f t="shared" si="17"/>
        <v>1017.4305555555557</v>
      </c>
      <c r="E110" s="6">
        <v>12</v>
      </c>
      <c r="F110" s="6">
        <f t="shared" si="30"/>
        <v>0</v>
      </c>
      <c r="G110" s="6">
        <v>14</v>
      </c>
      <c r="H110" s="6">
        <f t="shared" si="2"/>
        <v>22.540000000000003</v>
      </c>
      <c r="I110" s="6">
        <f t="shared" si="28"/>
        <v>6.261111111111112</v>
      </c>
      <c r="J110" s="6">
        <f t="shared" si="26"/>
        <v>0.89444444444444482</v>
      </c>
      <c r="K110" s="6">
        <f t="shared" si="3"/>
        <v>54.709710596010638</v>
      </c>
      <c r="L110" s="6">
        <f t="shared" si="20"/>
        <v>0</v>
      </c>
      <c r="M110" s="6">
        <f t="shared" si="22"/>
        <v>357.77777777777794</v>
      </c>
      <c r="N110" s="6">
        <f t="shared" si="27"/>
        <v>392.40000000000003</v>
      </c>
      <c r="O110" s="6">
        <f t="shared" si="23"/>
        <v>804.88748837378853</v>
      </c>
      <c r="P110" s="8">
        <f t="shared" si="24"/>
        <v>5039.4899966514431</v>
      </c>
    </row>
    <row r="111" spans="1:16" x14ac:dyDescent="0.2">
      <c r="A111" s="19" t="s">
        <v>9</v>
      </c>
      <c r="B111" s="6">
        <f t="shared" si="25"/>
        <v>109</v>
      </c>
      <c r="C111" s="6">
        <f t="shared" si="29"/>
        <v>5.3666666666666671</v>
      </c>
      <c r="D111" s="6">
        <f t="shared" si="17"/>
        <v>1022.7972222222223</v>
      </c>
      <c r="E111" s="6">
        <v>14</v>
      </c>
      <c r="F111" s="6">
        <f t="shared" si="30"/>
        <v>2</v>
      </c>
      <c r="G111" s="6">
        <v>12</v>
      </c>
      <c r="H111" s="6">
        <f t="shared" si="2"/>
        <v>19.32</v>
      </c>
      <c r="I111" s="6">
        <f t="shared" si="28"/>
        <v>5.3666666666666671</v>
      </c>
      <c r="J111" s="6">
        <f t="shared" si="26"/>
        <v>-0.89444444444444482</v>
      </c>
      <c r="K111" s="6">
        <f t="shared" si="3"/>
        <v>40.194889417477199</v>
      </c>
      <c r="L111" s="6">
        <f t="shared" si="20"/>
        <v>152.42267746824081</v>
      </c>
      <c r="M111" s="6">
        <f t="shared" si="22"/>
        <v>-357.77777777777794</v>
      </c>
      <c r="N111" s="6">
        <f t="shared" si="27"/>
        <v>392.40000000000003</v>
      </c>
      <c r="O111" s="6">
        <f t="shared" si="23"/>
        <v>227.23978910794011</v>
      </c>
      <c r="P111" s="8">
        <f t="shared" si="24"/>
        <v>1219.5202015459454</v>
      </c>
    </row>
    <row r="112" spans="1:16" x14ac:dyDescent="0.2">
      <c r="A112" s="34" t="s">
        <v>9</v>
      </c>
      <c r="B112" s="11">
        <f t="shared" si="25"/>
        <v>110</v>
      </c>
      <c r="C112" s="11">
        <f t="shared" si="29"/>
        <v>4.9194444444444452</v>
      </c>
      <c r="D112" s="11">
        <f t="shared" si="17"/>
        <v>1027.7166666666667</v>
      </c>
      <c r="E112" s="11">
        <v>16</v>
      </c>
      <c r="F112" s="11">
        <f t="shared" si="30"/>
        <v>2</v>
      </c>
      <c r="G112" s="11">
        <v>11</v>
      </c>
      <c r="H112" s="11">
        <f t="shared" si="2"/>
        <v>17.71</v>
      </c>
      <c r="I112" s="11">
        <f t="shared" si="28"/>
        <v>4.9194444444444452</v>
      </c>
      <c r="J112" s="11">
        <f t="shared" si="26"/>
        <v>-0.44722222222222197</v>
      </c>
      <c r="K112" s="11">
        <f t="shared" si="3"/>
        <v>33.774872357741259</v>
      </c>
      <c r="L112" s="11">
        <f t="shared" si="20"/>
        <v>166.94302527337516</v>
      </c>
      <c r="M112" s="11">
        <f t="shared" si="22"/>
        <v>-178.8888888888888</v>
      </c>
      <c r="N112" s="11">
        <f t="shared" si="27"/>
        <v>392.40000000000003</v>
      </c>
      <c r="O112" s="11">
        <f t="shared" si="23"/>
        <v>414.22900874222762</v>
      </c>
      <c r="P112" s="12">
        <f t="shared" si="24"/>
        <v>2037.7765957846811</v>
      </c>
    </row>
    <row r="113" spans="1:16" x14ac:dyDescent="0.2">
      <c r="A113" s="20" t="s">
        <v>21</v>
      </c>
      <c r="B113" s="3">
        <f>B112+1</f>
        <v>111</v>
      </c>
      <c r="C113" s="3">
        <f t="shared" si="29"/>
        <v>4.4722222222222232</v>
      </c>
      <c r="D113" s="3">
        <f>C113+D112</f>
        <v>1032.1888888888889</v>
      </c>
      <c r="E113" s="3">
        <v>16</v>
      </c>
      <c r="F113" s="3">
        <f>E113-E112</f>
        <v>0</v>
      </c>
      <c r="G113" s="3">
        <v>10</v>
      </c>
      <c r="H113" s="3">
        <f t="shared" si="2"/>
        <v>16.100000000000001</v>
      </c>
      <c r="I113" s="3">
        <f t="shared" si="28"/>
        <v>4.4722222222222232</v>
      </c>
      <c r="J113" s="3">
        <f>(I113-I112)*1</f>
        <v>-0.44722222222222197</v>
      </c>
      <c r="K113" s="3">
        <f t="shared" si="3"/>
        <v>27.913117651025839</v>
      </c>
      <c r="L113" s="3">
        <f t="shared" si="20"/>
        <v>0</v>
      </c>
      <c r="M113" s="3">
        <f t="shared" si="22"/>
        <v>-178.8888888888888</v>
      </c>
      <c r="N113" s="3">
        <f>(T6*9.81)*W6</f>
        <v>1177.2</v>
      </c>
      <c r="O113" s="3">
        <f t="shared" si="23"/>
        <v>1026.224228762137</v>
      </c>
      <c r="P113" s="4">
        <f t="shared" si="24"/>
        <v>4589.5028008528916</v>
      </c>
    </row>
    <row r="114" spans="1:16" x14ac:dyDescent="0.2">
      <c r="A114" s="21" t="s">
        <v>21</v>
      </c>
      <c r="B114" s="6">
        <f t="shared" si="25"/>
        <v>112</v>
      </c>
      <c r="C114" s="6">
        <f t="shared" si="29"/>
        <v>4.9194444444444452</v>
      </c>
      <c r="D114" s="6">
        <f t="shared" si="17"/>
        <v>1037.1083333333333</v>
      </c>
      <c r="E114" s="6">
        <v>14</v>
      </c>
      <c r="F114" s="6">
        <f t="shared" si="30"/>
        <v>-2</v>
      </c>
      <c r="G114" s="6">
        <v>11</v>
      </c>
      <c r="H114" s="6">
        <f t="shared" si="2"/>
        <v>17.71</v>
      </c>
      <c r="I114" s="6">
        <f t="shared" si="28"/>
        <v>4.9194444444444452</v>
      </c>
      <c r="J114" s="6">
        <f t="shared" si="26"/>
        <v>0.44722222222222197</v>
      </c>
      <c r="K114" s="6">
        <f t="shared" si="3"/>
        <v>33.774872357741259</v>
      </c>
      <c r="L114" s="6">
        <f t="shared" si="20"/>
        <v>-166.94302527337516</v>
      </c>
      <c r="M114" s="6">
        <f t="shared" si="22"/>
        <v>178.8888888888888</v>
      </c>
      <c r="N114" s="6">
        <f>N113</f>
        <v>1177.2</v>
      </c>
      <c r="O114" s="6">
        <f t="shared" si="23"/>
        <v>1222.920735973255</v>
      </c>
      <c r="P114" s="8">
        <f t="shared" si="24"/>
        <v>6016.0906205795418</v>
      </c>
    </row>
    <row r="115" spans="1:16" x14ac:dyDescent="0.2">
      <c r="A115" s="21" t="s">
        <v>21</v>
      </c>
      <c r="B115" s="6">
        <f t="shared" si="25"/>
        <v>113</v>
      </c>
      <c r="C115" s="6">
        <f t="shared" si="29"/>
        <v>5.3666666666666671</v>
      </c>
      <c r="D115" s="6">
        <f t="shared" si="17"/>
        <v>1042.4749999999999</v>
      </c>
      <c r="E115" s="6">
        <v>12</v>
      </c>
      <c r="F115" s="6">
        <f>E115-E114</f>
        <v>-2</v>
      </c>
      <c r="G115" s="6">
        <v>12</v>
      </c>
      <c r="H115" s="6">
        <f t="shared" si="2"/>
        <v>19.32</v>
      </c>
      <c r="I115" s="6">
        <f t="shared" si="28"/>
        <v>5.3666666666666671</v>
      </c>
      <c r="J115" s="6">
        <f t="shared" si="26"/>
        <v>0.44722222222222197</v>
      </c>
      <c r="K115" s="6">
        <f t="shared" si="3"/>
        <v>40.194889417477199</v>
      </c>
      <c r="L115" s="6">
        <f t="shared" si="20"/>
        <v>-152.42267746824081</v>
      </c>
      <c r="M115" s="6">
        <f t="shared" si="22"/>
        <v>178.8888888888888</v>
      </c>
      <c r="N115" s="6">
        <f t="shared" ref="N115:N122" si="31">N114</f>
        <v>1177.2</v>
      </c>
      <c r="O115" s="6">
        <f t="shared" si="23"/>
        <v>1243.8611008381251</v>
      </c>
      <c r="P115" s="8">
        <f t="shared" si="24"/>
        <v>6675.3879078312721</v>
      </c>
    </row>
    <row r="116" spans="1:16" x14ac:dyDescent="0.2">
      <c r="A116" s="21" t="s">
        <v>21</v>
      </c>
      <c r="B116" s="6">
        <f t="shared" si="25"/>
        <v>114</v>
      </c>
      <c r="C116" s="6">
        <f t="shared" si="29"/>
        <v>5.8138888888888891</v>
      </c>
      <c r="D116" s="6">
        <f t="shared" si="17"/>
        <v>1048.2888888888888</v>
      </c>
      <c r="E116" s="6">
        <v>10</v>
      </c>
      <c r="F116" s="6">
        <f t="shared" si="30"/>
        <v>-2</v>
      </c>
      <c r="G116" s="6">
        <v>13</v>
      </c>
      <c r="H116" s="6">
        <f t="shared" si="2"/>
        <v>20.93</v>
      </c>
      <c r="I116" s="6">
        <f t="shared" si="28"/>
        <v>5.8138888888888891</v>
      </c>
      <c r="J116" s="6">
        <f t="shared" si="26"/>
        <v>0.44722222222222197</v>
      </c>
      <c r="K116" s="6">
        <f t="shared" si="3"/>
        <v>47.173168830233656</v>
      </c>
      <c r="L116" s="6">
        <f t="shared" si="20"/>
        <v>-140.25364249450561</v>
      </c>
      <c r="M116" s="6">
        <f t="shared" si="22"/>
        <v>178.8888888888888</v>
      </c>
      <c r="N116" s="6">
        <f t="shared" si="31"/>
        <v>1177.2</v>
      </c>
      <c r="O116" s="6">
        <f t="shared" si="23"/>
        <v>1263.0084152246168</v>
      </c>
      <c r="P116" s="8">
        <f t="shared" si="24"/>
        <v>7342.9905918475642</v>
      </c>
    </row>
    <row r="117" spans="1:16" x14ac:dyDescent="0.2">
      <c r="A117" s="21" t="s">
        <v>21</v>
      </c>
      <c r="B117" s="6">
        <f t="shared" si="25"/>
        <v>115</v>
      </c>
      <c r="C117" s="6">
        <f t="shared" si="29"/>
        <v>6.261111111111112</v>
      </c>
      <c r="D117" s="6">
        <f t="shared" si="17"/>
        <v>1054.55</v>
      </c>
      <c r="E117" s="6">
        <v>8</v>
      </c>
      <c r="F117" s="6">
        <f t="shared" si="30"/>
        <v>-2</v>
      </c>
      <c r="G117" s="6">
        <v>14</v>
      </c>
      <c r="H117" s="6">
        <f t="shared" si="2"/>
        <v>22.540000000000003</v>
      </c>
      <c r="I117" s="6">
        <f t="shared" si="28"/>
        <v>6.261111111111112</v>
      </c>
      <c r="J117" s="6">
        <f t="shared" si="26"/>
        <v>0.44722222222222285</v>
      </c>
      <c r="K117" s="6">
        <f t="shared" si="3"/>
        <v>54.709710596010638</v>
      </c>
      <c r="L117" s="6">
        <f t="shared" si="20"/>
        <v>-129.90449857263198</v>
      </c>
      <c r="M117" s="6">
        <f t="shared" si="22"/>
        <v>178.88888888888914</v>
      </c>
      <c r="N117" s="6">
        <f t="shared" si="31"/>
        <v>1177.2</v>
      </c>
      <c r="O117" s="6">
        <f t="shared" si="23"/>
        <v>1280.8941009122677</v>
      </c>
      <c r="P117" s="8">
        <f t="shared" si="24"/>
        <v>8019.8202873784776</v>
      </c>
    </row>
    <row r="118" spans="1:16" x14ac:dyDescent="0.2">
      <c r="A118" s="21" t="s">
        <v>21</v>
      </c>
      <c r="B118" s="6">
        <f t="shared" si="25"/>
        <v>116</v>
      </c>
      <c r="C118" s="6">
        <f t="shared" si="29"/>
        <v>6.7083333333333339</v>
      </c>
      <c r="D118" s="6">
        <f t="shared" si="17"/>
        <v>1061.2583333333332</v>
      </c>
      <c r="E118" s="6">
        <v>6</v>
      </c>
      <c r="F118" s="6">
        <f t="shared" si="30"/>
        <v>-2</v>
      </c>
      <c r="G118" s="6">
        <v>15</v>
      </c>
      <c r="H118" s="6">
        <f t="shared" si="2"/>
        <v>24.150000000000002</v>
      </c>
      <c r="I118" s="6">
        <f t="shared" si="28"/>
        <v>6.7083333333333339</v>
      </c>
      <c r="J118" s="6">
        <f t="shared" si="26"/>
        <v>0.44722222222222197</v>
      </c>
      <c r="K118" s="6">
        <f t="shared" si="3"/>
        <v>62.804514714808128</v>
      </c>
      <c r="L118" s="6">
        <f t="shared" si="20"/>
        <v>-120.99287692456033</v>
      </c>
      <c r="M118" s="6">
        <f t="shared" si="22"/>
        <v>178.8888888888888</v>
      </c>
      <c r="N118" s="6">
        <f t="shared" si="31"/>
        <v>1177.2</v>
      </c>
      <c r="O118" s="6">
        <f t="shared" si="23"/>
        <v>1297.9005266791366</v>
      </c>
      <c r="P118" s="8">
        <f t="shared" si="24"/>
        <v>8706.7493664725425</v>
      </c>
    </row>
    <row r="119" spans="1:16" x14ac:dyDescent="0.2">
      <c r="A119" s="21" t="s">
        <v>21</v>
      </c>
      <c r="B119" s="6">
        <f t="shared" si="25"/>
        <v>117</v>
      </c>
      <c r="C119" s="6">
        <f t="shared" si="29"/>
        <v>7.1555555555555559</v>
      </c>
      <c r="D119" s="6">
        <f t="shared" si="17"/>
        <v>1068.4138888888888</v>
      </c>
      <c r="E119" s="6">
        <v>4</v>
      </c>
      <c r="F119" s="6">
        <f t="shared" si="30"/>
        <v>-2</v>
      </c>
      <c r="G119" s="6">
        <v>16</v>
      </c>
      <c r="H119" s="6">
        <f t="shared" si="2"/>
        <v>25.76</v>
      </c>
      <c r="I119" s="6">
        <f t="shared" si="28"/>
        <v>7.1555555555555559</v>
      </c>
      <c r="J119" s="6">
        <f t="shared" si="26"/>
        <v>0.44722222222222197</v>
      </c>
      <c r="K119" s="6">
        <f t="shared" si="3"/>
        <v>71.457581186626129</v>
      </c>
      <c r="L119" s="6">
        <f t="shared" si="20"/>
        <v>-113.23678419722776</v>
      </c>
      <c r="M119" s="6">
        <f t="shared" si="22"/>
        <v>178.8888888888888</v>
      </c>
      <c r="N119" s="6">
        <f t="shared" si="31"/>
        <v>1177.2</v>
      </c>
      <c r="O119" s="6">
        <f t="shared" si="23"/>
        <v>1314.3096858782872</v>
      </c>
      <c r="P119" s="8">
        <f t="shared" si="24"/>
        <v>9404.6159745068544</v>
      </c>
    </row>
    <row r="120" spans="1:16" x14ac:dyDescent="0.2">
      <c r="A120" s="21" t="s">
        <v>21</v>
      </c>
      <c r="B120" s="6">
        <f t="shared" si="25"/>
        <v>118</v>
      </c>
      <c r="C120" s="6">
        <f t="shared" si="29"/>
        <v>7.1555555555555559</v>
      </c>
      <c r="D120" s="6">
        <f t="shared" si="17"/>
        <v>1075.5694444444443</v>
      </c>
      <c r="E120" s="6">
        <v>4</v>
      </c>
      <c r="F120" s="6">
        <f t="shared" si="30"/>
        <v>0</v>
      </c>
      <c r="G120" s="6">
        <v>16</v>
      </c>
      <c r="H120" s="6">
        <f t="shared" si="2"/>
        <v>25.76</v>
      </c>
      <c r="I120" s="6">
        <f t="shared" si="28"/>
        <v>7.1555555555555559</v>
      </c>
      <c r="J120" s="6">
        <f t="shared" si="26"/>
        <v>0</v>
      </c>
      <c r="K120" s="6">
        <f t="shared" si="3"/>
        <v>71.457581186626129</v>
      </c>
      <c r="L120" s="6">
        <f t="shared" si="20"/>
        <v>0</v>
      </c>
      <c r="M120" s="6">
        <f t="shared" si="22"/>
        <v>0</v>
      </c>
      <c r="N120" s="6">
        <f t="shared" si="31"/>
        <v>1177.2</v>
      </c>
      <c r="O120" s="6">
        <f t="shared" si="23"/>
        <v>1248.6575811866262</v>
      </c>
      <c r="P120" s="8">
        <f t="shared" si="24"/>
        <v>8934.8386920465255</v>
      </c>
    </row>
    <row r="121" spans="1:16" x14ac:dyDescent="0.2">
      <c r="A121" s="21" t="s">
        <v>21</v>
      </c>
      <c r="B121" s="6">
        <f t="shared" si="25"/>
        <v>119</v>
      </c>
      <c r="C121" s="6">
        <f t="shared" si="29"/>
        <v>8.0500000000000007</v>
      </c>
      <c r="D121" s="6">
        <f t="shared" si="17"/>
        <v>1083.6194444444443</v>
      </c>
      <c r="E121" s="6">
        <v>2</v>
      </c>
      <c r="F121" s="6">
        <f t="shared" si="30"/>
        <v>-2</v>
      </c>
      <c r="G121" s="6">
        <v>18</v>
      </c>
      <c r="H121" s="6">
        <f t="shared" si="2"/>
        <v>28.98</v>
      </c>
      <c r="I121" s="6">
        <f t="shared" si="28"/>
        <v>8.0500000000000007</v>
      </c>
      <c r="J121" s="6">
        <f t="shared" si="26"/>
        <v>0.89444444444444482</v>
      </c>
      <c r="K121" s="6">
        <f t="shared" si="3"/>
        <v>90.438501189323702</v>
      </c>
      <c r="L121" s="6">
        <f t="shared" si="20"/>
        <v>-100.39045574636529</v>
      </c>
      <c r="M121" s="6">
        <f t="shared" si="22"/>
        <v>357.77777777777794</v>
      </c>
      <c r="N121" s="6">
        <f t="shared" si="31"/>
        <v>1177.2</v>
      </c>
      <c r="O121" s="6">
        <f t="shared" si="23"/>
        <v>1525.0258232207364</v>
      </c>
      <c r="P121" s="8">
        <f t="shared" si="24"/>
        <v>12276.457876926928</v>
      </c>
    </row>
    <row r="122" spans="1:16" x14ac:dyDescent="0.2">
      <c r="A122" s="22" t="s">
        <v>21</v>
      </c>
      <c r="B122" s="11">
        <f t="shared" si="25"/>
        <v>120</v>
      </c>
      <c r="C122" s="11">
        <f t="shared" si="29"/>
        <v>8.4972222222222236</v>
      </c>
      <c r="D122" s="11">
        <f t="shared" si="17"/>
        <v>1092.1166666666666</v>
      </c>
      <c r="E122" s="11">
        <v>2</v>
      </c>
      <c r="F122" s="11">
        <f t="shared" si="30"/>
        <v>0</v>
      </c>
      <c r="G122" s="11">
        <v>19</v>
      </c>
      <c r="H122" s="11">
        <f t="shared" si="2"/>
        <v>30.590000000000003</v>
      </c>
      <c r="I122" s="11">
        <f t="shared" si="28"/>
        <v>8.4972222222222236</v>
      </c>
      <c r="J122" s="11">
        <f t="shared" si="26"/>
        <v>0.44722222222222285</v>
      </c>
      <c r="K122" s="11">
        <f t="shared" si="3"/>
        <v>100.76635472020327</v>
      </c>
      <c r="L122" s="11">
        <f t="shared" si="20"/>
        <v>0</v>
      </c>
      <c r="M122" s="11">
        <f t="shared" si="22"/>
        <v>178.88888888888914</v>
      </c>
      <c r="N122" s="11">
        <f t="shared" si="31"/>
        <v>1177.2</v>
      </c>
      <c r="O122" s="11">
        <f t="shared" si="23"/>
        <v>1456.8552436090924</v>
      </c>
      <c r="P122" s="12">
        <f t="shared" si="24"/>
        <v>12379.222750556151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James</dc:creator>
  <cp:lastModifiedBy>Thomas James</cp:lastModifiedBy>
  <dcterms:created xsi:type="dcterms:W3CDTF">2017-10-31T14:41:28Z</dcterms:created>
  <dcterms:modified xsi:type="dcterms:W3CDTF">2017-12-01T10:40:18Z</dcterms:modified>
</cp:coreProperties>
</file>