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charts/style3.xml" ContentType="application/vnd.ms-office.chartstyle+xml"/>
  <Override PartName="/xl/charts/colors3.xml" ContentType="application/vnd.ms-office.chartcolorstyle+xml"/>
  <Override PartName="/xl/charts/chart2.xml" ContentType="application/vnd.openxmlformats-officedocument.drawingml.chart+xml"/>
  <Override PartName="/xl/charts/style4.xml" ContentType="application/vnd.ms-office.chartstyle+xml"/>
  <Override PartName="/xl/charts/colors4.xml" ContentType="application/vnd.ms-office.chartcolorstyle+xml"/>
  <Override PartName="/xl/charts/chart3.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4.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charts/style6.xml" ContentType="application/vnd.ms-office.chartstyle+xml"/>
  <Override PartName="/xl/charts/colors6.xml" ContentType="application/vnd.ms-office.chartcolorstyle+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hidePivotFieldList="1" defaultThemeVersion="166925"/>
  <mc:AlternateContent xmlns:mc="http://schemas.openxmlformats.org/markup-compatibility/2006">
    <mc:Choice Requires="x15">
      <x15ac:absPath xmlns:x15ac="http://schemas.microsoft.com/office/spreadsheetml/2010/11/ac" url="C:\Academic year 2023-2024\Modules\BMPF7102  QRM\Week 7\"/>
    </mc:Choice>
  </mc:AlternateContent>
  <xr:revisionPtr revIDLastSave="0" documentId="13_ncr:1_{983592EB-1EF4-432A-8C45-4528D1022DAE}" xr6:coauthVersionLast="47" xr6:coauthVersionMax="47" xr10:uidLastSave="{00000000-0000-0000-0000-000000000000}"/>
  <bookViews>
    <workbookView xWindow="-110" yWindow="-110" windowWidth="22780" windowHeight="14660" xr2:uid="{3D5619FF-04F6-41C5-8A51-70DD5689711F}"/>
  </bookViews>
  <sheets>
    <sheet name="Data 2" sheetId="23" r:id="rId1"/>
    <sheet name="Tests &amp; Normality" sheetId="9" r:id="rId2"/>
    <sheet name="Descriptive summary" sheetId="16" r:id="rId3"/>
    <sheet name="Pivot" sheetId="11" r:id="rId4"/>
    <sheet name="AvMR" sheetId="12" r:id="rId5"/>
    <sheet name="LoSvMR" sheetId="4" r:id="rId6"/>
    <sheet name="GvLoS" sheetId="7" r:id="rId7"/>
    <sheet name="GvAge" sheetId="6" r:id="rId8"/>
    <sheet name="ANOVA JSvG" sheetId="13" r:id="rId9"/>
    <sheet name="Correlation AvLoS" sheetId="15" r:id="rId10"/>
    <sheet name="Scatter AvLoS" sheetId="2" r:id="rId11"/>
    <sheet name="Regression AvLoS" sheetId="10" r:id="rId12"/>
    <sheet name="t Table" sheetId="22" r:id="rId13"/>
    <sheet name="Hypothesis summary" sheetId="14" r:id="rId14"/>
    <sheet name="Sheet8" sheetId="21" r:id="rId15"/>
  </sheets>
  <definedNames>
    <definedName name="_xlnm._FilterDatabase" localSheetId="1" hidden="1">'Tests &amp; Normality'!$A$7:$F$27</definedName>
    <definedName name="_xlchart.v1.0" hidden="1">'Tests &amp; Normality'!$C$7</definedName>
    <definedName name="_xlchart.v1.1" hidden="1">'Tests &amp; Normality'!$C$8:$C$27</definedName>
    <definedName name="_xlchart.v1.2" hidden="1">'Tests &amp; Normality'!$D$7</definedName>
    <definedName name="_xlchart.v1.3" hidden="1">'Tests &amp; Normality'!$D$8:$D$27</definedName>
  </definedNames>
  <calcPr calcId="191029"/>
  <pivotCaches>
    <pivotCache cacheId="74" r:id="rId16"/>
    <pivotCache cacheId="75" r:id="rId17"/>
    <pivotCache cacheId="76" r:id="rId18"/>
    <pivotCache cacheId="77" r:id="rId1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9" i="15" l="1"/>
  <c r="B35" i="16"/>
  <c r="B34" i="16"/>
  <c r="B33" i="16"/>
  <c r="B32" i="16"/>
  <c r="B31" i="16"/>
  <c r="B30" i="16"/>
  <c r="D32" i="2"/>
  <c r="C27" i="15" l="1"/>
  <c r="C24" i="15"/>
  <c r="J30" i="13"/>
  <c r="D30" i="2" l="1"/>
</calcChain>
</file>

<file path=xl/sharedStrings.xml><?xml version="1.0" encoding="utf-8"?>
<sst xmlns="http://schemas.openxmlformats.org/spreadsheetml/2006/main" count="702" uniqueCount="177">
  <si>
    <t>M</t>
  </si>
  <si>
    <t>F</t>
  </si>
  <si>
    <t>Data collected from 20 employees of firm X</t>
  </si>
  <si>
    <t>Role : M = Managerial; A = Adminstrative</t>
  </si>
  <si>
    <t>J Job Satisfaction : A : Little Satisfaction; D = Very staisfied</t>
  </si>
  <si>
    <t>Respondent</t>
  </si>
  <si>
    <t>M/F</t>
  </si>
  <si>
    <t>Age (yrs)</t>
  </si>
  <si>
    <t>length of Service</t>
  </si>
  <si>
    <t>Role (M/A)</t>
  </si>
  <si>
    <t>Job Satisfaction (A /B/C/D)</t>
  </si>
  <si>
    <t>a</t>
  </si>
  <si>
    <t>b</t>
  </si>
  <si>
    <t>c</t>
  </si>
  <si>
    <t>d</t>
  </si>
  <si>
    <t>e</t>
  </si>
  <si>
    <t>f</t>
  </si>
  <si>
    <t>g</t>
  </si>
  <si>
    <t>h</t>
  </si>
  <si>
    <t>i</t>
  </si>
  <si>
    <t>j</t>
  </si>
  <si>
    <t>k</t>
  </si>
  <si>
    <t>l</t>
  </si>
  <si>
    <t>m</t>
  </si>
  <si>
    <t>n</t>
  </si>
  <si>
    <t>o</t>
  </si>
  <si>
    <t>p</t>
  </si>
  <si>
    <t>q</t>
  </si>
  <si>
    <t>s</t>
  </si>
  <si>
    <t>t</t>
  </si>
  <si>
    <t>r</t>
  </si>
  <si>
    <t>A</t>
  </si>
  <si>
    <t>B</t>
  </si>
  <si>
    <t>C</t>
  </si>
  <si>
    <t>D</t>
  </si>
  <si>
    <t>t-Test: Two-Sample Assuming Unequal Variances</t>
  </si>
  <si>
    <t>Mean</t>
  </si>
  <si>
    <t>Variance</t>
  </si>
  <si>
    <t>Observations</t>
  </si>
  <si>
    <t>Hypothesized Mean Difference</t>
  </si>
  <si>
    <t>df</t>
  </si>
  <si>
    <t>t Stat</t>
  </si>
  <si>
    <t>P(T&lt;=t) one-tail</t>
  </si>
  <si>
    <t>t Critical one-tail</t>
  </si>
  <si>
    <t>P(T&lt;=t) two-tail</t>
  </si>
  <si>
    <t>t Critical two-tail</t>
  </si>
  <si>
    <t>StDev</t>
  </si>
  <si>
    <t>Independent variable</t>
  </si>
  <si>
    <t>Role (Management Categories A vs M)</t>
  </si>
  <si>
    <t xml:space="preserve">Dependent variable </t>
  </si>
  <si>
    <t>Stdev</t>
  </si>
  <si>
    <t>(Age ( Continuous scale)</t>
  </si>
  <si>
    <t>Females</t>
  </si>
  <si>
    <t>Males</t>
  </si>
  <si>
    <t>(Length of Service ( Continuous scale)</t>
  </si>
  <si>
    <t>Length of service  and Role (A/M)</t>
  </si>
  <si>
    <t>Length of service  and Gender (F/M)</t>
  </si>
  <si>
    <t>Relationship questions</t>
  </si>
  <si>
    <t>Age and Length of service</t>
  </si>
  <si>
    <t>SUMMARY OUTPUT</t>
  </si>
  <si>
    <t>Regression Statistics</t>
  </si>
  <si>
    <t>Multiple R</t>
  </si>
  <si>
    <t>R Square</t>
  </si>
  <si>
    <t>Adjusted R Square</t>
  </si>
  <si>
    <t>Standard Error</t>
  </si>
  <si>
    <t>ANOVA</t>
  </si>
  <si>
    <t>Regression</t>
  </si>
  <si>
    <t>Residual</t>
  </si>
  <si>
    <t>Total</t>
  </si>
  <si>
    <t>Intercept</t>
  </si>
  <si>
    <t>SS</t>
  </si>
  <si>
    <t>MS</t>
  </si>
  <si>
    <t>Significance F</t>
  </si>
  <si>
    <t>Coefficients</t>
  </si>
  <si>
    <t>P-value</t>
  </si>
  <si>
    <t>Lower 95%</t>
  </si>
  <si>
    <t>Upper 95%</t>
  </si>
  <si>
    <t>Lower 95.0%</t>
  </si>
  <si>
    <t>Upper 95.0%</t>
  </si>
  <si>
    <t>PROBABILITY OUTPUT</t>
  </si>
  <si>
    <t>Percentile</t>
  </si>
  <si>
    <t>Correlation (Age v Length of Service)</t>
  </si>
  <si>
    <t>Possible Inferential Statistics Questions</t>
  </si>
  <si>
    <t>Age and Gender (F/M)</t>
  </si>
  <si>
    <t>Difference questions</t>
  </si>
  <si>
    <t>Column Labels</t>
  </si>
  <si>
    <t>Grand Total</t>
  </si>
  <si>
    <t>Row Labels</t>
  </si>
  <si>
    <t>Count of Role (M/A)</t>
  </si>
  <si>
    <t>Correlation</t>
  </si>
  <si>
    <t xml:space="preserve"> (Gender Categories F vs M)</t>
  </si>
  <si>
    <t>Gender (Categories F vs M)</t>
  </si>
  <si>
    <t>Select the variable data for Elnght of service and Age</t>
  </si>
  <si>
    <t>Then select Insert , scatter chart</t>
  </si>
  <si>
    <t>Regression (Ave vs Length of Service)</t>
  </si>
  <si>
    <t>Managerial role (Categories A vs M)</t>
  </si>
  <si>
    <t>Age and Role (A/M)</t>
  </si>
  <si>
    <t>Anova: Single Factor</t>
  </si>
  <si>
    <t>SUMMARY</t>
  </si>
  <si>
    <t>Groups</t>
  </si>
  <si>
    <t>Count</t>
  </si>
  <si>
    <t>Sum</t>
  </si>
  <si>
    <t>Average</t>
  </si>
  <si>
    <t>Source of Variation</t>
  </si>
  <si>
    <t>F crit</t>
  </si>
  <si>
    <t>Between Groups</t>
  </si>
  <si>
    <t>Within Groups</t>
  </si>
  <si>
    <t>Standard Error (SE)</t>
  </si>
  <si>
    <t>Low (SE) so good accuracy</t>
  </si>
  <si>
    <t>t tests</t>
  </si>
  <si>
    <t>Age and Job Satisfaction (A/B/C/D)</t>
  </si>
  <si>
    <t>Scatter Graph</t>
  </si>
  <si>
    <t>Tests</t>
  </si>
  <si>
    <t>For calc standard deviation , use =STDEV(range)</t>
  </si>
  <si>
    <t>t Test assumptions</t>
  </si>
  <si>
    <t>The main assumptions are: normality, homogeneity of variance, and independence. Normality means that the distribution of the data is approximately symmetric and bell-shaped. Homogeneity of variance means that the variance of the two groups is similar. Independence means that the observations in each group are not influenced by each other. You can check these assumptions by using graphical and numerical methods, such as histograms, boxplots, qqplots, shapiro.test(), and bartlett.test()</t>
  </si>
  <si>
    <t>Hypothesis</t>
  </si>
  <si>
    <t>Supported / Accepted</t>
  </si>
  <si>
    <t>Not supported / Rejected</t>
  </si>
  <si>
    <t>Hypothesis tests</t>
  </si>
  <si>
    <t>Column 1</t>
  </si>
  <si>
    <t>Column 2</t>
  </si>
  <si>
    <t>Age</t>
  </si>
  <si>
    <t>Length of Service</t>
  </si>
  <si>
    <r>
      <t xml:space="preserve">In this example, 59.3% of the variation in the </t>
    </r>
    <r>
      <rPr>
        <u/>
        <sz val="11"/>
        <color rgb="FF000000"/>
        <rFont val="Calibri"/>
        <family val="2"/>
        <scheme val="minor"/>
      </rPr>
      <t xml:space="preserve">number of years service </t>
    </r>
    <r>
      <rPr>
        <sz val="11"/>
        <color rgb="FF000000"/>
        <rFont val="Calibri"/>
        <family val="2"/>
        <scheme val="minor"/>
      </rPr>
      <t xml:space="preserve">can be explained by the </t>
    </r>
    <r>
      <rPr>
        <u/>
        <sz val="11"/>
        <color rgb="FF000000"/>
        <rFont val="Calibri"/>
        <family val="2"/>
        <scheme val="minor"/>
      </rPr>
      <t>age</t>
    </r>
    <r>
      <rPr>
        <sz val="11"/>
        <color rgb="FF000000"/>
        <rFont val="Calibri"/>
        <family val="2"/>
        <scheme val="minor"/>
      </rPr>
      <t xml:space="preserve"> of the individuals.</t>
    </r>
  </si>
  <si>
    <t>A strong relationship is indicated by the length of service</t>
  </si>
  <si>
    <t>Increases in the number of years of services have a consistent effect on age</t>
  </si>
  <si>
    <t>As age increases so does length of service indicating that more training for those in services longer would be sensible.</t>
  </si>
  <si>
    <t>N</t>
  </si>
  <si>
    <t>Correlation coefficient</t>
  </si>
  <si>
    <t>p-value</t>
  </si>
  <si>
    <t>Correlation coeffieient equation =C24*SQRT(C25-2)/SQRT(1-C24^2)</t>
  </si>
  <si>
    <t>We can conclude that the correlation coefficient is statistically significant.</t>
  </si>
  <si>
    <t xml:space="preserve">p- value </t>
  </si>
  <si>
    <t>&lt;.05</t>
  </si>
  <si>
    <t>The R² = 0.5938 indicates a lot of variance around the mean between age and length of service, with low p-value &lt;.05</t>
  </si>
  <si>
    <t>0.77 strong positive correlation and low p value &lt;.05</t>
  </si>
  <si>
    <t>A good relationship and low p value &lt;.05</t>
  </si>
  <si>
    <t xml:space="preserve">R² </t>
  </si>
  <si>
    <t>I calculated this on the correlation tab</t>
  </si>
  <si>
    <t>Accept H1, the alternative hypothesis.  There is a strong relationship between Age and Length of service</t>
  </si>
  <si>
    <t>Max Age</t>
  </si>
  <si>
    <t>Min Age</t>
  </si>
  <si>
    <t>Max LoService</t>
  </si>
  <si>
    <t>Min LoService</t>
  </si>
  <si>
    <t>on F tables 3.24, 3.23 is less , so conclude that accept H0, no difference in their age and how satisfied they are.</t>
  </si>
  <si>
    <t>AvMR</t>
  </si>
  <si>
    <t>Name of Tab</t>
  </si>
  <si>
    <t>Count Females</t>
  </si>
  <si>
    <t>Count Males</t>
  </si>
  <si>
    <t>Sum of length of Service</t>
  </si>
  <si>
    <t>Count of Age (yrs)</t>
  </si>
  <si>
    <t>Count of length of Service</t>
  </si>
  <si>
    <t>LoSvMR</t>
  </si>
  <si>
    <t>GvLoS</t>
  </si>
  <si>
    <t>GvAge</t>
  </si>
  <si>
    <t>Gender and Job Satisfaction and number of years service (Length of Service)</t>
  </si>
  <si>
    <t>ANOVA JSvG</t>
  </si>
  <si>
    <t>Correlation AvLoS</t>
  </si>
  <si>
    <t>Scatter AvLoS</t>
  </si>
  <si>
    <t>Regression AvLoS</t>
  </si>
  <si>
    <t>Hypothesis summary</t>
  </si>
  <si>
    <t>Always include a summary table of hypothesis claims</t>
  </si>
  <si>
    <t>Calcualting the p-value =T.DIST.2T(C27,C25-2)</t>
  </si>
  <si>
    <t xml:space="preserve"> If we use the significance level of alpha &lt;.05, then we would reject the null hypothesis in this case the p value (.0000702) is less than .05.</t>
  </si>
  <si>
    <t>Normal distribution</t>
  </si>
  <si>
    <t> a negative excess kurtosis means that a distribution has a wide peak with heavy tails.</t>
  </si>
  <si>
    <t>Test for normality</t>
  </si>
  <si>
    <t xml:space="preserve">https://www.ai-therapy.com/psychology-statistics/distributions/normal </t>
  </si>
  <si>
    <t>View Histograms</t>
  </si>
  <si>
    <t>Q Q Plots</t>
  </si>
  <si>
    <t>DF on table is always N-1 (20-1=19 DF)</t>
  </si>
  <si>
    <t>Select the Age and length of service without labels, use this website to check normality</t>
  </si>
  <si>
    <t>Normality</t>
  </si>
  <si>
    <t>All normal</t>
  </si>
  <si>
    <t>Results and Explanations</t>
  </si>
  <si>
    <t>use = stdev(….) function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</si>
</sst>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
    <numFmt numFmtId="166" formatCode="0.0"/>
  </numFmts>
  <fonts count="8" x14ac:knownFonts="1">
    <font>
      <sz val="11"/>
      <color theme="1"/>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
      <sz val="10"/>
      <color theme="1"/>
      <name val="Segoe UI"/>
      <family val="2"/>
    </font>
    <font>
      <sz val="11"/>
      <color rgb="FF000000"/>
      <name val="Calibri"/>
      <family val="2"/>
      <scheme val="minor"/>
    </font>
    <font>
      <u/>
      <sz val="11"/>
      <color rgb="FF000000"/>
      <name val="Calibri"/>
      <family val="2"/>
      <scheme val="minor"/>
    </font>
    <font>
      <b/>
      <sz val="12"/>
      <color theme="1"/>
      <name val="Calibri"/>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FFFF00"/>
        <bgColor indexed="64"/>
      </patternFill>
    </fill>
    <fill>
      <patternFill patternType="solid">
        <fgColor rgb="FF92D050"/>
        <bgColor indexed="64"/>
      </patternFill>
    </fill>
    <fill>
      <patternFill patternType="solid">
        <fgColor rgb="FF33CC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46">
    <xf numFmtId="0" fontId="0" fillId="0" borderId="0" xfId="0"/>
    <xf numFmtId="0" fontId="0" fillId="0" borderId="1" xfId="0" applyBorder="1"/>
    <xf numFmtId="0" fontId="0" fillId="0" borderId="2" xfId="0" applyBorder="1"/>
    <xf numFmtId="0" fontId="2" fillId="0" borderId="3" xfId="0" applyFont="1" applyBorder="1" applyAlignment="1">
      <alignment horizontal="center"/>
    </xf>
    <xf numFmtId="164" fontId="0" fillId="0" borderId="0" xfId="0" applyNumberFormat="1"/>
    <xf numFmtId="164" fontId="0" fillId="0" borderId="2" xfId="0" applyNumberFormat="1" applyBorder="1"/>
    <xf numFmtId="165" fontId="0" fillId="0" borderId="0" xfId="0" applyNumberFormat="1"/>
    <xf numFmtId="165" fontId="0" fillId="0" borderId="2" xfId="0" applyNumberFormat="1" applyBorder="1"/>
    <xf numFmtId="0" fontId="2" fillId="0" borderId="3" xfId="0" applyFont="1" applyBorder="1" applyAlignment="1">
      <alignment horizontal="centerContinuous"/>
    </xf>
    <xf numFmtId="0" fontId="0" fillId="2" borderId="1" xfId="0" applyFill="1" applyBorder="1"/>
    <xf numFmtId="0" fontId="0" fillId="0" borderId="0" xfId="0" pivotButton="1"/>
    <xf numFmtId="0" fontId="0" fillId="0" borderId="0" xfId="0" applyAlignment="1">
      <alignment horizontal="left"/>
    </xf>
    <xf numFmtId="0" fontId="0" fillId="0" borderId="0" xfId="0" applyAlignment="1">
      <alignment horizontal="left" indent="1"/>
    </xf>
    <xf numFmtId="165" fontId="0" fillId="3" borderId="0" xfId="0" applyNumberFormat="1" applyFill="1"/>
    <xf numFmtId="164" fontId="0" fillId="3" borderId="0" xfId="0" applyNumberFormat="1" applyFill="1"/>
    <xf numFmtId="2" fontId="0" fillId="0" borderId="0" xfId="0" applyNumberFormat="1"/>
    <xf numFmtId="2" fontId="0" fillId="0" borderId="2" xfId="0" applyNumberFormat="1" applyBorder="1"/>
    <xf numFmtId="2" fontId="0" fillId="3" borderId="0" xfId="0" applyNumberFormat="1" applyFill="1"/>
    <xf numFmtId="0" fontId="0" fillId="0" borderId="4" xfId="0" applyBorder="1"/>
    <xf numFmtId="166" fontId="0" fillId="0" borderId="0" xfId="0" applyNumberFormat="1"/>
    <xf numFmtId="166" fontId="0" fillId="0" borderId="2" xfId="0" applyNumberFormat="1" applyBorder="1"/>
    <xf numFmtId="0" fontId="3" fillId="0" borderId="0" xfId="1"/>
    <xf numFmtId="0" fontId="0" fillId="3" borderId="0" xfId="0" applyFill="1"/>
    <xf numFmtId="0" fontId="0" fillId="3" borderId="1" xfId="0" applyFill="1" applyBorder="1"/>
    <xf numFmtId="2" fontId="0" fillId="0" borderId="1" xfId="0" applyNumberFormat="1" applyBorder="1"/>
    <xf numFmtId="2" fontId="0" fillId="3" borderId="1" xfId="0" applyNumberFormat="1" applyFill="1" applyBorder="1"/>
    <xf numFmtId="0" fontId="4" fillId="0" borderId="0" xfId="0" applyFont="1" applyAlignment="1">
      <alignment wrapText="1"/>
    </xf>
    <xf numFmtId="0" fontId="0" fillId="0" borderId="0" xfId="0" applyAlignment="1">
      <alignment wrapText="1"/>
    </xf>
    <xf numFmtId="0" fontId="1" fillId="0" borderId="0" xfId="0" applyFont="1"/>
    <xf numFmtId="0" fontId="5" fillId="0" borderId="0" xfId="0" applyFont="1"/>
    <xf numFmtId="0" fontId="0" fillId="4" borderId="0" xfId="0" applyFill="1"/>
    <xf numFmtId="0" fontId="0" fillId="4" borderId="2" xfId="0" applyFill="1" applyBorder="1"/>
    <xf numFmtId="0" fontId="0" fillId="3" borderId="5" xfId="0" applyFill="1" applyBorder="1"/>
    <xf numFmtId="0" fontId="0" fillId="0" borderId="5" xfId="0" applyBorder="1"/>
    <xf numFmtId="0" fontId="0" fillId="0" borderId="1" xfId="0" applyBorder="1" applyAlignment="1">
      <alignment wrapText="1"/>
    </xf>
    <xf numFmtId="0" fontId="5" fillId="0" borderId="1" xfId="0" applyFont="1" applyBorder="1" applyAlignment="1">
      <alignment wrapText="1"/>
    </xf>
    <xf numFmtId="164" fontId="0" fillId="4" borderId="0" xfId="0" applyNumberFormat="1" applyFill="1"/>
    <xf numFmtId="0" fontId="1" fillId="4" borderId="1" xfId="0" applyFont="1" applyFill="1" applyBorder="1"/>
    <xf numFmtId="0" fontId="0" fillId="4" borderId="1" xfId="0" applyFill="1" applyBorder="1"/>
    <xf numFmtId="0" fontId="0" fillId="5" borderId="1" xfId="0" applyFill="1" applyBorder="1"/>
    <xf numFmtId="0" fontId="0" fillId="5" borderId="0" xfId="0" applyFill="1"/>
    <xf numFmtId="1" fontId="0" fillId="0" borderId="0" xfId="0" applyNumberFormat="1"/>
    <xf numFmtId="0" fontId="0" fillId="5" borderId="0" xfId="0" applyFill="1" applyAlignment="1">
      <alignment wrapText="1"/>
    </xf>
    <xf numFmtId="0" fontId="7" fillId="0" borderId="0" xfId="0" applyFont="1"/>
    <xf numFmtId="0" fontId="0" fillId="6" borderId="0" xfId="0" applyFill="1"/>
    <xf numFmtId="0" fontId="1" fillId="0" borderId="0" xfId="0" applyFont="1" applyAlignment="1">
      <alignment wrapText="1"/>
    </xf>
  </cellXfs>
  <cellStyles count="2">
    <cellStyle name="Hyperlink" xfId="1" builtinId="8"/>
    <cellStyle name="Normal" xfId="0" builtinId="0"/>
  </cellStyles>
  <dxfs count="0"/>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2.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3.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4.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statistical tests and explanations.xlsx]Descriptive summary!PivotTable30</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length of Service by Role (M/A)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summary'!$J$7</c:f>
              <c:strCache>
                <c:ptCount val="1"/>
                <c:pt idx="0">
                  <c:v>Total</c:v>
                </c:pt>
              </c:strCache>
            </c:strRef>
          </c:tx>
          <c:spPr>
            <a:solidFill>
              <a:schemeClr val="accent1"/>
            </a:solidFill>
            <a:ln>
              <a:noFill/>
            </a:ln>
            <a:effectLst/>
          </c:spPr>
          <c:invertIfNegative val="0"/>
          <c:cat>
            <c:strRef>
              <c:f>'Descriptive summary'!$I$8:$I$9</c:f>
              <c:strCache>
                <c:ptCount val="2"/>
                <c:pt idx="0">
                  <c:v>A</c:v>
                </c:pt>
                <c:pt idx="1">
                  <c:v>M</c:v>
                </c:pt>
              </c:strCache>
            </c:strRef>
          </c:cat>
          <c:val>
            <c:numRef>
              <c:f>'Descriptive summary'!$J$8:$J$9</c:f>
              <c:numCache>
                <c:formatCode>General</c:formatCode>
                <c:ptCount val="2"/>
                <c:pt idx="0">
                  <c:v>12</c:v>
                </c:pt>
                <c:pt idx="1">
                  <c:v>8</c:v>
                </c:pt>
              </c:numCache>
            </c:numRef>
          </c:val>
          <c:extLst>
            <c:ext xmlns:c16="http://schemas.microsoft.com/office/drawing/2014/chart" uri="{C3380CC4-5D6E-409C-BE32-E72D297353CC}">
              <c16:uniqueId val="{00000000-8063-4CEF-A1E4-A6CDFE455475}"/>
            </c:ext>
          </c:extLst>
        </c:ser>
        <c:dLbls>
          <c:showLegendKey val="0"/>
          <c:showVal val="0"/>
          <c:showCatName val="0"/>
          <c:showSerName val="0"/>
          <c:showPercent val="0"/>
          <c:showBubbleSize val="0"/>
        </c:dLbls>
        <c:gapWidth val="219"/>
        <c:overlap val="-27"/>
        <c:axId val="1819645744"/>
        <c:axId val="1686491968"/>
      </c:barChart>
      <c:catAx>
        <c:axId val="1819645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6491968"/>
        <c:crosses val="autoZero"/>
        <c:auto val="1"/>
        <c:lblAlgn val="ctr"/>
        <c:lblOffset val="100"/>
        <c:noMultiLvlLbl val="0"/>
      </c:catAx>
      <c:valAx>
        <c:axId val="1686491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9645744"/>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statistical tests and explanations.xlsx]Descriptive summary!PivotTable17</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Age (yrs) by M/F</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summary'!$J$28</c:f>
              <c:strCache>
                <c:ptCount val="1"/>
                <c:pt idx="0">
                  <c:v>Total</c:v>
                </c:pt>
              </c:strCache>
            </c:strRef>
          </c:tx>
          <c:spPr>
            <a:solidFill>
              <a:schemeClr val="accent1"/>
            </a:solidFill>
            <a:ln>
              <a:noFill/>
            </a:ln>
            <a:effectLst/>
          </c:spPr>
          <c:invertIfNegative val="0"/>
          <c:cat>
            <c:strRef>
              <c:f>'Descriptive summary'!$I$29:$I$30</c:f>
              <c:strCache>
                <c:ptCount val="2"/>
                <c:pt idx="0">
                  <c:v>F</c:v>
                </c:pt>
                <c:pt idx="1">
                  <c:v>M</c:v>
                </c:pt>
              </c:strCache>
            </c:strRef>
          </c:cat>
          <c:val>
            <c:numRef>
              <c:f>'Descriptive summary'!$J$29:$J$30</c:f>
              <c:numCache>
                <c:formatCode>General</c:formatCode>
                <c:ptCount val="2"/>
                <c:pt idx="0">
                  <c:v>11</c:v>
                </c:pt>
                <c:pt idx="1">
                  <c:v>9</c:v>
                </c:pt>
              </c:numCache>
            </c:numRef>
          </c:val>
          <c:extLst>
            <c:ext xmlns:c16="http://schemas.microsoft.com/office/drawing/2014/chart" uri="{C3380CC4-5D6E-409C-BE32-E72D297353CC}">
              <c16:uniqueId val="{00000000-890A-4175-88A6-727597553291}"/>
            </c:ext>
          </c:extLst>
        </c:ser>
        <c:dLbls>
          <c:showLegendKey val="0"/>
          <c:showVal val="0"/>
          <c:showCatName val="0"/>
          <c:showSerName val="0"/>
          <c:showPercent val="0"/>
          <c:showBubbleSize val="0"/>
        </c:dLbls>
        <c:gapWidth val="219"/>
        <c:overlap val="-27"/>
        <c:axId val="1683757328"/>
        <c:axId val="1679483840"/>
      </c:barChart>
      <c:catAx>
        <c:axId val="1683757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9483840"/>
        <c:crosses val="autoZero"/>
        <c:auto val="1"/>
        <c:lblAlgn val="ctr"/>
        <c:lblOffset val="100"/>
        <c:noMultiLvlLbl val="0"/>
      </c:catAx>
      <c:valAx>
        <c:axId val="1679483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3757328"/>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statistical tests and explanations.xlsx]Descriptive summary!PivotTable35</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length of Service by Job Satisfaction (A /B/C/D)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summary'!$J$50</c:f>
              <c:strCache>
                <c:ptCount val="1"/>
                <c:pt idx="0">
                  <c:v>Total</c:v>
                </c:pt>
              </c:strCache>
            </c:strRef>
          </c:tx>
          <c:spPr>
            <a:solidFill>
              <a:schemeClr val="accent1"/>
            </a:solidFill>
            <a:ln>
              <a:noFill/>
            </a:ln>
            <a:effectLst/>
          </c:spPr>
          <c:invertIfNegative val="0"/>
          <c:cat>
            <c:strRef>
              <c:f>'Descriptive summary'!$I$51:$I$54</c:f>
              <c:strCache>
                <c:ptCount val="4"/>
                <c:pt idx="0">
                  <c:v>A</c:v>
                </c:pt>
                <c:pt idx="1">
                  <c:v>B</c:v>
                </c:pt>
                <c:pt idx="2">
                  <c:v>C</c:v>
                </c:pt>
                <c:pt idx="3">
                  <c:v>D</c:v>
                </c:pt>
              </c:strCache>
            </c:strRef>
          </c:cat>
          <c:val>
            <c:numRef>
              <c:f>'Descriptive summary'!$J$51:$J$54</c:f>
              <c:numCache>
                <c:formatCode>General</c:formatCode>
                <c:ptCount val="4"/>
                <c:pt idx="0">
                  <c:v>75</c:v>
                </c:pt>
                <c:pt idx="1">
                  <c:v>77</c:v>
                </c:pt>
                <c:pt idx="2">
                  <c:v>47</c:v>
                </c:pt>
                <c:pt idx="3">
                  <c:v>47</c:v>
                </c:pt>
              </c:numCache>
            </c:numRef>
          </c:val>
          <c:extLst>
            <c:ext xmlns:c16="http://schemas.microsoft.com/office/drawing/2014/chart" uri="{C3380CC4-5D6E-409C-BE32-E72D297353CC}">
              <c16:uniqueId val="{00000000-66DA-42C6-9845-5B3F6B06A92B}"/>
            </c:ext>
          </c:extLst>
        </c:ser>
        <c:dLbls>
          <c:showLegendKey val="0"/>
          <c:showVal val="0"/>
          <c:showCatName val="0"/>
          <c:showSerName val="0"/>
          <c:showPercent val="0"/>
          <c:showBubbleSize val="0"/>
        </c:dLbls>
        <c:gapWidth val="219"/>
        <c:overlap val="-27"/>
        <c:axId val="578761583"/>
        <c:axId val="1684589888"/>
      </c:barChart>
      <c:catAx>
        <c:axId val="5787615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4589888"/>
        <c:crosses val="autoZero"/>
        <c:auto val="1"/>
        <c:lblAlgn val="ctr"/>
        <c:lblOffset val="100"/>
        <c:noMultiLvlLbl val="0"/>
      </c:catAx>
      <c:valAx>
        <c:axId val="16845898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8761583"/>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AvLoS'!$D$7</c:f>
              <c:strCache>
                <c:ptCount val="1"/>
                <c:pt idx="0">
                  <c:v>length of Service</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layout>
                <c:manualLayout>
                  <c:x val="-0.25524178682015064"/>
                  <c:y val="-0.156439245924135"/>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sz="1400" b="1" baseline="0"/>
                      <a:t>R² = 0.5938</a:t>
                    </a:r>
                    <a:endParaRPr lang="en-US" sz="1400" b="1"/>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'Scatter AvLoS'!$C$8:$C$27</c:f>
              <c:numCache>
                <c:formatCode>General</c:formatCode>
                <c:ptCount val="20"/>
                <c:pt idx="0">
                  <c:v>34</c:v>
                </c:pt>
                <c:pt idx="1">
                  <c:v>23</c:v>
                </c:pt>
                <c:pt idx="2">
                  <c:v>45</c:v>
                </c:pt>
                <c:pt idx="3">
                  <c:v>54</c:v>
                </c:pt>
                <c:pt idx="4">
                  <c:v>59</c:v>
                </c:pt>
                <c:pt idx="5">
                  <c:v>57</c:v>
                </c:pt>
                <c:pt idx="6">
                  <c:v>34</c:v>
                </c:pt>
                <c:pt idx="7">
                  <c:v>68</c:v>
                </c:pt>
                <c:pt idx="8">
                  <c:v>53</c:v>
                </c:pt>
                <c:pt idx="9">
                  <c:v>43</c:v>
                </c:pt>
                <c:pt idx="10">
                  <c:v>21</c:v>
                </c:pt>
                <c:pt idx="11">
                  <c:v>44</c:v>
                </c:pt>
                <c:pt idx="12">
                  <c:v>62</c:v>
                </c:pt>
                <c:pt idx="13">
                  <c:v>58</c:v>
                </c:pt>
                <c:pt idx="14">
                  <c:v>54</c:v>
                </c:pt>
                <c:pt idx="15">
                  <c:v>32</c:v>
                </c:pt>
                <c:pt idx="16">
                  <c:v>45</c:v>
                </c:pt>
                <c:pt idx="17">
                  <c:v>43</c:v>
                </c:pt>
                <c:pt idx="18">
                  <c:v>31</c:v>
                </c:pt>
                <c:pt idx="19">
                  <c:v>55</c:v>
                </c:pt>
              </c:numCache>
            </c:numRef>
          </c:xVal>
          <c:yVal>
            <c:numRef>
              <c:f>'Scatter AvLoS'!$D$8:$D$27</c:f>
              <c:numCache>
                <c:formatCode>General</c:formatCode>
                <c:ptCount val="20"/>
                <c:pt idx="0">
                  <c:v>7</c:v>
                </c:pt>
                <c:pt idx="1">
                  <c:v>1</c:v>
                </c:pt>
                <c:pt idx="2">
                  <c:v>5</c:v>
                </c:pt>
                <c:pt idx="3">
                  <c:v>16</c:v>
                </c:pt>
                <c:pt idx="4">
                  <c:v>27</c:v>
                </c:pt>
                <c:pt idx="5">
                  <c:v>19</c:v>
                </c:pt>
                <c:pt idx="6">
                  <c:v>4</c:v>
                </c:pt>
                <c:pt idx="7">
                  <c:v>31</c:v>
                </c:pt>
                <c:pt idx="8">
                  <c:v>22</c:v>
                </c:pt>
                <c:pt idx="9">
                  <c:v>20</c:v>
                </c:pt>
                <c:pt idx="10">
                  <c:v>1</c:v>
                </c:pt>
                <c:pt idx="11">
                  <c:v>10</c:v>
                </c:pt>
                <c:pt idx="12">
                  <c:v>23</c:v>
                </c:pt>
                <c:pt idx="13">
                  <c:v>10</c:v>
                </c:pt>
                <c:pt idx="14">
                  <c:v>3</c:v>
                </c:pt>
                <c:pt idx="15">
                  <c:v>2</c:v>
                </c:pt>
                <c:pt idx="16">
                  <c:v>7</c:v>
                </c:pt>
                <c:pt idx="17">
                  <c:v>4</c:v>
                </c:pt>
                <c:pt idx="18">
                  <c:v>10</c:v>
                </c:pt>
                <c:pt idx="19">
                  <c:v>24</c:v>
                </c:pt>
              </c:numCache>
            </c:numRef>
          </c:yVal>
          <c:smooth val="0"/>
          <c:extLst>
            <c:ext xmlns:c16="http://schemas.microsoft.com/office/drawing/2014/chart" uri="{C3380CC4-5D6E-409C-BE32-E72D297353CC}">
              <c16:uniqueId val="{00000000-74A4-482A-B16A-B876690245C4}"/>
            </c:ext>
          </c:extLst>
        </c:ser>
        <c:dLbls>
          <c:showLegendKey val="0"/>
          <c:showVal val="0"/>
          <c:showCatName val="0"/>
          <c:showSerName val="0"/>
          <c:showPercent val="0"/>
          <c:showBubbleSize val="0"/>
        </c:dLbls>
        <c:axId val="1978937455"/>
        <c:axId val="1978937871"/>
      </c:scatterChart>
      <c:valAx>
        <c:axId val="19789374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Age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8937871"/>
        <c:crosses val="autoZero"/>
        <c:crossBetween val="midCat"/>
      </c:valAx>
      <c:valAx>
        <c:axId val="1978937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 of Service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893745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Normal Probability Plot</a:t>
            </a:r>
          </a:p>
        </c:rich>
      </c:tx>
      <c:overlay val="0"/>
    </c:title>
    <c:autoTitleDeleted val="0"/>
    <c:plotArea>
      <c:layout/>
      <c:scatterChart>
        <c:scatterStyle val="lineMarker"/>
        <c:varyColors val="0"/>
        <c:ser>
          <c:idx val="0"/>
          <c:order val="0"/>
          <c:spPr>
            <a:ln w="19050">
              <a:noFill/>
            </a:ln>
          </c:spPr>
          <c:trendline>
            <c:trendlineType val="linear"/>
            <c:dispRSqr val="0"/>
            <c:dispEq val="0"/>
          </c:trendline>
          <c:trendline>
            <c:trendlineType val="linear"/>
            <c:dispRSqr val="0"/>
            <c:dispEq val="0"/>
          </c:trendline>
          <c:trendline>
            <c:trendlineType val="linear"/>
            <c:dispRSqr val="1"/>
            <c:dispEq val="1"/>
            <c:trendlineLbl>
              <c:layout>
                <c:manualLayout>
                  <c:x val="0.17431256415376634"/>
                  <c:y val="0.10897488751683408"/>
                </c:manualLayout>
              </c:layout>
              <c:numFmt formatCode="General" sourceLinked="0"/>
            </c:trendlineLbl>
          </c:trendline>
          <c:xVal>
            <c:numRef>
              <c:f>'Regression AvLoS'!$A$25:$A$44</c:f>
              <c:numCache>
                <c:formatCode>General</c:formatCode>
                <c:ptCount val="20"/>
                <c:pt idx="0">
                  <c:v>2.5</c:v>
                </c:pt>
                <c:pt idx="1">
                  <c:v>7.5</c:v>
                </c:pt>
                <c:pt idx="2">
                  <c:v>12.5</c:v>
                </c:pt>
                <c:pt idx="3">
                  <c:v>17.5</c:v>
                </c:pt>
                <c:pt idx="4">
                  <c:v>22.5</c:v>
                </c:pt>
                <c:pt idx="5">
                  <c:v>27.5</c:v>
                </c:pt>
                <c:pt idx="6">
                  <c:v>32.5</c:v>
                </c:pt>
                <c:pt idx="7">
                  <c:v>37.5</c:v>
                </c:pt>
                <c:pt idx="8">
                  <c:v>42.5</c:v>
                </c:pt>
                <c:pt idx="9">
                  <c:v>47.5</c:v>
                </c:pt>
                <c:pt idx="10">
                  <c:v>52.5</c:v>
                </c:pt>
                <c:pt idx="11">
                  <c:v>57.5</c:v>
                </c:pt>
                <c:pt idx="12">
                  <c:v>62.5</c:v>
                </c:pt>
                <c:pt idx="13">
                  <c:v>67.5</c:v>
                </c:pt>
                <c:pt idx="14">
                  <c:v>72.5</c:v>
                </c:pt>
                <c:pt idx="15">
                  <c:v>77.5</c:v>
                </c:pt>
                <c:pt idx="16">
                  <c:v>82.5</c:v>
                </c:pt>
                <c:pt idx="17">
                  <c:v>87.5</c:v>
                </c:pt>
                <c:pt idx="18">
                  <c:v>92.5</c:v>
                </c:pt>
                <c:pt idx="19">
                  <c:v>97.5</c:v>
                </c:pt>
              </c:numCache>
            </c:numRef>
          </c:xVal>
          <c:yVal>
            <c:numRef>
              <c:f>'Regression AvLoS'!$B$25:$B$44</c:f>
              <c:numCache>
                <c:formatCode>General</c:formatCode>
                <c:ptCount val="20"/>
                <c:pt idx="0">
                  <c:v>21</c:v>
                </c:pt>
                <c:pt idx="1">
                  <c:v>23</c:v>
                </c:pt>
                <c:pt idx="2">
                  <c:v>31</c:v>
                </c:pt>
                <c:pt idx="3">
                  <c:v>32</c:v>
                </c:pt>
                <c:pt idx="4">
                  <c:v>34</c:v>
                </c:pt>
                <c:pt idx="5">
                  <c:v>34</c:v>
                </c:pt>
                <c:pt idx="6">
                  <c:v>43</c:v>
                </c:pt>
                <c:pt idx="7">
                  <c:v>43</c:v>
                </c:pt>
                <c:pt idx="8">
                  <c:v>44</c:v>
                </c:pt>
                <c:pt idx="9">
                  <c:v>45</c:v>
                </c:pt>
                <c:pt idx="10">
                  <c:v>45</c:v>
                </c:pt>
                <c:pt idx="11">
                  <c:v>53</c:v>
                </c:pt>
                <c:pt idx="12">
                  <c:v>54</c:v>
                </c:pt>
                <c:pt idx="13">
                  <c:v>54</c:v>
                </c:pt>
                <c:pt idx="14">
                  <c:v>55</c:v>
                </c:pt>
                <c:pt idx="15">
                  <c:v>57</c:v>
                </c:pt>
                <c:pt idx="16">
                  <c:v>58</c:v>
                </c:pt>
                <c:pt idx="17">
                  <c:v>59</c:v>
                </c:pt>
                <c:pt idx="18">
                  <c:v>62</c:v>
                </c:pt>
                <c:pt idx="19">
                  <c:v>68</c:v>
                </c:pt>
              </c:numCache>
            </c:numRef>
          </c:yVal>
          <c:smooth val="0"/>
          <c:extLst>
            <c:ext xmlns:c16="http://schemas.microsoft.com/office/drawing/2014/chart" uri="{C3380CC4-5D6E-409C-BE32-E72D297353CC}">
              <c16:uniqueId val="{00000001-324E-426B-9323-F637D213F563}"/>
            </c:ext>
          </c:extLst>
        </c:ser>
        <c:dLbls>
          <c:showLegendKey val="0"/>
          <c:showVal val="0"/>
          <c:showCatName val="0"/>
          <c:showSerName val="0"/>
          <c:showPercent val="0"/>
          <c:showBubbleSize val="0"/>
        </c:dLbls>
        <c:axId val="1736316127"/>
        <c:axId val="1736316543"/>
      </c:scatterChart>
      <c:valAx>
        <c:axId val="1736316127"/>
        <c:scaling>
          <c:orientation val="minMax"/>
        </c:scaling>
        <c:delete val="0"/>
        <c:axPos val="b"/>
        <c:title>
          <c:tx>
            <c:rich>
              <a:bodyPr/>
              <a:lstStyle/>
              <a:p>
                <a:pPr>
                  <a:defRPr/>
                </a:pPr>
                <a:r>
                  <a:rPr lang="en-GB"/>
                  <a:t>Sample Percentile</a:t>
                </a:r>
              </a:p>
            </c:rich>
          </c:tx>
          <c:overlay val="0"/>
        </c:title>
        <c:numFmt formatCode="General" sourceLinked="1"/>
        <c:majorTickMark val="out"/>
        <c:minorTickMark val="none"/>
        <c:tickLblPos val="nextTo"/>
        <c:crossAx val="1736316543"/>
        <c:crosses val="autoZero"/>
        <c:crossBetween val="midCat"/>
      </c:valAx>
      <c:valAx>
        <c:axId val="1736316543"/>
        <c:scaling>
          <c:orientation val="minMax"/>
        </c:scaling>
        <c:delete val="0"/>
        <c:axPos val="l"/>
        <c:title>
          <c:tx>
            <c:rich>
              <a:bodyPr/>
              <a:lstStyle/>
              <a:p>
                <a:pPr>
                  <a:defRPr/>
                </a:pPr>
                <a:r>
                  <a:rPr lang="en-GB"/>
                  <a:t>Age (yrs)</a:t>
                </a:r>
              </a:p>
            </c:rich>
          </c:tx>
          <c:overlay val="0"/>
        </c:title>
        <c:numFmt formatCode="General" sourceLinked="1"/>
        <c:majorTickMark val="out"/>
        <c:minorTickMark val="none"/>
        <c:tickLblPos val="nextTo"/>
        <c:crossAx val="1736316127"/>
        <c:crosses val="autoZero"/>
        <c:crossBetween val="midCat"/>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Normal Probability Plot</a:t>
            </a:r>
          </a:p>
        </c:rich>
      </c:tx>
      <c:overlay val="0"/>
    </c:title>
    <c:autoTitleDeleted val="0"/>
    <c:plotArea>
      <c:layout/>
      <c:scatterChart>
        <c:scatterStyle val="lineMarker"/>
        <c:varyColors val="0"/>
        <c:ser>
          <c:idx val="0"/>
          <c:order val="0"/>
          <c:spPr>
            <a:ln w="19050">
              <a:noFill/>
            </a:ln>
          </c:spPr>
          <c:trendline>
            <c:trendlineType val="linear"/>
            <c:dispRSqr val="0"/>
            <c:dispEq val="0"/>
          </c:trendline>
          <c:trendline>
            <c:trendlineType val="linear"/>
            <c:dispRSqr val="1"/>
            <c:dispEq val="0"/>
            <c:trendlineLbl>
              <c:layout>
                <c:manualLayout>
                  <c:x val="-2.8220144356955381E-2"/>
                  <c:y val="-0.1664636800945957"/>
                </c:manualLayout>
              </c:layout>
              <c:numFmt formatCode="General" sourceLinked="0"/>
            </c:trendlineLbl>
          </c:trendline>
          <c:xVal>
            <c:numRef>
              <c:f>Sheet8!$A$25:$A$44</c:f>
              <c:numCache>
                <c:formatCode>General</c:formatCode>
                <c:ptCount val="20"/>
                <c:pt idx="0">
                  <c:v>2.5</c:v>
                </c:pt>
                <c:pt idx="1">
                  <c:v>7.5</c:v>
                </c:pt>
                <c:pt idx="2">
                  <c:v>12.5</c:v>
                </c:pt>
                <c:pt idx="3">
                  <c:v>17.5</c:v>
                </c:pt>
                <c:pt idx="4">
                  <c:v>22.5</c:v>
                </c:pt>
                <c:pt idx="5">
                  <c:v>27.5</c:v>
                </c:pt>
                <c:pt idx="6">
                  <c:v>32.5</c:v>
                </c:pt>
                <c:pt idx="7">
                  <c:v>37.5</c:v>
                </c:pt>
                <c:pt idx="8">
                  <c:v>42.5</c:v>
                </c:pt>
                <c:pt idx="9">
                  <c:v>47.5</c:v>
                </c:pt>
                <c:pt idx="10">
                  <c:v>52.5</c:v>
                </c:pt>
                <c:pt idx="11">
                  <c:v>57.5</c:v>
                </c:pt>
                <c:pt idx="12">
                  <c:v>62.5</c:v>
                </c:pt>
                <c:pt idx="13">
                  <c:v>67.5</c:v>
                </c:pt>
                <c:pt idx="14">
                  <c:v>72.5</c:v>
                </c:pt>
                <c:pt idx="15">
                  <c:v>77.5</c:v>
                </c:pt>
                <c:pt idx="16">
                  <c:v>82.5</c:v>
                </c:pt>
                <c:pt idx="17">
                  <c:v>87.5</c:v>
                </c:pt>
                <c:pt idx="18">
                  <c:v>92.5</c:v>
                </c:pt>
                <c:pt idx="19">
                  <c:v>97.5</c:v>
                </c:pt>
              </c:numCache>
            </c:numRef>
          </c:xVal>
          <c:yVal>
            <c:numRef>
              <c:f>Sheet8!$B$25:$B$44</c:f>
              <c:numCache>
                <c:formatCode>General</c:formatCode>
                <c:ptCount val="20"/>
                <c:pt idx="0">
                  <c:v>1</c:v>
                </c:pt>
                <c:pt idx="1">
                  <c:v>1</c:v>
                </c:pt>
                <c:pt idx="2">
                  <c:v>2</c:v>
                </c:pt>
                <c:pt idx="3">
                  <c:v>3</c:v>
                </c:pt>
                <c:pt idx="4">
                  <c:v>4</c:v>
                </c:pt>
                <c:pt idx="5">
                  <c:v>4</c:v>
                </c:pt>
                <c:pt idx="6">
                  <c:v>5</c:v>
                </c:pt>
                <c:pt idx="7">
                  <c:v>7</c:v>
                </c:pt>
                <c:pt idx="8">
                  <c:v>7</c:v>
                </c:pt>
                <c:pt idx="9">
                  <c:v>10</c:v>
                </c:pt>
                <c:pt idx="10">
                  <c:v>10</c:v>
                </c:pt>
                <c:pt idx="11">
                  <c:v>10</c:v>
                </c:pt>
                <c:pt idx="12">
                  <c:v>16</c:v>
                </c:pt>
                <c:pt idx="13">
                  <c:v>19</c:v>
                </c:pt>
                <c:pt idx="14">
                  <c:v>20</c:v>
                </c:pt>
                <c:pt idx="15">
                  <c:v>22</c:v>
                </c:pt>
                <c:pt idx="16">
                  <c:v>23</c:v>
                </c:pt>
                <c:pt idx="17">
                  <c:v>24</c:v>
                </c:pt>
                <c:pt idx="18">
                  <c:v>27</c:v>
                </c:pt>
                <c:pt idx="19">
                  <c:v>31</c:v>
                </c:pt>
              </c:numCache>
            </c:numRef>
          </c:yVal>
          <c:smooth val="0"/>
          <c:extLst>
            <c:ext xmlns:c16="http://schemas.microsoft.com/office/drawing/2014/chart" uri="{C3380CC4-5D6E-409C-BE32-E72D297353CC}">
              <c16:uniqueId val="{00000001-7A89-4C8E-8796-A3B1F853D51B}"/>
            </c:ext>
          </c:extLst>
        </c:ser>
        <c:dLbls>
          <c:showLegendKey val="0"/>
          <c:showVal val="0"/>
          <c:showCatName val="0"/>
          <c:showSerName val="0"/>
          <c:showPercent val="0"/>
          <c:showBubbleSize val="0"/>
        </c:dLbls>
        <c:axId val="1716251936"/>
        <c:axId val="1611088896"/>
      </c:scatterChart>
      <c:valAx>
        <c:axId val="1716251936"/>
        <c:scaling>
          <c:orientation val="minMax"/>
        </c:scaling>
        <c:delete val="0"/>
        <c:axPos val="b"/>
        <c:title>
          <c:tx>
            <c:rich>
              <a:bodyPr/>
              <a:lstStyle/>
              <a:p>
                <a:pPr>
                  <a:defRPr/>
                </a:pPr>
                <a:r>
                  <a:rPr lang="en-GB"/>
                  <a:t>Sample Percentile</a:t>
                </a:r>
              </a:p>
            </c:rich>
          </c:tx>
          <c:overlay val="0"/>
        </c:title>
        <c:numFmt formatCode="General" sourceLinked="1"/>
        <c:majorTickMark val="out"/>
        <c:minorTickMark val="none"/>
        <c:tickLblPos val="nextTo"/>
        <c:crossAx val="1611088896"/>
        <c:crosses val="autoZero"/>
        <c:crossBetween val="midCat"/>
      </c:valAx>
      <c:valAx>
        <c:axId val="1611088896"/>
        <c:scaling>
          <c:orientation val="minMax"/>
        </c:scaling>
        <c:delete val="0"/>
        <c:axPos val="l"/>
        <c:title>
          <c:tx>
            <c:rich>
              <a:bodyPr/>
              <a:lstStyle/>
              <a:p>
                <a:pPr>
                  <a:defRPr/>
                </a:pPr>
                <a:r>
                  <a:rPr lang="en-GB"/>
                  <a:t>length of Service</a:t>
                </a:r>
              </a:p>
            </c:rich>
          </c:tx>
          <c:overlay val="0"/>
        </c:title>
        <c:numFmt formatCode="General" sourceLinked="1"/>
        <c:majorTickMark val="out"/>
        <c:minorTickMark val="none"/>
        <c:tickLblPos val="nextTo"/>
        <c:crossAx val="1716251936"/>
        <c:crosses val="autoZero"/>
        <c:crossBetween val="midCat"/>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chartData>
  <cx:chart>
    <cx:title pos="t" align="ctr" overlay="0">
      <cx:tx>
        <cx:txData>
          <cx:v>Age </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Age </a:t>
          </a:r>
        </a:p>
      </cx:txPr>
    </cx:title>
    <cx:plotArea>
      <cx:plotAreaRegion>
        <cx:series layoutId="clusteredColumn" uniqueId="{C33B9D79-05A3-452E-9386-C7875DD45CC6}">
          <cx:tx>
            <cx:txData>
              <cx:f>_xlchart.v1.0</cx:f>
              <cx:v>Age (yrs)</cx:v>
            </cx:txData>
          </cx:tx>
          <cx:dataId val="0"/>
          <cx:layoutPr>
            <cx:binning intervalClosed="r"/>
          </cx:layoutPr>
        </cx:series>
      </cx:plotAreaRegion>
      <cx:axis id="0">
        <cx:catScaling gapWidth="0"/>
        <cx:tickLabels/>
      </cx:axis>
      <cx:axis id="1">
        <cx:valScaling/>
        <cx:majorGridlines/>
        <cx:tickLabels/>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chartData>
  <cx:chart>
    <cx:title pos="t" align="ctr" overlay="0">
      <cx:tx>
        <cx:txData>
          <cx:v>Length of service</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Length of service</a:t>
          </a:r>
        </a:p>
      </cx:txPr>
    </cx:title>
    <cx:plotArea>
      <cx:plotAreaRegion>
        <cx:series layoutId="clusteredColumn" uniqueId="{CEC817DA-A9F1-49CE-8761-CF26AAF2CC07}">
          <cx:tx>
            <cx:txData>
              <cx:f>_xlchart.v1.2</cx:f>
              <cx:v>length of Service</cx:v>
            </cx:txData>
          </cx:tx>
          <cx:dataId val="0"/>
          <cx:layoutPr>
            <cx:binning intervalClosed="r"/>
          </cx:layoutPr>
        </cx:series>
      </cx:plotAreaRegion>
      <cx:axis id="0">
        <cx:catScaling gapWidth="0"/>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microsoft.com/office/2014/relationships/chartEx" Target="../charts/chartEx2.xml"/><Relationship Id="rId1" Type="http://schemas.microsoft.com/office/2014/relationships/chartEx" Target="../charts/chartEx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7</xdr:col>
      <xdr:colOff>2168525</xdr:colOff>
      <xdr:row>23</xdr:row>
      <xdr:rowOff>161925</xdr:rowOff>
    </xdr:from>
    <xdr:to>
      <xdr:col>9</xdr:col>
      <xdr:colOff>1958975</xdr:colOff>
      <xdr:row>38</xdr:row>
      <xdr:rowOff>142875</xdr:rowOff>
    </xdr:to>
    <mc:AlternateContent xmlns:mc="http://schemas.openxmlformats.org/markup-compatibility/2006">
      <mc:Choice xmlns:cx1="http://schemas.microsoft.com/office/drawing/2015/9/8/chartex" Requires="cx1">
        <xdr:graphicFrame macro="">
          <xdr:nvGraphicFramePr>
            <xdr:cNvPr id="2" name="Chart 1">
              <a:extLst>
                <a:ext uri="{FF2B5EF4-FFF2-40B4-BE49-F238E27FC236}">
                  <a16:creationId xmlns:a16="http://schemas.microsoft.com/office/drawing/2014/main" id="{DB524F69-89E7-3784-D458-5FE99E498EF2}"/>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8201025" y="4587875"/>
              <a:ext cx="4572000" cy="31115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7</xdr:col>
      <xdr:colOff>2244725</xdr:colOff>
      <xdr:row>41</xdr:row>
      <xdr:rowOff>22225</xdr:rowOff>
    </xdr:from>
    <xdr:to>
      <xdr:col>10</xdr:col>
      <xdr:colOff>9525</xdr:colOff>
      <xdr:row>56</xdr:row>
      <xdr:rowOff>3175</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A311CE4B-2736-25E7-29F1-8EA5DA355B1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8277225" y="8137525"/>
              <a:ext cx="4572000" cy="27432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editAs="oneCell">
    <xdr:from>
      <xdr:col>0</xdr:col>
      <xdr:colOff>266699</xdr:colOff>
      <xdr:row>32</xdr:row>
      <xdr:rowOff>19050</xdr:rowOff>
    </xdr:from>
    <xdr:to>
      <xdr:col>7</xdr:col>
      <xdr:colOff>1484552</xdr:colOff>
      <xdr:row>53</xdr:row>
      <xdr:rowOff>25400</xdr:rowOff>
    </xdr:to>
    <xdr:pic>
      <xdr:nvPicPr>
        <xdr:cNvPr id="4" name="Picture 3">
          <a:extLst>
            <a:ext uri="{FF2B5EF4-FFF2-40B4-BE49-F238E27FC236}">
              <a16:creationId xmlns:a16="http://schemas.microsoft.com/office/drawing/2014/main" id="{0AA89C1C-F50B-B303-50AC-C4ED21CD4432}"/>
            </a:ext>
          </a:extLst>
        </xdr:cNvPr>
        <xdr:cNvPicPr>
          <a:picLocks noChangeAspect="1"/>
        </xdr:cNvPicPr>
      </xdr:nvPicPr>
      <xdr:blipFill>
        <a:blip xmlns:r="http://schemas.openxmlformats.org/officeDocument/2006/relationships" r:embed="rId3"/>
        <a:stretch>
          <a:fillRect/>
        </a:stretch>
      </xdr:blipFill>
      <xdr:spPr>
        <a:xfrm>
          <a:off x="266699" y="6470650"/>
          <a:ext cx="7250353" cy="3879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79375</xdr:colOff>
      <xdr:row>10</xdr:row>
      <xdr:rowOff>60325</xdr:rowOff>
    </xdr:from>
    <xdr:to>
      <xdr:col>13</xdr:col>
      <xdr:colOff>498475</xdr:colOff>
      <xdr:row>25</xdr:row>
      <xdr:rowOff>41275</xdr:rowOff>
    </xdr:to>
    <xdr:graphicFrame macro="">
      <xdr:nvGraphicFramePr>
        <xdr:cNvPr id="3" name="Chart 2">
          <a:extLst>
            <a:ext uri="{FF2B5EF4-FFF2-40B4-BE49-F238E27FC236}">
              <a16:creationId xmlns:a16="http://schemas.microsoft.com/office/drawing/2014/main" id="{5E8A703A-2D68-461E-A1C7-0A8C2ECC43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73025</xdr:colOff>
      <xdr:row>31</xdr:row>
      <xdr:rowOff>177799</xdr:rowOff>
    </xdr:from>
    <xdr:to>
      <xdr:col>14</xdr:col>
      <xdr:colOff>19050</xdr:colOff>
      <xdr:row>46</xdr:row>
      <xdr:rowOff>123824</xdr:rowOff>
    </xdr:to>
    <xdr:graphicFrame macro="">
      <xdr:nvGraphicFramePr>
        <xdr:cNvPr id="4" name="Chart 3">
          <a:extLst>
            <a:ext uri="{FF2B5EF4-FFF2-40B4-BE49-F238E27FC236}">
              <a16:creationId xmlns:a16="http://schemas.microsoft.com/office/drawing/2014/main" id="{9CF50700-0E97-4A77-AA46-CC2DCE9133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127000</xdr:colOff>
      <xdr:row>55</xdr:row>
      <xdr:rowOff>15875</xdr:rowOff>
    </xdr:from>
    <xdr:to>
      <xdr:col>15</xdr:col>
      <xdr:colOff>95250</xdr:colOff>
      <xdr:row>69</xdr:row>
      <xdr:rowOff>180975</xdr:rowOff>
    </xdr:to>
    <xdr:graphicFrame macro="">
      <xdr:nvGraphicFramePr>
        <xdr:cNvPr id="5" name="Chart 4">
          <a:extLst>
            <a:ext uri="{FF2B5EF4-FFF2-40B4-BE49-F238E27FC236}">
              <a16:creationId xmlns:a16="http://schemas.microsoft.com/office/drawing/2014/main" id="{72CDB440-042B-46CC-B70E-D676961D65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8</xdr:row>
      <xdr:rowOff>0</xdr:rowOff>
    </xdr:from>
    <xdr:to>
      <xdr:col>7</xdr:col>
      <xdr:colOff>247650</xdr:colOff>
      <xdr:row>30</xdr:row>
      <xdr:rowOff>95250</xdr:rowOff>
    </xdr:to>
    <xdr:sp macro="" textlink="">
      <xdr:nvSpPr>
        <xdr:cNvPr id="2" name="TextBox 1">
          <a:extLst>
            <a:ext uri="{FF2B5EF4-FFF2-40B4-BE49-F238E27FC236}">
              <a16:creationId xmlns:a16="http://schemas.microsoft.com/office/drawing/2014/main" id="{B3388A14-929A-4167-B168-86F8BAEF88D9}"/>
            </a:ext>
          </a:extLst>
        </xdr:cNvPr>
        <xdr:cNvSpPr txBox="1"/>
      </xdr:nvSpPr>
      <xdr:spPr>
        <a:xfrm>
          <a:off x="4984750" y="1479550"/>
          <a:ext cx="3695700" cy="415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Age and Managerial role</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Role ( categories A vs M)</a:t>
          </a:r>
          <a:r>
            <a:rPr lang="en-GB"/>
            <a:t> </a:t>
          </a:r>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(Age ( Continuous scale))</a:t>
          </a:r>
        </a:p>
        <a:p>
          <a:endParaRPr lang="en-GB" sz="1100" b="0" i="0" u="none" strike="noStrike">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t(degress of freedom) = the t statistic, p = p value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age of employees compared to their managerial roles.  </a:t>
          </a:r>
        </a:p>
        <a:p>
          <a:r>
            <a:rPr lang="en-GB" sz="1100" b="0" i="0" u="none" strike="noStrike">
              <a:solidFill>
                <a:schemeClr val="dk1"/>
              </a:solidFill>
              <a:effectLst/>
              <a:latin typeface="+mn-lt"/>
              <a:ea typeface="+mn-ea"/>
              <a:cs typeface="+mn-cs"/>
            </a:rPr>
            <a:t>This study found that Adminstrators, had slightly lower age ranges (39.4 ± 13.11 yrs) compared to Managers ages  (55.2 ± 5.65 yrs), </a:t>
          </a:r>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(16)= -3.70,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=0.00. </a:t>
          </a:r>
        </a:p>
        <a:p>
          <a:r>
            <a:rPr lang="en-GB" sz="1100" b="0" i="0" u="none" strike="noStrike">
              <a:solidFill>
                <a:schemeClr val="dk1"/>
              </a:solidFill>
              <a:effectLst/>
              <a:latin typeface="+mn-lt"/>
              <a:ea typeface="+mn-ea"/>
              <a:cs typeface="+mn-cs"/>
            </a:rPr>
            <a:t>A large t-score indicates that the groups are different.</a:t>
          </a:r>
          <a:r>
            <a:rPr lang="en-GB"/>
            <a:t> </a:t>
          </a:r>
        </a:p>
        <a:p>
          <a:r>
            <a:rPr lang="en-GB" sz="1100">
              <a:solidFill>
                <a:schemeClr val="dk1"/>
              </a:solidFill>
              <a:effectLst/>
              <a:latin typeface="+mn-lt"/>
              <a:ea typeface="+mn-ea"/>
              <a:cs typeface="+mn-cs"/>
            </a:rPr>
            <a:t>Therefore, reject Ho,at p=0.00, where p&lt;0.05.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Accept the alternative</a:t>
          </a:r>
          <a:r>
            <a:rPr lang="en-GB" sz="1100" baseline="0">
              <a:solidFill>
                <a:schemeClr val="dk1"/>
              </a:solidFill>
              <a:effectLst/>
              <a:latin typeface="+mn-lt"/>
              <a:ea typeface="+mn-ea"/>
              <a:cs typeface="+mn-cs"/>
            </a:rPr>
            <a:t> hypothesis H1.</a:t>
          </a:r>
          <a:endParaRPr lang="en-GB">
            <a:effectLst/>
          </a:endParaRPr>
        </a:p>
        <a:p>
          <a:r>
            <a:rPr lang="en-GB" sz="1100">
              <a:solidFill>
                <a:schemeClr val="dk1"/>
              </a:solidFill>
              <a:effectLst/>
              <a:latin typeface="+mn-lt"/>
              <a:ea typeface="+mn-ea"/>
              <a:cs typeface="+mn-cs"/>
            </a:rPr>
            <a:t>There is a statistically significant difference in age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management roles</a:t>
          </a:r>
          <a:r>
            <a:rPr lang="en-GB" sz="1100" baseline="0">
              <a:solidFill>
                <a:schemeClr val="dk1"/>
              </a:solidFill>
              <a:effectLst/>
              <a:latin typeface="+mn-lt"/>
              <a:ea typeface="+mn-ea"/>
              <a:cs typeface="+mn-cs"/>
            </a:rPr>
            <a:t> held</a:t>
          </a:r>
          <a:r>
            <a:rPr lang="en-GB" sz="1100">
              <a:solidFill>
                <a:schemeClr val="dk1"/>
              </a:solidFill>
              <a:effectLst/>
              <a:latin typeface="+mn-lt"/>
              <a:ea typeface="+mn-ea"/>
              <a:cs typeface="+mn-cs"/>
            </a:rPr>
            <a:t>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9</xdr:row>
      <xdr:rowOff>154823</xdr:rowOff>
    </xdr:from>
    <xdr:to>
      <xdr:col>8</xdr:col>
      <xdr:colOff>42905</xdr:colOff>
      <xdr:row>20</xdr:row>
      <xdr:rowOff>1847850</xdr:rowOff>
    </xdr:to>
    <xdr:sp macro="" textlink="">
      <xdr:nvSpPr>
        <xdr:cNvPr id="2" name="TextBox 1">
          <a:extLst>
            <a:ext uri="{FF2B5EF4-FFF2-40B4-BE49-F238E27FC236}">
              <a16:creationId xmlns:a16="http://schemas.microsoft.com/office/drawing/2014/main" id="{0545581A-2D18-49E1-8B53-E1A04F6A8595}"/>
            </a:ext>
          </a:extLst>
        </xdr:cNvPr>
        <xdr:cNvSpPr txBox="1"/>
      </xdr:nvSpPr>
      <xdr:spPr>
        <a:xfrm>
          <a:off x="4699000" y="1818523"/>
          <a:ext cx="5446755" cy="37250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Test - T test - look at Length of Service and Managerial Role</a:t>
          </a:r>
        </a:p>
        <a:p>
          <a:r>
            <a:rPr lang="en-GB" sz="1100"/>
            <a:t>Ho - There is no difference in </a:t>
          </a:r>
          <a:r>
            <a:rPr lang="en-GB" sz="1100">
              <a:solidFill>
                <a:schemeClr val="dk1"/>
              </a:solidFill>
              <a:effectLst/>
              <a:latin typeface="+mn-lt"/>
              <a:ea typeface="+mn-ea"/>
              <a:cs typeface="+mn-cs"/>
            </a:rPr>
            <a:t>Length of Service and Managerial Role</a:t>
          </a:r>
          <a:endParaRPr lang="en-GB" sz="1100"/>
        </a:p>
        <a:p>
          <a:r>
            <a:rPr lang="en-GB" sz="1100"/>
            <a:t>H1 - There is a difference </a:t>
          </a:r>
          <a:r>
            <a:rPr lang="en-GB" sz="1100">
              <a:solidFill>
                <a:schemeClr val="dk1"/>
              </a:solidFill>
              <a:effectLst/>
              <a:latin typeface="+mn-lt"/>
              <a:ea typeface="+mn-ea"/>
              <a:cs typeface="+mn-cs"/>
            </a:rPr>
            <a:t>Length of Service and Managerial Role</a:t>
          </a:r>
          <a:endParaRPr lang="en-GB" sz="1100"/>
        </a:p>
        <a:p>
          <a:endParaRPr lang="en-GB" sz="1100"/>
        </a:p>
        <a:p>
          <a:endParaRPr lang="en-GB" sz="1100"/>
        </a:p>
        <a:p>
          <a:r>
            <a:rPr lang="en-GB" sz="1100"/>
            <a:t>APA style reporting for t Test --             t(degress of freedom) = the t statistic, p = p value</a:t>
          </a:r>
        </a:p>
        <a:p>
          <a:endParaRPr lang="en-GB" sz="1100"/>
        </a:p>
        <a:p>
          <a:endParaRPr lang="en-GB" sz="1100"/>
        </a:p>
        <a:p>
          <a:r>
            <a:rPr lang="en-GB" sz="1100"/>
            <a:t>An independent t-test was run on a sample of 20 employees to determine if there were differences in length of service and managerial role.  </a:t>
          </a:r>
        </a:p>
        <a:p>
          <a:r>
            <a:rPr lang="en-GB" sz="1100"/>
            <a:t>This study found that Administrators, had statistically significantly lower length of service (8.6 ± 9.06 yrs) compared to Managerials roles who had much longer length of service  (17.75 ± 7.92 yrs), t(17)=-2.368, p=0.029. </a:t>
          </a:r>
        </a:p>
        <a:p>
          <a:r>
            <a:rPr lang="en-GB" sz="1100" b="0" i="0">
              <a:solidFill>
                <a:schemeClr val="dk1"/>
              </a:solidFill>
              <a:effectLst/>
              <a:latin typeface="+mn-lt"/>
              <a:ea typeface="+mn-ea"/>
              <a:cs typeface="+mn-cs"/>
            </a:rPr>
            <a:t>A large t-score indicates that the groups are different. </a:t>
          </a:r>
        </a:p>
        <a:p>
          <a:r>
            <a:rPr lang="en-GB" sz="1100"/>
            <a:t>Therefore, reject Ho,at p=0.029, where p&lt;0.05.  </a:t>
          </a:r>
        </a:p>
        <a:p>
          <a:endParaRPr lang="en-GB" sz="1100"/>
        </a:p>
        <a:p>
          <a:r>
            <a:rPr lang="en-GB" sz="1100"/>
            <a:t>Accept H1, the alternative hypothesis.</a:t>
          </a:r>
        </a:p>
        <a:p>
          <a:r>
            <a:rPr lang="en-GB" sz="1100"/>
            <a:t>There is a statistically significant difference in length of service and managerial role in the organisation.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127000</xdr:colOff>
      <xdr:row>10</xdr:row>
      <xdr:rowOff>9642</xdr:rowOff>
    </xdr:from>
    <xdr:to>
      <xdr:col>7</xdr:col>
      <xdr:colOff>260350</xdr:colOff>
      <xdr:row>30</xdr:row>
      <xdr:rowOff>171449</xdr:rowOff>
    </xdr:to>
    <xdr:sp macro="" textlink="">
      <xdr:nvSpPr>
        <xdr:cNvPr id="2" name="TextBox 1">
          <a:extLst>
            <a:ext uri="{FF2B5EF4-FFF2-40B4-BE49-F238E27FC236}">
              <a16:creationId xmlns:a16="http://schemas.microsoft.com/office/drawing/2014/main" id="{2A61E291-0E60-46A5-8F8B-CC5FC9F2FB33}"/>
            </a:ext>
          </a:extLst>
        </xdr:cNvPr>
        <xdr:cNvSpPr txBox="1"/>
      </xdr:nvSpPr>
      <xdr:spPr>
        <a:xfrm>
          <a:off x="5969000" y="1857492"/>
          <a:ext cx="3695700" cy="38511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Length of Service and Gender</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gender ( Categories F vs M)</a:t>
          </a:r>
          <a:r>
            <a:rPr lang="en-GB"/>
            <a:t> </a:t>
          </a:r>
        </a:p>
        <a:p>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(Length of Service ( Continuous scale))</a:t>
          </a: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length</a:t>
          </a:r>
          <a:r>
            <a:rPr lang="en-GB" sz="1100" b="0" i="0" u="none" strike="noStrike" baseline="0">
              <a:solidFill>
                <a:schemeClr val="dk1"/>
              </a:solidFill>
              <a:effectLst/>
              <a:latin typeface="+mn-lt"/>
              <a:ea typeface="+mn-ea"/>
              <a:cs typeface="+mn-cs"/>
            </a:rPr>
            <a:t> of service</a:t>
          </a:r>
          <a:r>
            <a:rPr lang="en-GB" sz="1100" b="0" i="0" u="none" strike="noStrike">
              <a:solidFill>
                <a:schemeClr val="dk1"/>
              </a:solidFill>
              <a:effectLst/>
              <a:latin typeface="+mn-lt"/>
              <a:ea typeface="+mn-ea"/>
              <a:cs typeface="+mn-cs"/>
            </a:rPr>
            <a:t> of employees compared to their gender.  This study found that Females, had slightly lower length of service  (11.5 ± 14.54yrs) compared to Males length of service  (13.2 ± 9.53 yrs), </a:t>
          </a:r>
        </a:p>
        <a:p>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(18)= -0.382 ,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=0.706. </a:t>
          </a:r>
        </a:p>
        <a:p>
          <a:r>
            <a:rPr lang="en-GB" sz="1100" b="0" i="0" u="none" strike="noStrike">
              <a:solidFill>
                <a:schemeClr val="dk1"/>
              </a:solidFill>
              <a:effectLst/>
              <a:latin typeface="+mn-lt"/>
              <a:ea typeface="+mn-ea"/>
              <a:cs typeface="+mn-cs"/>
            </a:rPr>
            <a:t>A small t-score indicates that the groups are similar.</a:t>
          </a:r>
          <a:r>
            <a:rPr lang="en-GB"/>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Reject the alternative hypothesis.</a:t>
          </a:r>
          <a:endParaRPr lang="en-GB">
            <a:effectLst/>
          </a:endParaRPr>
        </a:p>
        <a:p>
          <a:endParaRPr lang="en-GB"/>
        </a:p>
        <a:p>
          <a:r>
            <a:rPr lang="en-GB" sz="1100">
              <a:solidFill>
                <a:schemeClr val="dk1"/>
              </a:solidFill>
              <a:effectLst/>
              <a:latin typeface="+mn-lt"/>
              <a:ea typeface="+mn-ea"/>
              <a:cs typeface="+mn-cs"/>
            </a:rPr>
            <a:t>Therefore, accept Ho,at p=0.706, where p&gt;0.05.  </a:t>
          </a:r>
        </a:p>
        <a:p>
          <a:r>
            <a:rPr lang="en-GB" sz="1100">
              <a:solidFill>
                <a:schemeClr val="dk1"/>
              </a:solidFill>
              <a:effectLst/>
              <a:latin typeface="+mn-lt"/>
              <a:ea typeface="+mn-ea"/>
              <a:cs typeface="+mn-cs"/>
            </a:rPr>
            <a:t>There is no statistically significant difference in length of service across the gender categories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6</xdr:row>
      <xdr:rowOff>177800</xdr:rowOff>
    </xdr:from>
    <xdr:to>
      <xdr:col>6</xdr:col>
      <xdr:colOff>450850</xdr:colOff>
      <xdr:row>30</xdr:row>
      <xdr:rowOff>69850</xdr:rowOff>
    </xdr:to>
    <xdr:sp macro="" textlink="">
      <xdr:nvSpPr>
        <xdr:cNvPr id="2" name="TextBox 1">
          <a:extLst>
            <a:ext uri="{FF2B5EF4-FFF2-40B4-BE49-F238E27FC236}">
              <a16:creationId xmlns:a16="http://schemas.microsoft.com/office/drawing/2014/main" id="{2EB1E477-8044-412A-A40D-D346C8EE7700}"/>
            </a:ext>
          </a:extLst>
        </xdr:cNvPr>
        <xdr:cNvSpPr txBox="1"/>
      </xdr:nvSpPr>
      <xdr:spPr>
        <a:xfrm>
          <a:off x="3797300" y="1289050"/>
          <a:ext cx="3695700" cy="431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any difference in Age and Gender categories</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Role (Gender categories F vs M)</a:t>
          </a:r>
          <a:r>
            <a:rPr lang="en-GB"/>
            <a:t> </a:t>
          </a:r>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(Age ( Continuous scale)</a:t>
          </a:r>
        </a:p>
        <a:p>
          <a:endParaRPr lang="en-GB" sz="1100" b="0" i="0" u="none" strike="noStrike">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t(degress of freedom) = the t statistic, p = p value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age of employees compared to their gender.  This study found that Females, had slightly higher age ranges (45.8 ± 14.54 yrs) compared to Males ages  (45.6 ± 12.25 yrs), </a:t>
          </a:r>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(18)= 0.025 ,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=0.980. </a:t>
          </a:r>
        </a:p>
        <a:p>
          <a:r>
            <a:rPr lang="en-GB" sz="1100" b="0" i="0" u="none" strike="noStrike">
              <a:solidFill>
                <a:schemeClr val="dk1"/>
              </a:solidFill>
              <a:effectLst/>
              <a:latin typeface="+mn-lt"/>
              <a:ea typeface="+mn-ea"/>
              <a:cs typeface="+mn-cs"/>
            </a:rPr>
            <a:t>A small t-score indicates that the groups are similar.</a:t>
          </a:r>
          <a:r>
            <a:rPr lang="en-GB"/>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Reject the alternative hypothesis.</a:t>
          </a:r>
          <a:endParaRPr lang="en-GB">
            <a:effectLst/>
          </a:endParaRPr>
        </a:p>
        <a:p>
          <a:endParaRPr lang="en-GB"/>
        </a:p>
        <a:p>
          <a:r>
            <a:rPr lang="en-GB" sz="1100">
              <a:solidFill>
                <a:schemeClr val="dk1"/>
              </a:solidFill>
              <a:effectLst/>
              <a:latin typeface="+mn-lt"/>
              <a:ea typeface="+mn-ea"/>
              <a:cs typeface="+mn-cs"/>
            </a:rPr>
            <a:t>Therefore, accept the null hypothesis,  Ho,at p=0.980, where p&gt;0.05.  </a:t>
          </a:r>
        </a:p>
        <a:p>
          <a:endParaRPr lang="en-GB">
            <a:effectLst/>
          </a:endParaRPr>
        </a:p>
        <a:p>
          <a:r>
            <a:rPr lang="en-GB" sz="1100">
              <a:solidFill>
                <a:schemeClr val="dk1"/>
              </a:solidFill>
              <a:effectLst/>
              <a:latin typeface="+mn-lt"/>
              <a:ea typeface="+mn-ea"/>
              <a:cs typeface="+mn-cs"/>
            </a:rPr>
            <a:t>There is no statistically significant difference in age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gender categories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142874</xdr:colOff>
      <xdr:row>6</xdr:row>
      <xdr:rowOff>9524</xdr:rowOff>
    </xdr:from>
    <xdr:to>
      <xdr:col>16</xdr:col>
      <xdr:colOff>203199</xdr:colOff>
      <xdr:row>26</xdr:row>
      <xdr:rowOff>152399</xdr:rowOff>
    </xdr:to>
    <xdr:graphicFrame macro="">
      <xdr:nvGraphicFramePr>
        <xdr:cNvPr id="3" name="Chart 2">
          <a:extLst>
            <a:ext uri="{FF2B5EF4-FFF2-40B4-BE49-F238E27FC236}">
              <a16:creationId xmlns:a16="http://schemas.microsoft.com/office/drawing/2014/main" id="{43F60374-2DEA-4E3F-B3FA-569F3EFDD3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9</xdr:col>
      <xdr:colOff>247650</xdr:colOff>
      <xdr:row>0</xdr:row>
      <xdr:rowOff>177800</xdr:rowOff>
    </xdr:from>
    <xdr:to>
      <xdr:col>17</xdr:col>
      <xdr:colOff>479778</xdr:colOff>
      <xdr:row>14</xdr:row>
      <xdr:rowOff>183445</xdr:rowOff>
    </xdr:to>
    <xdr:graphicFrame macro="">
      <xdr:nvGraphicFramePr>
        <xdr:cNvPr id="2" name="Chart 1">
          <a:extLst>
            <a:ext uri="{FF2B5EF4-FFF2-40B4-BE49-F238E27FC236}">
              <a16:creationId xmlns:a16="http://schemas.microsoft.com/office/drawing/2014/main" id="{E2AF3F63-2FD8-437E-9003-1417E03E4D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574322</xdr:colOff>
      <xdr:row>20</xdr:row>
      <xdr:rowOff>94543</xdr:rowOff>
    </xdr:from>
    <xdr:to>
      <xdr:col>11</xdr:col>
      <xdr:colOff>484011</xdr:colOff>
      <xdr:row>36</xdr:row>
      <xdr:rowOff>176388</xdr:rowOff>
    </xdr:to>
    <xdr:sp macro="" textlink="">
      <xdr:nvSpPr>
        <xdr:cNvPr id="3" name="TextBox 2">
          <a:extLst>
            <a:ext uri="{FF2B5EF4-FFF2-40B4-BE49-F238E27FC236}">
              <a16:creationId xmlns:a16="http://schemas.microsoft.com/office/drawing/2014/main" id="{5E37A6F7-5F3D-4F94-85F7-FB8EC8FA5BB0}"/>
            </a:ext>
          </a:extLst>
        </xdr:cNvPr>
        <xdr:cNvSpPr txBox="1"/>
      </xdr:nvSpPr>
      <xdr:spPr>
        <a:xfrm>
          <a:off x="6197600" y="3805765"/>
          <a:ext cx="3627967" cy="30240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mn-lt"/>
              <a:ea typeface="+mn-ea"/>
              <a:cs typeface="+mn-cs"/>
            </a:rPr>
            <a:t>Multiple R </a:t>
          </a:r>
          <a:r>
            <a:rPr lang="en-GB" sz="1100" b="0" i="0">
              <a:solidFill>
                <a:schemeClr val="dk1"/>
              </a:solidFill>
              <a:effectLst/>
              <a:latin typeface="+mn-lt"/>
              <a:ea typeface="+mn-ea"/>
              <a:cs typeface="+mn-cs"/>
            </a:rPr>
            <a:t>- The extent</a:t>
          </a:r>
          <a:r>
            <a:rPr lang="en-GB" sz="1100" b="0" i="0" baseline="0">
              <a:solidFill>
                <a:schemeClr val="dk1"/>
              </a:solidFill>
              <a:effectLst/>
              <a:latin typeface="+mn-lt"/>
              <a:ea typeface="+mn-ea"/>
              <a:cs typeface="+mn-cs"/>
            </a:rPr>
            <a:t> of a relationship between the variables, in this case a good relationship</a:t>
          </a:r>
          <a:endParaRPr lang="en-GB" sz="1100" b="0" i="0">
            <a:solidFill>
              <a:schemeClr val="dk1"/>
            </a:solidFill>
            <a:effectLst/>
            <a:latin typeface="+mn-lt"/>
            <a:ea typeface="+mn-ea"/>
            <a:cs typeface="+mn-cs"/>
          </a:endParaRPr>
        </a:p>
        <a:p>
          <a:endParaRPr lang="en-GB" sz="1100" b="1" i="0">
            <a:solidFill>
              <a:schemeClr val="dk1"/>
            </a:solidFill>
            <a:effectLst/>
            <a:latin typeface="+mn-lt"/>
            <a:ea typeface="+mn-ea"/>
            <a:cs typeface="+mn-cs"/>
          </a:endParaRPr>
        </a:p>
        <a:p>
          <a:r>
            <a:rPr lang="en-GB" sz="1100" b="1" i="0">
              <a:solidFill>
                <a:schemeClr val="dk1"/>
              </a:solidFill>
              <a:effectLst/>
              <a:latin typeface="+mn-lt"/>
              <a:ea typeface="+mn-ea"/>
              <a:cs typeface="+mn-cs"/>
            </a:rPr>
            <a:t>R Square </a:t>
          </a:r>
          <a:r>
            <a:rPr lang="en-GB" sz="1100" b="0" i="0">
              <a:solidFill>
                <a:schemeClr val="dk1"/>
              </a:solidFill>
              <a:effectLst/>
              <a:latin typeface="+mn-lt"/>
              <a:ea typeface="+mn-ea"/>
              <a:cs typeface="+mn-cs"/>
            </a:rPr>
            <a:t>- In this example, 59.3% of the variation in the </a:t>
          </a:r>
          <a:r>
            <a:rPr lang="en-GB" sz="1100" b="0" i="0" u="sng">
              <a:solidFill>
                <a:schemeClr val="dk1"/>
              </a:solidFill>
              <a:effectLst/>
              <a:latin typeface="+mn-lt"/>
              <a:ea typeface="+mn-ea"/>
              <a:cs typeface="+mn-cs"/>
            </a:rPr>
            <a:t>number of years service </a:t>
          </a:r>
          <a:r>
            <a:rPr lang="en-GB" sz="1100" b="0" i="0">
              <a:solidFill>
                <a:schemeClr val="dk1"/>
              </a:solidFill>
              <a:effectLst/>
              <a:latin typeface="+mn-lt"/>
              <a:ea typeface="+mn-ea"/>
              <a:cs typeface="+mn-cs"/>
            </a:rPr>
            <a:t>can be explained by the </a:t>
          </a:r>
          <a:r>
            <a:rPr lang="en-GB" sz="1100" b="0" i="0" u="sng">
              <a:solidFill>
                <a:schemeClr val="dk1"/>
              </a:solidFill>
              <a:effectLst/>
              <a:latin typeface="+mn-lt"/>
              <a:ea typeface="+mn-ea"/>
              <a:cs typeface="+mn-cs"/>
            </a:rPr>
            <a:t>age</a:t>
          </a:r>
          <a:r>
            <a:rPr lang="en-GB" sz="1100" b="0" i="0">
              <a:solidFill>
                <a:schemeClr val="dk1"/>
              </a:solidFill>
              <a:effectLst/>
              <a:latin typeface="+mn-lt"/>
              <a:ea typeface="+mn-ea"/>
              <a:cs typeface="+mn-cs"/>
            </a:rPr>
            <a:t> of the individuals.</a:t>
          </a:r>
        </a:p>
        <a:p>
          <a:endParaRPr lang="en-GB" sz="1100" b="0" i="0">
            <a:solidFill>
              <a:schemeClr val="dk1"/>
            </a:solidFill>
            <a:effectLst/>
            <a:latin typeface="+mn-lt"/>
            <a:ea typeface="+mn-ea"/>
            <a:cs typeface="+mn-cs"/>
          </a:endParaRPr>
        </a:p>
        <a:p>
          <a:r>
            <a:rPr lang="en-GB" sz="1100" b="1" i="0">
              <a:solidFill>
                <a:schemeClr val="dk1"/>
              </a:solidFill>
              <a:effectLst/>
              <a:latin typeface="+mn-lt"/>
              <a:ea typeface="+mn-ea"/>
              <a:cs typeface="+mn-cs"/>
            </a:rPr>
            <a:t>Significance</a:t>
          </a:r>
          <a:r>
            <a:rPr lang="en-GB" sz="1100" b="1" i="0" baseline="0">
              <a:solidFill>
                <a:schemeClr val="dk1"/>
              </a:solidFill>
              <a:effectLst/>
              <a:latin typeface="+mn-lt"/>
              <a:ea typeface="+mn-ea"/>
              <a:cs typeface="+mn-cs"/>
            </a:rPr>
            <a:t> F</a:t>
          </a:r>
          <a:r>
            <a:rPr lang="en-GB" sz="1100" b="0" i="0" baseline="0">
              <a:solidFill>
                <a:schemeClr val="dk1"/>
              </a:solidFill>
              <a:effectLst/>
              <a:latin typeface="+mn-lt"/>
              <a:ea typeface="+mn-ea"/>
              <a:cs typeface="+mn-cs"/>
            </a:rPr>
            <a:t> - </a:t>
          </a:r>
          <a:r>
            <a:rPr lang="en-GB" sz="1100" b="0" i="0">
              <a:solidFill>
                <a:schemeClr val="dk1"/>
              </a:solidFill>
              <a:effectLst/>
              <a:latin typeface="+mn-lt"/>
              <a:ea typeface="+mn-ea"/>
              <a:cs typeface="+mn-cs"/>
            </a:rPr>
            <a:t>This is the p-value associated with the overall F statistic. </a:t>
          </a:r>
        </a:p>
        <a:p>
          <a:r>
            <a:rPr lang="en-GB" sz="1100" b="0" i="0">
              <a:solidFill>
                <a:schemeClr val="dk1"/>
              </a:solidFill>
              <a:effectLst/>
              <a:latin typeface="+mn-lt"/>
              <a:ea typeface="+mn-ea"/>
              <a:cs typeface="+mn-cs"/>
            </a:rPr>
            <a:t>It tells us whether or not the regression model as a whole is statistically significant. In this case it is 0.0000702, significant.  It is highly significant as it is &lt;.05</a:t>
          </a:r>
        </a:p>
        <a:p>
          <a:endParaRPr lang="en-GB" sz="1100" b="0" i="0">
            <a:solidFill>
              <a:schemeClr val="dk1"/>
            </a:solidFill>
            <a:effectLst/>
            <a:latin typeface="+mn-lt"/>
            <a:ea typeface="+mn-ea"/>
            <a:cs typeface="+mn-cs"/>
          </a:endParaRPr>
        </a:p>
        <a:p>
          <a:r>
            <a:rPr lang="en-GB" sz="1100" b="1" i="0">
              <a:solidFill>
                <a:schemeClr val="dk1"/>
              </a:solidFill>
              <a:effectLst/>
              <a:latin typeface="+mn-lt"/>
              <a:ea typeface="+mn-ea"/>
              <a:cs typeface="+mn-cs"/>
            </a:rPr>
            <a:t>P-values. </a:t>
          </a:r>
          <a:r>
            <a:rPr lang="en-GB" sz="1100" b="0" i="0">
              <a:solidFill>
                <a:schemeClr val="dk1"/>
              </a:solidFill>
              <a:effectLst/>
              <a:latin typeface="+mn-lt"/>
              <a:ea typeface="+mn-ea"/>
              <a:cs typeface="+mn-cs"/>
            </a:rPr>
            <a:t>The individual p-values tell us whether or not each explanatory variable is statistically significant. We can see that </a:t>
          </a:r>
          <a:r>
            <a:rPr lang="en-GB" sz="1100" b="1" i="0">
              <a:solidFill>
                <a:schemeClr val="dk1"/>
              </a:solidFill>
              <a:effectLst/>
              <a:latin typeface="+mn-lt"/>
              <a:ea typeface="+mn-ea"/>
              <a:cs typeface="+mn-cs"/>
            </a:rPr>
            <a:t>length of service </a:t>
          </a:r>
          <a:r>
            <a:rPr lang="en-GB" sz="1100" b="0" i="0">
              <a:solidFill>
                <a:schemeClr val="dk1"/>
              </a:solidFill>
              <a:effectLst/>
              <a:latin typeface="+mn-lt"/>
              <a:ea typeface="+mn-ea"/>
              <a:cs typeface="+mn-cs"/>
            </a:rPr>
            <a:t>is statistically significant (p = 0.00) at </a:t>
          </a:r>
          <a:r>
            <a:rPr lang="el-GR" sz="1100" b="0" i="0">
              <a:solidFill>
                <a:schemeClr val="dk1"/>
              </a:solidFill>
              <a:effectLst/>
              <a:latin typeface="+mn-lt"/>
              <a:ea typeface="+mn-ea"/>
              <a:cs typeface="+mn-cs"/>
            </a:rPr>
            <a:t>α = 0.05.</a:t>
          </a:r>
          <a:endParaRPr lang="en-GB"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311150</xdr:colOff>
      <xdr:row>0</xdr:row>
      <xdr:rowOff>127000</xdr:rowOff>
    </xdr:from>
    <xdr:to>
      <xdr:col>10</xdr:col>
      <xdr:colOff>526851</xdr:colOff>
      <xdr:row>33</xdr:row>
      <xdr:rowOff>141721</xdr:rowOff>
    </xdr:to>
    <xdr:pic>
      <xdr:nvPicPr>
        <xdr:cNvPr id="2" name="Picture 1">
          <a:extLst>
            <a:ext uri="{FF2B5EF4-FFF2-40B4-BE49-F238E27FC236}">
              <a16:creationId xmlns:a16="http://schemas.microsoft.com/office/drawing/2014/main" id="{887EAECD-DAAA-FB0B-C50B-A6DF4046FE77}"/>
            </a:ext>
          </a:extLst>
        </xdr:cNvPr>
        <xdr:cNvPicPr>
          <a:picLocks noChangeAspect="1"/>
        </xdr:cNvPicPr>
      </xdr:nvPicPr>
      <xdr:blipFill>
        <a:blip xmlns:r="http://schemas.openxmlformats.org/officeDocument/2006/relationships" r:embed="rId1"/>
        <a:stretch>
          <a:fillRect/>
        </a:stretch>
      </xdr:blipFill>
      <xdr:spPr>
        <a:xfrm>
          <a:off x="311150" y="127000"/>
          <a:ext cx="6311701" cy="609167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9</xdr:col>
      <xdr:colOff>247650</xdr:colOff>
      <xdr:row>0</xdr:row>
      <xdr:rowOff>177800</xdr:rowOff>
    </xdr:from>
    <xdr:to>
      <xdr:col>15</xdr:col>
      <xdr:colOff>247650</xdr:colOff>
      <xdr:row>10</xdr:row>
      <xdr:rowOff>177800</xdr:rowOff>
    </xdr:to>
    <xdr:graphicFrame macro="">
      <xdr:nvGraphicFramePr>
        <xdr:cNvPr id="2" name="Chart 1">
          <a:extLst>
            <a:ext uri="{FF2B5EF4-FFF2-40B4-BE49-F238E27FC236}">
              <a16:creationId xmlns:a16="http://schemas.microsoft.com/office/drawing/2014/main" id="{D18D98DF-9344-4543-F86D-77F64E114F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4644.812799074076" createdVersion="7" refreshedVersion="7" minRefreshableVersion="3" recordCount="20" xr:uid="{42D2E59C-091B-458C-8B1F-A4D176F9A3CB}">
  <cacheSource type="worksheet">
    <worksheetSource ref="A7:F27" sheet="Tests &amp; Normality"/>
  </cacheSource>
  <cacheFields count="6">
    <cacheField name="Respondent" numFmtId="0">
      <sharedItems/>
    </cacheField>
    <cacheField name="M/F" numFmtId="0">
      <sharedItems count="2">
        <s v="F"/>
        <s v="M"/>
      </sharedItems>
    </cacheField>
    <cacheField name="Age (yrs)" numFmtId="0">
      <sharedItems containsSemiMixedTypes="0" containsString="0" containsNumber="1" containsInteger="1" minValue="21" maxValue="68" count="16">
        <n v="34"/>
        <n v="23"/>
        <n v="45"/>
        <n v="54"/>
        <n v="59"/>
        <n v="57"/>
        <n v="68"/>
        <n v="53"/>
        <n v="43"/>
        <n v="21"/>
        <n v="44"/>
        <n v="62"/>
        <n v="58"/>
        <n v="32"/>
        <n v="31"/>
        <n v="55"/>
      </sharedItems>
    </cacheField>
    <cacheField name="length of Service" numFmtId="0">
      <sharedItems containsSemiMixedTypes="0" containsString="0" containsNumber="1" containsInteger="1" minValue="1" maxValue="31"/>
    </cacheField>
    <cacheField name="Role (M/A)" numFmtId="0">
      <sharedItems count="2">
        <s v="A"/>
        <s v="M"/>
      </sharedItems>
    </cacheField>
    <cacheField name="Job Satisfaction (A /B/C/D)" numFmtId="0">
      <sharedItems count="4">
        <s v="A"/>
        <s v="B"/>
        <s v="C"/>
        <s v="D"/>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6697106485" createdVersion="8" refreshedVersion="8" minRefreshableVersion="3" recordCount="20" xr:uid="{A29375A5-62CA-4CB3-AA19-C0314A97C7FF}">
  <cacheSource type="worksheet">
    <worksheetSource ref="A7:F27" sheet="Descriptive summary"/>
  </cacheSource>
  <cacheFields count="6">
    <cacheField name="Respondent" numFmtId="0">
      <sharedItems/>
    </cacheField>
    <cacheField name="M/F" numFmtId="0">
      <sharedItems count="2">
        <s v="M"/>
        <s v="F"/>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acheField>
    <cacheField name="Job Satisfaction (A /B/C/D)"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7649305557" createdVersion="8" refreshedVersion="8" minRefreshableVersion="3" recordCount="20" xr:uid="{16539E3E-74EA-470A-BFC7-145D501E1BC0}">
  <cacheSource type="worksheet">
    <worksheetSource ref="A7:F27" sheet="Descriptive summary"/>
  </cacheSource>
  <cacheFields count="6">
    <cacheField name="Respondent" numFmtId="0">
      <sharedItems/>
    </cacheField>
    <cacheField name="M/F" numFmtId="0">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ount="2">
        <s v="A"/>
        <s v="M"/>
      </sharedItems>
    </cacheField>
    <cacheField name="Job Satisfaction (A /B/C/D)" numFmtId="0">
      <sharedItems/>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8493518519" createdVersion="8" refreshedVersion="8" minRefreshableVersion="3" recordCount="20" xr:uid="{9F8C5792-AC6E-430C-A24D-C814C84F387C}">
  <cacheSource type="worksheet">
    <worksheetSource ref="A7:F27" sheet="Descriptive summary"/>
  </cacheSource>
  <cacheFields count="6">
    <cacheField name="Respondent" numFmtId="0">
      <sharedItems/>
    </cacheField>
    <cacheField name="M/F" numFmtId="0">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acheField>
    <cacheField name="Job Satisfaction (A /B/C/D)" numFmtId="0">
      <sharedItems count="4">
        <s v="A"/>
        <s v="B"/>
        <s v="C"/>
        <s v="D"/>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p"/>
    <x v="0"/>
    <x v="0"/>
    <n v="7"/>
    <x v="0"/>
    <x v="0"/>
  </r>
  <r>
    <s v="a"/>
    <x v="1"/>
    <x v="1"/>
    <n v="1"/>
    <x v="0"/>
    <x v="0"/>
  </r>
  <r>
    <s v="b"/>
    <x v="1"/>
    <x v="2"/>
    <n v="5"/>
    <x v="0"/>
    <x v="0"/>
  </r>
  <r>
    <s v="e"/>
    <x v="0"/>
    <x v="3"/>
    <n v="16"/>
    <x v="1"/>
    <x v="0"/>
  </r>
  <r>
    <s v="g"/>
    <x v="1"/>
    <x v="4"/>
    <n v="27"/>
    <x v="1"/>
    <x v="0"/>
  </r>
  <r>
    <s v="s"/>
    <x v="1"/>
    <x v="5"/>
    <n v="19"/>
    <x v="1"/>
    <x v="0"/>
  </r>
  <r>
    <s v="c"/>
    <x v="0"/>
    <x v="0"/>
    <n v="4"/>
    <x v="0"/>
    <x v="1"/>
  </r>
  <r>
    <s v="l"/>
    <x v="0"/>
    <x v="6"/>
    <n v="31"/>
    <x v="0"/>
    <x v="1"/>
  </r>
  <r>
    <s v="m"/>
    <x v="0"/>
    <x v="7"/>
    <n v="22"/>
    <x v="0"/>
    <x v="1"/>
  </r>
  <r>
    <s v="n"/>
    <x v="1"/>
    <x v="8"/>
    <n v="20"/>
    <x v="1"/>
    <x v="1"/>
  </r>
  <r>
    <s v="d"/>
    <x v="0"/>
    <x v="9"/>
    <n v="1"/>
    <x v="0"/>
    <x v="2"/>
  </r>
  <r>
    <s v="i"/>
    <x v="1"/>
    <x v="10"/>
    <n v="10"/>
    <x v="0"/>
    <x v="2"/>
  </r>
  <r>
    <s v="h"/>
    <x v="0"/>
    <x v="11"/>
    <n v="23"/>
    <x v="1"/>
    <x v="2"/>
  </r>
  <r>
    <s v="t"/>
    <x v="0"/>
    <x v="12"/>
    <n v="10"/>
    <x v="1"/>
    <x v="2"/>
  </r>
  <r>
    <s v="o"/>
    <x v="1"/>
    <x v="3"/>
    <n v="3"/>
    <x v="1"/>
    <x v="2"/>
  </r>
  <r>
    <s v="j"/>
    <x v="0"/>
    <x v="13"/>
    <n v="2"/>
    <x v="0"/>
    <x v="3"/>
  </r>
  <r>
    <s v="q"/>
    <x v="0"/>
    <x v="2"/>
    <n v="7"/>
    <x v="0"/>
    <x v="3"/>
  </r>
  <r>
    <s v="r"/>
    <x v="0"/>
    <x v="8"/>
    <n v="4"/>
    <x v="0"/>
    <x v="3"/>
  </r>
  <r>
    <s v="k"/>
    <x v="1"/>
    <x v="14"/>
    <n v="10"/>
    <x v="0"/>
    <x v="3"/>
  </r>
  <r>
    <s v="f"/>
    <x v="1"/>
    <x v="15"/>
    <n v="24"/>
    <x v="1"/>
    <x v="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x v="0"/>
    <n v="23"/>
    <n v="1"/>
    <s v="A"/>
    <s v="A"/>
  </r>
  <r>
    <s v="b"/>
    <x v="0"/>
    <n v="45"/>
    <n v="5"/>
    <s v="A"/>
    <s v="A"/>
  </r>
  <r>
    <s v="c"/>
    <x v="1"/>
    <n v="34"/>
    <n v="4"/>
    <s v="A"/>
    <s v="B"/>
  </r>
  <r>
    <s v="d"/>
    <x v="1"/>
    <n v="21"/>
    <n v="1"/>
    <s v="A"/>
    <s v="C"/>
  </r>
  <r>
    <s v="e"/>
    <x v="1"/>
    <n v="54"/>
    <n v="16"/>
    <s v="M"/>
    <s v="A"/>
  </r>
  <r>
    <s v="f"/>
    <x v="0"/>
    <n v="55"/>
    <n v="24"/>
    <s v="M"/>
    <s v="D"/>
  </r>
  <r>
    <s v="g"/>
    <x v="0"/>
    <n v="59"/>
    <n v="27"/>
    <s v="M"/>
    <s v="A"/>
  </r>
  <r>
    <s v="h"/>
    <x v="1"/>
    <n v="62"/>
    <n v="23"/>
    <s v="M"/>
    <s v="C"/>
  </r>
  <r>
    <s v="i"/>
    <x v="0"/>
    <n v="44"/>
    <n v="10"/>
    <s v="A"/>
    <s v="C"/>
  </r>
  <r>
    <s v="j"/>
    <x v="1"/>
    <n v="32"/>
    <n v="2"/>
    <s v="A"/>
    <s v="D"/>
  </r>
  <r>
    <s v="k"/>
    <x v="0"/>
    <n v="31"/>
    <n v="10"/>
    <s v="A"/>
    <s v="D"/>
  </r>
  <r>
    <s v="l"/>
    <x v="1"/>
    <n v="68"/>
    <n v="31"/>
    <s v="A"/>
    <s v="B"/>
  </r>
  <r>
    <s v="m"/>
    <x v="1"/>
    <n v="53"/>
    <n v="22"/>
    <s v="A"/>
    <s v="B"/>
  </r>
  <r>
    <s v="n"/>
    <x v="0"/>
    <n v="43"/>
    <n v="20"/>
    <s v="M"/>
    <s v="B"/>
  </r>
  <r>
    <s v="o"/>
    <x v="0"/>
    <n v="54"/>
    <n v="3"/>
    <s v="M"/>
    <s v="C"/>
  </r>
  <r>
    <s v="p"/>
    <x v="1"/>
    <n v="34"/>
    <n v="7"/>
    <s v="A"/>
    <s v="A"/>
  </r>
  <r>
    <s v="q"/>
    <x v="1"/>
    <n v="45"/>
    <n v="7"/>
    <s v="A"/>
    <s v="D"/>
  </r>
  <r>
    <s v="r"/>
    <x v="1"/>
    <n v="43"/>
    <n v="4"/>
    <s v="A"/>
    <s v="D"/>
  </r>
  <r>
    <s v="s"/>
    <x v="0"/>
    <n v="57"/>
    <n v="19"/>
    <s v="M"/>
    <s v="A"/>
  </r>
  <r>
    <s v="t"/>
    <x v="1"/>
    <n v="58"/>
    <n v="10"/>
    <s v="M"/>
    <s v="C"/>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s v="M"/>
    <n v="23"/>
    <n v="1"/>
    <x v="0"/>
    <s v="A"/>
  </r>
  <r>
    <s v="b"/>
    <s v="M"/>
    <n v="45"/>
    <n v="5"/>
    <x v="0"/>
    <s v="A"/>
  </r>
  <r>
    <s v="c"/>
    <s v="F"/>
    <n v="34"/>
    <n v="4"/>
    <x v="0"/>
    <s v="B"/>
  </r>
  <r>
    <s v="d"/>
    <s v="F"/>
    <n v="21"/>
    <n v="1"/>
    <x v="0"/>
    <s v="C"/>
  </r>
  <r>
    <s v="e"/>
    <s v="F"/>
    <n v="54"/>
    <n v="16"/>
    <x v="1"/>
    <s v="A"/>
  </r>
  <r>
    <s v="f"/>
    <s v="M"/>
    <n v="55"/>
    <n v="24"/>
    <x v="1"/>
    <s v="D"/>
  </r>
  <r>
    <s v="g"/>
    <s v="M"/>
    <n v="59"/>
    <n v="27"/>
    <x v="1"/>
    <s v="A"/>
  </r>
  <r>
    <s v="h"/>
    <s v="F"/>
    <n v="62"/>
    <n v="23"/>
    <x v="1"/>
    <s v="C"/>
  </r>
  <r>
    <s v="i"/>
    <s v="M"/>
    <n v="44"/>
    <n v="10"/>
    <x v="0"/>
    <s v="C"/>
  </r>
  <r>
    <s v="j"/>
    <s v="F"/>
    <n v="32"/>
    <n v="2"/>
    <x v="0"/>
    <s v="D"/>
  </r>
  <r>
    <s v="k"/>
    <s v="M"/>
    <n v="31"/>
    <n v="10"/>
    <x v="0"/>
    <s v="D"/>
  </r>
  <r>
    <s v="l"/>
    <s v="F"/>
    <n v="68"/>
    <n v="31"/>
    <x v="0"/>
    <s v="B"/>
  </r>
  <r>
    <s v="m"/>
    <s v="F"/>
    <n v="53"/>
    <n v="22"/>
    <x v="0"/>
    <s v="B"/>
  </r>
  <r>
    <s v="n"/>
    <s v="M"/>
    <n v="43"/>
    <n v="20"/>
    <x v="1"/>
    <s v="B"/>
  </r>
  <r>
    <s v="o"/>
    <s v="M"/>
    <n v="54"/>
    <n v="3"/>
    <x v="1"/>
    <s v="C"/>
  </r>
  <r>
    <s v="p"/>
    <s v="F"/>
    <n v="34"/>
    <n v="7"/>
    <x v="0"/>
    <s v="A"/>
  </r>
  <r>
    <s v="q"/>
    <s v="F"/>
    <n v="45"/>
    <n v="7"/>
    <x v="0"/>
    <s v="D"/>
  </r>
  <r>
    <s v="r"/>
    <s v="F"/>
    <n v="43"/>
    <n v="4"/>
    <x v="0"/>
    <s v="D"/>
  </r>
  <r>
    <s v="s"/>
    <s v="M"/>
    <n v="57"/>
    <n v="19"/>
    <x v="1"/>
    <s v="A"/>
  </r>
  <r>
    <s v="t"/>
    <s v="F"/>
    <n v="58"/>
    <n v="10"/>
    <x v="1"/>
    <s v="C"/>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s v="M"/>
    <n v="23"/>
    <n v="1"/>
    <s v="A"/>
    <x v="0"/>
  </r>
  <r>
    <s v="b"/>
    <s v="M"/>
    <n v="45"/>
    <n v="5"/>
    <s v="A"/>
    <x v="0"/>
  </r>
  <r>
    <s v="c"/>
    <s v="F"/>
    <n v="34"/>
    <n v="4"/>
    <s v="A"/>
    <x v="1"/>
  </r>
  <r>
    <s v="d"/>
    <s v="F"/>
    <n v="21"/>
    <n v="1"/>
    <s v="A"/>
    <x v="2"/>
  </r>
  <r>
    <s v="e"/>
    <s v="F"/>
    <n v="54"/>
    <n v="16"/>
    <s v="M"/>
    <x v="0"/>
  </r>
  <r>
    <s v="f"/>
    <s v="M"/>
    <n v="55"/>
    <n v="24"/>
    <s v="M"/>
    <x v="3"/>
  </r>
  <r>
    <s v="g"/>
    <s v="M"/>
    <n v="59"/>
    <n v="27"/>
    <s v="M"/>
    <x v="0"/>
  </r>
  <r>
    <s v="h"/>
    <s v="F"/>
    <n v="62"/>
    <n v="23"/>
    <s v="M"/>
    <x v="2"/>
  </r>
  <r>
    <s v="i"/>
    <s v="M"/>
    <n v="44"/>
    <n v="10"/>
    <s v="A"/>
    <x v="2"/>
  </r>
  <r>
    <s v="j"/>
    <s v="F"/>
    <n v="32"/>
    <n v="2"/>
    <s v="A"/>
    <x v="3"/>
  </r>
  <r>
    <s v="k"/>
    <s v="M"/>
    <n v="31"/>
    <n v="10"/>
    <s v="A"/>
    <x v="3"/>
  </r>
  <r>
    <s v="l"/>
    <s v="F"/>
    <n v="68"/>
    <n v="31"/>
    <s v="A"/>
    <x v="1"/>
  </r>
  <r>
    <s v="m"/>
    <s v="F"/>
    <n v="53"/>
    <n v="22"/>
    <s v="A"/>
    <x v="1"/>
  </r>
  <r>
    <s v="n"/>
    <s v="M"/>
    <n v="43"/>
    <n v="20"/>
    <s v="M"/>
    <x v="1"/>
  </r>
  <r>
    <s v="o"/>
    <s v="M"/>
    <n v="54"/>
    <n v="3"/>
    <s v="M"/>
    <x v="2"/>
  </r>
  <r>
    <s v="p"/>
    <s v="F"/>
    <n v="34"/>
    <n v="7"/>
    <s v="A"/>
    <x v="0"/>
  </r>
  <r>
    <s v="q"/>
    <s v="F"/>
    <n v="45"/>
    <n v="7"/>
    <s v="A"/>
    <x v="3"/>
  </r>
  <r>
    <s v="r"/>
    <s v="F"/>
    <n v="43"/>
    <n v="4"/>
    <s v="A"/>
    <x v="3"/>
  </r>
  <r>
    <s v="s"/>
    <s v="M"/>
    <n v="57"/>
    <n v="19"/>
    <s v="M"/>
    <x v="0"/>
  </r>
  <r>
    <s v="t"/>
    <s v="F"/>
    <n v="58"/>
    <n v="10"/>
    <s v="M"/>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F4A7966-2977-4E73-BCC5-BA56240E415E}" name="PivotTable35" cacheId="77"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50:J54"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4">
        <item x="0"/>
        <item x="1"/>
        <item x="2"/>
        <item x="3"/>
      </items>
      <extLst>
        <ext xmlns:x14="http://schemas.microsoft.com/office/spreadsheetml/2009/9/main" uri="{2946ED86-A175-432a-8AC1-64E0C546D7DE}">
          <x14:pivotField fillDownLabels="1"/>
        </ext>
      </extLst>
    </pivotField>
  </pivotFields>
  <rowFields count="1">
    <field x="5"/>
  </rowFields>
  <rowItems count="4">
    <i>
      <x/>
    </i>
    <i>
      <x v="1"/>
    </i>
    <i>
      <x v="2"/>
    </i>
    <i>
      <x v="3"/>
    </i>
  </rowItems>
  <colItems count="1">
    <i/>
  </colItems>
  <dataFields count="1">
    <dataField name="Sum of length of Service" fld="3"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1AB4A25-7CC8-4A44-BC52-B77887F69805}" name="PivotTable17" cacheId="75"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28:J30"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1"/>
        <item x="0"/>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
  </rowFields>
  <rowItems count="2">
    <i>
      <x/>
    </i>
    <i>
      <x v="1"/>
    </i>
  </rowItems>
  <colItems count="1">
    <i/>
  </colItems>
  <dataFields count="1">
    <dataField name="Count of Age (yrs)" fld="2" subtotal="count" baseField="1"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228AFCF-6F58-4A03-BEC0-2B6A41335F62}" name="PivotTable30" cacheId="76"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7:J9"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0"/>
        <item x="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4"/>
  </rowFields>
  <rowItems count="2">
    <i>
      <x/>
    </i>
    <i>
      <x v="1"/>
    </i>
  </rowItems>
  <colItems count="1">
    <i/>
  </colItems>
  <dataFields count="1">
    <dataField name="Count of length of Service" fld="3" subtotal="count" baseField="4"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9061D01-9282-44D8-BC99-C8475FEED774}" name="PivotTable5" cacheId="74"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chartFormat="1">
  <location ref="A3:R15" firstHeaderRow="1" firstDataRow="2" firstDataCol="1"/>
  <pivotFields count="6">
    <pivotField showAll="0"/>
    <pivotField axis="axisRow" showAll="0">
      <items count="3">
        <item x="0"/>
        <item x="1"/>
        <item t="default"/>
      </items>
    </pivotField>
    <pivotField axis="axisCol" showAll="0">
      <items count="17">
        <item x="9"/>
        <item x="1"/>
        <item x="14"/>
        <item x="13"/>
        <item x="0"/>
        <item x="8"/>
        <item x="10"/>
        <item x="2"/>
        <item x="7"/>
        <item x="3"/>
        <item x="15"/>
        <item x="5"/>
        <item x="12"/>
        <item x="4"/>
        <item x="11"/>
        <item x="6"/>
        <item t="default"/>
      </items>
    </pivotField>
    <pivotField showAll="0"/>
    <pivotField dataField="1" showAll="0">
      <items count="3">
        <item x="0"/>
        <item x="1"/>
        <item t="default"/>
      </items>
    </pivotField>
    <pivotField axis="axisRow" showAll="0">
      <items count="5">
        <item x="0"/>
        <item x="1"/>
        <item x="2"/>
        <item x="3"/>
        <item t="default"/>
      </items>
    </pivotField>
  </pivotFields>
  <rowFields count="2">
    <field x="1"/>
    <field x="5"/>
  </rowFields>
  <rowItems count="11">
    <i>
      <x/>
    </i>
    <i r="1">
      <x/>
    </i>
    <i r="1">
      <x v="1"/>
    </i>
    <i r="1">
      <x v="2"/>
    </i>
    <i r="1">
      <x v="3"/>
    </i>
    <i>
      <x v="1"/>
    </i>
    <i r="1">
      <x/>
    </i>
    <i r="1">
      <x v="1"/>
    </i>
    <i r="1">
      <x v="2"/>
    </i>
    <i r="1">
      <x v="3"/>
    </i>
    <i t="grand">
      <x/>
    </i>
  </rowItems>
  <colFields count="1">
    <field x="2"/>
  </colFields>
  <colItems count="17">
    <i>
      <x/>
    </i>
    <i>
      <x v="1"/>
    </i>
    <i>
      <x v="2"/>
    </i>
    <i>
      <x v="3"/>
    </i>
    <i>
      <x v="4"/>
    </i>
    <i>
      <x v="5"/>
    </i>
    <i>
      <x v="6"/>
    </i>
    <i>
      <x v="7"/>
    </i>
    <i>
      <x v="8"/>
    </i>
    <i>
      <x v="9"/>
    </i>
    <i>
      <x v="10"/>
    </i>
    <i>
      <x v="11"/>
    </i>
    <i>
      <x v="12"/>
    </i>
    <i>
      <x v="13"/>
    </i>
    <i>
      <x v="14"/>
    </i>
    <i>
      <x v="15"/>
    </i>
    <i t="grand">
      <x/>
    </i>
  </colItems>
  <dataFields count="1">
    <dataField name="Count of Role (M/A)" fld="4"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ai-therapy.com/psychology-statistics/distributions/normal" TargetMode="External"/></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2F47-EA38-497B-992B-A5A829EB39D7}">
  <dimension ref="A1:K27"/>
  <sheetViews>
    <sheetView tabSelected="1" topLeftCell="A4" workbookViewId="0">
      <selection activeCell="H6" sqref="H6"/>
    </sheetView>
  </sheetViews>
  <sheetFormatPr defaultRowHeight="14.5" x14ac:dyDescent="0.35"/>
  <cols>
    <col min="1" max="1" width="12.90625" customWidth="1"/>
    <col min="2" max="2" width="6.81640625" customWidth="1"/>
    <col min="3" max="3" width="8.08984375" bestFit="1" customWidth="1"/>
    <col min="4" max="4" width="14.54296875" bestFit="1" customWidth="1"/>
    <col min="5" max="5" width="9.90625" bestFit="1" customWidth="1"/>
    <col min="6" max="6" width="23.1796875" bestFit="1" customWidth="1"/>
    <col min="9" max="9" width="34.1796875" bestFit="1" customWidth="1"/>
    <col min="10" max="10" width="31.7265625" bestFit="1" customWidth="1"/>
    <col min="11" max="11" width="18.453125" bestFit="1" customWidth="1"/>
  </cols>
  <sheetData>
    <row r="1" spans="1:11" ht="15.5" x14ac:dyDescent="0.35">
      <c r="A1" s="43" t="s">
        <v>2</v>
      </c>
      <c r="B1" s="43"/>
      <c r="C1" s="43"/>
      <c r="D1" s="43"/>
      <c r="E1" s="43"/>
    </row>
    <row r="2" spans="1:11" ht="15.5" x14ac:dyDescent="0.35">
      <c r="A2" s="43"/>
      <c r="B2" s="43"/>
      <c r="C2" s="43"/>
      <c r="D2" s="43"/>
      <c r="E2" s="43"/>
    </row>
    <row r="3" spans="1:11" ht="15.5" x14ac:dyDescent="0.35">
      <c r="A3" s="43" t="s">
        <v>3</v>
      </c>
      <c r="B3" s="43"/>
      <c r="C3" s="43"/>
      <c r="D3" s="43"/>
      <c r="E3" s="43"/>
    </row>
    <row r="4" spans="1:11" ht="15.5" x14ac:dyDescent="0.35">
      <c r="A4" s="43"/>
      <c r="B4" s="43"/>
      <c r="C4" s="43"/>
      <c r="D4" s="43"/>
      <c r="E4" s="43"/>
    </row>
    <row r="5" spans="1:11" ht="15.5" x14ac:dyDescent="0.35">
      <c r="A5" s="43" t="s">
        <v>4</v>
      </c>
      <c r="B5" s="43"/>
      <c r="C5" s="43"/>
      <c r="D5" s="43"/>
      <c r="E5" s="43"/>
    </row>
    <row r="7" spans="1:11" x14ac:dyDescent="0.35">
      <c r="A7" s="1" t="s">
        <v>5</v>
      </c>
      <c r="B7" s="1" t="s">
        <v>6</v>
      </c>
      <c r="C7" s="1" t="s">
        <v>7</v>
      </c>
      <c r="D7" s="1" t="s">
        <v>8</v>
      </c>
      <c r="E7" s="1" t="s">
        <v>9</v>
      </c>
      <c r="F7" s="1" t="s">
        <v>10</v>
      </c>
    </row>
    <row r="8" spans="1:11" x14ac:dyDescent="0.35">
      <c r="A8" s="1" t="s">
        <v>11</v>
      </c>
      <c r="B8" s="1" t="s">
        <v>0</v>
      </c>
      <c r="C8" s="1">
        <v>23</v>
      </c>
      <c r="D8" s="1">
        <v>1</v>
      </c>
      <c r="E8" s="1" t="s">
        <v>31</v>
      </c>
      <c r="F8" s="1" t="s">
        <v>31</v>
      </c>
    </row>
    <row r="9" spans="1:11" x14ac:dyDescent="0.35">
      <c r="A9" s="1" t="s">
        <v>12</v>
      </c>
      <c r="B9" s="1" t="s">
        <v>0</v>
      </c>
      <c r="C9" s="1">
        <v>45</v>
      </c>
      <c r="D9" s="1">
        <v>5</v>
      </c>
      <c r="E9" s="1" t="s">
        <v>31</v>
      </c>
      <c r="F9" s="1" t="s">
        <v>31</v>
      </c>
      <c r="I9" s="37" t="s">
        <v>82</v>
      </c>
    </row>
    <row r="10" spans="1:11" x14ac:dyDescent="0.35">
      <c r="A10" s="1" t="s">
        <v>13</v>
      </c>
      <c r="B10" s="1" t="s">
        <v>1</v>
      </c>
      <c r="C10" s="1">
        <v>34</v>
      </c>
      <c r="D10" s="1">
        <v>4</v>
      </c>
      <c r="E10" s="1" t="s">
        <v>31</v>
      </c>
      <c r="F10" s="1" t="s">
        <v>32</v>
      </c>
      <c r="K10" s="44" t="s">
        <v>175</v>
      </c>
    </row>
    <row r="11" spans="1:11" x14ac:dyDescent="0.35">
      <c r="A11" s="1" t="s">
        <v>14</v>
      </c>
      <c r="B11" s="1" t="s">
        <v>1</v>
      </c>
      <c r="C11" s="1">
        <v>21</v>
      </c>
      <c r="D11" s="1">
        <v>1</v>
      </c>
      <c r="E11" s="1" t="s">
        <v>31</v>
      </c>
      <c r="F11" s="1" t="s">
        <v>33</v>
      </c>
      <c r="I11" s="39" t="s">
        <v>84</v>
      </c>
      <c r="J11" s="39" t="s">
        <v>112</v>
      </c>
      <c r="K11" s="39" t="s">
        <v>147</v>
      </c>
    </row>
    <row r="12" spans="1:11" x14ac:dyDescent="0.35">
      <c r="A12" s="1" t="s">
        <v>15</v>
      </c>
      <c r="B12" s="1" t="s">
        <v>1</v>
      </c>
      <c r="C12" s="1">
        <v>54</v>
      </c>
      <c r="D12" s="1">
        <v>16</v>
      </c>
      <c r="E12" s="1" t="s">
        <v>0</v>
      </c>
      <c r="F12" s="1" t="s">
        <v>31</v>
      </c>
      <c r="I12" s="1" t="s">
        <v>55</v>
      </c>
      <c r="J12" s="33" t="s">
        <v>109</v>
      </c>
      <c r="K12" s="1" t="s">
        <v>153</v>
      </c>
    </row>
    <row r="13" spans="1:11" x14ac:dyDescent="0.35">
      <c r="A13" s="1" t="s">
        <v>16</v>
      </c>
      <c r="B13" s="1" t="s">
        <v>0</v>
      </c>
      <c r="C13" s="1">
        <v>55</v>
      </c>
      <c r="D13" s="1">
        <v>24</v>
      </c>
      <c r="E13" s="1" t="s">
        <v>0</v>
      </c>
      <c r="F13" s="1" t="s">
        <v>34</v>
      </c>
      <c r="I13" s="1" t="s">
        <v>56</v>
      </c>
      <c r="J13" s="33" t="s">
        <v>109</v>
      </c>
      <c r="K13" s="1" t="s">
        <v>154</v>
      </c>
    </row>
    <row r="14" spans="1:11" x14ac:dyDescent="0.35">
      <c r="A14" s="1" t="s">
        <v>17</v>
      </c>
      <c r="B14" s="1" t="s">
        <v>0</v>
      </c>
      <c r="C14" s="1">
        <v>59</v>
      </c>
      <c r="D14" s="1">
        <v>27</v>
      </c>
      <c r="E14" s="1" t="s">
        <v>0</v>
      </c>
      <c r="F14" s="1" t="s">
        <v>31</v>
      </c>
      <c r="I14" s="1" t="s">
        <v>83</v>
      </c>
      <c r="J14" s="33" t="s">
        <v>109</v>
      </c>
      <c r="K14" s="1" t="s">
        <v>155</v>
      </c>
    </row>
    <row r="15" spans="1:11" x14ac:dyDescent="0.35">
      <c r="A15" s="1" t="s">
        <v>18</v>
      </c>
      <c r="B15" s="1" t="s">
        <v>1</v>
      </c>
      <c r="C15" s="1">
        <v>62</v>
      </c>
      <c r="D15" s="1">
        <v>23</v>
      </c>
      <c r="E15" s="1" t="s">
        <v>0</v>
      </c>
      <c r="F15" s="1" t="s">
        <v>33</v>
      </c>
      <c r="I15" s="1" t="s">
        <v>96</v>
      </c>
      <c r="J15" s="33" t="s">
        <v>109</v>
      </c>
      <c r="K15" s="1" t="s">
        <v>146</v>
      </c>
    </row>
    <row r="16" spans="1:11" x14ac:dyDescent="0.35">
      <c r="A16" s="1" t="s">
        <v>19</v>
      </c>
      <c r="B16" s="1" t="s">
        <v>0</v>
      </c>
      <c r="C16" s="1">
        <v>44</v>
      </c>
      <c r="D16" s="1">
        <v>10</v>
      </c>
      <c r="E16" s="1" t="s">
        <v>31</v>
      </c>
      <c r="F16" s="1" t="s">
        <v>33</v>
      </c>
      <c r="I16" s="1" t="s">
        <v>110</v>
      </c>
      <c r="J16" s="33" t="s">
        <v>65</v>
      </c>
      <c r="K16" s="1" t="s">
        <v>157</v>
      </c>
    </row>
    <row r="17" spans="1:11" x14ac:dyDescent="0.35">
      <c r="A17" s="1" t="s">
        <v>20</v>
      </c>
      <c r="B17" s="1" t="s">
        <v>1</v>
      </c>
      <c r="C17" s="1">
        <v>32</v>
      </c>
      <c r="D17" s="1">
        <v>2</v>
      </c>
      <c r="E17" s="1" t="s">
        <v>31</v>
      </c>
      <c r="F17" s="1" t="s">
        <v>34</v>
      </c>
      <c r="K17" s="1"/>
    </row>
    <row r="18" spans="1:11" x14ac:dyDescent="0.35">
      <c r="A18" s="1" t="s">
        <v>21</v>
      </c>
      <c r="B18" s="1" t="s">
        <v>0</v>
      </c>
      <c r="C18" s="1">
        <v>31</v>
      </c>
      <c r="D18" s="1">
        <v>10</v>
      </c>
      <c r="E18" s="1" t="s">
        <v>31</v>
      </c>
      <c r="F18" s="1" t="s">
        <v>34</v>
      </c>
      <c r="I18" s="39" t="s">
        <v>57</v>
      </c>
      <c r="J18" s="39" t="s">
        <v>112</v>
      </c>
      <c r="K18" s="39"/>
    </row>
    <row r="19" spans="1:11" ht="29" x14ac:dyDescent="0.35">
      <c r="A19" s="1" t="s">
        <v>22</v>
      </c>
      <c r="B19" s="1" t="s">
        <v>1</v>
      </c>
      <c r="C19" s="1">
        <v>68</v>
      </c>
      <c r="D19" s="1">
        <v>31</v>
      </c>
      <c r="E19" s="1" t="s">
        <v>31</v>
      </c>
      <c r="F19" s="1" t="s">
        <v>32</v>
      </c>
      <c r="I19" s="1" t="s">
        <v>58</v>
      </c>
      <c r="J19" s="33" t="s">
        <v>81</v>
      </c>
      <c r="K19" s="34" t="s">
        <v>158</v>
      </c>
    </row>
    <row r="20" spans="1:11" x14ac:dyDescent="0.35">
      <c r="A20" s="1" t="s">
        <v>23</v>
      </c>
      <c r="B20" s="1" t="s">
        <v>1</v>
      </c>
      <c r="C20" s="1">
        <v>53</v>
      </c>
      <c r="D20" s="1">
        <v>22</v>
      </c>
      <c r="E20" s="1" t="s">
        <v>31</v>
      </c>
      <c r="F20" s="1" t="s">
        <v>32</v>
      </c>
      <c r="J20" s="33" t="s">
        <v>111</v>
      </c>
      <c r="K20" s="1" t="s">
        <v>159</v>
      </c>
    </row>
    <row r="21" spans="1:11" x14ac:dyDescent="0.35">
      <c r="A21" s="1" t="s">
        <v>24</v>
      </c>
      <c r="B21" s="1" t="s">
        <v>0</v>
      </c>
      <c r="C21" s="1">
        <v>43</v>
      </c>
      <c r="D21" s="1">
        <v>20</v>
      </c>
      <c r="E21" s="1" t="s">
        <v>0</v>
      </c>
      <c r="F21" s="1" t="s">
        <v>32</v>
      </c>
      <c r="J21" s="33" t="s">
        <v>94</v>
      </c>
      <c r="K21" s="1" t="s">
        <v>160</v>
      </c>
    </row>
    <row r="22" spans="1:11" x14ac:dyDescent="0.35">
      <c r="A22" s="1" t="s">
        <v>25</v>
      </c>
      <c r="B22" s="1" t="s">
        <v>0</v>
      </c>
      <c r="C22" s="1">
        <v>54</v>
      </c>
      <c r="D22" s="1">
        <v>3</v>
      </c>
      <c r="E22" s="1" t="s">
        <v>0</v>
      </c>
      <c r="F22" s="1" t="s">
        <v>33</v>
      </c>
    </row>
    <row r="23" spans="1:11" x14ac:dyDescent="0.35">
      <c r="A23" s="1" t="s">
        <v>26</v>
      </c>
      <c r="B23" s="1" t="s">
        <v>1</v>
      </c>
      <c r="C23" s="1">
        <v>34</v>
      </c>
      <c r="D23" s="1">
        <v>7</v>
      </c>
      <c r="E23" s="1" t="s">
        <v>31</v>
      </c>
      <c r="F23" s="1" t="s">
        <v>31</v>
      </c>
    </row>
    <row r="24" spans="1:11" ht="87" x14ac:dyDescent="0.35">
      <c r="A24" s="1" t="s">
        <v>27</v>
      </c>
      <c r="B24" s="1" t="s">
        <v>1</v>
      </c>
      <c r="C24" s="1">
        <v>45</v>
      </c>
      <c r="D24" s="1">
        <v>7</v>
      </c>
      <c r="E24" s="1" t="s">
        <v>31</v>
      </c>
      <c r="F24" s="1" t="s">
        <v>34</v>
      </c>
      <c r="I24" s="39" t="s">
        <v>161</v>
      </c>
      <c r="J24" s="34" t="s">
        <v>162</v>
      </c>
      <c r="K24" s="1" t="s">
        <v>161</v>
      </c>
    </row>
    <row r="25" spans="1:11" x14ac:dyDescent="0.35">
      <c r="A25" s="1" t="s">
        <v>30</v>
      </c>
      <c r="B25" s="1" t="s">
        <v>1</v>
      </c>
      <c r="C25" s="1">
        <v>43</v>
      </c>
      <c r="D25" s="1">
        <v>4</v>
      </c>
      <c r="E25" s="1" t="s">
        <v>31</v>
      </c>
      <c r="F25" s="1" t="s">
        <v>34</v>
      </c>
    </row>
    <row r="26" spans="1:11" x14ac:dyDescent="0.35">
      <c r="A26" s="1" t="s">
        <v>28</v>
      </c>
      <c r="B26" s="1" t="s">
        <v>0</v>
      </c>
      <c r="C26" s="1">
        <v>57</v>
      </c>
      <c r="D26" s="1">
        <v>19</v>
      </c>
      <c r="E26" s="1" t="s">
        <v>0</v>
      </c>
      <c r="F26" s="1" t="s">
        <v>31</v>
      </c>
    </row>
    <row r="27" spans="1:11" x14ac:dyDescent="0.35">
      <c r="A27" s="1" t="s">
        <v>29</v>
      </c>
      <c r="B27" s="1" t="s">
        <v>1</v>
      </c>
      <c r="C27" s="1">
        <v>58</v>
      </c>
      <c r="D27" s="1">
        <v>10</v>
      </c>
      <c r="E27" s="1" t="s">
        <v>0</v>
      </c>
      <c r="F27" s="1" t="s">
        <v>33</v>
      </c>
    </row>
  </sheetData>
  <sortState xmlns:xlrd2="http://schemas.microsoft.com/office/spreadsheetml/2017/richdata2" ref="A8:F27">
    <sortCondition ref="A8:A27"/>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413B5-9143-4993-8317-35CC080A1712}">
  <dimension ref="A1:J58"/>
  <sheetViews>
    <sheetView workbookViewId="0">
      <selection activeCell="B32" sqref="B32"/>
    </sheetView>
  </sheetViews>
  <sheetFormatPr defaultRowHeight="14.5" x14ac:dyDescent="0.35"/>
  <cols>
    <col min="1" max="1" width="13.1796875" customWidth="1"/>
    <col min="3" max="3" width="8.08984375" bestFit="1" customWidth="1"/>
    <col min="4" max="4" width="14.54296875" bestFit="1" customWidth="1"/>
    <col min="5" max="5" width="9.90625" bestFit="1" customWidth="1"/>
    <col min="6" max="6" width="23.1796875" bestFit="1" customWidth="1"/>
    <col min="8" max="8" width="34.1796875" bestFit="1" customWidth="1"/>
    <col min="9" max="9" width="34.26953125" bestFit="1" customWidth="1"/>
    <col min="10" max="10" width="29" customWidth="1"/>
  </cols>
  <sheetData>
    <row r="1" spans="1:10" x14ac:dyDescent="0.35">
      <c r="A1" s="28" t="s">
        <v>2</v>
      </c>
    </row>
    <row r="2" spans="1:10" x14ac:dyDescent="0.35">
      <c r="A2" s="28"/>
    </row>
    <row r="3" spans="1:10" x14ac:dyDescent="0.35">
      <c r="A3" s="28" t="s">
        <v>3</v>
      </c>
      <c r="H3" s="37" t="s">
        <v>82</v>
      </c>
    </row>
    <row r="4" spans="1:10" x14ac:dyDescent="0.35">
      <c r="A4" s="28"/>
    </row>
    <row r="5" spans="1:10" x14ac:dyDescent="0.35">
      <c r="A5" s="28" t="s">
        <v>4</v>
      </c>
      <c r="H5" s="39" t="s">
        <v>84</v>
      </c>
      <c r="I5" s="39" t="s">
        <v>112</v>
      </c>
      <c r="J5" s="39" t="s">
        <v>147</v>
      </c>
    </row>
    <row r="6" spans="1:10" x14ac:dyDescent="0.35">
      <c r="H6" s="1" t="s">
        <v>55</v>
      </c>
      <c r="I6" s="33" t="s">
        <v>109</v>
      </c>
      <c r="J6" s="1" t="s">
        <v>153</v>
      </c>
    </row>
    <row r="7" spans="1:10" x14ac:dyDescent="0.35">
      <c r="A7" s="1" t="s">
        <v>5</v>
      </c>
      <c r="B7" s="1" t="s">
        <v>6</v>
      </c>
      <c r="C7" s="1" t="s">
        <v>7</v>
      </c>
      <c r="D7" s="1" t="s">
        <v>8</v>
      </c>
      <c r="E7" s="1" t="s">
        <v>9</v>
      </c>
      <c r="F7" s="1" t="s">
        <v>10</v>
      </c>
      <c r="H7" s="1" t="s">
        <v>56</v>
      </c>
      <c r="I7" s="33" t="s">
        <v>109</v>
      </c>
      <c r="J7" s="1" t="s">
        <v>154</v>
      </c>
    </row>
    <row r="8" spans="1:10" x14ac:dyDescent="0.35">
      <c r="A8" s="1" t="s">
        <v>11</v>
      </c>
      <c r="B8" s="1" t="s">
        <v>0</v>
      </c>
      <c r="C8" s="1">
        <v>23</v>
      </c>
      <c r="D8" s="1">
        <v>1</v>
      </c>
      <c r="E8" s="1" t="s">
        <v>31</v>
      </c>
      <c r="F8" s="1" t="s">
        <v>31</v>
      </c>
      <c r="H8" s="1" t="s">
        <v>83</v>
      </c>
      <c r="I8" s="33" t="s">
        <v>109</v>
      </c>
      <c r="J8" s="1" t="s">
        <v>155</v>
      </c>
    </row>
    <row r="9" spans="1:10" x14ac:dyDescent="0.35">
      <c r="A9" s="1" t="s">
        <v>12</v>
      </c>
      <c r="B9" s="1" t="s">
        <v>0</v>
      </c>
      <c r="C9" s="1">
        <v>45</v>
      </c>
      <c r="D9" s="1">
        <v>5</v>
      </c>
      <c r="E9" s="1" t="s">
        <v>31</v>
      </c>
      <c r="F9" s="1" t="s">
        <v>31</v>
      </c>
      <c r="H9" s="1" t="s">
        <v>96</v>
      </c>
      <c r="I9" s="33" t="s">
        <v>109</v>
      </c>
      <c r="J9" s="1" t="s">
        <v>146</v>
      </c>
    </row>
    <row r="10" spans="1:10" x14ac:dyDescent="0.35">
      <c r="A10" s="1" t="s">
        <v>13</v>
      </c>
      <c r="B10" s="1" t="s">
        <v>1</v>
      </c>
      <c r="C10" s="1">
        <v>34</v>
      </c>
      <c r="D10" s="1">
        <v>4</v>
      </c>
      <c r="E10" s="1" t="s">
        <v>31</v>
      </c>
      <c r="F10" s="1" t="s">
        <v>32</v>
      </c>
      <c r="H10" s="1" t="s">
        <v>110</v>
      </c>
      <c r="I10" s="33" t="s">
        <v>65</v>
      </c>
      <c r="J10" s="1" t="s">
        <v>157</v>
      </c>
    </row>
    <row r="11" spans="1:10" x14ac:dyDescent="0.35">
      <c r="A11" s="1" t="s">
        <v>14</v>
      </c>
      <c r="B11" s="1" t="s">
        <v>1</v>
      </c>
      <c r="C11" s="1">
        <v>21</v>
      </c>
      <c r="D11" s="1">
        <v>1</v>
      </c>
      <c r="E11" s="1" t="s">
        <v>31</v>
      </c>
      <c r="F11" s="1" t="s">
        <v>33</v>
      </c>
      <c r="J11" s="1"/>
    </row>
    <row r="12" spans="1:10" x14ac:dyDescent="0.35">
      <c r="A12" s="1" t="s">
        <v>15</v>
      </c>
      <c r="B12" s="1" t="s">
        <v>1</v>
      </c>
      <c r="C12" s="1">
        <v>54</v>
      </c>
      <c r="D12" s="1">
        <v>16</v>
      </c>
      <c r="E12" s="1" t="s">
        <v>0</v>
      </c>
      <c r="F12" s="1" t="s">
        <v>31</v>
      </c>
      <c r="H12" s="39" t="s">
        <v>57</v>
      </c>
      <c r="I12" s="39" t="s">
        <v>112</v>
      </c>
      <c r="J12" s="39"/>
    </row>
    <row r="13" spans="1:10" x14ac:dyDescent="0.35">
      <c r="A13" s="1" t="s">
        <v>16</v>
      </c>
      <c r="B13" s="1" t="s">
        <v>0</v>
      </c>
      <c r="C13" s="1">
        <v>55</v>
      </c>
      <c r="D13" s="1">
        <v>24</v>
      </c>
      <c r="E13" s="1" t="s">
        <v>0</v>
      </c>
      <c r="F13" s="1" t="s">
        <v>34</v>
      </c>
      <c r="H13" s="1" t="s">
        <v>58</v>
      </c>
      <c r="I13" s="33" t="s">
        <v>81</v>
      </c>
      <c r="J13" s="34" t="s">
        <v>158</v>
      </c>
    </row>
    <row r="14" spans="1:10" x14ac:dyDescent="0.35">
      <c r="A14" s="1" t="s">
        <v>17</v>
      </c>
      <c r="B14" s="1" t="s">
        <v>0</v>
      </c>
      <c r="C14" s="1">
        <v>59</v>
      </c>
      <c r="D14" s="1">
        <v>27</v>
      </c>
      <c r="E14" s="1" t="s">
        <v>0</v>
      </c>
      <c r="F14" s="1" t="s">
        <v>31</v>
      </c>
      <c r="I14" s="33" t="s">
        <v>111</v>
      </c>
      <c r="J14" s="1" t="s">
        <v>159</v>
      </c>
    </row>
    <row r="15" spans="1:10" x14ac:dyDescent="0.35">
      <c r="A15" s="1" t="s">
        <v>18</v>
      </c>
      <c r="B15" s="1" t="s">
        <v>1</v>
      </c>
      <c r="C15" s="1">
        <v>62</v>
      </c>
      <c r="D15" s="1">
        <v>23</v>
      </c>
      <c r="E15" s="1" t="s">
        <v>0</v>
      </c>
      <c r="F15" s="1" t="s">
        <v>33</v>
      </c>
      <c r="I15" s="33" t="s">
        <v>94</v>
      </c>
      <c r="J15" s="1" t="s">
        <v>160</v>
      </c>
    </row>
    <row r="16" spans="1:10" x14ac:dyDescent="0.35">
      <c r="A16" s="1" t="s">
        <v>19</v>
      </c>
      <c r="B16" s="1" t="s">
        <v>0</v>
      </c>
      <c r="C16" s="1">
        <v>44</v>
      </c>
      <c r="D16" s="1">
        <v>10</v>
      </c>
      <c r="E16" s="1" t="s">
        <v>31</v>
      </c>
      <c r="F16" s="1" t="s">
        <v>33</v>
      </c>
    </row>
    <row r="17" spans="1:10" x14ac:dyDescent="0.35">
      <c r="A17" s="1" t="s">
        <v>20</v>
      </c>
      <c r="B17" s="1" t="s">
        <v>1</v>
      </c>
      <c r="C17" s="1">
        <v>32</v>
      </c>
      <c r="D17" s="1">
        <v>2</v>
      </c>
      <c r="E17" s="1" t="s">
        <v>31</v>
      </c>
      <c r="F17" s="1" t="s">
        <v>34</v>
      </c>
    </row>
    <row r="18" spans="1:10" ht="29" x14ac:dyDescent="0.35">
      <c r="A18" s="1" t="s">
        <v>21</v>
      </c>
      <c r="B18" s="1" t="s">
        <v>0</v>
      </c>
      <c r="C18" s="1">
        <v>31</v>
      </c>
      <c r="D18" s="1">
        <v>10</v>
      </c>
      <c r="E18" s="1" t="s">
        <v>31</v>
      </c>
      <c r="F18" s="1" t="s">
        <v>34</v>
      </c>
      <c r="H18" s="39" t="s">
        <v>161</v>
      </c>
      <c r="I18" s="34" t="s">
        <v>162</v>
      </c>
      <c r="J18" s="1" t="s">
        <v>161</v>
      </c>
    </row>
    <row r="19" spans="1:10" x14ac:dyDescent="0.35">
      <c r="A19" s="1" t="s">
        <v>22</v>
      </c>
      <c r="B19" s="1" t="s">
        <v>1</v>
      </c>
      <c r="C19" s="1">
        <v>68</v>
      </c>
      <c r="D19" s="1">
        <v>31</v>
      </c>
      <c r="E19" s="1" t="s">
        <v>31</v>
      </c>
      <c r="F19" s="1" t="s">
        <v>32</v>
      </c>
    </row>
    <row r="20" spans="1:10" x14ac:dyDescent="0.35">
      <c r="A20" s="1" t="s">
        <v>23</v>
      </c>
      <c r="B20" s="1" t="s">
        <v>1</v>
      </c>
      <c r="C20" s="1">
        <v>53</v>
      </c>
      <c r="D20" s="1">
        <v>22</v>
      </c>
      <c r="E20" s="1" t="s">
        <v>31</v>
      </c>
      <c r="F20" s="1" t="s">
        <v>32</v>
      </c>
    </row>
    <row r="21" spans="1:10" x14ac:dyDescent="0.35">
      <c r="A21" s="1" t="s">
        <v>24</v>
      </c>
      <c r="B21" s="1" t="s">
        <v>0</v>
      </c>
      <c r="C21" s="1">
        <v>43</v>
      </c>
      <c r="D21" s="1">
        <v>20</v>
      </c>
      <c r="E21" s="1" t="s">
        <v>0</v>
      </c>
      <c r="F21" s="1" t="s">
        <v>32</v>
      </c>
    </row>
    <row r="22" spans="1:10" x14ac:dyDescent="0.35">
      <c r="A22" s="1" t="s">
        <v>25</v>
      </c>
      <c r="B22" s="1" t="s">
        <v>0</v>
      </c>
      <c r="C22" s="1">
        <v>54</v>
      </c>
      <c r="D22" s="1">
        <v>3</v>
      </c>
      <c r="E22" s="1" t="s">
        <v>0</v>
      </c>
      <c r="F22" s="1" t="s">
        <v>33</v>
      </c>
    </row>
    <row r="23" spans="1:10" ht="15" thickBot="1" x14ac:dyDescent="0.4">
      <c r="A23" s="1" t="s">
        <v>26</v>
      </c>
      <c r="B23" s="1" t="s">
        <v>1</v>
      </c>
      <c r="C23" s="1">
        <v>34</v>
      </c>
      <c r="D23" s="1">
        <v>7</v>
      </c>
      <c r="E23" s="1" t="s">
        <v>31</v>
      </c>
      <c r="F23" s="1" t="s">
        <v>31</v>
      </c>
    </row>
    <row r="24" spans="1:10" x14ac:dyDescent="0.35">
      <c r="A24" s="1" t="s">
        <v>27</v>
      </c>
      <c r="B24" s="1" t="s">
        <v>1</v>
      </c>
      <c r="C24" s="1">
        <v>45</v>
      </c>
      <c r="D24" s="1">
        <v>7</v>
      </c>
      <c r="E24" s="1" t="s">
        <v>31</v>
      </c>
      <c r="F24" s="1" t="s">
        <v>34</v>
      </c>
      <c r="I24" s="8"/>
    </row>
    <row r="25" spans="1:10" x14ac:dyDescent="0.35">
      <c r="A25" s="1" t="s">
        <v>30</v>
      </c>
      <c r="B25" s="1" t="s">
        <v>1</v>
      </c>
      <c r="C25" s="1">
        <v>43</v>
      </c>
      <c r="D25" s="1">
        <v>4</v>
      </c>
      <c r="E25" s="1" t="s">
        <v>31</v>
      </c>
      <c r="F25" s="1" t="s">
        <v>34</v>
      </c>
    </row>
    <row r="26" spans="1:10" x14ac:dyDescent="0.35">
      <c r="A26" s="1" t="s">
        <v>28</v>
      </c>
      <c r="B26" s="1" t="s">
        <v>0</v>
      </c>
      <c r="C26" s="1">
        <v>57</v>
      </c>
      <c r="D26" s="1">
        <v>19</v>
      </c>
      <c r="E26" s="1" t="s">
        <v>0</v>
      </c>
      <c r="F26" s="1" t="s">
        <v>31</v>
      </c>
    </row>
    <row r="27" spans="1:10" x14ac:dyDescent="0.35">
      <c r="A27" s="1" t="s">
        <v>29</v>
      </c>
      <c r="B27" s="1" t="s">
        <v>1</v>
      </c>
      <c r="C27" s="1">
        <v>58</v>
      </c>
      <c r="D27" s="1">
        <v>10</v>
      </c>
      <c r="E27" s="1" t="s">
        <v>0</v>
      </c>
      <c r="F27" s="1" t="s">
        <v>33</v>
      </c>
    </row>
    <row r="29" spans="1:10" ht="43.5" x14ac:dyDescent="0.35">
      <c r="B29" s="42" t="s">
        <v>167</v>
      </c>
    </row>
    <row r="30" spans="1:10" x14ac:dyDescent="0.35">
      <c r="B30" s="21" t="s">
        <v>168</v>
      </c>
    </row>
    <row r="31" spans="1:10" x14ac:dyDescent="0.35">
      <c r="B31" t="s">
        <v>172</v>
      </c>
    </row>
    <row r="39" spans="9:9" ht="15" thickBot="1" x14ac:dyDescent="0.4">
      <c r="I39" s="2"/>
    </row>
    <row r="40" spans="9:9" x14ac:dyDescent="0.35">
      <c r="I40" t="s">
        <v>165</v>
      </c>
    </row>
    <row r="55" spans="3:9" x14ac:dyDescent="0.35">
      <c r="C55" s="28" t="s">
        <v>169</v>
      </c>
    </row>
    <row r="56" spans="3:9" x14ac:dyDescent="0.35">
      <c r="C56" s="28" t="s">
        <v>170</v>
      </c>
    </row>
    <row r="58" spans="3:9" x14ac:dyDescent="0.35">
      <c r="I58" t="s">
        <v>166</v>
      </c>
    </row>
  </sheetData>
  <sortState xmlns:xlrd2="http://schemas.microsoft.com/office/spreadsheetml/2017/richdata2" ref="A8:F27">
    <sortCondition ref="F11:F27"/>
  </sortState>
  <hyperlinks>
    <hyperlink ref="B30" r:id="rId1" xr:uid="{461DFB57-9E7D-49E0-BC47-DED6D6EE1C49}"/>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E43B7-D394-4B18-9403-32E0F496EE3D}">
  <dimension ref="A1:J54"/>
  <sheetViews>
    <sheetView topLeftCell="A6" workbookViewId="0">
      <selection activeCell="F31" sqref="F31"/>
    </sheetView>
  </sheetViews>
  <sheetFormatPr defaultRowHeight="14.5" x14ac:dyDescent="0.35"/>
  <cols>
    <col min="1" max="1" width="13" customWidth="1"/>
    <col min="4" max="4" width="14.54296875" bestFit="1" customWidth="1"/>
    <col min="5" max="5" width="9.90625" bestFit="1" customWidth="1"/>
    <col min="6" max="6" width="23.1796875" bestFit="1" customWidth="1"/>
    <col min="12" max="12" width="12.1796875" bestFit="1" customWidth="1"/>
    <col min="13" max="13" width="22.54296875" bestFit="1" customWidth="1"/>
  </cols>
  <sheetData>
    <row r="1" spans="1:10" x14ac:dyDescent="0.35">
      <c r="A1" t="s">
        <v>2</v>
      </c>
    </row>
    <row r="3" spans="1:10" x14ac:dyDescent="0.35">
      <c r="A3" t="s">
        <v>3</v>
      </c>
    </row>
    <row r="5" spans="1:10" x14ac:dyDescent="0.35">
      <c r="A5" t="s">
        <v>4</v>
      </c>
    </row>
    <row r="7" spans="1:10" x14ac:dyDescent="0.35">
      <c r="A7" s="1" t="s">
        <v>5</v>
      </c>
      <c r="B7" s="38" t="s">
        <v>6</v>
      </c>
      <c r="C7" s="38" t="s">
        <v>7</v>
      </c>
      <c r="D7" s="38" t="s">
        <v>8</v>
      </c>
      <c r="E7" s="38" t="s">
        <v>9</v>
      </c>
      <c r="F7" s="38" t="s">
        <v>10</v>
      </c>
      <c r="I7" s="10" t="s">
        <v>9</v>
      </c>
      <c r="J7" t="s">
        <v>152</v>
      </c>
    </row>
    <row r="8" spans="1:10" x14ac:dyDescent="0.35">
      <c r="A8" s="1" t="s">
        <v>11</v>
      </c>
      <c r="B8" s="1" t="s">
        <v>0</v>
      </c>
      <c r="C8" s="1">
        <v>23</v>
      </c>
      <c r="D8" s="1">
        <v>1</v>
      </c>
      <c r="E8" s="1" t="s">
        <v>31</v>
      </c>
      <c r="F8" s="1" t="s">
        <v>31</v>
      </c>
      <c r="I8" t="s">
        <v>31</v>
      </c>
      <c r="J8">
        <v>12</v>
      </c>
    </row>
    <row r="9" spans="1:10" x14ac:dyDescent="0.35">
      <c r="A9" s="1" t="s">
        <v>12</v>
      </c>
      <c r="B9" s="1" t="s">
        <v>0</v>
      </c>
      <c r="C9" s="1">
        <v>45</v>
      </c>
      <c r="D9" s="1">
        <v>5</v>
      </c>
      <c r="E9" s="1" t="s">
        <v>31</v>
      </c>
      <c r="F9" s="1" t="s">
        <v>31</v>
      </c>
      <c r="I9" t="s">
        <v>0</v>
      </c>
      <c r="J9">
        <v>8</v>
      </c>
    </row>
    <row r="10" spans="1:10" x14ac:dyDescent="0.35">
      <c r="A10" s="1" t="s">
        <v>13</v>
      </c>
      <c r="B10" s="1" t="s">
        <v>1</v>
      </c>
      <c r="C10" s="1">
        <v>34</v>
      </c>
      <c r="D10" s="1">
        <v>4</v>
      </c>
      <c r="E10" s="1" t="s">
        <v>31</v>
      </c>
      <c r="F10" s="1" t="s">
        <v>32</v>
      </c>
    </row>
    <row r="11" spans="1:10" x14ac:dyDescent="0.35">
      <c r="A11" s="1" t="s">
        <v>14</v>
      </c>
      <c r="B11" s="1" t="s">
        <v>1</v>
      </c>
      <c r="C11" s="1">
        <v>21</v>
      </c>
      <c r="D11" s="1">
        <v>1</v>
      </c>
      <c r="E11" s="1" t="s">
        <v>31</v>
      </c>
      <c r="F11" s="1" t="s">
        <v>33</v>
      </c>
    </row>
    <row r="12" spans="1:10" x14ac:dyDescent="0.35">
      <c r="A12" s="1" t="s">
        <v>15</v>
      </c>
      <c r="B12" s="1" t="s">
        <v>1</v>
      </c>
      <c r="C12" s="1">
        <v>54</v>
      </c>
      <c r="D12" s="1">
        <v>16</v>
      </c>
      <c r="E12" s="1" t="s">
        <v>0</v>
      </c>
      <c r="F12" s="1" t="s">
        <v>31</v>
      </c>
    </row>
    <row r="13" spans="1:10" x14ac:dyDescent="0.35">
      <c r="A13" s="1" t="s">
        <v>16</v>
      </c>
      <c r="B13" s="1" t="s">
        <v>0</v>
      </c>
      <c r="C13" s="1">
        <v>55</v>
      </c>
      <c r="D13" s="1">
        <v>24</v>
      </c>
      <c r="E13" s="1" t="s">
        <v>0</v>
      </c>
      <c r="F13" s="1" t="s">
        <v>34</v>
      </c>
    </row>
    <row r="14" spans="1:10" x14ac:dyDescent="0.35">
      <c r="A14" s="1" t="s">
        <v>17</v>
      </c>
      <c r="B14" s="1" t="s">
        <v>0</v>
      </c>
      <c r="C14" s="1">
        <v>59</v>
      </c>
      <c r="D14" s="1">
        <v>27</v>
      </c>
      <c r="E14" s="1" t="s">
        <v>0</v>
      </c>
      <c r="F14" s="1" t="s">
        <v>31</v>
      </c>
    </row>
    <row r="15" spans="1:10" x14ac:dyDescent="0.35">
      <c r="A15" s="1" t="s">
        <v>18</v>
      </c>
      <c r="B15" s="1" t="s">
        <v>1</v>
      </c>
      <c r="C15" s="1">
        <v>62</v>
      </c>
      <c r="D15" s="1">
        <v>23</v>
      </c>
      <c r="E15" s="1" t="s">
        <v>0</v>
      </c>
      <c r="F15" s="1" t="s">
        <v>33</v>
      </c>
    </row>
    <row r="16" spans="1:10" x14ac:dyDescent="0.35">
      <c r="A16" s="1" t="s">
        <v>19</v>
      </c>
      <c r="B16" s="1" t="s">
        <v>0</v>
      </c>
      <c r="C16" s="1">
        <v>44</v>
      </c>
      <c r="D16" s="1">
        <v>10</v>
      </c>
      <c r="E16" s="1" t="s">
        <v>31</v>
      </c>
      <c r="F16" s="1" t="s">
        <v>33</v>
      </c>
    </row>
    <row r="17" spans="1:10" x14ac:dyDescent="0.35">
      <c r="A17" s="1" t="s">
        <v>20</v>
      </c>
      <c r="B17" s="1" t="s">
        <v>1</v>
      </c>
      <c r="C17" s="1">
        <v>32</v>
      </c>
      <c r="D17" s="1">
        <v>2</v>
      </c>
      <c r="E17" s="1" t="s">
        <v>31</v>
      </c>
      <c r="F17" s="1" t="s">
        <v>34</v>
      </c>
    </row>
    <row r="18" spans="1:10" x14ac:dyDescent="0.35">
      <c r="A18" s="1" t="s">
        <v>21</v>
      </c>
      <c r="B18" s="1" t="s">
        <v>0</v>
      </c>
      <c r="C18" s="1">
        <v>31</v>
      </c>
      <c r="D18" s="1">
        <v>10</v>
      </c>
      <c r="E18" s="1" t="s">
        <v>31</v>
      </c>
      <c r="F18" s="1" t="s">
        <v>34</v>
      </c>
    </row>
    <row r="19" spans="1:10" x14ac:dyDescent="0.35">
      <c r="A19" s="1" t="s">
        <v>22</v>
      </c>
      <c r="B19" s="1" t="s">
        <v>1</v>
      </c>
      <c r="C19" s="1">
        <v>68</v>
      </c>
      <c r="D19" s="1">
        <v>31</v>
      </c>
      <c r="E19" s="1" t="s">
        <v>31</v>
      </c>
      <c r="F19" s="1" t="s">
        <v>32</v>
      </c>
    </row>
    <row r="20" spans="1:10" x14ac:dyDescent="0.35">
      <c r="A20" s="1" t="s">
        <v>23</v>
      </c>
      <c r="B20" s="1" t="s">
        <v>1</v>
      </c>
      <c r="C20" s="1">
        <v>53</v>
      </c>
      <c r="D20" s="1">
        <v>22</v>
      </c>
      <c r="E20" s="1" t="s">
        <v>31</v>
      </c>
      <c r="F20" s="1" t="s">
        <v>32</v>
      </c>
    </row>
    <row r="21" spans="1:10" x14ac:dyDescent="0.35">
      <c r="A21" s="1" t="s">
        <v>24</v>
      </c>
      <c r="B21" s="1" t="s">
        <v>0</v>
      </c>
      <c r="C21" s="1">
        <v>43</v>
      </c>
      <c r="D21" s="1">
        <v>20</v>
      </c>
      <c r="E21" s="1" t="s">
        <v>0</v>
      </c>
      <c r="F21" s="1" t="s">
        <v>32</v>
      </c>
    </row>
    <row r="22" spans="1:10" x14ac:dyDescent="0.35">
      <c r="A22" s="1" t="s">
        <v>25</v>
      </c>
      <c r="B22" s="1" t="s">
        <v>0</v>
      </c>
      <c r="C22" s="1">
        <v>54</v>
      </c>
      <c r="D22" s="1">
        <v>3</v>
      </c>
      <c r="E22" s="1" t="s">
        <v>0</v>
      </c>
      <c r="F22" s="1" t="s">
        <v>33</v>
      </c>
    </row>
    <row r="23" spans="1:10" x14ac:dyDescent="0.35">
      <c r="A23" s="1" t="s">
        <v>26</v>
      </c>
      <c r="B23" s="1" t="s">
        <v>1</v>
      </c>
      <c r="C23" s="1">
        <v>34</v>
      </c>
      <c r="D23" s="1">
        <v>7</v>
      </c>
      <c r="E23" s="1" t="s">
        <v>31</v>
      </c>
      <c r="F23" s="1" t="s">
        <v>31</v>
      </c>
    </row>
    <row r="24" spans="1:10" x14ac:dyDescent="0.35">
      <c r="A24" s="1" t="s">
        <v>27</v>
      </c>
      <c r="B24" s="1" t="s">
        <v>1</v>
      </c>
      <c r="C24" s="1">
        <v>45</v>
      </c>
      <c r="D24" s="1">
        <v>7</v>
      </c>
      <c r="E24" s="1" t="s">
        <v>31</v>
      </c>
      <c r="F24" s="1" t="s">
        <v>34</v>
      </c>
    </row>
    <row r="25" spans="1:10" x14ac:dyDescent="0.35">
      <c r="A25" s="1" t="s">
        <v>30</v>
      </c>
      <c r="B25" s="1" t="s">
        <v>1</v>
      </c>
      <c r="C25" s="1">
        <v>43</v>
      </c>
      <c r="D25" s="1">
        <v>4</v>
      </c>
      <c r="E25" s="1" t="s">
        <v>31</v>
      </c>
      <c r="F25" s="1" t="s">
        <v>34</v>
      </c>
    </row>
    <row r="26" spans="1:10" x14ac:dyDescent="0.35">
      <c r="A26" s="1" t="s">
        <v>28</v>
      </c>
      <c r="B26" s="1" t="s">
        <v>0</v>
      </c>
      <c r="C26" s="1">
        <v>57</v>
      </c>
      <c r="D26" s="1">
        <v>19</v>
      </c>
      <c r="E26" s="1" t="s">
        <v>0</v>
      </c>
      <c r="F26" s="1" t="s">
        <v>31</v>
      </c>
    </row>
    <row r="27" spans="1:10" x14ac:dyDescent="0.35">
      <c r="A27" s="1" t="s">
        <v>29</v>
      </c>
      <c r="B27" s="1" t="s">
        <v>1</v>
      </c>
      <c r="C27" s="1">
        <v>58</v>
      </c>
      <c r="D27" s="1">
        <v>10</v>
      </c>
      <c r="E27" s="1" t="s">
        <v>0</v>
      </c>
      <c r="F27" s="1" t="s">
        <v>33</v>
      </c>
    </row>
    <row r="28" spans="1:10" x14ac:dyDescent="0.35">
      <c r="I28" s="10" t="s">
        <v>6</v>
      </c>
      <c r="J28" t="s">
        <v>151</v>
      </c>
    </row>
    <row r="29" spans="1:10" x14ac:dyDescent="0.35">
      <c r="I29" t="s">
        <v>1</v>
      </c>
      <c r="J29">
        <v>11</v>
      </c>
    </row>
    <row r="30" spans="1:10" x14ac:dyDescent="0.35">
      <c r="A30" s="38" t="s">
        <v>148</v>
      </c>
      <c r="B30" s="1">
        <f>COUNTIF(B8:B27,"F")</f>
        <v>11</v>
      </c>
      <c r="I30" t="s">
        <v>0</v>
      </c>
      <c r="J30">
        <v>9</v>
      </c>
    </row>
    <row r="31" spans="1:10" x14ac:dyDescent="0.35">
      <c r="A31" s="38" t="s">
        <v>149</v>
      </c>
      <c r="B31" s="1">
        <f>COUNTIF(B8:B27,"M")</f>
        <v>9</v>
      </c>
    </row>
    <row r="32" spans="1:10" x14ac:dyDescent="0.35">
      <c r="A32" s="38" t="s">
        <v>141</v>
      </c>
      <c r="B32" s="1">
        <f>MAX(C8:C27)</f>
        <v>68</v>
      </c>
    </row>
    <row r="33" spans="1:2" x14ac:dyDescent="0.35">
      <c r="A33" s="38" t="s">
        <v>142</v>
      </c>
      <c r="B33" s="1">
        <f>MIN(C8:C27)</f>
        <v>21</v>
      </c>
    </row>
    <row r="34" spans="1:2" x14ac:dyDescent="0.35">
      <c r="A34" s="38" t="s">
        <v>143</v>
      </c>
      <c r="B34" s="1">
        <f>MAX(D8:D27)</f>
        <v>31</v>
      </c>
    </row>
    <row r="35" spans="1:2" x14ac:dyDescent="0.35">
      <c r="A35" s="38" t="s">
        <v>144</v>
      </c>
      <c r="B35" s="1">
        <f>MIN(D8:D27)</f>
        <v>1</v>
      </c>
    </row>
    <row r="50" spans="9:10" x14ac:dyDescent="0.35">
      <c r="I50" s="10" t="s">
        <v>10</v>
      </c>
      <c r="J50" t="s">
        <v>150</v>
      </c>
    </row>
    <row r="51" spans="9:10" x14ac:dyDescent="0.35">
      <c r="I51" t="s">
        <v>31</v>
      </c>
      <c r="J51">
        <v>75</v>
      </c>
    </row>
    <row r="52" spans="9:10" x14ac:dyDescent="0.35">
      <c r="I52" t="s">
        <v>32</v>
      </c>
      <c r="J52">
        <v>77</v>
      </c>
    </row>
    <row r="53" spans="9:10" x14ac:dyDescent="0.35">
      <c r="I53" t="s">
        <v>33</v>
      </c>
      <c r="J53">
        <v>47</v>
      </c>
    </row>
    <row r="54" spans="9:10" x14ac:dyDescent="0.35">
      <c r="I54" t="s">
        <v>34</v>
      </c>
      <c r="J54">
        <v>47</v>
      </c>
    </row>
  </sheetData>
  <pageMargins left="0.7" right="0.7" top="0.75" bottom="0.75" header="0.3" footer="0.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602D1-B83D-4145-851A-E69F04D87833}">
  <dimension ref="A3:R15"/>
  <sheetViews>
    <sheetView workbookViewId="0">
      <selection activeCell="H8" sqref="H8"/>
    </sheetView>
  </sheetViews>
  <sheetFormatPr defaultRowHeight="14.5" x14ac:dyDescent="0.35"/>
  <cols>
    <col min="1" max="1" width="17.81640625" bestFit="1" customWidth="1"/>
    <col min="2" max="2" width="15.26953125" bestFit="1" customWidth="1"/>
    <col min="3" max="17" width="2.81640625" bestFit="1" customWidth="1"/>
    <col min="18" max="18" width="10.7265625" bestFit="1" customWidth="1"/>
    <col min="19" max="19" width="2.08984375" bestFit="1" customWidth="1"/>
    <col min="20" max="20" width="7.54296875" bestFit="1" customWidth="1"/>
    <col min="21" max="21" width="4.6328125" bestFit="1" customWidth="1"/>
    <col min="22" max="22" width="7.54296875" bestFit="1" customWidth="1"/>
    <col min="23" max="23" width="4.6328125" bestFit="1" customWidth="1"/>
    <col min="24" max="24" width="1.90625" bestFit="1" customWidth="1"/>
    <col min="25" max="25" width="7.54296875" bestFit="1" customWidth="1"/>
    <col min="26" max="26" width="4.6328125" bestFit="1" customWidth="1"/>
    <col min="27" max="27" width="7.54296875" bestFit="1" customWidth="1"/>
    <col min="28" max="28" width="4.6328125" bestFit="1" customWidth="1"/>
    <col min="29" max="29" width="7.54296875" bestFit="1" customWidth="1"/>
    <col min="30" max="30" width="4.6328125" bestFit="1" customWidth="1"/>
    <col min="31" max="31" width="7.54296875" bestFit="1" customWidth="1"/>
    <col min="32" max="32" width="4.6328125" bestFit="1" customWidth="1"/>
    <col min="33" max="33" width="7.54296875" bestFit="1" customWidth="1"/>
    <col min="34" max="34" width="4.6328125" bestFit="1" customWidth="1"/>
    <col min="35" max="35" width="7.54296875" bestFit="1" customWidth="1"/>
    <col min="36" max="36" width="4.6328125" bestFit="1" customWidth="1"/>
    <col min="37" max="37" width="7.54296875" bestFit="1" customWidth="1"/>
    <col min="38" max="38" width="10.7265625" bestFit="1" customWidth="1"/>
  </cols>
  <sheetData>
    <row r="3" spans="1:18" x14ac:dyDescent="0.35">
      <c r="A3" s="10" t="s">
        <v>88</v>
      </c>
      <c r="B3" s="10" t="s">
        <v>85</v>
      </c>
    </row>
    <row r="4" spans="1:18" x14ac:dyDescent="0.35">
      <c r="A4" s="10" t="s">
        <v>87</v>
      </c>
      <c r="B4">
        <v>21</v>
      </c>
      <c r="C4">
        <v>23</v>
      </c>
      <c r="D4">
        <v>31</v>
      </c>
      <c r="E4">
        <v>32</v>
      </c>
      <c r="F4">
        <v>34</v>
      </c>
      <c r="G4">
        <v>43</v>
      </c>
      <c r="H4">
        <v>44</v>
      </c>
      <c r="I4">
        <v>45</v>
      </c>
      <c r="J4">
        <v>53</v>
      </c>
      <c r="K4">
        <v>54</v>
      </c>
      <c r="L4">
        <v>55</v>
      </c>
      <c r="M4">
        <v>57</v>
      </c>
      <c r="N4">
        <v>58</v>
      </c>
      <c r="O4">
        <v>59</v>
      </c>
      <c r="P4">
        <v>62</v>
      </c>
      <c r="Q4">
        <v>68</v>
      </c>
      <c r="R4" t="s">
        <v>86</v>
      </c>
    </row>
    <row r="5" spans="1:18" x14ac:dyDescent="0.35">
      <c r="A5" s="11" t="s">
        <v>1</v>
      </c>
      <c r="B5">
        <v>1</v>
      </c>
      <c r="E5">
        <v>1</v>
      </c>
      <c r="F5">
        <v>2</v>
      </c>
      <c r="G5">
        <v>1</v>
      </c>
      <c r="I5">
        <v>1</v>
      </c>
      <c r="J5">
        <v>1</v>
      </c>
      <c r="K5">
        <v>1</v>
      </c>
      <c r="N5">
        <v>1</v>
      </c>
      <c r="P5">
        <v>1</v>
      </c>
      <c r="Q5">
        <v>1</v>
      </c>
      <c r="R5">
        <v>11</v>
      </c>
    </row>
    <row r="6" spans="1:18" x14ac:dyDescent="0.35">
      <c r="A6" s="12" t="s">
        <v>31</v>
      </c>
      <c r="F6">
        <v>1</v>
      </c>
      <c r="K6">
        <v>1</v>
      </c>
      <c r="R6">
        <v>2</v>
      </c>
    </row>
    <row r="7" spans="1:18" x14ac:dyDescent="0.35">
      <c r="A7" s="12" t="s">
        <v>32</v>
      </c>
      <c r="F7">
        <v>1</v>
      </c>
      <c r="J7">
        <v>1</v>
      </c>
      <c r="Q7">
        <v>1</v>
      </c>
      <c r="R7">
        <v>3</v>
      </c>
    </row>
    <row r="8" spans="1:18" x14ac:dyDescent="0.35">
      <c r="A8" s="12" t="s">
        <v>33</v>
      </c>
      <c r="B8">
        <v>1</v>
      </c>
      <c r="N8">
        <v>1</v>
      </c>
      <c r="P8">
        <v>1</v>
      </c>
      <c r="R8">
        <v>3</v>
      </c>
    </row>
    <row r="9" spans="1:18" x14ac:dyDescent="0.35">
      <c r="A9" s="12" t="s">
        <v>34</v>
      </c>
      <c r="E9">
        <v>1</v>
      </c>
      <c r="G9">
        <v>1</v>
      </c>
      <c r="I9">
        <v>1</v>
      </c>
      <c r="R9">
        <v>3</v>
      </c>
    </row>
    <row r="10" spans="1:18" x14ac:dyDescent="0.35">
      <c r="A10" s="11" t="s">
        <v>0</v>
      </c>
      <c r="C10">
        <v>1</v>
      </c>
      <c r="D10">
        <v>1</v>
      </c>
      <c r="G10">
        <v>1</v>
      </c>
      <c r="H10">
        <v>1</v>
      </c>
      <c r="I10">
        <v>1</v>
      </c>
      <c r="K10">
        <v>1</v>
      </c>
      <c r="L10">
        <v>1</v>
      </c>
      <c r="M10">
        <v>1</v>
      </c>
      <c r="O10">
        <v>1</v>
      </c>
      <c r="R10">
        <v>9</v>
      </c>
    </row>
    <row r="11" spans="1:18" x14ac:dyDescent="0.35">
      <c r="A11" s="12" t="s">
        <v>31</v>
      </c>
      <c r="C11">
        <v>1</v>
      </c>
      <c r="I11">
        <v>1</v>
      </c>
      <c r="M11">
        <v>1</v>
      </c>
      <c r="O11">
        <v>1</v>
      </c>
      <c r="R11">
        <v>4</v>
      </c>
    </row>
    <row r="12" spans="1:18" x14ac:dyDescent="0.35">
      <c r="A12" s="12" t="s">
        <v>32</v>
      </c>
      <c r="G12">
        <v>1</v>
      </c>
      <c r="R12">
        <v>1</v>
      </c>
    </row>
    <row r="13" spans="1:18" x14ac:dyDescent="0.35">
      <c r="A13" s="12" t="s">
        <v>33</v>
      </c>
      <c r="H13">
        <v>1</v>
      </c>
      <c r="K13">
        <v>1</v>
      </c>
      <c r="R13">
        <v>2</v>
      </c>
    </row>
    <row r="14" spans="1:18" x14ac:dyDescent="0.35">
      <c r="A14" s="12" t="s">
        <v>34</v>
      </c>
      <c r="D14">
        <v>1</v>
      </c>
      <c r="L14">
        <v>1</v>
      </c>
      <c r="R14">
        <v>2</v>
      </c>
    </row>
    <row r="15" spans="1:18" x14ac:dyDescent="0.35">
      <c r="A15" s="11" t="s">
        <v>86</v>
      </c>
      <c r="B15">
        <v>1</v>
      </c>
      <c r="C15">
        <v>1</v>
      </c>
      <c r="D15">
        <v>1</v>
      </c>
      <c r="E15">
        <v>1</v>
      </c>
      <c r="F15">
        <v>2</v>
      </c>
      <c r="G15">
        <v>2</v>
      </c>
      <c r="H15">
        <v>1</v>
      </c>
      <c r="I15">
        <v>2</v>
      </c>
      <c r="J15">
        <v>1</v>
      </c>
      <c r="K15">
        <v>2</v>
      </c>
      <c r="L15">
        <v>1</v>
      </c>
      <c r="M15">
        <v>1</v>
      </c>
      <c r="N15">
        <v>1</v>
      </c>
      <c r="O15">
        <v>1</v>
      </c>
      <c r="P15">
        <v>1</v>
      </c>
      <c r="Q15">
        <v>1</v>
      </c>
      <c r="R15">
        <v>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735CF-FDFB-464B-A3E9-AA8F6BA3A1BA}">
  <dimension ref="A1:I13"/>
  <sheetViews>
    <sheetView workbookViewId="0">
      <selection activeCell="H7" sqref="H7"/>
    </sheetView>
  </sheetViews>
  <sheetFormatPr defaultRowHeight="14.5" x14ac:dyDescent="0.35"/>
  <cols>
    <col min="1" max="1" width="29.6328125" customWidth="1"/>
    <col min="2" max="2" width="12.453125" bestFit="1" customWidth="1"/>
    <col min="3" max="3" width="11.81640625" bestFit="1" customWidth="1"/>
    <col min="6" max="6" width="18.81640625" bestFit="1" customWidth="1"/>
    <col min="7" max="7" width="30.54296875" bestFit="1" customWidth="1"/>
  </cols>
  <sheetData>
    <row r="1" spans="1:9" x14ac:dyDescent="0.35">
      <c r="A1" t="s">
        <v>35</v>
      </c>
    </row>
    <row r="2" spans="1:9" ht="15" thickBot="1" x14ac:dyDescent="0.4"/>
    <row r="3" spans="1:9" x14ac:dyDescent="0.35">
      <c r="A3" s="3"/>
      <c r="B3" s="3" t="s">
        <v>31</v>
      </c>
      <c r="C3" s="3" t="s">
        <v>0</v>
      </c>
      <c r="H3" t="s">
        <v>50</v>
      </c>
      <c r="I3" t="s">
        <v>50</v>
      </c>
    </row>
    <row r="4" spans="1:9" x14ac:dyDescent="0.35">
      <c r="A4" t="s">
        <v>36</v>
      </c>
      <c r="B4" s="17">
        <v>39.416666666666664</v>
      </c>
      <c r="C4" s="17">
        <v>55.25</v>
      </c>
      <c r="F4" s="1" t="s">
        <v>47</v>
      </c>
      <c r="G4" s="1" t="s">
        <v>95</v>
      </c>
      <c r="H4" s="1" t="s">
        <v>31</v>
      </c>
      <c r="I4" s="1" t="s">
        <v>0</v>
      </c>
    </row>
    <row r="5" spans="1:9" x14ac:dyDescent="0.35">
      <c r="A5" t="s">
        <v>37</v>
      </c>
      <c r="B5" s="15">
        <v>171.90151515151527</v>
      </c>
      <c r="C5" s="15">
        <v>31.928571428571427</v>
      </c>
      <c r="F5" s="1" t="s">
        <v>49</v>
      </c>
      <c r="G5" s="1" t="s">
        <v>51</v>
      </c>
      <c r="H5" s="25">
        <v>13.11</v>
      </c>
      <c r="I5" s="25">
        <v>5.65</v>
      </c>
    </row>
    <row r="6" spans="1:9" x14ac:dyDescent="0.35">
      <c r="A6" t="s">
        <v>38</v>
      </c>
      <c r="B6" s="15">
        <v>12</v>
      </c>
      <c r="C6" s="15">
        <v>8</v>
      </c>
      <c r="H6" t="s">
        <v>176</v>
      </c>
    </row>
    <row r="7" spans="1:9" x14ac:dyDescent="0.35">
      <c r="A7" t="s">
        <v>39</v>
      </c>
      <c r="B7" s="15">
        <v>0</v>
      </c>
      <c r="C7" s="15"/>
    </row>
    <row r="8" spans="1:9" x14ac:dyDescent="0.35">
      <c r="A8" t="s">
        <v>40</v>
      </c>
      <c r="B8" s="41">
        <v>16</v>
      </c>
      <c r="C8" s="15"/>
    </row>
    <row r="9" spans="1:9" x14ac:dyDescent="0.35">
      <c r="A9" t="s">
        <v>41</v>
      </c>
      <c r="B9" s="17">
        <v>-3.699599343786403</v>
      </c>
      <c r="C9" s="15"/>
    </row>
    <row r="10" spans="1:9" x14ac:dyDescent="0.35">
      <c r="A10" t="s">
        <v>42</v>
      </c>
      <c r="B10" s="15">
        <v>9.7200530262778792E-4</v>
      </c>
      <c r="C10" s="15"/>
    </row>
    <row r="11" spans="1:9" x14ac:dyDescent="0.35">
      <c r="A11" t="s">
        <v>43</v>
      </c>
      <c r="B11" s="15">
        <v>1.7458836762762506</v>
      </c>
      <c r="C11" s="15"/>
    </row>
    <row r="12" spans="1:9" x14ac:dyDescent="0.35">
      <c r="A12" t="s">
        <v>44</v>
      </c>
      <c r="B12" s="17">
        <v>1.9440106052555758E-3</v>
      </c>
      <c r="C12" s="15"/>
    </row>
    <row r="13" spans="1:9" ht="15" thickBot="1" x14ac:dyDescent="0.4">
      <c r="A13" s="2" t="s">
        <v>45</v>
      </c>
      <c r="B13" s="16">
        <v>2.119905299221255</v>
      </c>
      <c r="C13" s="16"/>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5EB65-7F37-4C3E-BB7D-BD05DEA5D44B}">
  <dimension ref="A1:H21"/>
  <sheetViews>
    <sheetView zoomScaleNormal="100" workbookViewId="0">
      <selection activeCell="C18" sqref="C18"/>
    </sheetView>
  </sheetViews>
  <sheetFormatPr defaultRowHeight="14.5" x14ac:dyDescent="0.35"/>
  <cols>
    <col min="1" max="1" width="31.26953125" customWidth="1"/>
    <col min="2" max="2" width="15.453125" bestFit="1" customWidth="1"/>
    <col min="3" max="3" width="11.81640625" bestFit="1" customWidth="1"/>
    <col min="5" max="5" width="20.26953125" customWidth="1"/>
    <col min="6" max="6" width="41.1796875" customWidth="1"/>
    <col min="8" max="8" width="7.1796875" bestFit="1" customWidth="1"/>
  </cols>
  <sheetData>
    <row r="1" spans="1:8" x14ac:dyDescent="0.35">
      <c r="A1" t="s">
        <v>35</v>
      </c>
    </row>
    <row r="2" spans="1:8" ht="15" thickBot="1" x14ac:dyDescent="0.4"/>
    <row r="3" spans="1:8" x14ac:dyDescent="0.35">
      <c r="A3" s="3"/>
      <c r="B3" s="3" t="s">
        <v>31</v>
      </c>
      <c r="C3" s="3" t="s">
        <v>0</v>
      </c>
      <c r="E3" s="1"/>
      <c r="F3" s="1"/>
      <c r="G3" s="1" t="s">
        <v>46</v>
      </c>
      <c r="H3" s="1" t="s">
        <v>46</v>
      </c>
    </row>
    <row r="4" spans="1:8" x14ac:dyDescent="0.35">
      <c r="A4" t="s">
        <v>36</v>
      </c>
      <c r="B4" s="14">
        <v>8.6666666666666661</v>
      </c>
      <c r="C4" s="14">
        <v>17.75</v>
      </c>
      <c r="E4" s="1" t="s">
        <v>47</v>
      </c>
      <c r="F4" s="1" t="s">
        <v>48</v>
      </c>
      <c r="G4" s="24" t="s">
        <v>31</v>
      </c>
      <c r="H4" s="24" t="s">
        <v>0</v>
      </c>
    </row>
    <row r="5" spans="1:8" x14ac:dyDescent="0.35">
      <c r="A5" t="s">
        <v>37</v>
      </c>
      <c r="B5" s="4">
        <v>82.242424242424235</v>
      </c>
      <c r="C5" s="4">
        <v>62.785714285714285</v>
      </c>
      <c r="E5" s="1" t="s">
        <v>49</v>
      </c>
      <c r="F5" s="1" t="s">
        <v>54</v>
      </c>
      <c r="G5" s="17">
        <v>9.06</v>
      </c>
      <c r="H5" s="17">
        <v>7.92</v>
      </c>
    </row>
    <row r="6" spans="1:8" x14ac:dyDescent="0.35">
      <c r="A6" t="s">
        <v>38</v>
      </c>
      <c r="B6" s="4">
        <v>12</v>
      </c>
      <c r="C6" s="4">
        <v>8</v>
      </c>
    </row>
    <row r="7" spans="1:8" x14ac:dyDescent="0.35">
      <c r="A7" t="s">
        <v>39</v>
      </c>
      <c r="B7" s="4">
        <v>0</v>
      </c>
      <c r="C7" s="4"/>
      <c r="F7" s="14" t="s">
        <v>113</v>
      </c>
    </row>
    <row r="8" spans="1:8" x14ac:dyDescent="0.35">
      <c r="A8" t="s">
        <v>40</v>
      </c>
      <c r="B8" s="41">
        <v>17</v>
      </c>
      <c r="C8" s="4"/>
    </row>
    <row r="9" spans="1:8" x14ac:dyDescent="0.35">
      <c r="A9" t="s">
        <v>41</v>
      </c>
      <c r="B9" s="14">
        <v>-2.3689764341921387</v>
      </c>
      <c r="C9" s="14"/>
    </row>
    <row r="10" spans="1:8" x14ac:dyDescent="0.35">
      <c r="A10" t="s">
        <v>42</v>
      </c>
      <c r="B10" s="4">
        <v>1.497217325116015E-2</v>
      </c>
      <c r="C10" s="4"/>
    </row>
    <row r="11" spans="1:8" x14ac:dyDescent="0.35">
      <c r="A11" t="s">
        <v>43</v>
      </c>
      <c r="B11" s="4">
        <v>1.7396067260750732</v>
      </c>
      <c r="C11" s="4"/>
    </row>
    <row r="12" spans="1:8" x14ac:dyDescent="0.35">
      <c r="A12" t="s">
        <v>44</v>
      </c>
      <c r="B12" s="14">
        <v>2.99443465023203E-2</v>
      </c>
      <c r="C12" s="14"/>
    </row>
    <row r="13" spans="1:8" ht="15" thickBot="1" x14ac:dyDescent="0.4">
      <c r="A13" s="2" t="s">
        <v>45</v>
      </c>
      <c r="B13" s="5">
        <v>2.109815577833317</v>
      </c>
      <c r="C13" s="5"/>
    </row>
    <row r="20" spans="1:1" x14ac:dyDescent="0.35">
      <c r="A20" t="s">
        <v>114</v>
      </c>
    </row>
    <row r="21" spans="1:1" ht="240" customHeight="1" x14ac:dyDescent="0.45">
      <c r="A21" s="26" t="s">
        <v>115</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D9293-38A9-4236-8385-9380CBA9174F}">
  <dimension ref="A1:I13"/>
  <sheetViews>
    <sheetView zoomScaleNormal="100" workbookViewId="0">
      <selection activeCell="J23" sqref="J23"/>
    </sheetView>
  </sheetViews>
  <sheetFormatPr defaultRowHeight="14.5" x14ac:dyDescent="0.35"/>
  <cols>
    <col min="1" max="1" width="41.90625" bestFit="1" customWidth="1"/>
    <col min="2" max="2" width="12.453125" bestFit="1" customWidth="1"/>
    <col min="3" max="3" width="11.81640625" bestFit="1" customWidth="1"/>
    <col min="6" max="6" width="18.81640625" bestFit="1" customWidth="1"/>
    <col min="7" max="7" width="32.1796875" bestFit="1" customWidth="1"/>
    <col min="8" max="8" width="7.54296875" customWidth="1"/>
  </cols>
  <sheetData>
    <row r="1" spans="1:9" x14ac:dyDescent="0.35">
      <c r="A1" t="s">
        <v>35</v>
      </c>
    </row>
    <row r="2" spans="1:9" ht="15" thickBot="1" x14ac:dyDescent="0.4"/>
    <row r="3" spans="1:9" x14ac:dyDescent="0.35">
      <c r="A3" s="3"/>
      <c r="B3" s="3" t="s">
        <v>1</v>
      </c>
      <c r="C3" s="3" t="s">
        <v>0</v>
      </c>
      <c r="G3" t="s">
        <v>50</v>
      </c>
    </row>
    <row r="4" spans="1:9" x14ac:dyDescent="0.35">
      <c r="A4" t="s">
        <v>36</v>
      </c>
      <c r="B4" s="14">
        <v>11.545454545454545</v>
      </c>
      <c r="C4" s="14">
        <v>13.222222222222221</v>
      </c>
      <c r="F4" s="1" t="s">
        <v>47</v>
      </c>
      <c r="G4" s="1" t="s">
        <v>90</v>
      </c>
      <c r="H4" s="1" t="s">
        <v>1</v>
      </c>
      <c r="I4" s="1" t="s">
        <v>0</v>
      </c>
    </row>
    <row r="5" spans="1:9" x14ac:dyDescent="0.35">
      <c r="A5" t="s">
        <v>37</v>
      </c>
      <c r="B5">
        <v>99.872727272727275</v>
      </c>
      <c r="C5">
        <v>90.944444444444457</v>
      </c>
      <c r="F5" s="1" t="s">
        <v>49</v>
      </c>
      <c r="G5" s="1" t="s">
        <v>54</v>
      </c>
      <c r="H5" s="14">
        <v>14.54</v>
      </c>
      <c r="I5" s="14">
        <v>9.5299999999999994</v>
      </c>
    </row>
    <row r="6" spans="1:9" x14ac:dyDescent="0.35">
      <c r="A6" t="s">
        <v>38</v>
      </c>
      <c r="B6">
        <v>11</v>
      </c>
      <c r="C6">
        <v>9</v>
      </c>
    </row>
    <row r="7" spans="1:9" x14ac:dyDescent="0.35">
      <c r="A7" t="s">
        <v>39</v>
      </c>
      <c r="B7">
        <v>0</v>
      </c>
    </row>
    <row r="8" spans="1:9" x14ac:dyDescent="0.35">
      <c r="A8" t="s">
        <v>40</v>
      </c>
      <c r="B8">
        <v>18</v>
      </c>
    </row>
    <row r="9" spans="1:9" x14ac:dyDescent="0.35">
      <c r="A9" t="s">
        <v>41</v>
      </c>
      <c r="B9" s="14">
        <v>-0.38282489658676649</v>
      </c>
      <c r="C9" s="14"/>
    </row>
    <row r="10" spans="1:9" x14ac:dyDescent="0.35">
      <c r="A10" t="s">
        <v>42</v>
      </c>
      <c r="B10">
        <v>0.35316638436475234</v>
      </c>
    </row>
    <row r="11" spans="1:9" x14ac:dyDescent="0.35">
      <c r="A11" t="s">
        <v>43</v>
      </c>
      <c r="B11">
        <v>1.7340636066175394</v>
      </c>
    </row>
    <row r="12" spans="1:9" x14ac:dyDescent="0.35">
      <c r="A12" t="s">
        <v>44</v>
      </c>
      <c r="B12" s="14">
        <v>0.70633276872950468</v>
      </c>
      <c r="C12" s="14"/>
    </row>
    <row r="13" spans="1:9" ht="15" thickBot="1" x14ac:dyDescent="0.4">
      <c r="A13" s="2" t="s">
        <v>45</v>
      </c>
      <c r="B13" s="2">
        <v>2.1009220402410378</v>
      </c>
      <c r="C13" s="2"/>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E5EB5-2000-4D69-AA8E-3A2F8E4F41C4}">
  <dimension ref="A1:H13"/>
  <sheetViews>
    <sheetView workbookViewId="0">
      <selection activeCell="I22" sqref="I22"/>
    </sheetView>
  </sheetViews>
  <sheetFormatPr defaultRowHeight="14.5" x14ac:dyDescent="0.35"/>
  <cols>
    <col min="1" max="1" width="17.26953125" customWidth="1"/>
    <col min="2" max="2" width="16.54296875" customWidth="1"/>
    <col min="3" max="3" width="11.81640625" bestFit="1" customWidth="1"/>
    <col min="5" max="5" width="18.81640625" bestFit="1" customWidth="1"/>
    <col min="6" max="6" width="27.6328125" bestFit="1" customWidth="1"/>
  </cols>
  <sheetData>
    <row r="1" spans="1:8" x14ac:dyDescent="0.35">
      <c r="A1" t="s">
        <v>35</v>
      </c>
      <c r="G1" t="s">
        <v>50</v>
      </c>
      <c r="H1" t="s">
        <v>50</v>
      </c>
    </row>
    <row r="2" spans="1:8" ht="15" thickBot="1" x14ac:dyDescent="0.4">
      <c r="E2" s="1" t="s">
        <v>47</v>
      </c>
      <c r="F2" s="1" t="s">
        <v>91</v>
      </c>
      <c r="G2" s="1" t="s">
        <v>1</v>
      </c>
      <c r="H2" s="1" t="s">
        <v>0</v>
      </c>
    </row>
    <row r="3" spans="1:8" x14ac:dyDescent="0.35">
      <c r="A3" s="3"/>
      <c r="B3" s="3" t="s">
        <v>52</v>
      </c>
      <c r="C3" s="3" t="s">
        <v>53</v>
      </c>
      <c r="E3" s="1" t="s">
        <v>49</v>
      </c>
      <c r="F3" s="1" t="s">
        <v>51</v>
      </c>
      <c r="G3" s="25">
        <v>14.54</v>
      </c>
      <c r="H3" s="25">
        <v>12.25</v>
      </c>
    </row>
    <row r="4" spans="1:8" x14ac:dyDescent="0.35">
      <c r="A4" t="s">
        <v>36</v>
      </c>
      <c r="B4" s="13">
        <v>45.81818181818182</v>
      </c>
      <c r="C4" s="13">
        <v>45.666666666666664</v>
      </c>
    </row>
    <row r="5" spans="1:8" x14ac:dyDescent="0.35">
      <c r="A5" t="s">
        <v>37</v>
      </c>
      <c r="B5" s="6">
        <v>211.56363636363639</v>
      </c>
      <c r="C5" s="6">
        <v>150.25</v>
      </c>
    </row>
    <row r="6" spans="1:8" x14ac:dyDescent="0.35">
      <c r="A6" t="s">
        <v>38</v>
      </c>
      <c r="B6" s="6">
        <v>11</v>
      </c>
      <c r="C6" s="6">
        <v>9</v>
      </c>
    </row>
    <row r="7" spans="1:8" x14ac:dyDescent="0.35">
      <c r="A7" t="s">
        <v>39</v>
      </c>
      <c r="B7" s="6">
        <v>0</v>
      </c>
      <c r="C7" s="6"/>
    </row>
    <row r="8" spans="1:8" x14ac:dyDescent="0.35">
      <c r="A8" t="s">
        <v>40</v>
      </c>
      <c r="B8" s="41">
        <v>18</v>
      </c>
      <c r="C8" s="6"/>
    </row>
    <row r="9" spans="1:8" x14ac:dyDescent="0.35">
      <c r="A9" t="s">
        <v>41</v>
      </c>
      <c r="B9" s="13">
        <v>2.527799080621301E-2</v>
      </c>
      <c r="C9" s="6"/>
    </row>
    <row r="10" spans="1:8" x14ac:dyDescent="0.35">
      <c r="A10" t="s">
        <v>42</v>
      </c>
      <c r="B10" s="6">
        <v>0.49005568154673762</v>
      </c>
      <c r="C10" s="6"/>
    </row>
    <row r="11" spans="1:8" x14ac:dyDescent="0.35">
      <c r="A11" t="s">
        <v>43</v>
      </c>
      <c r="B11" s="6">
        <v>1.7340636066175394</v>
      </c>
      <c r="C11" s="6"/>
    </row>
    <row r="12" spans="1:8" x14ac:dyDescent="0.35">
      <c r="A12" t="s">
        <v>44</v>
      </c>
      <c r="B12" s="13">
        <v>0.98011136309347524</v>
      </c>
      <c r="C12" s="6"/>
    </row>
    <row r="13" spans="1:8" ht="15" thickBot="1" x14ac:dyDescent="0.4">
      <c r="A13" s="2" t="s">
        <v>45</v>
      </c>
      <c r="B13" s="7">
        <v>2.1009220402410378</v>
      </c>
      <c r="C13" s="7"/>
    </row>
  </sheetData>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9326B-418C-41E2-8950-C9835DEBCC86}">
  <dimension ref="D1:O33"/>
  <sheetViews>
    <sheetView workbookViewId="0">
      <selection activeCell="O25" sqref="O25"/>
    </sheetView>
  </sheetViews>
  <sheetFormatPr defaultRowHeight="14.5" x14ac:dyDescent="0.35"/>
  <cols>
    <col min="7" max="7" width="21.453125" customWidth="1"/>
    <col min="15" max="15" width="48.453125" customWidth="1"/>
  </cols>
  <sheetData>
    <row r="1" spans="4:13" x14ac:dyDescent="0.35">
      <c r="D1" t="s">
        <v>65</v>
      </c>
    </row>
    <row r="2" spans="4:13" x14ac:dyDescent="0.35">
      <c r="D2" s="28" t="s">
        <v>156</v>
      </c>
    </row>
    <row r="3" spans="4:13" x14ac:dyDescent="0.35">
      <c r="H3" s="18" t="s">
        <v>10</v>
      </c>
      <c r="M3" s="28" t="s">
        <v>97</v>
      </c>
    </row>
    <row r="4" spans="4:13" x14ac:dyDescent="0.35">
      <c r="H4" s="1" t="s">
        <v>31</v>
      </c>
      <c r="I4" s="1" t="s">
        <v>32</v>
      </c>
      <c r="J4" s="1" t="s">
        <v>33</v>
      </c>
      <c r="K4" s="1" t="s">
        <v>34</v>
      </c>
    </row>
    <row r="5" spans="4:13" x14ac:dyDescent="0.35">
      <c r="G5" s="1" t="s">
        <v>1</v>
      </c>
      <c r="H5" s="1">
        <v>34</v>
      </c>
      <c r="I5" s="1">
        <v>34</v>
      </c>
      <c r="J5" s="1">
        <v>21</v>
      </c>
      <c r="K5" s="1">
        <v>32</v>
      </c>
    </row>
    <row r="6" spans="4:13" x14ac:dyDescent="0.35">
      <c r="G6" s="1"/>
      <c r="H6" s="1">
        <v>54</v>
      </c>
      <c r="I6" s="1">
        <v>68</v>
      </c>
      <c r="J6" s="1">
        <v>62</v>
      </c>
      <c r="K6" s="1">
        <v>45</v>
      </c>
    </row>
    <row r="7" spans="4:13" x14ac:dyDescent="0.35">
      <c r="G7" s="1"/>
      <c r="H7" s="1"/>
      <c r="I7" s="1">
        <v>53</v>
      </c>
      <c r="J7" s="1">
        <v>58</v>
      </c>
      <c r="K7" s="1">
        <v>43</v>
      </c>
    </row>
    <row r="8" spans="4:13" x14ac:dyDescent="0.35">
      <c r="G8" s="1" t="s">
        <v>0</v>
      </c>
      <c r="H8" s="1">
        <v>23</v>
      </c>
      <c r="I8" s="1">
        <v>43</v>
      </c>
      <c r="J8" s="1">
        <v>44</v>
      </c>
      <c r="K8" s="1">
        <v>31</v>
      </c>
    </row>
    <row r="9" spans="4:13" x14ac:dyDescent="0.35">
      <c r="G9" s="1"/>
      <c r="H9" s="1">
        <v>45</v>
      </c>
      <c r="I9" s="1"/>
      <c r="J9" s="1">
        <v>54</v>
      </c>
      <c r="K9" s="1">
        <v>55</v>
      </c>
    </row>
    <row r="10" spans="4:13" x14ac:dyDescent="0.35">
      <c r="G10" s="1"/>
      <c r="H10" s="1">
        <v>59</v>
      </c>
      <c r="I10" s="1"/>
      <c r="J10" s="1"/>
      <c r="K10" s="1"/>
    </row>
    <row r="11" spans="4:13" x14ac:dyDescent="0.35">
      <c r="G11" s="1"/>
      <c r="H11" s="1">
        <v>57</v>
      </c>
      <c r="I11" s="1"/>
      <c r="J11" s="1"/>
      <c r="K11" s="1"/>
    </row>
    <row r="13" spans="4:13" x14ac:dyDescent="0.35">
      <c r="G13" t="s">
        <v>97</v>
      </c>
    </row>
    <row r="15" spans="4:13" ht="15" thickBot="1" x14ac:dyDescent="0.4">
      <c r="G15" t="s">
        <v>98</v>
      </c>
    </row>
    <row r="16" spans="4:13" x14ac:dyDescent="0.35">
      <c r="G16" s="3" t="s">
        <v>99</v>
      </c>
      <c r="H16" s="3" t="s">
        <v>100</v>
      </c>
      <c r="I16" s="3" t="s">
        <v>101</v>
      </c>
      <c r="J16" s="3" t="s">
        <v>102</v>
      </c>
      <c r="K16" s="3" t="s">
        <v>37</v>
      </c>
    </row>
    <row r="17" spans="7:15" x14ac:dyDescent="0.35">
      <c r="G17" t="s">
        <v>31</v>
      </c>
      <c r="H17">
        <v>6</v>
      </c>
      <c r="I17">
        <v>272</v>
      </c>
      <c r="J17" s="19">
        <v>45.333333333333336</v>
      </c>
      <c r="K17" s="19">
        <v>205.06666666666678</v>
      </c>
    </row>
    <row r="18" spans="7:15" x14ac:dyDescent="0.35">
      <c r="G18" t="s">
        <v>32</v>
      </c>
      <c r="H18">
        <v>4</v>
      </c>
      <c r="I18">
        <v>198</v>
      </c>
      <c r="J18" s="19">
        <v>49.5</v>
      </c>
      <c r="K18" s="19">
        <v>212.33333333333334</v>
      </c>
    </row>
    <row r="19" spans="7:15" x14ac:dyDescent="0.35">
      <c r="G19" t="s">
        <v>33</v>
      </c>
      <c r="H19">
        <v>5</v>
      </c>
      <c r="I19">
        <v>239</v>
      </c>
      <c r="J19" s="19">
        <v>47.8</v>
      </c>
      <c r="K19" s="19">
        <v>269.19999999999982</v>
      </c>
    </row>
    <row r="20" spans="7:15" ht="15" thickBot="1" x14ac:dyDescent="0.4">
      <c r="G20" s="2" t="s">
        <v>34</v>
      </c>
      <c r="H20" s="2">
        <v>5</v>
      </c>
      <c r="I20" s="2">
        <v>206</v>
      </c>
      <c r="J20" s="20">
        <v>41.2</v>
      </c>
      <c r="K20" s="20">
        <v>99.199999999999818</v>
      </c>
    </row>
    <row r="23" spans="7:15" ht="15" thickBot="1" x14ac:dyDescent="0.4">
      <c r="G23" t="s">
        <v>65</v>
      </c>
    </row>
    <row r="24" spans="7:15" x14ac:dyDescent="0.35">
      <c r="G24" s="3" t="s">
        <v>103</v>
      </c>
      <c r="H24" s="3" t="s">
        <v>70</v>
      </c>
      <c r="I24" s="3" t="s">
        <v>40</v>
      </c>
      <c r="J24" s="3" t="s">
        <v>71</v>
      </c>
      <c r="K24" s="3" t="s">
        <v>1</v>
      </c>
      <c r="L24" s="3" t="s">
        <v>74</v>
      </c>
      <c r="M24" s="3" t="s">
        <v>104</v>
      </c>
    </row>
    <row r="25" spans="7:15" ht="43.5" x14ac:dyDescent="0.35">
      <c r="G25" t="s">
        <v>105</v>
      </c>
      <c r="H25">
        <v>181.81666666666661</v>
      </c>
      <c r="I25" s="22">
        <v>3</v>
      </c>
      <c r="J25">
        <v>60.605555555555533</v>
      </c>
      <c r="K25">
        <v>0.30921859166507215</v>
      </c>
      <c r="L25">
        <v>0.81840106666780232</v>
      </c>
      <c r="M25" s="22">
        <v>3.2388715174535854</v>
      </c>
      <c r="O25" s="45" t="s">
        <v>145</v>
      </c>
    </row>
    <row r="26" spans="7:15" x14ac:dyDescent="0.35">
      <c r="G26" t="s">
        <v>106</v>
      </c>
      <c r="H26">
        <v>3135.9333333333334</v>
      </c>
      <c r="I26" s="22">
        <v>16</v>
      </c>
      <c r="J26">
        <v>195.99583333333334</v>
      </c>
    </row>
    <row r="28" spans="7:15" ht="15" thickBot="1" x14ac:dyDescent="0.4">
      <c r="G28" s="2" t="s">
        <v>68</v>
      </c>
      <c r="H28" s="2">
        <v>3317.75</v>
      </c>
      <c r="I28" s="2">
        <v>19</v>
      </c>
      <c r="J28" s="2"/>
      <c r="K28" s="2"/>
      <c r="L28" s="2"/>
      <c r="M28" s="2"/>
    </row>
    <row r="30" spans="7:15" x14ac:dyDescent="0.35">
      <c r="H30" t="s">
        <v>107</v>
      </c>
      <c r="J30">
        <f>1-(J25/J26)</f>
        <v>0.69078140833492785</v>
      </c>
    </row>
    <row r="31" spans="7:15" x14ac:dyDescent="0.35">
      <c r="J31" t="s">
        <v>108</v>
      </c>
    </row>
    <row r="32" spans="7:15" x14ac:dyDescent="0.35">
      <c r="O32" s="21"/>
    </row>
    <row r="33" spans="15:15" x14ac:dyDescent="0.35">
      <c r="O33" s="2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8CA2B-D814-4CD8-9D80-91A4325D5244}">
  <dimension ref="B2:H32"/>
  <sheetViews>
    <sheetView topLeftCell="A8" workbookViewId="0">
      <selection activeCell="E25" sqref="E25"/>
    </sheetView>
  </sheetViews>
  <sheetFormatPr defaultRowHeight="14.5" x14ac:dyDescent="0.35"/>
  <cols>
    <col min="2" max="2" width="10.1796875" customWidth="1"/>
    <col min="3" max="3" width="14.54296875" bestFit="1" customWidth="1"/>
    <col min="5" max="5" width="57.1796875" customWidth="1"/>
    <col min="8" max="8" width="15.453125" bestFit="1" customWidth="1"/>
  </cols>
  <sheetData>
    <row r="2" spans="2:8" x14ac:dyDescent="0.35">
      <c r="B2" s="1" t="s">
        <v>7</v>
      </c>
      <c r="C2" s="1" t="s">
        <v>8</v>
      </c>
    </row>
    <row r="3" spans="2:8" ht="15" thickBot="1" x14ac:dyDescent="0.4">
      <c r="B3" s="1">
        <v>34</v>
      </c>
      <c r="C3" s="1">
        <v>7</v>
      </c>
    </row>
    <row r="4" spans="2:8" x14ac:dyDescent="0.35">
      <c r="B4" s="1">
        <v>54</v>
      </c>
      <c r="C4" s="1">
        <v>16</v>
      </c>
      <c r="F4" s="3"/>
      <c r="G4" s="3" t="s">
        <v>122</v>
      </c>
      <c r="H4" s="3" t="s">
        <v>123</v>
      </c>
    </row>
    <row r="5" spans="2:8" x14ac:dyDescent="0.35">
      <c r="B5" s="1">
        <v>23</v>
      </c>
      <c r="C5" s="1">
        <v>1</v>
      </c>
      <c r="F5" t="s">
        <v>120</v>
      </c>
      <c r="G5">
        <v>1</v>
      </c>
    </row>
    <row r="6" spans="2:8" ht="15" thickBot="1" x14ac:dyDescent="0.4">
      <c r="B6" s="1">
        <v>45</v>
      </c>
      <c r="C6" s="1">
        <v>5</v>
      </c>
      <c r="E6" t="s">
        <v>125</v>
      </c>
      <c r="F6" s="2" t="s">
        <v>121</v>
      </c>
      <c r="G6" s="31">
        <v>0.77055262683237191</v>
      </c>
      <c r="H6" s="2">
        <v>1</v>
      </c>
    </row>
    <row r="7" spans="2:8" x14ac:dyDescent="0.35">
      <c r="B7" s="1">
        <v>59</v>
      </c>
      <c r="C7" s="1">
        <v>27</v>
      </c>
    </row>
    <row r="8" spans="2:8" x14ac:dyDescent="0.35">
      <c r="B8" s="1">
        <v>57</v>
      </c>
      <c r="C8" s="1">
        <v>19</v>
      </c>
    </row>
    <row r="9" spans="2:8" x14ac:dyDescent="0.35">
      <c r="B9" s="1">
        <v>34</v>
      </c>
      <c r="C9" s="1">
        <v>4</v>
      </c>
    </row>
    <row r="10" spans="2:8" x14ac:dyDescent="0.35">
      <c r="B10" s="1">
        <v>68</v>
      </c>
      <c r="C10" s="1">
        <v>31</v>
      </c>
    </row>
    <row r="11" spans="2:8" x14ac:dyDescent="0.35">
      <c r="B11" s="1">
        <v>53</v>
      </c>
      <c r="C11" s="1">
        <v>22</v>
      </c>
    </row>
    <row r="12" spans="2:8" x14ac:dyDescent="0.35">
      <c r="B12" s="1">
        <v>43</v>
      </c>
      <c r="C12" s="1">
        <v>20</v>
      </c>
    </row>
    <row r="13" spans="2:8" x14ac:dyDescent="0.35">
      <c r="B13" s="1">
        <v>21</v>
      </c>
      <c r="C13" s="1">
        <v>1</v>
      </c>
    </row>
    <row r="14" spans="2:8" x14ac:dyDescent="0.35">
      <c r="B14" s="1">
        <v>62</v>
      </c>
      <c r="C14" s="1">
        <v>23</v>
      </c>
    </row>
    <row r="15" spans="2:8" x14ac:dyDescent="0.35">
      <c r="B15" s="1">
        <v>58</v>
      </c>
      <c r="C15" s="1">
        <v>10</v>
      </c>
    </row>
    <row r="16" spans="2:8" x14ac:dyDescent="0.35">
      <c r="B16" s="1">
        <v>44</v>
      </c>
      <c r="C16" s="1">
        <v>10</v>
      </c>
    </row>
    <row r="17" spans="2:5" x14ac:dyDescent="0.35">
      <c r="B17" s="1">
        <v>54</v>
      </c>
      <c r="C17" s="1">
        <v>3</v>
      </c>
    </row>
    <row r="18" spans="2:5" x14ac:dyDescent="0.35">
      <c r="B18" s="1">
        <v>32</v>
      </c>
      <c r="C18" s="1">
        <v>2</v>
      </c>
    </row>
    <row r="19" spans="2:5" x14ac:dyDescent="0.35">
      <c r="B19" s="1">
        <v>45</v>
      </c>
      <c r="C19" s="1">
        <v>7</v>
      </c>
    </row>
    <row r="20" spans="2:5" x14ac:dyDescent="0.35">
      <c r="B20" s="1">
        <v>43</v>
      </c>
      <c r="C20" s="1">
        <v>4</v>
      </c>
    </row>
    <row r="21" spans="2:5" x14ac:dyDescent="0.35">
      <c r="B21" s="1">
        <v>31</v>
      </c>
      <c r="C21" s="1">
        <v>10</v>
      </c>
    </row>
    <row r="22" spans="2:5" x14ac:dyDescent="0.35">
      <c r="B22" s="1">
        <v>55</v>
      </c>
      <c r="C22" s="1">
        <v>24</v>
      </c>
    </row>
    <row r="24" spans="2:5" ht="29" x14ac:dyDescent="0.35">
      <c r="B24" s="27" t="s">
        <v>129</v>
      </c>
      <c r="C24">
        <f>G6</f>
        <v>0.77055262683237191</v>
      </c>
    </row>
    <row r="25" spans="2:5" x14ac:dyDescent="0.35">
      <c r="B25" t="s">
        <v>128</v>
      </c>
      <c r="C25" s="30">
        <v>20</v>
      </c>
      <c r="E25" s="40" t="s">
        <v>171</v>
      </c>
    </row>
    <row r="27" spans="2:5" x14ac:dyDescent="0.35">
      <c r="B27" s="30" t="s">
        <v>29</v>
      </c>
      <c r="C27" s="30">
        <f>C24*SQRT(C25-2)/SQRT(1-C24^2)</f>
        <v>5.1291168464356467</v>
      </c>
      <c r="E27" s="40" t="s">
        <v>131</v>
      </c>
    </row>
    <row r="29" spans="2:5" x14ac:dyDescent="0.35">
      <c r="B29" s="30" t="s">
        <v>130</v>
      </c>
      <c r="C29" s="30">
        <f>_xlfn.T.DIST.2T(C27,C25-2)</f>
        <v>7.0265569344291336E-5</v>
      </c>
      <c r="E29" s="40" t="s">
        <v>163</v>
      </c>
    </row>
    <row r="30" spans="2:5" x14ac:dyDescent="0.35">
      <c r="B30" s="30"/>
      <c r="C30" s="30">
        <v>7.0199999999999999E-5</v>
      </c>
      <c r="E30" t="s">
        <v>164</v>
      </c>
    </row>
    <row r="31" spans="2:5" x14ac:dyDescent="0.35">
      <c r="E31" t="s">
        <v>132</v>
      </c>
    </row>
    <row r="32" spans="2:5" x14ac:dyDescent="0.35">
      <c r="E32" t="s">
        <v>140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D9074-A176-4579-BAAF-529A6316B1C1}">
  <dimension ref="A1:K35"/>
  <sheetViews>
    <sheetView topLeftCell="A6" workbookViewId="0">
      <selection activeCell="D30" sqref="D30"/>
    </sheetView>
  </sheetViews>
  <sheetFormatPr defaultRowHeight="14.5" x14ac:dyDescent="0.35"/>
  <cols>
    <col min="1" max="1" width="13.90625" customWidth="1"/>
    <col min="3" max="3" width="9.90625" customWidth="1"/>
    <col min="4" max="4" width="14.54296875" bestFit="1" customWidth="1"/>
    <col min="5" max="5" width="9.90625" bestFit="1" customWidth="1"/>
    <col min="6" max="6" width="23.1796875" bestFit="1" customWidth="1"/>
  </cols>
  <sheetData>
    <row r="1" spans="1:8" x14ac:dyDescent="0.35">
      <c r="A1" t="s">
        <v>2</v>
      </c>
    </row>
    <row r="2" spans="1:8" x14ac:dyDescent="0.35">
      <c r="H2" t="s">
        <v>92</v>
      </c>
    </row>
    <row r="3" spans="1:8" x14ac:dyDescent="0.35">
      <c r="A3" t="s">
        <v>3</v>
      </c>
      <c r="H3" t="s">
        <v>93</v>
      </c>
    </row>
    <row r="5" spans="1:8" x14ac:dyDescent="0.35">
      <c r="A5" t="s">
        <v>4</v>
      </c>
    </row>
    <row r="7" spans="1:8" x14ac:dyDescent="0.35">
      <c r="A7" s="1" t="s">
        <v>5</v>
      </c>
      <c r="B7" s="1" t="s">
        <v>6</v>
      </c>
      <c r="C7" s="1" t="s">
        <v>7</v>
      </c>
      <c r="D7" s="1" t="s">
        <v>8</v>
      </c>
      <c r="E7" s="1" t="s">
        <v>9</v>
      </c>
      <c r="F7" s="1" t="s">
        <v>10</v>
      </c>
    </row>
    <row r="8" spans="1:8" x14ac:dyDescent="0.35">
      <c r="A8" s="1" t="s">
        <v>26</v>
      </c>
      <c r="B8" s="1" t="s">
        <v>1</v>
      </c>
      <c r="C8" s="1">
        <v>34</v>
      </c>
      <c r="D8" s="1">
        <v>7</v>
      </c>
      <c r="E8" s="1" t="s">
        <v>31</v>
      </c>
      <c r="F8" s="1" t="s">
        <v>31</v>
      </c>
    </row>
    <row r="9" spans="1:8" x14ac:dyDescent="0.35">
      <c r="A9" s="1" t="s">
        <v>11</v>
      </c>
      <c r="B9" s="1" t="s">
        <v>0</v>
      </c>
      <c r="C9" s="1">
        <v>23</v>
      </c>
      <c r="D9" s="1">
        <v>1</v>
      </c>
      <c r="E9" s="1" t="s">
        <v>31</v>
      </c>
      <c r="F9" s="1" t="s">
        <v>31</v>
      </c>
    </row>
    <row r="10" spans="1:8" x14ac:dyDescent="0.35">
      <c r="A10" s="1" t="s">
        <v>12</v>
      </c>
      <c r="B10" s="1" t="s">
        <v>0</v>
      </c>
      <c r="C10" s="1">
        <v>45</v>
      </c>
      <c r="D10" s="1">
        <v>5</v>
      </c>
      <c r="E10" s="1" t="s">
        <v>31</v>
      </c>
      <c r="F10" s="1" t="s">
        <v>31</v>
      </c>
    </row>
    <row r="11" spans="1:8" x14ac:dyDescent="0.35">
      <c r="A11" s="1" t="s">
        <v>15</v>
      </c>
      <c r="B11" s="1" t="s">
        <v>1</v>
      </c>
      <c r="C11" s="1">
        <v>54</v>
      </c>
      <c r="D11" s="1">
        <v>16</v>
      </c>
      <c r="E11" s="1" t="s">
        <v>0</v>
      </c>
      <c r="F11" s="1" t="s">
        <v>31</v>
      </c>
    </row>
    <row r="12" spans="1:8" x14ac:dyDescent="0.35">
      <c r="A12" s="1" t="s">
        <v>17</v>
      </c>
      <c r="B12" s="1" t="s">
        <v>0</v>
      </c>
      <c r="C12" s="1">
        <v>59</v>
      </c>
      <c r="D12" s="1">
        <v>27</v>
      </c>
      <c r="E12" s="1" t="s">
        <v>0</v>
      </c>
      <c r="F12" s="1" t="s">
        <v>31</v>
      </c>
    </row>
    <row r="13" spans="1:8" x14ac:dyDescent="0.35">
      <c r="A13" s="1" t="s">
        <v>28</v>
      </c>
      <c r="B13" s="1" t="s">
        <v>0</v>
      </c>
      <c r="C13" s="1">
        <v>57</v>
      </c>
      <c r="D13" s="1">
        <v>19</v>
      </c>
      <c r="E13" s="1" t="s">
        <v>0</v>
      </c>
      <c r="F13" s="1" t="s">
        <v>31</v>
      </c>
    </row>
    <row r="14" spans="1:8" x14ac:dyDescent="0.35">
      <c r="A14" s="1" t="s">
        <v>13</v>
      </c>
      <c r="B14" s="1" t="s">
        <v>1</v>
      </c>
      <c r="C14" s="1">
        <v>34</v>
      </c>
      <c r="D14" s="1">
        <v>4</v>
      </c>
      <c r="E14" s="1" t="s">
        <v>31</v>
      </c>
      <c r="F14" s="1" t="s">
        <v>32</v>
      </c>
    </row>
    <row r="15" spans="1:8" x14ac:dyDescent="0.35">
      <c r="A15" s="1" t="s">
        <v>22</v>
      </c>
      <c r="B15" s="1" t="s">
        <v>1</v>
      </c>
      <c r="C15" s="1">
        <v>68</v>
      </c>
      <c r="D15" s="1">
        <v>31</v>
      </c>
      <c r="E15" s="1" t="s">
        <v>31</v>
      </c>
      <c r="F15" s="1" t="s">
        <v>32</v>
      </c>
    </row>
    <row r="16" spans="1:8" x14ac:dyDescent="0.35">
      <c r="A16" s="1" t="s">
        <v>23</v>
      </c>
      <c r="B16" s="1" t="s">
        <v>1</v>
      </c>
      <c r="C16" s="1">
        <v>53</v>
      </c>
      <c r="D16" s="1">
        <v>22</v>
      </c>
      <c r="E16" s="1" t="s">
        <v>31</v>
      </c>
      <c r="F16" s="1" t="s">
        <v>32</v>
      </c>
    </row>
    <row r="17" spans="1:8" x14ac:dyDescent="0.35">
      <c r="A17" s="1" t="s">
        <v>24</v>
      </c>
      <c r="B17" s="1" t="s">
        <v>0</v>
      </c>
      <c r="C17" s="1">
        <v>43</v>
      </c>
      <c r="D17" s="1">
        <v>20</v>
      </c>
      <c r="E17" s="1" t="s">
        <v>0</v>
      </c>
      <c r="F17" s="1" t="s">
        <v>32</v>
      </c>
    </row>
    <row r="18" spans="1:8" x14ac:dyDescent="0.35">
      <c r="A18" s="1" t="s">
        <v>14</v>
      </c>
      <c r="B18" s="1" t="s">
        <v>1</v>
      </c>
      <c r="C18" s="1">
        <v>21</v>
      </c>
      <c r="D18" s="1">
        <v>1</v>
      </c>
      <c r="E18" s="1" t="s">
        <v>31</v>
      </c>
      <c r="F18" s="1" t="s">
        <v>33</v>
      </c>
    </row>
    <row r="19" spans="1:8" x14ac:dyDescent="0.35">
      <c r="A19" s="1" t="s">
        <v>19</v>
      </c>
      <c r="B19" s="1" t="s">
        <v>0</v>
      </c>
      <c r="C19" s="1">
        <v>44</v>
      </c>
      <c r="D19" s="1">
        <v>10</v>
      </c>
      <c r="E19" s="1" t="s">
        <v>31</v>
      </c>
      <c r="F19" s="1" t="s">
        <v>33</v>
      </c>
    </row>
    <row r="20" spans="1:8" x14ac:dyDescent="0.35">
      <c r="A20" s="1" t="s">
        <v>18</v>
      </c>
      <c r="B20" s="1" t="s">
        <v>1</v>
      </c>
      <c r="C20" s="1">
        <v>62</v>
      </c>
      <c r="D20" s="1">
        <v>23</v>
      </c>
      <c r="E20" s="1" t="s">
        <v>0</v>
      </c>
      <c r="F20" s="1" t="s">
        <v>33</v>
      </c>
    </row>
    <row r="21" spans="1:8" x14ac:dyDescent="0.35">
      <c r="A21" s="1" t="s">
        <v>29</v>
      </c>
      <c r="B21" s="1" t="s">
        <v>1</v>
      </c>
      <c r="C21" s="1">
        <v>58</v>
      </c>
      <c r="D21" s="1">
        <v>10</v>
      </c>
      <c r="E21" s="1" t="s">
        <v>0</v>
      </c>
      <c r="F21" s="1" t="s">
        <v>33</v>
      </c>
    </row>
    <row r="22" spans="1:8" x14ac:dyDescent="0.35">
      <c r="A22" s="1" t="s">
        <v>25</v>
      </c>
      <c r="B22" s="1" t="s">
        <v>0</v>
      </c>
      <c r="C22" s="1">
        <v>54</v>
      </c>
      <c r="D22" s="1">
        <v>3</v>
      </c>
      <c r="E22" s="1" t="s">
        <v>0</v>
      </c>
      <c r="F22" s="1" t="s">
        <v>33</v>
      </c>
    </row>
    <row r="23" spans="1:8" x14ac:dyDescent="0.35">
      <c r="A23" s="1" t="s">
        <v>20</v>
      </c>
      <c r="B23" s="1" t="s">
        <v>1</v>
      </c>
      <c r="C23" s="1">
        <v>32</v>
      </c>
      <c r="D23" s="1">
        <v>2</v>
      </c>
      <c r="E23" s="1" t="s">
        <v>31</v>
      </c>
      <c r="F23" s="1" t="s">
        <v>34</v>
      </c>
    </row>
    <row r="24" spans="1:8" x14ac:dyDescent="0.35">
      <c r="A24" s="1" t="s">
        <v>27</v>
      </c>
      <c r="B24" s="1" t="s">
        <v>1</v>
      </c>
      <c r="C24" s="1">
        <v>45</v>
      </c>
      <c r="D24" s="1">
        <v>7</v>
      </c>
      <c r="E24" s="1" t="s">
        <v>31</v>
      </c>
      <c r="F24" s="1" t="s">
        <v>34</v>
      </c>
    </row>
    <row r="25" spans="1:8" x14ac:dyDescent="0.35">
      <c r="A25" s="1" t="s">
        <v>30</v>
      </c>
      <c r="B25" s="1" t="s">
        <v>1</v>
      </c>
      <c r="C25" s="1">
        <v>43</v>
      </c>
      <c r="D25" s="1">
        <v>4</v>
      </c>
      <c r="E25" s="1" t="s">
        <v>31</v>
      </c>
      <c r="F25" s="1" t="s">
        <v>34</v>
      </c>
    </row>
    <row r="26" spans="1:8" x14ac:dyDescent="0.35">
      <c r="A26" s="1" t="s">
        <v>21</v>
      </c>
      <c r="B26" s="1" t="s">
        <v>0</v>
      </c>
      <c r="C26" s="1">
        <v>31</v>
      </c>
      <c r="D26" s="1">
        <v>10</v>
      </c>
      <c r="E26" s="1" t="s">
        <v>31</v>
      </c>
      <c r="F26" s="1" t="s">
        <v>34</v>
      </c>
    </row>
    <row r="27" spans="1:8" x14ac:dyDescent="0.35">
      <c r="A27" s="1" t="s">
        <v>16</v>
      </c>
      <c r="B27" s="1" t="s">
        <v>0</v>
      </c>
      <c r="C27" s="1">
        <v>55</v>
      </c>
      <c r="D27" s="1">
        <v>24</v>
      </c>
      <c r="E27" s="1" t="s">
        <v>0</v>
      </c>
      <c r="F27" s="1" t="s">
        <v>34</v>
      </c>
    </row>
    <row r="30" spans="1:8" x14ac:dyDescent="0.35">
      <c r="B30" s="30" t="s">
        <v>30</v>
      </c>
      <c r="C30" s="30" t="s">
        <v>89</v>
      </c>
      <c r="D30" s="36">
        <f>CORREL(C8:C27,D8:D27)</f>
        <v>0.77055262683237191</v>
      </c>
      <c r="H30" s="29" t="s">
        <v>124</v>
      </c>
    </row>
    <row r="31" spans="1:8" x14ac:dyDescent="0.35">
      <c r="D31" s="4"/>
      <c r="H31" t="s">
        <v>126</v>
      </c>
    </row>
    <row r="32" spans="1:8" x14ac:dyDescent="0.35">
      <c r="B32" s="30" t="s">
        <v>138</v>
      </c>
      <c r="C32" s="30"/>
      <c r="D32" s="36">
        <f>D30*D30</f>
        <v>0.59375135071826857</v>
      </c>
    </row>
    <row r="33" spans="8:11" x14ac:dyDescent="0.35">
      <c r="H33" t="s">
        <v>127</v>
      </c>
    </row>
    <row r="35" spans="8:11" x14ac:dyDescent="0.35">
      <c r="H35" s="30" t="s">
        <v>133</v>
      </c>
      <c r="I35" s="30">
        <v>7.0200000000000004E-4</v>
      </c>
      <c r="J35" s="30" t="s">
        <v>134</v>
      </c>
      <c r="K35" t="s">
        <v>139</v>
      </c>
    </row>
  </sheetData>
  <sortState xmlns:xlrd2="http://schemas.microsoft.com/office/spreadsheetml/2017/richdata2" ref="A8:F27">
    <sortCondition ref="F8:F27"/>
  </sortState>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12069-F76D-4436-9C57-BE335CE45906}">
  <dimension ref="A1:I44"/>
  <sheetViews>
    <sheetView zoomScale="90" zoomScaleNormal="90" workbookViewId="0">
      <selection activeCell="N28" sqref="N28"/>
    </sheetView>
  </sheetViews>
  <sheetFormatPr defaultRowHeight="14.5" x14ac:dyDescent="0.35"/>
  <cols>
    <col min="1" max="1" width="19.08984375" bestFit="1" customWidth="1"/>
    <col min="2" max="2" width="11.81640625" bestFit="1" customWidth="1"/>
    <col min="3" max="3" width="13.54296875" bestFit="1" customWidth="1"/>
    <col min="4" max="5" width="11.81640625" bestFit="1" customWidth="1"/>
    <col min="6" max="6" width="12.453125" bestFit="1" customWidth="1"/>
    <col min="7" max="7" width="11.81640625" bestFit="1" customWidth="1"/>
    <col min="8" max="9" width="12" bestFit="1" customWidth="1"/>
  </cols>
  <sheetData>
    <row r="1" spans="1:9" x14ac:dyDescent="0.35">
      <c r="A1" t="s">
        <v>59</v>
      </c>
    </row>
    <row r="2" spans="1:9" ht="15" thickBot="1" x14ac:dyDescent="0.4"/>
    <row r="3" spans="1:9" x14ac:dyDescent="0.35">
      <c r="A3" s="8" t="s">
        <v>60</v>
      </c>
      <c r="B3" s="8"/>
    </row>
    <row r="4" spans="1:9" x14ac:dyDescent="0.35">
      <c r="A4" t="s">
        <v>61</v>
      </c>
      <c r="B4" s="30">
        <v>0.77055262683237169</v>
      </c>
    </row>
    <row r="5" spans="1:9" x14ac:dyDescent="0.35">
      <c r="A5" t="s">
        <v>62</v>
      </c>
      <c r="B5" s="30">
        <v>0.59375135071826834</v>
      </c>
    </row>
    <row r="6" spans="1:9" x14ac:dyDescent="0.35">
      <c r="A6" t="s">
        <v>63</v>
      </c>
      <c r="B6">
        <v>0.57118198131372777</v>
      </c>
    </row>
    <row r="7" spans="1:9" x14ac:dyDescent="0.35">
      <c r="A7" t="s">
        <v>64</v>
      </c>
      <c r="B7">
        <v>8.6532956347229195</v>
      </c>
    </row>
    <row r="8" spans="1:9" ht="15" thickBot="1" x14ac:dyDescent="0.4">
      <c r="A8" s="2" t="s">
        <v>38</v>
      </c>
      <c r="B8" s="2">
        <v>20</v>
      </c>
    </row>
    <row r="10" spans="1:9" ht="15" thickBot="1" x14ac:dyDescent="0.4">
      <c r="A10" t="s">
        <v>65</v>
      </c>
    </row>
    <row r="11" spans="1:9" x14ac:dyDescent="0.35">
      <c r="A11" s="3"/>
      <c r="B11" s="3" t="s">
        <v>40</v>
      </c>
      <c r="C11" s="3" t="s">
        <v>70</v>
      </c>
      <c r="D11" s="3" t="s">
        <v>71</v>
      </c>
      <c r="E11" s="3" t="s">
        <v>1</v>
      </c>
      <c r="F11" s="3" t="s">
        <v>72</v>
      </c>
    </row>
    <row r="12" spans="1:9" x14ac:dyDescent="0.35">
      <c r="A12" t="s">
        <v>66</v>
      </c>
      <c r="B12">
        <v>1</v>
      </c>
      <c r="C12">
        <v>1969.9185438455349</v>
      </c>
      <c r="D12">
        <v>1969.9185438455349</v>
      </c>
      <c r="E12">
        <v>26.307839624389938</v>
      </c>
      <c r="F12" s="30">
        <v>7.0265569344291607E-5</v>
      </c>
    </row>
    <row r="13" spans="1:9" x14ac:dyDescent="0.35">
      <c r="A13" t="s">
        <v>67</v>
      </c>
      <c r="B13">
        <v>18</v>
      </c>
      <c r="C13">
        <v>1347.8314561544651</v>
      </c>
      <c r="D13">
        <v>74.879525341914729</v>
      </c>
    </row>
    <row r="14" spans="1:9" ht="15" thickBot="1" x14ac:dyDescent="0.4">
      <c r="A14" s="2" t="s">
        <v>68</v>
      </c>
      <c r="B14" s="2">
        <v>19</v>
      </c>
      <c r="C14" s="2">
        <v>3317.75</v>
      </c>
      <c r="D14" s="2"/>
      <c r="E14" s="2"/>
      <c r="F14" s="2"/>
    </row>
    <row r="15" spans="1:9" ht="15" thickBot="1" x14ac:dyDescent="0.4"/>
    <row r="16" spans="1:9" x14ac:dyDescent="0.35">
      <c r="A16" s="3"/>
      <c r="B16" s="3" t="s">
        <v>73</v>
      </c>
      <c r="C16" s="3" t="s">
        <v>64</v>
      </c>
      <c r="D16" s="3" t="s">
        <v>41</v>
      </c>
      <c r="E16" s="3" t="s">
        <v>74</v>
      </c>
      <c r="F16" s="3" t="s">
        <v>75</v>
      </c>
      <c r="G16" s="3" t="s">
        <v>76</v>
      </c>
      <c r="H16" s="3" t="s">
        <v>77</v>
      </c>
      <c r="I16" s="3" t="s">
        <v>78</v>
      </c>
    </row>
    <row r="17" spans="1:9" x14ac:dyDescent="0.35">
      <c r="A17" t="s">
        <v>69</v>
      </c>
      <c r="B17">
        <v>32.663314561544652</v>
      </c>
      <c r="C17">
        <v>3.2021670207658985</v>
      </c>
      <c r="D17">
        <v>10.200378165699863</v>
      </c>
      <c r="E17">
        <v>6.5754069164826854E-9</v>
      </c>
      <c r="F17">
        <v>25.935811291084594</v>
      </c>
      <c r="G17">
        <v>39.390817832004707</v>
      </c>
      <c r="H17">
        <v>25.935811291084594</v>
      </c>
      <c r="I17">
        <v>39.390817832004707</v>
      </c>
    </row>
    <row r="18" spans="1:9" ht="15" thickBot="1" x14ac:dyDescent="0.4">
      <c r="A18" s="2" t="s">
        <v>8</v>
      </c>
      <c r="B18" s="2">
        <v>1.063958165728077</v>
      </c>
      <c r="C18" s="2">
        <v>0.20743496348059395</v>
      </c>
      <c r="D18" s="31">
        <v>5.129116846435644</v>
      </c>
      <c r="E18" s="31">
        <v>7.0265569344291743E-5</v>
      </c>
      <c r="F18" s="2">
        <v>0.62815347903510244</v>
      </c>
      <c r="G18" s="2">
        <v>1.4997628524210516</v>
      </c>
      <c r="H18" s="2">
        <v>0.62815347903510244</v>
      </c>
      <c r="I18" s="2">
        <v>1.4997628524210516</v>
      </c>
    </row>
    <row r="22" spans="1:9" x14ac:dyDescent="0.35">
      <c r="A22" t="s">
        <v>79</v>
      </c>
    </row>
    <row r="23" spans="1:9" ht="15" thickBot="1" x14ac:dyDescent="0.4"/>
    <row r="24" spans="1:9" x14ac:dyDescent="0.35">
      <c r="A24" s="3" t="s">
        <v>80</v>
      </c>
      <c r="B24" s="3" t="s">
        <v>7</v>
      </c>
    </row>
    <row r="25" spans="1:9" x14ac:dyDescent="0.35">
      <c r="A25">
        <v>2.5</v>
      </c>
      <c r="B25">
        <v>21</v>
      </c>
    </row>
    <row r="26" spans="1:9" x14ac:dyDescent="0.35">
      <c r="A26">
        <v>7.5</v>
      </c>
      <c r="B26">
        <v>23</v>
      </c>
    </row>
    <row r="27" spans="1:9" x14ac:dyDescent="0.35">
      <c r="A27">
        <v>12.5</v>
      </c>
      <c r="B27">
        <v>31</v>
      </c>
    </row>
    <row r="28" spans="1:9" x14ac:dyDescent="0.35">
      <c r="A28">
        <v>17.5</v>
      </c>
      <c r="B28">
        <v>32</v>
      </c>
    </row>
    <row r="29" spans="1:9" x14ac:dyDescent="0.35">
      <c r="A29">
        <v>22.5</v>
      </c>
      <c r="B29">
        <v>34</v>
      </c>
    </row>
    <row r="30" spans="1:9" x14ac:dyDescent="0.35">
      <c r="A30">
        <v>27.5</v>
      </c>
      <c r="B30">
        <v>34</v>
      </c>
    </row>
    <row r="31" spans="1:9" x14ac:dyDescent="0.35">
      <c r="A31">
        <v>32.5</v>
      </c>
      <c r="B31">
        <v>43</v>
      </c>
    </row>
    <row r="32" spans="1:9" x14ac:dyDescent="0.35">
      <c r="A32">
        <v>37.5</v>
      </c>
      <c r="B32">
        <v>43</v>
      </c>
    </row>
    <row r="33" spans="1:2" x14ac:dyDescent="0.35">
      <c r="A33">
        <v>42.5</v>
      </c>
      <c r="B33">
        <v>44</v>
      </c>
    </row>
    <row r="34" spans="1:2" x14ac:dyDescent="0.35">
      <c r="A34">
        <v>47.5</v>
      </c>
      <c r="B34">
        <v>45</v>
      </c>
    </row>
    <row r="35" spans="1:2" x14ac:dyDescent="0.35">
      <c r="A35">
        <v>52.5</v>
      </c>
      <c r="B35">
        <v>45</v>
      </c>
    </row>
    <row r="36" spans="1:2" x14ac:dyDescent="0.35">
      <c r="A36">
        <v>57.5</v>
      </c>
      <c r="B36">
        <v>53</v>
      </c>
    </row>
    <row r="37" spans="1:2" x14ac:dyDescent="0.35">
      <c r="A37">
        <v>62.5</v>
      </c>
      <c r="B37">
        <v>54</v>
      </c>
    </row>
    <row r="38" spans="1:2" x14ac:dyDescent="0.35">
      <c r="A38">
        <v>67.5</v>
      </c>
      <c r="B38">
        <v>54</v>
      </c>
    </row>
    <row r="39" spans="1:2" x14ac:dyDescent="0.35">
      <c r="A39">
        <v>72.5</v>
      </c>
      <c r="B39">
        <v>55</v>
      </c>
    </row>
    <row r="40" spans="1:2" x14ac:dyDescent="0.35">
      <c r="A40">
        <v>77.5</v>
      </c>
      <c r="B40">
        <v>57</v>
      </c>
    </row>
    <row r="41" spans="1:2" x14ac:dyDescent="0.35">
      <c r="A41">
        <v>82.5</v>
      </c>
      <c r="B41">
        <v>58</v>
      </c>
    </row>
    <row r="42" spans="1:2" x14ac:dyDescent="0.35">
      <c r="A42">
        <v>87.5</v>
      </c>
      <c r="B42">
        <v>59</v>
      </c>
    </row>
    <row r="43" spans="1:2" x14ac:dyDescent="0.35">
      <c r="A43">
        <v>92.5</v>
      </c>
      <c r="B43">
        <v>62</v>
      </c>
    </row>
    <row r="44" spans="1:2" ht="15" thickBot="1" x14ac:dyDescent="0.4">
      <c r="A44" s="2">
        <v>97.5</v>
      </c>
      <c r="B44" s="2">
        <v>68</v>
      </c>
    </row>
  </sheetData>
  <sortState xmlns:xlrd2="http://schemas.microsoft.com/office/spreadsheetml/2017/richdata2" ref="B25:B44">
    <sortCondition ref="B25"/>
  </sortState>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B1C7A-8418-4B9A-91CD-3B88A48E5C0F}">
  <dimension ref="A1"/>
  <sheetViews>
    <sheetView workbookViewId="0">
      <selection activeCell="M25" sqref="M25"/>
    </sheetView>
  </sheetViews>
  <sheetFormatPr defaultRowHeight="14.5" x14ac:dyDescent="0.35"/>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B0A03-AFED-476B-A43B-F83E05A84DBB}">
  <dimension ref="C3:F18"/>
  <sheetViews>
    <sheetView workbookViewId="0">
      <selection activeCell="F5" sqref="F5"/>
    </sheetView>
  </sheetViews>
  <sheetFormatPr defaultRowHeight="14.5" x14ac:dyDescent="0.35"/>
  <cols>
    <col min="3" max="3" width="31.08984375" bestFit="1" customWidth="1"/>
    <col min="4" max="4" width="31.7265625" bestFit="1" customWidth="1"/>
    <col min="5" max="5" width="22" bestFit="1" customWidth="1"/>
    <col min="6" max="6" width="30.6328125" customWidth="1"/>
  </cols>
  <sheetData>
    <row r="3" spans="3:6" x14ac:dyDescent="0.35">
      <c r="C3" s="30" t="s">
        <v>116</v>
      </c>
    </row>
    <row r="4" spans="3:6" x14ac:dyDescent="0.35">
      <c r="C4" s="9" t="s">
        <v>84</v>
      </c>
      <c r="D4" s="23" t="s">
        <v>112</v>
      </c>
      <c r="E4" s="32" t="s">
        <v>119</v>
      </c>
      <c r="F4" s="1"/>
    </row>
    <row r="5" spans="3:6" x14ac:dyDescent="0.35">
      <c r="C5" s="1" t="s">
        <v>55</v>
      </c>
      <c r="D5" s="1" t="s">
        <v>109</v>
      </c>
      <c r="E5" s="33" t="s">
        <v>117</v>
      </c>
      <c r="F5" s="1"/>
    </row>
    <row r="6" spans="3:6" x14ac:dyDescent="0.35">
      <c r="C6" s="1" t="s">
        <v>56</v>
      </c>
      <c r="D6" s="1" t="s">
        <v>109</v>
      </c>
      <c r="E6" s="33" t="s">
        <v>118</v>
      </c>
      <c r="F6" s="1"/>
    </row>
    <row r="7" spans="3:6" x14ac:dyDescent="0.35">
      <c r="C7" s="1" t="s">
        <v>83</v>
      </c>
      <c r="D7" s="1" t="s">
        <v>109</v>
      </c>
      <c r="E7" s="33" t="s">
        <v>118</v>
      </c>
      <c r="F7" s="1"/>
    </row>
    <row r="8" spans="3:6" x14ac:dyDescent="0.35">
      <c r="C8" s="1" t="s">
        <v>96</v>
      </c>
      <c r="D8" s="1" t="s">
        <v>109</v>
      </c>
      <c r="E8" s="33" t="s">
        <v>117</v>
      </c>
      <c r="F8" s="1"/>
    </row>
    <row r="9" spans="3:6" x14ac:dyDescent="0.35">
      <c r="C9" s="1" t="s">
        <v>110</v>
      </c>
      <c r="D9" s="1" t="s">
        <v>65</v>
      </c>
      <c r="E9" s="33" t="s">
        <v>118</v>
      </c>
      <c r="F9" s="1"/>
    </row>
    <row r="10" spans="3:6" x14ac:dyDescent="0.35">
      <c r="F10" s="1"/>
    </row>
    <row r="11" spans="3:6" x14ac:dyDescent="0.35">
      <c r="C11" s="9" t="s">
        <v>57</v>
      </c>
      <c r="D11" s="23" t="s">
        <v>112</v>
      </c>
      <c r="F11" s="1"/>
    </row>
    <row r="12" spans="3:6" ht="58" x14ac:dyDescent="0.35">
      <c r="C12" s="1" t="s">
        <v>58</v>
      </c>
      <c r="D12" s="1" t="s">
        <v>111</v>
      </c>
      <c r="E12" s="33" t="s">
        <v>117</v>
      </c>
      <c r="F12" s="34" t="s">
        <v>135</v>
      </c>
    </row>
    <row r="13" spans="3:6" ht="29" x14ac:dyDescent="0.35">
      <c r="D13" s="1" t="s">
        <v>81</v>
      </c>
      <c r="E13" s="33" t="s">
        <v>117</v>
      </c>
      <c r="F13" s="34" t="s">
        <v>136</v>
      </c>
    </row>
    <row r="14" spans="3:6" ht="29" x14ac:dyDescent="0.35">
      <c r="D14" s="1" t="s">
        <v>94</v>
      </c>
      <c r="E14" s="33" t="s">
        <v>117</v>
      </c>
      <c r="F14" s="35" t="s">
        <v>137</v>
      </c>
    </row>
    <row r="17" spans="3:3" x14ac:dyDescent="0.35">
      <c r="C17" t="s">
        <v>173</v>
      </c>
    </row>
    <row r="18" spans="3:3" x14ac:dyDescent="0.35">
      <c r="C18" t="s">
        <v>174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8CE64-01AA-483F-86A8-5150ED4BFA47}">
  <dimension ref="A1:I44"/>
  <sheetViews>
    <sheetView workbookViewId="0">
      <selection activeCell="L27" sqref="L27"/>
    </sheetView>
  </sheetViews>
  <sheetFormatPr defaultRowHeight="14.5" x14ac:dyDescent="0.35"/>
  <cols>
    <col min="1" max="1" width="17.54296875" customWidth="1"/>
  </cols>
  <sheetData>
    <row r="1" spans="1:9" x14ac:dyDescent="0.35">
      <c r="A1" t="s">
        <v>59</v>
      </c>
    </row>
    <row r="2" spans="1:9" ht="15" thickBot="1" x14ac:dyDescent="0.4"/>
    <row r="3" spans="1:9" x14ac:dyDescent="0.35">
      <c r="A3" s="8" t="s">
        <v>60</v>
      </c>
      <c r="B3" s="8"/>
    </row>
    <row r="4" spans="1:9" x14ac:dyDescent="0.35">
      <c r="A4" t="s">
        <v>61</v>
      </c>
      <c r="B4">
        <v>0.77055262683237169</v>
      </c>
    </row>
    <row r="5" spans="1:9" x14ac:dyDescent="0.35">
      <c r="A5" t="s">
        <v>62</v>
      </c>
      <c r="B5">
        <v>0.59375135071826834</v>
      </c>
    </row>
    <row r="6" spans="1:9" x14ac:dyDescent="0.35">
      <c r="A6" t="s">
        <v>63</v>
      </c>
      <c r="B6">
        <v>0.57118198131372777</v>
      </c>
    </row>
    <row r="7" spans="1:9" x14ac:dyDescent="0.35">
      <c r="A7" t="s">
        <v>64</v>
      </c>
      <c r="B7">
        <v>6.2669942267231775</v>
      </c>
    </row>
    <row r="8" spans="1:9" ht="15" thickBot="1" x14ac:dyDescent="0.4">
      <c r="A8" s="2" t="s">
        <v>38</v>
      </c>
      <c r="B8" s="2">
        <v>20</v>
      </c>
    </row>
    <row r="10" spans="1:9" ht="15" thickBot="1" x14ac:dyDescent="0.4">
      <c r="A10" t="s">
        <v>65</v>
      </c>
    </row>
    <row r="11" spans="1:9" x14ac:dyDescent="0.35">
      <c r="A11" s="3"/>
      <c r="B11" s="3" t="s">
        <v>40</v>
      </c>
      <c r="C11" s="3" t="s">
        <v>70</v>
      </c>
      <c r="D11" s="3" t="s">
        <v>71</v>
      </c>
      <c r="E11" s="3" t="s">
        <v>1</v>
      </c>
      <c r="F11" s="3" t="s">
        <v>72</v>
      </c>
    </row>
    <row r="12" spans="1:9" x14ac:dyDescent="0.35">
      <c r="A12" t="s">
        <v>66</v>
      </c>
      <c r="B12">
        <v>1</v>
      </c>
      <c r="C12">
        <v>1033.2461005199305</v>
      </c>
      <c r="D12">
        <v>1033.2461005199305</v>
      </c>
      <c r="E12">
        <v>26.307839624389935</v>
      </c>
      <c r="F12">
        <v>7.0265569344291607E-5</v>
      </c>
    </row>
    <row r="13" spans="1:9" x14ac:dyDescent="0.35">
      <c r="A13" t="s">
        <v>67</v>
      </c>
      <c r="B13">
        <v>18</v>
      </c>
      <c r="C13">
        <v>706.95389948006937</v>
      </c>
      <c r="D13">
        <v>39.275216637781632</v>
      </c>
    </row>
    <row r="14" spans="1:9" ht="15" thickBot="1" x14ac:dyDescent="0.4">
      <c r="A14" s="2" t="s">
        <v>68</v>
      </c>
      <c r="B14" s="2">
        <v>19</v>
      </c>
      <c r="C14" s="2">
        <v>1740.1999999999998</v>
      </c>
      <c r="D14" s="2"/>
      <c r="E14" s="2"/>
      <c r="F14" s="2"/>
    </row>
    <row r="15" spans="1:9" ht="15" thickBot="1" x14ac:dyDescent="0.4"/>
    <row r="16" spans="1:9" x14ac:dyDescent="0.35">
      <c r="A16" s="3"/>
      <c r="B16" s="3" t="s">
        <v>73</v>
      </c>
      <c r="C16" s="3" t="s">
        <v>64</v>
      </c>
      <c r="D16" s="3" t="s">
        <v>41</v>
      </c>
      <c r="E16" s="3" t="s">
        <v>74</v>
      </c>
      <c r="F16" s="3" t="s">
        <v>75</v>
      </c>
      <c r="G16" s="3" t="s">
        <v>76</v>
      </c>
      <c r="H16" s="3" t="s">
        <v>77</v>
      </c>
      <c r="I16" s="3" t="s">
        <v>78</v>
      </c>
    </row>
    <row r="17" spans="1:9" x14ac:dyDescent="0.35">
      <c r="A17" t="s">
        <v>69</v>
      </c>
      <c r="B17">
        <v>-13.231195840554591</v>
      </c>
      <c r="C17">
        <v>5.1711933329212503</v>
      </c>
      <c r="D17">
        <v>-2.5586349201684513</v>
      </c>
      <c r="E17">
        <v>1.9739972372347907E-2</v>
      </c>
      <c r="F17">
        <v>-24.095469888036355</v>
      </c>
      <c r="G17">
        <v>-2.3669217930728248</v>
      </c>
      <c r="H17">
        <v>-24.095469888036355</v>
      </c>
      <c r="I17">
        <v>-2.3669217930728248</v>
      </c>
    </row>
    <row r="18" spans="1:9" ht="15" thickBot="1" x14ac:dyDescent="0.4">
      <c r="A18" s="2" t="s">
        <v>7</v>
      </c>
      <c r="B18" s="2">
        <v>0.55805892547660307</v>
      </c>
      <c r="C18" s="2">
        <v>0.10880214707224159</v>
      </c>
      <c r="D18" s="2">
        <v>5.1291168464356458</v>
      </c>
      <c r="E18" s="2">
        <v>7.0265569344291485E-5</v>
      </c>
      <c r="F18" s="2">
        <v>0.3294740966669838</v>
      </c>
      <c r="G18" s="2">
        <v>0.78664375428622235</v>
      </c>
      <c r="H18" s="2">
        <v>0.3294740966669838</v>
      </c>
      <c r="I18" s="2">
        <v>0.78664375428622235</v>
      </c>
    </row>
    <row r="22" spans="1:9" x14ac:dyDescent="0.35">
      <c r="A22" t="s">
        <v>79</v>
      </c>
    </row>
    <row r="23" spans="1:9" ht="15" thickBot="1" x14ac:dyDescent="0.4"/>
    <row r="24" spans="1:9" x14ac:dyDescent="0.35">
      <c r="A24" s="3" t="s">
        <v>80</v>
      </c>
      <c r="B24" s="3" t="s">
        <v>8</v>
      </c>
    </row>
    <row r="25" spans="1:9" x14ac:dyDescent="0.35">
      <c r="A25">
        <v>2.5</v>
      </c>
      <c r="B25">
        <v>1</v>
      </c>
    </row>
    <row r="26" spans="1:9" x14ac:dyDescent="0.35">
      <c r="A26">
        <v>7.5</v>
      </c>
      <c r="B26">
        <v>1</v>
      </c>
    </row>
    <row r="27" spans="1:9" x14ac:dyDescent="0.35">
      <c r="A27">
        <v>12.5</v>
      </c>
      <c r="B27">
        <v>2</v>
      </c>
    </row>
    <row r="28" spans="1:9" x14ac:dyDescent="0.35">
      <c r="A28">
        <v>17.5</v>
      </c>
      <c r="B28">
        <v>3</v>
      </c>
    </row>
    <row r="29" spans="1:9" x14ac:dyDescent="0.35">
      <c r="A29">
        <v>22.5</v>
      </c>
      <c r="B29">
        <v>4</v>
      </c>
    </row>
    <row r="30" spans="1:9" x14ac:dyDescent="0.35">
      <c r="A30">
        <v>27.5</v>
      </c>
      <c r="B30">
        <v>4</v>
      </c>
    </row>
    <row r="31" spans="1:9" x14ac:dyDescent="0.35">
      <c r="A31">
        <v>32.5</v>
      </c>
      <c r="B31">
        <v>5</v>
      </c>
    </row>
    <row r="32" spans="1:9" x14ac:dyDescent="0.35">
      <c r="A32">
        <v>37.5</v>
      </c>
      <c r="B32">
        <v>7</v>
      </c>
    </row>
    <row r="33" spans="1:2" x14ac:dyDescent="0.35">
      <c r="A33">
        <v>42.5</v>
      </c>
      <c r="B33">
        <v>7</v>
      </c>
    </row>
    <row r="34" spans="1:2" x14ac:dyDescent="0.35">
      <c r="A34">
        <v>47.5</v>
      </c>
      <c r="B34">
        <v>10</v>
      </c>
    </row>
    <row r="35" spans="1:2" x14ac:dyDescent="0.35">
      <c r="A35">
        <v>52.5</v>
      </c>
      <c r="B35">
        <v>10</v>
      </c>
    </row>
    <row r="36" spans="1:2" x14ac:dyDescent="0.35">
      <c r="A36">
        <v>57.5</v>
      </c>
      <c r="B36">
        <v>10</v>
      </c>
    </row>
    <row r="37" spans="1:2" x14ac:dyDescent="0.35">
      <c r="A37">
        <v>62.5</v>
      </c>
      <c r="B37">
        <v>16</v>
      </c>
    </row>
    <row r="38" spans="1:2" x14ac:dyDescent="0.35">
      <c r="A38">
        <v>67.5</v>
      </c>
      <c r="B38">
        <v>19</v>
      </c>
    </row>
    <row r="39" spans="1:2" x14ac:dyDescent="0.35">
      <c r="A39">
        <v>72.5</v>
      </c>
      <c r="B39">
        <v>20</v>
      </c>
    </row>
    <row r="40" spans="1:2" x14ac:dyDescent="0.35">
      <c r="A40">
        <v>77.5</v>
      </c>
      <c r="B40">
        <v>22</v>
      </c>
    </row>
    <row r="41" spans="1:2" x14ac:dyDescent="0.35">
      <c r="A41">
        <v>82.5</v>
      </c>
      <c r="B41">
        <v>23</v>
      </c>
    </row>
    <row r="42" spans="1:2" x14ac:dyDescent="0.35">
      <c r="A42">
        <v>87.5</v>
      </c>
      <c r="B42">
        <v>24</v>
      </c>
    </row>
    <row r="43" spans="1:2" x14ac:dyDescent="0.35">
      <c r="A43">
        <v>92.5</v>
      </c>
      <c r="B43">
        <v>27</v>
      </c>
    </row>
    <row r="44" spans="1:2" ht="15" thickBot="1" x14ac:dyDescent="0.4">
      <c r="A44" s="2">
        <v>97.5</v>
      </c>
      <c r="B44" s="2">
        <v>31</v>
      </c>
    </row>
  </sheetData>
  <sortState xmlns:xlrd2="http://schemas.microsoft.com/office/spreadsheetml/2017/richdata2" ref="B25:B44">
    <sortCondition ref="B25"/>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Data 2</vt:lpstr>
      <vt:lpstr>Tests &amp; Normality</vt:lpstr>
      <vt:lpstr>Descriptive summary</vt:lpstr>
      <vt:lpstr>Pivot</vt:lpstr>
      <vt:lpstr>AvMR</vt:lpstr>
      <vt:lpstr>LoSvMR</vt:lpstr>
      <vt:lpstr>GvLoS</vt:lpstr>
      <vt:lpstr>GvAge</vt:lpstr>
      <vt:lpstr>ANOVA JSvG</vt:lpstr>
      <vt:lpstr>Correlation AvLoS</vt:lpstr>
      <vt:lpstr>Scatter AvLoS</vt:lpstr>
      <vt:lpstr>Regression AvLoS</vt:lpstr>
      <vt:lpstr>t Table</vt:lpstr>
      <vt:lpstr>Hypothesis summary</vt:lpstr>
      <vt:lpstr>Sheet8</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Roisin Mullins</dc:creator>
  <cp:lastModifiedBy>Roisin Mullins</cp:lastModifiedBy>
  <dcterms:created xsi:type="dcterms:W3CDTF">2022-03-14T10:28:21Z</dcterms:created>
  <dcterms:modified xsi:type="dcterms:W3CDTF">2024-03-12T16:39:45Z</dcterms:modified>
</cp:coreProperties>
</file>