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Roll Stiffness" sheetId="1" r:id="rId1"/>
    <sheet name="Motion ration Pot to Spring 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37" i="1" l="1"/>
  <c r="M21" i="1" l="1"/>
  <c r="Q2" i="1"/>
  <c r="H19" i="1"/>
  <c r="H18" i="1"/>
  <c r="H17" i="1"/>
  <c r="H16" i="1"/>
  <c r="H15" i="1"/>
  <c r="H14" i="1"/>
  <c r="H13" i="1"/>
  <c r="H10" i="1"/>
  <c r="H9" i="1"/>
  <c r="H8" i="1"/>
  <c r="H7" i="1"/>
  <c r="H6" i="1"/>
  <c r="H5" i="1"/>
  <c r="H4" i="1"/>
  <c r="J12" i="2" l="1"/>
  <c r="J7" i="2"/>
  <c r="J11" i="2"/>
  <c r="J10" i="2"/>
  <c r="J9" i="2"/>
  <c r="J8" i="2"/>
  <c r="J6" i="2"/>
  <c r="I11" i="2"/>
  <c r="I10" i="2"/>
  <c r="I9" i="2"/>
  <c r="I8" i="2"/>
  <c r="I7" i="2"/>
  <c r="I6" i="2"/>
  <c r="H7" i="2"/>
  <c r="H8" i="2"/>
  <c r="H9" i="2"/>
  <c r="H10" i="2"/>
  <c r="H11" i="2"/>
  <c r="H6" i="2"/>
  <c r="G19" i="1"/>
  <c r="G18" i="1"/>
  <c r="G17" i="1"/>
  <c r="G16" i="1"/>
  <c r="G15" i="1"/>
  <c r="G14" i="1"/>
  <c r="G13" i="1"/>
  <c r="G10" i="1"/>
  <c r="G9" i="1"/>
  <c r="G8" i="1"/>
  <c r="G7" i="1"/>
  <c r="G6" i="1"/>
  <c r="G5" i="1"/>
  <c r="G4" i="1"/>
</calcChain>
</file>

<file path=xl/sharedStrings.xml><?xml version="1.0" encoding="utf-8"?>
<sst xmlns="http://schemas.openxmlformats.org/spreadsheetml/2006/main" count="20" uniqueCount="20">
  <si>
    <t>RL</t>
  </si>
  <si>
    <t>RR</t>
  </si>
  <si>
    <t xml:space="preserve">Mean Load </t>
  </si>
  <si>
    <t xml:space="preserve">Angle </t>
  </si>
  <si>
    <t xml:space="preserve">Nm/deg </t>
  </si>
  <si>
    <t>Nm/deg</t>
  </si>
  <si>
    <t xml:space="preserve">Test 1 </t>
  </si>
  <si>
    <t xml:space="preserve">Test 2 </t>
  </si>
  <si>
    <t xml:space="preserve">Roll </t>
  </si>
  <si>
    <t xml:space="preserve">Pot </t>
  </si>
  <si>
    <t>Spring</t>
  </si>
  <si>
    <t xml:space="preserve">Delta Pot </t>
  </si>
  <si>
    <t xml:space="preserve">Delta Spring </t>
  </si>
  <si>
    <t>MR</t>
  </si>
  <si>
    <t xml:space="preserve">The spring moves less than the damper pot  so multiply the damper pot value by MR to give spring movement </t>
  </si>
  <si>
    <t>NB</t>
  </si>
  <si>
    <t>Assume  MR = 0.82</t>
  </si>
  <si>
    <t xml:space="preserve">Moment </t>
  </si>
  <si>
    <t>Mean =</t>
  </si>
  <si>
    <t>Mean roll stiffess fromtrailing  arms alone = 104.8  Nm/deg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</si>
</sst>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2" borderId="2" xfId="0" applyFont="1" applyFill="1" applyBorder="1"/>
    <xf numFmtId="0" fontId="1" fillId="2" borderId="3" xfId="0" applyFont="1" applyFill="1" applyBorder="1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rendline>
            <c:trendlineType val="linear"/>
            <c:dispRSqr val="0"/>
            <c:dispEq val="1"/>
            <c:trendlineLbl>
              <c:layout/>
              <c:numFmt formatCode="General" sourceLinked="0"/>
            </c:trendlineLbl>
          </c:trendline>
          <c:xVal>
            <c:numRef>
              <c:f>'Roll Stiffness'!$H$4:$H$10</c:f>
              <c:numCache>
                <c:formatCode>General</c:formatCode>
                <c:ptCount val="7"/>
                <c:pt idx="0">
                  <c:v>0</c:v>
                </c:pt>
                <c:pt idx="1">
                  <c:v>34.426072500000004</c:v>
                </c:pt>
                <c:pt idx="2">
                  <c:v>58.544287500000003</c:v>
                </c:pt>
                <c:pt idx="3">
                  <c:v>79.226550000000003</c:v>
                </c:pt>
                <c:pt idx="4">
                  <c:v>95.071860000000001</c:v>
                </c:pt>
                <c:pt idx="5">
                  <c:v>115.75412250000001</c:v>
                </c:pt>
                <c:pt idx="6">
                  <c:v>135.03538500000002</c:v>
                </c:pt>
              </c:numCache>
            </c:numRef>
          </c:xVal>
          <c:yVal>
            <c:numRef>
              <c:f>'Roll Stiffness'!$I$4:$I$10</c:f>
              <c:numCache>
                <c:formatCode>General</c:formatCode>
                <c:ptCount val="7"/>
                <c:pt idx="0">
                  <c:v>2</c:v>
                </c:pt>
                <c:pt idx="1">
                  <c:v>2.21</c:v>
                </c:pt>
                <c:pt idx="2">
                  <c:v>2.4500000000000002</c:v>
                </c:pt>
                <c:pt idx="3">
                  <c:v>2.68</c:v>
                </c:pt>
                <c:pt idx="4">
                  <c:v>2.89</c:v>
                </c:pt>
                <c:pt idx="5">
                  <c:v>3.09</c:v>
                </c:pt>
                <c:pt idx="6">
                  <c:v>3.27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14240"/>
        <c:axId val="68314816"/>
      </c:scatterChart>
      <c:valAx>
        <c:axId val="68314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8314816"/>
        <c:crosses val="autoZero"/>
        <c:crossBetween val="midCat"/>
      </c:valAx>
      <c:valAx>
        <c:axId val="68314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83142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rendline>
            <c:trendlineType val="linear"/>
            <c:dispRSqr val="0"/>
            <c:dispEq val="1"/>
            <c:trendlineLbl>
              <c:layout/>
              <c:numFmt formatCode="General" sourceLinked="0"/>
            </c:trendlineLbl>
          </c:trendline>
          <c:xVal>
            <c:numRef>
              <c:f>'Roll Stiffness'!$H$13:$H$19</c:f>
              <c:numCache>
                <c:formatCode>General</c:formatCode>
                <c:ptCount val="7"/>
                <c:pt idx="0">
                  <c:v>0</c:v>
                </c:pt>
                <c:pt idx="1">
                  <c:v>30.990120000000001</c:v>
                </c:pt>
                <c:pt idx="2">
                  <c:v>55.108335000000004</c:v>
                </c:pt>
                <c:pt idx="3">
                  <c:v>71.654145</c:v>
                </c:pt>
                <c:pt idx="4">
                  <c:v>95.071860000000001</c:v>
                </c:pt>
                <c:pt idx="5">
                  <c:v>107.4812175</c:v>
                </c:pt>
                <c:pt idx="6">
                  <c:v>130.8989325</c:v>
                </c:pt>
              </c:numCache>
            </c:numRef>
          </c:xVal>
          <c:yVal>
            <c:numRef>
              <c:f>'Roll Stiffness'!$I$13:$I$19</c:f>
              <c:numCache>
                <c:formatCode>General</c:formatCode>
                <c:ptCount val="7"/>
                <c:pt idx="0">
                  <c:v>2.13</c:v>
                </c:pt>
                <c:pt idx="1">
                  <c:v>2.31</c:v>
                </c:pt>
                <c:pt idx="2">
                  <c:v>2.5099999999999998</c:v>
                </c:pt>
                <c:pt idx="3">
                  <c:v>2.72</c:v>
                </c:pt>
                <c:pt idx="4">
                  <c:v>2.93</c:v>
                </c:pt>
                <c:pt idx="5">
                  <c:v>3.11</c:v>
                </c:pt>
                <c:pt idx="6">
                  <c:v>3.3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16544"/>
        <c:axId val="68317120"/>
      </c:scatterChart>
      <c:valAx>
        <c:axId val="68316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8317120"/>
        <c:crosses val="autoZero"/>
        <c:crossBetween val="midCat"/>
      </c:valAx>
      <c:valAx>
        <c:axId val="68317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831654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6940507436570421"/>
          <c:y val="2.8252405949256341E-2"/>
          <c:w val="0.59531605424321965"/>
          <c:h val="0.8326195683872849"/>
        </c:manualLayout>
      </c:layout>
      <c:scatterChart>
        <c:scatterStyle val="smoothMarker"/>
        <c:varyColors val="0"/>
        <c:ser>
          <c:idx val="0"/>
          <c:order val="0"/>
          <c:trendline>
            <c:trendlineType val="linear"/>
            <c:dispRSqr val="0"/>
            <c:dispEq val="1"/>
            <c:trendlineLbl>
              <c:numFmt formatCode="General" sourceLinked="0"/>
            </c:trendlineLbl>
          </c:trendline>
          <c:xVal>
            <c:numRef>
              <c:f>'Motion ration Pot to Spring '!$F$5:$F$11</c:f>
              <c:numCache>
                <c:formatCode>General</c:formatCode>
                <c:ptCount val="7"/>
                <c:pt idx="0">
                  <c:v>51.5</c:v>
                </c:pt>
                <c:pt idx="1">
                  <c:v>53.5</c:v>
                </c:pt>
                <c:pt idx="2">
                  <c:v>56</c:v>
                </c:pt>
                <c:pt idx="3">
                  <c:v>60</c:v>
                </c:pt>
                <c:pt idx="4">
                  <c:v>63.1</c:v>
                </c:pt>
                <c:pt idx="5">
                  <c:v>66.099999999999994</c:v>
                </c:pt>
                <c:pt idx="6">
                  <c:v>70.099999999999994</c:v>
                </c:pt>
              </c:numCache>
            </c:numRef>
          </c:xVal>
          <c:yVal>
            <c:numRef>
              <c:f>'Motion ration Pot to Spring '!$G$5:$G$11</c:f>
              <c:numCache>
                <c:formatCode>General</c:formatCode>
                <c:ptCount val="7"/>
                <c:pt idx="0">
                  <c:v>170.3</c:v>
                </c:pt>
                <c:pt idx="1">
                  <c:v>168.44</c:v>
                </c:pt>
                <c:pt idx="2">
                  <c:v>166.47</c:v>
                </c:pt>
                <c:pt idx="3">
                  <c:v>162.28</c:v>
                </c:pt>
                <c:pt idx="4">
                  <c:v>160.91999999999999</c:v>
                </c:pt>
                <c:pt idx="5">
                  <c:v>158.49</c:v>
                </c:pt>
                <c:pt idx="6">
                  <c:v>154.84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18848"/>
        <c:axId val="68319424"/>
      </c:scatterChart>
      <c:valAx>
        <c:axId val="68318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8319424"/>
        <c:crosses val="autoZero"/>
        <c:crossBetween val="midCat"/>
      </c:valAx>
      <c:valAx>
        <c:axId val="683194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83188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409575</xdr:colOff>
      <xdr:row>4</xdr:row>
      <xdr:rowOff>176212</xdr:rowOff>
    </xdr:from>
    <xdr:to>
      <xdr:col>20</xdr:col>
      <xdr:colOff>104775</xdr:colOff>
      <xdr:row>19</xdr:row>
      <xdr:rowOff>61912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342900</xdr:colOff>
      <xdr:row>21</xdr:row>
      <xdr:rowOff>52387</xdr:rowOff>
    </xdr:from>
    <xdr:to>
      <xdr:col>20</xdr:col>
      <xdr:colOff>38100</xdr:colOff>
      <xdr:row>35</xdr:row>
      <xdr:rowOff>109537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600075</xdr:colOff>
      <xdr:row>0</xdr:row>
      <xdr:rowOff>185737</xdr:rowOff>
    </xdr:from>
    <xdr:to>
      <xdr:col>20</xdr:col>
      <xdr:colOff>104775</xdr:colOff>
      <xdr:row>14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Q37"/>
  <sheetViews>
    <sheetView tabSelected="1" topLeftCell="A14" workbookViewId="0">
      <selection activeCell="J31" sqref="J31"/>
    </sheetView>
  </sheetViews>
  <sheetFormatPr defaultRowHeight="15" x14ac:dyDescent="0.25"/>
  <cols>
    <col min="7" max="8" width="11.28515625" customWidth="1"/>
  </cols>
  <sheetData>
    <row r="2" spans="5:17" x14ac:dyDescent="0.25">
      <c r="Q2">
        <f>1/0.0098</f>
        <v>102.04081632653062</v>
      </c>
    </row>
    <row r="3" spans="5:17" x14ac:dyDescent="0.25">
      <c r="E3" s="3" t="s">
        <v>0</v>
      </c>
      <c r="F3" s="3" t="s">
        <v>1</v>
      </c>
      <c r="G3" s="3" t="s">
        <v>2</v>
      </c>
      <c r="H3" s="3" t="s">
        <v>17</v>
      </c>
      <c r="I3" s="3" t="s">
        <v>3</v>
      </c>
      <c r="M3" t="s">
        <v>6</v>
      </c>
    </row>
    <row r="4" spans="5:17" x14ac:dyDescent="0.25">
      <c r="E4" s="1">
        <v>0</v>
      </c>
      <c r="F4" s="1">
        <v>0</v>
      </c>
      <c r="G4" s="1">
        <f>E4+F4/2*9.81</f>
        <v>0</v>
      </c>
      <c r="H4" s="1">
        <f>1.401*G4</f>
        <v>0</v>
      </c>
      <c r="I4" s="1">
        <v>2</v>
      </c>
      <c r="N4" t="s">
        <v>4</v>
      </c>
    </row>
    <row r="5" spans="5:17" x14ac:dyDescent="0.25">
      <c r="E5" s="1">
        <v>2.5</v>
      </c>
      <c r="F5" s="1">
        <v>4.5</v>
      </c>
      <c r="G5" s="1">
        <f t="shared" ref="G5:G19" si="0">E5+F5/2*9.81</f>
        <v>24.572500000000002</v>
      </c>
      <c r="H5" s="1">
        <f t="shared" ref="H5:H19" si="1">1.401*G5</f>
        <v>34.426072500000004</v>
      </c>
      <c r="I5" s="1">
        <v>2.21</v>
      </c>
    </row>
    <row r="6" spans="5:17" x14ac:dyDescent="0.25">
      <c r="E6" s="1">
        <v>5</v>
      </c>
      <c r="F6" s="1">
        <v>7.5</v>
      </c>
      <c r="G6" s="1">
        <f t="shared" si="0"/>
        <v>41.787500000000001</v>
      </c>
      <c r="H6" s="1">
        <f t="shared" si="1"/>
        <v>58.544287500000003</v>
      </c>
      <c r="I6" s="1">
        <v>2.4500000000000002</v>
      </c>
    </row>
    <row r="7" spans="5:17" x14ac:dyDescent="0.25">
      <c r="E7" s="1">
        <v>7.5</v>
      </c>
      <c r="F7" s="1">
        <v>10</v>
      </c>
      <c r="G7" s="1">
        <f t="shared" si="0"/>
        <v>56.550000000000004</v>
      </c>
      <c r="H7" s="1">
        <f t="shared" si="1"/>
        <v>79.226550000000003</v>
      </c>
      <c r="I7" s="1">
        <v>2.68</v>
      </c>
    </row>
    <row r="8" spans="5:17" x14ac:dyDescent="0.25">
      <c r="E8" s="1">
        <v>9</v>
      </c>
      <c r="F8" s="1">
        <v>12</v>
      </c>
      <c r="G8" s="1">
        <f t="shared" si="0"/>
        <v>67.86</v>
      </c>
      <c r="H8" s="1">
        <f t="shared" si="1"/>
        <v>95.071860000000001</v>
      </c>
      <c r="I8" s="1">
        <v>2.89</v>
      </c>
    </row>
    <row r="9" spans="5:17" x14ac:dyDescent="0.25">
      <c r="E9" s="1">
        <v>11.5</v>
      </c>
      <c r="F9" s="1">
        <v>14.5</v>
      </c>
      <c r="G9" s="1">
        <f t="shared" si="0"/>
        <v>82.622500000000002</v>
      </c>
      <c r="H9" s="1">
        <f t="shared" si="1"/>
        <v>115.75412250000001</v>
      </c>
      <c r="I9" s="1">
        <v>3.09</v>
      </c>
    </row>
    <row r="10" spans="5:17" x14ac:dyDescent="0.25">
      <c r="E10" s="1">
        <v>13</v>
      </c>
      <c r="F10" s="1">
        <v>17</v>
      </c>
      <c r="G10" s="1">
        <f t="shared" si="0"/>
        <v>96.385000000000005</v>
      </c>
      <c r="H10" s="1">
        <f t="shared" si="1"/>
        <v>135.03538500000002</v>
      </c>
      <c r="I10" s="1">
        <v>3.27</v>
      </c>
    </row>
    <row r="11" spans="5:17" x14ac:dyDescent="0.25">
      <c r="E11" s="1"/>
      <c r="F11" s="1"/>
      <c r="G11" s="1"/>
      <c r="H11" s="1"/>
      <c r="I11" s="1"/>
    </row>
    <row r="12" spans="5:17" x14ac:dyDescent="0.25">
      <c r="E12" s="1"/>
      <c r="F12" s="1"/>
      <c r="G12" s="1"/>
      <c r="H12" s="1"/>
      <c r="I12" s="1"/>
    </row>
    <row r="13" spans="5:17" x14ac:dyDescent="0.25">
      <c r="E13" s="1">
        <v>0</v>
      </c>
      <c r="F13" s="1">
        <v>0</v>
      </c>
      <c r="G13" s="1">
        <f t="shared" si="0"/>
        <v>0</v>
      </c>
      <c r="H13" s="1">
        <f t="shared" si="1"/>
        <v>0</v>
      </c>
      <c r="I13" s="1">
        <v>2.13</v>
      </c>
    </row>
    <row r="14" spans="5:17" x14ac:dyDescent="0.25">
      <c r="E14" s="1">
        <v>2.5</v>
      </c>
      <c r="F14" s="1">
        <v>4</v>
      </c>
      <c r="G14" s="1">
        <f t="shared" si="0"/>
        <v>22.12</v>
      </c>
      <c r="H14" s="1">
        <f t="shared" si="1"/>
        <v>30.990120000000001</v>
      </c>
      <c r="I14" s="1">
        <v>2.31</v>
      </c>
    </row>
    <row r="15" spans="5:17" x14ac:dyDescent="0.25">
      <c r="E15" s="1">
        <v>5</v>
      </c>
      <c r="F15" s="1">
        <v>7</v>
      </c>
      <c r="G15" s="1">
        <f t="shared" si="0"/>
        <v>39.335000000000001</v>
      </c>
      <c r="H15" s="1">
        <f t="shared" si="1"/>
        <v>55.108335000000004</v>
      </c>
      <c r="I15" s="1">
        <v>2.5099999999999998</v>
      </c>
    </row>
    <row r="16" spans="5:17" x14ac:dyDescent="0.25">
      <c r="E16" s="1">
        <v>7</v>
      </c>
      <c r="F16" s="1">
        <v>9</v>
      </c>
      <c r="G16" s="1">
        <f t="shared" si="0"/>
        <v>51.145000000000003</v>
      </c>
      <c r="H16" s="1">
        <f t="shared" si="1"/>
        <v>71.654145</v>
      </c>
      <c r="I16" s="1">
        <v>2.72</v>
      </c>
    </row>
    <row r="17" spans="5:14" x14ac:dyDescent="0.25">
      <c r="E17" s="1">
        <v>9</v>
      </c>
      <c r="F17" s="1">
        <v>12</v>
      </c>
      <c r="G17" s="1">
        <f t="shared" si="0"/>
        <v>67.86</v>
      </c>
      <c r="H17" s="1">
        <f t="shared" si="1"/>
        <v>95.071860000000001</v>
      </c>
      <c r="I17" s="1">
        <v>2.93</v>
      </c>
    </row>
    <row r="18" spans="5:14" x14ac:dyDescent="0.25">
      <c r="E18" s="1">
        <v>10.5</v>
      </c>
      <c r="F18" s="1">
        <v>13.5</v>
      </c>
      <c r="G18" s="1">
        <f t="shared" si="0"/>
        <v>76.717500000000001</v>
      </c>
      <c r="H18" s="1">
        <f t="shared" si="1"/>
        <v>107.4812175</v>
      </c>
      <c r="I18" s="1">
        <v>3.11</v>
      </c>
    </row>
    <row r="19" spans="5:14" x14ac:dyDescent="0.25">
      <c r="E19" s="1">
        <v>12.5</v>
      </c>
      <c r="F19" s="1">
        <v>16.5</v>
      </c>
      <c r="G19" s="1">
        <f t="shared" si="0"/>
        <v>93.432500000000005</v>
      </c>
      <c r="H19" s="1">
        <f t="shared" si="1"/>
        <v>130.8989325</v>
      </c>
      <c r="I19" s="1">
        <v>3.3</v>
      </c>
    </row>
    <row r="20" spans="5:14" x14ac:dyDescent="0.25">
      <c r="M20" t="s">
        <v>7</v>
      </c>
    </row>
    <row r="21" spans="5:14" x14ac:dyDescent="0.25">
      <c r="M21">
        <f>1/0.0093</f>
        <v>107.52688172043011</v>
      </c>
      <c r="N21" t="s">
        <v>5</v>
      </c>
    </row>
    <row r="22" spans="5:14" ht="15.75" thickBot="1" x14ac:dyDescent="0.3"/>
    <row r="23" spans="5:14" ht="15.75" thickBot="1" x14ac:dyDescent="0.3">
      <c r="E23" s="5" t="s">
        <v>19</v>
      </c>
      <c r="F23" s="6"/>
      <c r="G23" s="6"/>
      <c r="H23" s="6"/>
      <c r="I23" s="6"/>
      <c r="J23" s="6"/>
      <c r="K23" s="7"/>
    </row>
    <row r="27" spans="5:14" x14ac:dyDescent="0.25">
      <c r="G27" t="s">
        <v>8</v>
      </c>
    </row>
    <row r="37" spans="13:14" x14ac:dyDescent="0.25">
      <c r="M37" t="s">
        <v>18</v>
      </c>
      <c r="N37">
        <f>(M21+Q2)/2</f>
        <v>104.78384902348037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K16"/>
  <sheetViews>
    <sheetView workbookViewId="0">
      <selection activeCell="H20" sqref="H20"/>
    </sheetView>
  </sheetViews>
  <sheetFormatPr defaultRowHeight="15" x14ac:dyDescent="0.25"/>
  <cols>
    <col min="8" max="8" width="11" customWidth="1"/>
    <col min="9" max="9" width="12.7109375" customWidth="1"/>
  </cols>
  <sheetData>
    <row r="1" spans="4:11" x14ac:dyDescent="0.25">
      <c r="F1" s="8"/>
      <c r="G1" s="8"/>
      <c r="H1" s="8"/>
      <c r="I1" s="8"/>
      <c r="J1" s="8"/>
      <c r="K1" s="8"/>
    </row>
    <row r="2" spans="4:11" x14ac:dyDescent="0.25">
      <c r="F2" s="8"/>
      <c r="G2" s="8"/>
      <c r="H2" s="8"/>
      <c r="I2" s="8"/>
      <c r="J2" s="8"/>
      <c r="K2" s="8"/>
    </row>
    <row r="3" spans="4:11" ht="15.75" thickBot="1" x14ac:dyDescent="0.3">
      <c r="F3" s="8"/>
      <c r="G3" s="8"/>
      <c r="H3" s="8"/>
      <c r="I3" s="8"/>
      <c r="J3" s="8"/>
      <c r="K3" s="8"/>
    </row>
    <row r="4" spans="4:11" ht="15.75" thickBot="1" x14ac:dyDescent="0.3">
      <c r="F4" s="10" t="s">
        <v>9</v>
      </c>
      <c r="G4" s="11" t="s">
        <v>10</v>
      </c>
      <c r="H4" s="11" t="s">
        <v>11</v>
      </c>
      <c r="I4" s="11" t="s">
        <v>12</v>
      </c>
      <c r="J4" s="12" t="s">
        <v>13</v>
      </c>
      <c r="K4" s="8"/>
    </row>
    <row r="5" spans="4:11" x14ac:dyDescent="0.25">
      <c r="F5" s="18">
        <v>51.5</v>
      </c>
      <c r="G5" s="19">
        <v>170.3</v>
      </c>
      <c r="H5" s="13"/>
      <c r="I5" s="13"/>
      <c r="J5" s="14"/>
      <c r="K5" s="8"/>
    </row>
    <row r="6" spans="4:11" x14ac:dyDescent="0.25">
      <c r="F6" s="20">
        <v>53.5</v>
      </c>
      <c r="G6" s="21">
        <v>168.44</v>
      </c>
      <c r="H6" s="2">
        <f>F6-F5</f>
        <v>2</v>
      </c>
      <c r="I6" s="2">
        <f>-(G6-G5)</f>
        <v>1.8600000000000136</v>
      </c>
      <c r="J6" s="15">
        <f>I6/H6</f>
        <v>0.93000000000000682</v>
      </c>
      <c r="K6" s="8"/>
    </row>
    <row r="7" spans="4:11" x14ac:dyDescent="0.25">
      <c r="F7" s="20">
        <v>56</v>
      </c>
      <c r="G7" s="21">
        <v>166.47</v>
      </c>
      <c r="H7" s="2">
        <f t="shared" ref="H7:H11" si="0">F7-F6</f>
        <v>2.5</v>
      </c>
      <c r="I7" s="2">
        <f t="shared" ref="I7:I11" si="1">-(G7-G6)</f>
        <v>1.9699999999999989</v>
      </c>
      <c r="J7" s="15">
        <f>I7/H7</f>
        <v>0.78799999999999959</v>
      </c>
      <c r="K7" s="8"/>
    </row>
    <row r="8" spans="4:11" x14ac:dyDescent="0.25">
      <c r="F8" s="20">
        <v>60</v>
      </c>
      <c r="G8" s="21">
        <v>162.28</v>
      </c>
      <c r="H8" s="2">
        <f t="shared" si="0"/>
        <v>4</v>
      </c>
      <c r="I8" s="2">
        <f t="shared" si="1"/>
        <v>4.1899999999999977</v>
      </c>
      <c r="J8" s="15">
        <f t="shared" ref="J8:J11" si="2">I8/H8</f>
        <v>1.0474999999999994</v>
      </c>
      <c r="K8" s="8"/>
    </row>
    <row r="9" spans="4:11" x14ac:dyDescent="0.25">
      <c r="F9" s="20">
        <v>63.1</v>
      </c>
      <c r="G9" s="21">
        <v>160.91999999999999</v>
      </c>
      <c r="H9" s="2">
        <f t="shared" si="0"/>
        <v>3.1000000000000014</v>
      </c>
      <c r="I9" s="2">
        <f t="shared" si="1"/>
        <v>1.3600000000000136</v>
      </c>
      <c r="J9" s="15">
        <f t="shared" si="2"/>
        <v>0.43870967741935901</v>
      </c>
      <c r="K9" s="8"/>
    </row>
    <row r="10" spans="4:11" x14ac:dyDescent="0.25">
      <c r="F10" s="20">
        <v>66.099999999999994</v>
      </c>
      <c r="G10" s="21">
        <v>158.49</v>
      </c>
      <c r="H10" s="2">
        <f t="shared" si="0"/>
        <v>2.9999999999999929</v>
      </c>
      <c r="I10" s="2">
        <f t="shared" si="1"/>
        <v>2.4299999999999784</v>
      </c>
      <c r="J10" s="15">
        <f t="shared" si="2"/>
        <v>0.80999999999999472</v>
      </c>
      <c r="K10" s="8"/>
    </row>
    <row r="11" spans="4:11" ht="15.75" thickBot="1" x14ac:dyDescent="0.3">
      <c r="F11" s="22">
        <v>70.099999999999994</v>
      </c>
      <c r="G11" s="23">
        <v>154.84</v>
      </c>
      <c r="H11" s="16">
        <f t="shared" si="0"/>
        <v>4</v>
      </c>
      <c r="I11" s="16">
        <f t="shared" si="1"/>
        <v>3.6500000000000057</v>
      </c>
      <c r="J11" s="17">
        <f t="shared" si="2"/>
        <v>0.91250000000000142</v>
      </c>
      <c r="K11" s="8"/>
    </row>
    <row r="12" spans="4:11" ht="15.75" thickBot="1" x14ac:dyDescent="0.3">
      <c r="F12" s="8"/>
      <c r="G12" s="8"/>
      <c r="H12" s="8"/>
      <c r="I12" s="8"/>
      <c r="J12" s="9">
        <f>AVERAGE(J6:J11)</f>
        <v>0.82111827956989336</v>
      </c>
      <c r="K12" s="8"/>
    </row>
    <row r="13" spans="4:11" x14ac:dyDescent="0.25">
      <c r="F13" s="8"/>
      <c r="G13" s="8"/>
      <c r="H13" s="8"/>
      <c r="I13" s="8"/>
      <c r="J13" s="8"/>
      <c r="K13" s="8"/>
    </row>
    <row r="14" spans="4:11" x14ac:dyDescent="0.25">
      <c r="D14" s="4" t="s">
        <v>16</v>
      </c>
      <c r="E14" s="4"/>
      <c r="F14" s="8"/>
      <c r="G14" s="8"/>
      <c r="H14" s="8"/>
      <c r="I14" s="8"/>
      <c r="J14" s="8"/>
      <c r="K14" s="8"/>
    </row>
    <row r="15" spans="4:11" x14ac:dyDescent="0.25">
      <c r="D15" t="s">
        <v>15</v>
      </c>
      <c r="F15" s="8"/>
      <c r="G15" s="8"/>
      <c r="H15" s="8"/>
      <c r="I15" s="8"/>
      <c r="J15" s="8"/>
      <c r="K15" s="8"/>
    </row>
    <row r="16" spans="4:11" x14ac:dyDescent="0.25">
      <c r="D16" t="s">
        <v>14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Roll Stiffness</vt:lpstr>
      <vt:lpstr>Motion ration Pot to Spring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2013-03-05T09:41:08Z</dcterms:created>
  <dcterms:modified xsi:type="dcterms:W3CDTF">2013-03-18T12:57:00Z</dcterms:modified>
</cp:coreProperties>
</file>