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ger\Documents\WORK\HND 2  Data Acquisition and Dynamics\BSc 2 Coursework\Handouts 2017-18\WT Spreadsheets\Latest WT Spreadsheets\"/>
    </mc:Choice>
  </mc:AlternateContent>
  <bookViews>
    <workbookView xWindow="0" yWindow="105" windowWidth="15360" windowHeight="8040" xr2:uid="{00000000-000D-0000-FFFF-FFFF00000000}"/>
  </bookViews>
  <sheets>
    <sheet name="Live calc" sheetId="7" r:id="rId1"/>
    <sheet name="Spring Rate Conversion" sheetId="2" r:id="rId2"/>
    <sheet name="Load Spliits" sheetId="8" r:id="rId3"/>
  </sheets>
  <definedNames>
    <definedName name="Left_front__corner_sprung_mass__kg" comment="FL" localSheetId="0">#REF!</definedName>
    <definedName name="Left_front__corner_sprung_mass__kg" comment="FL">#REF!</definedName>
  </definedNames>
  <calcPr calcId="171027"/>
</workbook>
</file>

<file path=xl/calcChain.xml><?xml version="1.0" encoding="utf-8"?>
<calcChain xmlns="http://schemas.openxmlformats.org/spreadsheetml/2006/main">
  <c r="G21" i="7" l="1"/>
  <c r="J13" i="8" l="1"/>
  <c r="F13" i="8"/>
  <c r="E13" i="8" s="1"/>
  <c r="J9" i="8"/>
  <c r="H14" i="8"/>
  <c r="J14" i="8" l="1"/>
  <c r="F16" i="8"/>
  <c r="J11" i="8"/>
  <c r="F9" i="8"/>
  <c r="F14" i="8" s="1"/>
  <c r="E9" i="8" l="1"/>
  <c r="E12" i="8" s="1"/>
  <c r="F11" i="8"/>
  <c r="H7" i="8"/>
  <c r="H11" i="8" s="1"/>
  <c r="H5" i="8" s="1"/>
  <c r="E11" i="8" l="1"/>
  <c r="J12" i="8"/>
  <c r="J8" i="8"/>
  <c r="F15" i="8"/>
  <c r="F12" i="8"/>
  <c r="K11" i="8"/>
  <c r="H16" i="8"/>
  <c r="F8" i="8"/>
</calcChain>
</file>

<file path=xl/sharedStrings.xml><?xml version="1.0" encoding="utf-8"?>
<sst xmlns="http://schemas.openxmlformats.org/spreadsheetml/2006/main" count="195" uniqueCount="189">
  <si>
    <t>Ms rr</t>
  </si>
  <si>
    <t>M rr</t>
  </si>
  <si>
    <t>Front Right corner sprung mass [kg]</t>
  </si>
  <si>
    <t>Spring Rate Conversions</t>
  </si>
  <si>
    <t>kg/mm to N/m</t>
  </si>
  <si>
    <t>lb/in to N/mm</t>
  </si>
  <si>
    <t>lb/in to N/m</t>
  </si>
  <si>
    <t>lb/in to kg/mm</t>
  </si>
  <si>
    <t>N/mm to kg/mm</t>
  </si>
  <si>
    <t>N/mm to lb/in</t>
  </si>
  <si>
    <t>N/mm to N/m</t>
  </si>
  <si>
    <t>N/m to N/mm</t>
  </si>
  <si>
    <t>N/m to kg/mm</t>
  </si>
  <si>
    <t>N/m to lb/in</t>
  </si>
  <si>
    <t>N/mm</t>
  </si>
  <si>
    <t>N/m</t>
  </si>
  <si>
    <t>kg/mm</t>
  </si>
  <si>
    <t>lb/in</t>
  </si>
  <si>
    <r>
      <rPr>
        <sz val="10"/>
        <color indexed="10"/>
        <rFont val="Verdana"/>
        <family val="2"/>
      </rPr>
      <t>By Warren Rowley</t>
    </r>
    <r>
      <rPr>
        <sz val="10"/>
        <color indexed="8"/>
        <rFont val="Verdana"/>
        <family val="2"/>
      </rPr>
      <t xml:space="preserve"> </t>
    </r>
  </si>
  <si>
    <t>Total front sprung mass [kg]</t>
  </si>
  <si>
    <t>Total rear sprung mass  [kg]</t>
  </si>
  <si>
    <t>Mus rr</t>
  </si>
  <si>
    <t>Ms r</t>
  </si>
  <si>
    <t>Ms f</t>
  </si>
  <si>
    <t>Tf</t>
  </si>
  <si>
    <t>Tr</t>
  </si>
  <si>
    <t>Ts</t>
  </si>
  <si>
    <t xml:space="preserve">L </t>
  </si>
  <si>
    <t>WTsf</t>
  </si>
  <si>
    <t>Measured Suspension  Data</t>
  </si>
  <si>
    <t xml:space="preserve">Calculated Suspension Data </t>
  </si>
  <si>
    <t>WTsr</t>
  </si>
  <si>
    <t xml:space="preserve">Results </t>
  </si>
  <si>
    <t xml:space="preserve">hf </t>
  </si>
  <si>
    <t xml:space="preserve">hr </t>
  </si>
  <si>
    <t>b</t>
  </si>
  <si>
    <t>hr -hf</t>
  </si>
  <si>
    <t>z</t>
  </si>
  <si>
    <t>z+hf</t>
  </si>
  <si>
    <t>Fz rr</t>
  </si>
  <si>
    <t>Kϕr</t>
  </si>
  <si>
    <t>Kϕt</t>
  </si>
  <si>
    <t>Depth  of triangle at CG [m]</t>
  </si>
  <si>
    <t>Height of roll axis at CG [m]</t>
  </si>
  <si>
    <t>Height of CG above roll axis [m]</t>
  </si>
  <si>
    <t>Rear -Front RC Height [m]</t>
  </si>
  <si>
    <t>Mot</t>
  </si>
  <si>
    <t>Overturning moment [Nm]</t>
  </si>
  <si>
    <t>Total Roll Stiffness [Nm/rad]</t>
  </si>
  <si>
    <t>Rear Roll Stiffness [Nm/rad]</t>
  </si>
  <si>
    <t>Front weight transfer due to spung mass [N]</t>
  </si>
  <si>
    <t>Rear  weight transfer due to spung mass [N]</t>
  </si>
  <si>
    <t>Left front  vertical force [N]</t>
  </si>
  <si>
    <t>Front Rightvertical force  [N]</t>
  </si>
  <si>
    <t>Rear Left vertical force [N]</t>
  </si>
  <si>
    <t>Rear Right  vertical force [N]</t>
  </si>
  <si>
    <t>MR rr</t>
  </si>
  <si>
    <t>WTsrcf</t>
  </si>
  <si>
    <t>Wtusf</t>
  </si>
  <si>
    <t>Wtusr</t>
  </si>
  <si>
    <t>WTsrcr</t>
  </si>
  <si>
    <t xml:space="preserve">Hs </t>
  </si>
  <si>
    <t>Kϕf</t>
  </si>
  <si>
    <t xml:space="preserve">WT </t>
  </si>
  <si>
    <t xml:space="preserve">Total WT calculated for 'solid' car </t>
  </si>
  <si>
    <t xml:space="preserve">Htot </t>
  </si>
  <si>
    <t>Hsra</t>
  </si>
  <si>
    <t>Front Left   corner sprung mass [kg]</t>
  </si>
  <si>
    <t>Rear Right corner sprung  mass [kg]</t>
  </si>
  <si>
    <t>Rear Left   corner sprung mass [kg]</t>
  </si>
  <si>
    <t>Front Left Spring rate [N/mm]</t>
  </si>
  <si>
    <t>Front Right rspring rate [N/mm]</t>
  </si>
  <si>
    <t>Rear Left  Spring rate [N/mm]</t>
  </si>
  <si>
    <t>Rear Right  Spring Rate [N/mm]</t>
  </si>
  <si>
    <t>Front Left   wheel rate  [N/mm]</t>
  </si>
  <si>
    <t>Front Left total measured static corner mass [kg]</t>
  </si>
  <si>
    <t>Front Right  measured static corner mass [kg]</t>
  </si>
  <si>
    <t>Rear Left  total measured static corner mass [kg]</t>
  </si>
  <si>
    <t>Rear Right   total measured static corner mass [kg]</t>
  </si>
  <si>
    <t>Front Left  unsprung mass  [kg]</t>
  </si>
  <si>
    <t>Front Right total unsprung mass  [kg]</t>
  </si>
  <si>
    <t>Rear Left unsprung mass  [kg]</t>
  </si>
  <si>
    <t>Rear Right unsprung mass  [kg]</t>
  </si>
  <si>
    <t>MR fl</t>
  </si>
  <si>
    <t>MR fr</t>
  </si>
  <si>
    <t>MR rl</t>
  </si>
  <si>
    <t>M fl</t>
  </si>
  <si>
    <t>M fr</t>
  </si>
  <si>
    <t>M rl</t>
  </si>
  <si>
    <t>Mus fl</t>
  </si>
  <si>
    <t>Mus fr</t>
  </si>
  <si>
    <t>Mus rl</t>
  </si>
  <si>
    <t>Ms fl</t>
  </si>
  <si>
    <t>Ms fr</t>
  </si>
  <si>
    <t>Ms rl</t>
  </si>
  <si>
    <t>Ks rl</t>
  </si>
  <si>
    <t>Ks rr</t>
  </si>
  <si>
    <t>Kw fl</t>
  </si>
  <si>
    <t>Kw fr</t>
  </si>
  <si>
    <t>Front Right wheel rate  [N/mm]</t>
  </si>
  <si>
    <t>Effective rear  left spring rate [N/mm]</t>
  </si>
  <si>
    <t>Effective rear right spring rate [N/mm]</t>
  </si>
  <si>
    <t>Fz fl</t>
  </si>
  <si>
    <t xml:space="preserve">Ks fl  </t>
  </si>
  <si>
    <t xml:space="preserve">Ks fr </t>
  </si>
  <si>
    <t>Front Left Spring rate [lb/in]</t>
  </si>
  <si>
    <t>Front Right Spring rate [lb/in]</t>
  </si>
  <si>
    <t>Rear Left   Spring rate [lb/in]</t>
  </si>
  <si>
    <t>Rear Right  Spring rate [lb/in]</t>
  </si>
  <si>
    <t>Kes rl</t>
  </si>
  <si>
    <t>Kes rr</t>
  </si>
  <si>
    <t>Fz rl</t>
  </si>
  <si>
    <t>Ks fl</t>
  </si>
  <si>
    <t>Ks fr</t>
  </si>
  <si>
    <t>Fz fr</t>
  </si>
  <si>
    <t xml:space="preserve">Lateral Acceleration </t>
  </si>
  <si>
    <t>Mtot</t>
  </si>
  <si>
    <t>distance of cg of sprung mass from front axle [m]</t>
  </si>
  <si>
    <t xml:space="preserve">Total  sprung mass </t>
  </si>
  <si>
    <t xml:space="preserve">Total Mass </t>
  </si>
  <si>
    <t>Mstot</t>
  </si>
  <si>
    <t>b x Mstot = Msr * L</t>
  </si>
  <si>
    <t>Front Roll Stiffness [Nm/rad]</t>
  </si>
  <si>
    <t>ϕ</t>
  </si>
  <si>
    <r>
      <rPr>
        <sz val="11"/>
        <color rgb="FF000000"/>
        <rFont val="Calibri"/>
        <family val="2"/>
      </rPr>
      <t xml:space="preserve">              </t>
    </r>
    <r>
      <rPr>
        <u/>
        <sz val="11"/>
        <color rgb="FF000000"/>
        <rFont val="Calibri"/>
        <family val="2"/>
      </rPr>
      <t xml:space="preserve"> hr-hf  </t>
    </r>
    <r>
      <rPr>
        <sz val="11"/>
        <color rgb="FF000000"/>
        <rFont val="Calibri"/>
        <family val="2"/>
      </rPr>
      <t xml:space="preserve">   =      </t>
    </r>
    <r>
      <rPr>
        <u/>
        <sz val="11"/>
        <color rgb="FF000000"/>
        <rFont val="Calibri"/>
        <family val="2"/>
      </rPr>
      <t xml:space="preserve"> Z   </t>
    </r>
    <r>
      <rPr>
        <sz val="11"/>
        <color rgb="FF000000"/>
        <rFont val="Calibri"/>
        <family val="2"/>
      </rPr>
      <t xml:space="preserve">   </t>
    </r>
  </si>
  <si>
    <t xml:space="preserve">                          L              b</t>
  </si>
  <si>
    <t xml:space="preserve">Read vertical wheel load values  into correct </t>
  </si>
  <si>
    <t xml:space="preserve">            From static +/- WT</t>
  </si>
  <si>
    <t>Use Htot and Mtot to calculate total WT</t>
  </si>
  <si>
    <t>Mustot</t>
  </si>
  <si>
    <t>Total unsprung mass</t>
  </si>
  <si>
    <t xml:space="preserve">another sheet </t>
  </si>
  <si>
    <t xml:space="preserve"> cells of  Rowley Load Split Calculator on </t>
  </si>
  <si>
    <t>Roll angle  (Radians)</t>
  </si>
  <si>
    <t xml:space="preserve">Wtf = (ϕ x Kwf x Tf)/2 </t>
  </si>
  <si>
    <t>WTsr=( ϕ x Kesr x  Ts^2)/ (2 x Tr)</t>
  </si>
  <si>
    <t>Rrr</t>
  </si>
  <si>
    <t>Rrf</t>
  </si>
  <si>
    <t>Ht x Mt  = (Musf x Rf) + (Musr x Rr) + (Ms x  Hs)</t>
  </si>
  <si>
    <t>Initial values to test spreadsheet</t>
  </si>
  <si>
    <t xml:space="preserve">Changes to initital  layout </t>
  </si>
  <si>
    <t>Key</t>
  </si>
  <si>
    <t xml:space="preserve">These will not match exactly due to different  </t>
  </si>
  <si>
    <t>LF+RF</t>
  </si>
  <si>
    <t>LF</t>
  </si>
  <si>
    <t>RF</t>
  </si>
  <si>
    <t xml:space="preserve">Front Split </t>
  </si>
  <si>
    <t xml:space="preserve">LF-RF </t>
  </si>
  <si>
    <t>LF+LR</t>
  </si>
  <si>
    <t xml:space="preserve">   RF+RR</t>
  </si>
  <si>
    <t xml:space="preserve"> (LR-RR) -</t>
  </si>
  <si>
    <t xml:space="preserve">(LF-RF) </t>
  </si>
  <si>
    <t xml:space="preserve">Rear Split </t>
  </si>
  <si>
    <t xml:space="preserve">LR-RR </t>
  </si>
  <si>
    <t>LR</t>
  </si>
  <si>
    <t>RR</t>
  </si>
  <si>
    <t>LR-LF Split</t>
  </si>
  <si>
    <t>RR-RF Split</t>
  </si>
  <si>
    <t>Wedge</t>
  </si>
  <si>
    <t>LR+RR</t>
  </si>
  <si>
    <t>LR-RF Split</t>
  </si>
  <si>
    <t xml:space="preserve">Wheel load distribution </t>
  </si>
  <si>
    <t xml:space="preserve">Total front WT </t>
  </si>
  <si>
    <t>Total Rear WT</t>
  </si>
  <si>
    <t xml:space="preserve"> will indicate that the calulation is correct </t>
  </si>
  <si>
    <t xml:space="preserve">spring track  and wheel tracks but if close </t>
  </si>
  <si>
    <t xml:space="preserve">Remember this needs to incorporate the adjustment in the calc  for  live rear axle </t>
  </si>
  <si>
    <t xml:space="preserve">Insert  the Lat acc in m/s^2 in  here  and then read it into the calculations </t>
  </si>
  <si>
    <t>Total wheel loads  by individual wheel load check [N]</t>
  </si>
  <si>
    <t>Total  wheel load  by static corner weight check [N]</t>
  </si>
  <si>
    <t>Total WT calculated by adding alll Weight Transfers [N]</t>
  </si>
  <si>
    <t>Rear WT due to Unsprung mass at wheel centre height [N]</t>
  </si>
  <si>
    <t>Front WT due to Unsprung mass at wheel centre height [N]</t>
  </si>
  <si>
    <t>Rear WT due to sprung mass at RC Height [N]</t>
  </si>
  <si>
    <t>Front WT due to sprung mass at RC Height [N]</t>
  </si>
  <si>
    <t>Front Right Motion Ratio</t>
  </si>
  <si>
    <t>Front Left Motion Ratio</t>
  </si>
  <si>
    <t>Rear Left  Motion Ratio</t>
  </si>
  <si>
    <t>Rear Right Motion Ratio</t>
  </si>
  <si>
    <t>Front Track [m]</t>
  </si>
  <si>
    <t>Rear track [m]</t>
  </si>
  <si>
    <t>Rear Spring Track [m]</t>
  </si>
  <si>
    <t>Wheel base  [m]</t>
  </si>
  <si>
    <t>Rolling  Radius front [m]</t>
  </si>
  <si>
    <t>Rolling Radius rear [m]</t>
  </si>
  <si>
    <t>Height of CG of total mass above ground [m]</t>
  </si>
  <si>
    <t>Height of CG of sprung mass  above ground [m]</t>
  </si>
  <si>
    <t>Height of Front roll centre above ground  [m]</t>
  </si>
  <si>
    <t>Height of Rear roll centre above ground  [m]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</si>
</sst>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00"/>
    <numFmt numFmtId="166" formatCode="0.0"/>
    <numFmt numFmtId="167" formatCode="0.0%"/>
  </numFmts>
  <fonts count="22" x14ac:knownFonts="1">
    <font>
      <sz val="10"/>
      <name val="Arial"/>
    </font>
    <font>
      <sz val="8"/>
      <name val="Arial"/>
      <family val="2"/>
    </font>
    <font>
      <b/>
      <sz val="14"/>
      <color indexed="10"/>
      <name val="Verdana"/>
      <family val="2"/>
    </font>
    <font>
      <sz val="10"/>
      <color indexed="8"/>
      <name val="Verdana"/>
      <family val="2"/>
    </font>
    <font>
      <sz val="10"/>
      <color indexed="10"/>
      <name val="Verdana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u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24"/>
      <color rgb="FFFF0000"/>
      <name val="Arial"/>
      <family val="2"/>
    </font>
    <font>
      <sz val="11"/>
      <color rgb="FFFF0000"/>
      <name val="Arial"/>
      <family val="2"/>
    </font>
    <font>
      <sz val="13"/>
      <color rgb="FF000000"/>
      <name val="Calibri"/>
      <family val="2"/>
    </font>
    <font>
      <sz val="10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0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194">
    <xf numFmtId="0" fontId="0" fillId="0" borderId="0" xfId="0"/>
    <xf numFmtId="2" fontId="0" fillId="4" borderId="7" xfId="0" applyNumberForma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</xf>
    <xf numFmtId="0" fontId="0" fillId="0" borderId="2" xfId="0" applyBorder="1" applyProtection="1"/>
    <xf numFmtId="0" fontId="0" fillId="0" borderId="2" xfId="0" applyBorder="1" applyProtection="1">
      <protection locked="0"/>
    </xf>
    <xf numFmtId="0" fontId="0" fillId="0" borderId="3" xfId="0" applyBorder="1" applyProtection="1"/>
    <xf numFmtId="0" fontId="3" fillId="0" borderId="4" xfId="0" applyFont="1" applyBorder="1" applyProtection="1"/>
    <xf numFmtId="0" fontId="0" fillId="0" borderId="0" xfId="0" applyBorder="1" applyProtection="1"/>
    <xf numFmtId="0" fontId="0" fillId="2" borderId="5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right"/>
    </xf>
    <xf numFmtId="0" fontId="0" fillId="0" borderId="4" xfId="0" applyBorder="1" applyProtection="1"/>
    <xf numFmtId="0" fontId="0" fillId="0" borderId="0" xfId="0" applyFill="1" applyBorder="1" applyProtection="1"/>
    <xf numFmtId="0" fontId="0" fillId="0" borderId="4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4" xfId="0" applyBorder="1" applyAlignment="1" applyProtection="1">
      <alignment horizontal="right"/>
    </xf>
    <xf numFmtId="0" fontId="0" fillId="0" borderId="8" xfId="0" applyBorder="1" applyAlignment="1" applyProtection="1">
      <alignment horizontal="right"/>
    </xf>
    <xf numFmtId="0" fontId="2" fillId="0" borderId="4" xfId="0" applyFont="1" applyBorder="1" applyAlignment="1" applyProtection="1">
      <alignment horizontal="left"/>
    </xf>
    <xf numFmtId="0" fontId="0" fillId="0" borderId="0" xfId="0" applyBorder="1" applyProtection="1">
      <protection locked="0"/>
    </xf>
    <xf numFmtId="0" fontId="0" fillId="0" borderId="6" xfId="0" applyBorder="1" applyProtection="1"/>
    <xf numFmtId="2" fontId="0" fillId="5" borderId="7" xfId="0" applyNumberFormat="1" applyFill="1" applyBorder="1" applyAlignment="1" applyProtection="1">
      <alignment horizontal="center"/>
    </xf>
    <xf numFmtId="2" fontId="0" fillId="5" borderId="5" xfId="0" applyNumberFormat="1" applyFill="1" applyBorder="1" applyAlignment="1" applyProtection="1">
      <alignment horizontal="center"/>
    </xf>
    <xf numFmtId="2" fontId="0" fillId="4" borderId="9" xfId="0" applyNumberFormat="1" applyFill="1" applyBorder="1" applyAlignment="1" applyProtection="1">
      <alignment horizontal="center"/>
      <protection locked="0"/>
    </xf>
    <xf numFmtId="2" fontId="0" fillId="5" borderId="9" xfId="0" applyNumberFormat="1" applyFill="1" applyBorder="1" applyAlignment="1" applyProtection="1">
      <alignment horizontal="center"/>
    </xf>
    <xf numFmtId="2" fontId="0" fillId="5" borderId="10" xfId="0" applyNumberFormat="1" applyFill="1" applyBorder="1" applyAlignment="1" applyProtection="1">
      <alignment horizontal="center"/>
    </xf>
    <xf numFmtId="2" fontId="0" fillId="3" borderId="5" xfId="0" applyNumberFormat="1" applyFill="1" applyBorder="1" applyAlignment="1" applyProtection="1">
      <alignment horizontal="center"/>
    </xf>
    <xf numFmtId="2" fontId="3" fillId="3" borderId="5" xfId="0" applyNumberFormat="1" applyFont="1" applyFill="1" applyBorder="1" applyAlignment="1" applyProtection="1">
      <alignment horizontal="center"/>
    </xf>
    <xf numFmtId="0" fontId="5" fillId="0" borderId="0" xfId="0" applyFont="1"/>
    <xf numFmtId="0" fontId="0" fillId="0" borderId="7" xfId="0" applyBorder="1"/>
    <xf numFmtId="0" fontId="6" fillId="0" borderId="7" xfId="0" applyFont="1" applyBorder="1"/>
    <xf numFmtId="0" fontId="8" fillId="0" borderId="11" xfId="0" applyFont="1" applyBorder="1"/>
    <xf numFmtId="0" fontId="9" fillId="0" borderId="7" xfId="0" applyFont="1" applyBorder="1"/>
    <xf numFmtId="0" fontId="10" fillId="6" borderId="13" xfId="0" applyFont="1" applyFill="1" applyBorder="1"/>
    <xf numFmtId="0" fontId="0" fillId="0" borderId="7" xfId="0" applyBorder="1" applyAlignment="1">
      <alignment horizontal="center" vertical="center"/>
    </xf>
    <xf numFmtId="164" fontId="0" fillId="3" borderId="5" xfId="0" applyNumberFormat="1" applyFill="1" applyBorder="1" applyAlignment="1" applyProtection="1">
      <alignment horizontal="center"/>
    </xf>
    <xf numFmtId="2" fontId="0" fillId="7" borderId="5" xfId="0" applyNumberFormat="1" applyFill="1" applyBorder="1" applyAlignment="1" applyProtection="1">
      <alignment horizontal="center"/>
    </xf>
    <xf numFmtId="2" fontId="0" fillId="0" borderId="7" xfId="0" applyNumberFormat="1" applyBorder="1" applyAlignment="1">
      <alignment horizontal="center" vertical="center"/>
    </xf>
    <xf numFmtId="0" fontId="0" fillId="0" borderId="0" xfId="0" applyBorder="1"/>
    <xf numFmtId="0" fontId="8" fillId="0" borderId="16" xfId="0" applyFont="1" applyBorder="1"/>
    <xf numFmtId="0" fontId="8" fillId="0" borderId="17" xfId="0" applyFont="1" applyBorder="1"/>
    <xf numFmtId="0" fontId="0" fillId="8" borderId="7" xfId="0" applyFill="1" applyBorder="1" applyAlignment="1">
      <alignment horizontal="center" vertical="center"/>
    </xf>
    <xf numFmtId="0" fontId="13" fillId="0" borderId="0" xfId="0" applyFont="1"/>
    <xf numFmtId="0" fontId="12" fillId="0" borderId="0" xfId="0" applyFont="1"/>
    <xf numFmtId="0" fontId="15" fillId="0" borderId="0" xfId="0" applyFont="1" applyAlignment="1">
      <alignment horizontal="left" vertical="center" indent="3" readingOrder="1"/>
    </xf>
    <xf numFmtId="0" fontId="16" fillId="0" borderId="0" xfId="0" applyFont="1" applyAlignment="1">
      <alignment horizontal="left" vertical="center" indent="3" readingOrder="1"/>
    </xf>
    <xf numFmtId="165" fontId="0" fillId="9" borderId="7" xfId="0" applyNumberFormat="1" applyFill="1" applyBorder="1" applyAlignment="1">
      <alignment horizontal="center" vertical="center"/>
    </xf>
    <xf numFmtId="0" fontId="11" fillId="9" borderId="15" xfId="0" applyFont="1" applyFill="1" applyBorder="1" applyAlignment="1">
      <alignment horizontal="left" vertical="center" indent="4" readingOrder="1"/>
    </xf>
    <xf numFmtId="0" fontId="13" fillId="9" borderId="20" xfId="0" applyFont="1" applyFill="1" applyBorder="1"/>
    <xf numFmtId="0" fontId="0" fillId="9" borderId="7" xfId="0" applyFill="1" applyBorder="1" applyAlignment="1">
      <alignment horizontal="center" vertical="center"/>
    </xf>
    <xf numFmtId="0" fontId="0" fillId="8" borderId="19" xfId="0" applyFill="1" applyBorder="1"/>
    <xf numFmtId="0" fontId="17" fillId="9" borderId="7" xfId="0" applyFont="1" applyFill="1" applyBorder="1" applyAlignment="1">
      <alignment horizontal="center" vertical="center" readingOrder="1"/>
    </xf>
    <xf numFmtId="0" fontId="9" fillId="8" borderId="18" xfId="0" applyFont="1" applyFill="1" applyBorder="1"/>
    <xf numFmtId="0" fontId="0" fillId="9" borderId="0" xfId="0" applyFill="1" applyBorder="1"/>
    <xf numFmtId="0" fontId="0" fillId="9" borderId="23" xfId="0" applyFill="1" applyBorder="1"/>
    <xf numFmtId="0" fontId="0" fillId="9" borderId="24" xfId="0" applyFill="1" applyBorder="1"/>
    <xf numFmtId="0" fontId="9" fillId="9" borderId="21" xfId="0" applyFont="1" applyFill="1" applyBorder="1"/>
    <xf numFmtId="0" fontId="0" fillId="9" borderId="25" xfId="0" applyFill="1" applyBorder="1"/>
    <xf numFmtId="0" fontId="0" fillId="9" borderId="27" xfId="0" applyFill="1" applyBorder="1"/>
    <xf numFmtId="0" fontId="0" fillId="9" borderId="28" xfId="0" applyFill="1" applyBorder="1"/>
    <xf numFmtId="0" fontId="0" fillId="0" borderId="0" xfId="0" applyAlignment="1"/>
    <xf numFmtId="0" fontId="0" fillId="6" borderId="7" xfId="0" applyFill="1" applyBorder="1"/>
    <xf numFmtId="0" fontId="0" fillId="7" borderId="7" xfId="0" applyFill="1" applyBorder="1" applyAlignment="1">
      <alignment horizontal="center" vertical="center"/>
    </xf>
    <xf numFmtId="165" fontId="0" fillId="7" borderId="7" xfId="0" applyNumberFormat="1" applyFill="1" applyBorder="1" applyAlignment="1">
      <alignment horizontal="center" vertical="center"/>
    </xf>
    <xf numFmtId="0" fontId="0" fillId="7" borderId="0" xfId="0" applyFill="1" applyBorder="1"/>
    <xf numFmtId="0" fontId="10" fillId="6" borderId="13" xfId="0" applyFont="1" applyFill="1" applyBorder="1" applyAlignment="1">
      <alignment horizontal="left"/>
    </xf>
    <xf numFmtId="0" fontId="9" fillId="0" borderId="0" xfId="0" applyFont="1"/>
    <xf numFmtId="0" fontId="0" fillId="0" borderId="18" xfId="0" applyBorder="1"/>
    <xf numFmtId="0" fontId="9" fillId="9" borderId="18" xfId="0" applyFont="1" applyFill="1" applyBorder="1"/>
    <xf numFmtId="0" fontId="0" fillId="9" borderId="19" xfId="0" applyFill="1" applyBorder="1"/>
    <xf numFmtId="0" fontId="9" fillId="0" borderId="18" xfId="0" applyFont="1" applyBorder="1"/>
    <xf numFmtId="0" fontId="0" fillId="8" borderId="32" xfId="0" applyFill="1" applyBorder="1"/>
    <xf numFmtId="0" fontId="0" fillId="10" borderId="7" xfId="0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8" borderId="26" xfId="0" applyFont="1" applyFill="1" applyBorder="1"/>
    <xf numFmtId="0" fontId="0" fillId="8" borderId="28" xfId="0" applyFill="1" applyBorder="1"/>
    <xf numFmtId="0" fontId="0" fillId="0" borderId="33" xfId="0" applyBorder="1"/>
    <xf numFmtId="0" fontId="0" fillId="0" borderId="8" xfId="0" applyBorder="1"/>
    <xf numFmtId="0" fontId="0" fillId="0" borderId="35" xfId="0" applyBorder="1"/>
    <xf numFmtId="0" fontId="0" fillId="0" borderId="9" xfId="0" applyBorder="1"/>
    <xf numFmtId="0" fontId="0" fillId="10" borderId="7" xfId="0" applyFill="1" applyBorder="1"/>
    <xf numFmtId="0" fontId="9" fillId="9" borderId="22" xfId="0" applyFont="1" applyFill="1" applyBorder="1"/>
    <xf numFmtId="0" fontId="9" fillId="9" borderId="26" xfId="0" applyFont="1" applyFill="1" applyBorder="1"/>
    <xf numFmtId="0" fontId="8" fillId="0" borderId="1" xfId="0" applyFont="1" applyFill="1" applyBorder="1" applyAlignment="1">
      <alignment horizontal="left"/>
    </xf>
    <xf numFmtId="0" fontId="0" fillId="0" borderId="2" xfId="0" applyFill="1" applyBorder="1"/>
    <xf numFmtId="167" fontId="19" fillId="11" borderId="36" xfId="1" applyNumberFormat="1" applyFont="1" applyFill="1" applyBorder="1" applyAlignment="1">
      <alignment horizontal="center"/>
    </xf>
    <xf numFmtId="0" fontId="19" fillId="0" borderId="2" xfId="0" applyFont="1" applyFill="1" applyBorder="1"/>
    <xf numFmtId="0" fontId="19" fillId="0" borderId="2" xfId="0" applyFont="1" applyFill="1" applyBorder="1" applyAlignment="1">
      <alignment horizontal="center"/>
    </xf>
    <xf numFmtId="0" fontId="19" fillId="0" borderId="3" xfId="0" applyFont="1" applyFill="1" applyBorder="1"/>
    <xf numFmtId="0" fontId="19" fillId="0" borderId="4" xfId="0" applyFont="1" applyFill="1" applyBorder="1"/>
    <xf numFmtId="0" fontId="8" fillId="0" borderId="0" xfId="0" applyFont="1" applyFill="1" applyBorder="1"/>
    <xf numFmtId="0" fontId="19" fillId="0" borderId="0" xfId="0" applyFont="1" applyFill="1" applyBorder="1"/>
    <xf numFmtId="0" fontId="8" fillId="11" borderId="37" xfId="0" applyFont="1" applyFill="1" applyBorder="1" applyAlignment="1">
      <alignment horizontal="center"/>
    </xf>
    <xf numFmtId="0" fontId="19" fillId="0" borderId="6" xfId="0" applyFont="1" applyFill="1" applyBorder="1"/>
    <xf numFmtId="166" fontId="19" fillId="11" borderId="38" xfId="0" applyNumberFormat="1" applyFont="1" applyFill="1" applyBorder="1" applyAlignment="1">
      <alignment horizontal="center"/>
    </xf>
    <xf numFmtId="167" fontId="19" fillId="0" borderId="0" xfId="1" applyNumberFormat="1" applyFont="1" applyFill="1" applyBorder="1" applyAlignment="1">
      <alignment horizontal="center"/>
    </xf>
    <xf numFmtId="167" fontId="19" fillId="6" borderId="39" xfId="1" applyNumberFormat="1" applyFont="1" applyFill="1" applyBorder="1" applyAlignment="1">
      <alignment horizontal="center"/>
    </xf>
    <xf numFmtId="0" fontId="8" fillId="12" borderId="1" xfId="0" applyFont="1" applyFill="1" applyBorder="1" applyAlignment="1">
      <alignment horizontal="center"/>
    </xf>
    <xf numFmtId="166" fontId="7" fillId="12" borderId="2" xfId="0" applyNumberFormat="1" applyFont="1" applyFill="1" applyBorder="1" applyAlignment="1">
      <alignment horizontal="center"/>
    </xf>
    <xf numFmtId="0" fontId="8" fillId="12" borderId="3" xfId="0" applyFont="1" applyFill="1" applyBorder="1" applyAlignment="1">
      <alignment horizontal="center"/>
    </xf>
    <xf numFmtId="167" fontId="19" fillId="6" borderId="40" xfId="1" applyNumberFormat="1" applyFont="1" applyFill="1" applyBorder="1" applyAlignment="1">
      <alignment horizontal="center"/>
    </xf>
    <xf numFmtId="0" fontId="8" fillId="11" borderId="29" xfId="0" applyFont="1" applyFill="1" applyBorder="1"/>
    <xf numFmtId="0" fontId="8" fillId="11" borderId="11" xfId="0" applyFont="1" applyFill="1" applyBorder="1" applyAlignment="1">
      <alignment horizontal="right"/>
    </xf>
    <xf numFmtId="166" fontId="19" fillId="11" borderId="31" xfId="0" applyNumberFormat="1" applyFont="1" applyFill="1" applyBorder="1" applyAlignment="1">
      <alignment horizontal="center"/>
    </xf>
    <xf numFmtId="166" fontId="19" fillId="4" borderId="41" xfId="0" applyNumberFormat="1" applyFont="1" applyFill="1" applyBorder="1" applyAlignment="1">
      <alignment horizontal="center"/>
    </xf>
    <xf numFmtId="0" fontId="7" fillId="12" borderId="4" xfId="0" applyFont="1" applyFill="1" applyBorder="1"/>
    <xf numFmtId="0" fontId="8" fillId="12" borderId="0" xfId="0" applyFont="1" applyFill="1" applyBorder="1"/>
    <xf numFmtId="0" fontId="7" fillId="12" borderId="6" xfId="0" applyFont="1" applyFill="1" applyBorder="1"/>
    <xf numFmtId="166" fontId="19" fillId="4" borderId="42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8" fillId="12" borderId="4" xfId="0" applyFont="1" applyFill="1" applyBorder="1" applyAlignment="1">
      <alignment horizontal="center"/>
    </xf>
    <xf numFmtId="0" fontId="8" fillId="12" borderId="6" xfId="0" applyFont="1" applyFill="1" applyBorder="1" applyAlignment="1">
      <alignment horizontal="center"/>
    </xf>
    <xf numFmtId="166" fontId="19" fillId="0" borderId="0" xfId="0" applyNumberFormat="1" applyFont="1" applyFill="1" applyBorder="1" applyAlignment="1">
      <alignment horizontal="center"/>
    </xf>
    <xf numFmtId="166" fontId="8" fillId="11" borderId="43" xfId="0" applyNumberFormat="1" applyFont="1" applyFill="1" applyBorder="1" applyAlignment="1">
      <alignment horizontal="center"/>
    </xf>
    <xf numFmtId="167" fontId="19" fillId="11" borderId="11" xfId="0" applyNumberFormat="1" applyFont="1" applyFill="1" applyBorder="1" applyAlignment="1">
      <alignment horizontal="center"/>
    </xf>
    <xf numFmtId="0" fontId="19" fillId="11" borderId="12" xfId="0" applyFont="1" applyFill="1" applyBorder="1" applyAlignment="1">
      <alignment horizontal="center"/>
    </xf>
    <xf numFmtId="0" fontId="8" fillId="12" borderId="0" xfId="0" applyFont="1" applyFill="1" applyBorder="1" applyAlignment="1">
      <alignment horizontal="center"/>
    </xf>
    <xf numFmtId="166" fontId="19" fillId="0" borderId="13" xfId="0" applyNumberFormat="1" applyFont="1" applyFill="1" applyBorder="1" applyAlignment="1">
      <alignment horizontal="center"/>
    </xf>
    <xf numFmtId="166" fontId="19" fillId="11" borderId="43" xfId="0" applyNumberFormat="1" applyFont="1" applyFill="1" applyBorder="1" applyAlignment="1">
      <alignment horizontal="center"/>
    </xf>
    <xf numFmtId="167" fontId="19" fillId="11" borderId="44" xfId="0" applyNumberFormat="1" applyFont="1" applyFill="1" applyBorder="1" applyAlignment="1">
      <alignment horizontal="center"/>
    </xf>
    <xf numFmtId="0" fontId="8" fillId="11" borderId="31" xfId="0" applyFont="1" applyFill="1" applyBorder="1" applyAlignment="1">
      <alignment horizontal="left"/>
    </xf>
    <xf numFmtId="0" fontId="8" fillId="13" borderId="45" xfId="0" applyFont="1" applyFill="1" applyBorder="1" applyAlignment="1">
      <alignment horizontal="right"/>
    </xf>
    <xf numFmtId="0" fontId="8" fillId="13" borderId="25" xfId="0" applyFont="1" applyFill="1" applyBorder="1" applyAlignment="1"/>
    <xf numFmtId="166" fontId="8" fillId="13" borderId="0" xfId="0" applyNumberFormat="1" applyFont="1" applyFill="1" applyBorder="1" applyAlignment="1">
      <alignment horizontal="center"/>
    </xf>
    <xf numFmtId="167" fontId="19" fillId="6" borderId="46" xfId="1" applyNumberFormat="1" applyFont="1" applyFill="1" applyBorder="1" applyAlignment="1">
      <alignment horizontal="center"/>
    </xf>
    <xf numFmtId="167" fontId="19" fillId="6" borderId="47" xfId="1" applyNumberFormat="1" applyFont="1" applyFill="1" applyBorder="1" applyAlignment="1">
      <alignment horizontal="center"/>
    </xf>
    <xf numFmtId="0" fontId="8" fillId="11" borderId="48" xfId="0" applyFont="1" applyFill="1" applyBorder="1" applyAlignment="1">
      <alignment horizontal="center"/>
    </xf>
    <xf numFmtId="0" fontId="8" fillId="12" borderId="8" xfId="0" applyFont="1" applyFill="1" applyBorder="1" applyAlignment="1">
      <alignment horizontal="center"/>
    </xf>
    <xf numFmtId="0" fontId="8" fillId="12" borderId="35" xfId="0" applyFont="1" applyFill="1" applyBorder="1"/>
    <xf numFmtId="0" fontId="8" fillId="12" borderId="49" xfId="0" applyFont="1" applyFill="1" applyBorder="1" applyAlignment="1">
      <alignment horizontal="center"/>
    </xf>
    <xf numFmtId="166" fontId="19" fillId="4" borderId="50" xfId="0" applyNumberFormat="1" applyFont="1" applyFill="1" applyBorder="1" applyAlignment="1">
      <alignment horizontal="center"/>
    </xf>
    <xf numFmtId="0" fontId="19" fillId="0" borderId="29" xfId="0" applyFont="1" applyFill="1" applyBorder="1" applyAlignment="1">
      <alignment horizontal="center"/>
    </xf>
    <xf numFmtId="0" fontId="8" fillId="0" borderId="30" xfId="0" applyFont="1" applyFill="1" applyBorder="1" applyAlignment="1">
      <alignment horizontal="right"/>
    </xf>
    <xf numFmtId="166" fontId="19" fillId="0" borderId="31" xfId="0" applyNumberFormat="1" applyFont="1" applyFill="1" applyBorder="1" applyAlignment="1">
      <alignment horizontal="center"/>
    </xf>
    <xf numFmtId="166" fontId="19" fillId="11" borderId="51" xfId="0" applyNumberFormat="1" applyFont="1" applyFill="1" applyBorder="1" applyAlignment="1">
      <alignment horizontal="center"/>
    </xf>
    <xf numFmtId="166" fontId="19" fillId="11" borderId="29" xfId="0" applyNumberFormat="1" applyFont="1" applyFill="1" applyBorder="1" applyAlignment="1">
      <alignment horizontal="center"/>
    </xf>
    <xf numFmtId="0" fontId="8" fillId="11" borderId="30" xfId="0" applyFont="1" applyFill="1" applyBorder="1" applyAlignment="1">
      <alignment horizontal="left"/>
    </xf>
    <xf numFmtId="0" fontId="8" fillId="11" borderId="4" xfId="0" applyFont="1" applyFill="1" applyBorder="1" applyAlignment="1">
      <alignment horizontal="right"/>
    </xf>
    <xf numFmtId="167" fontId="19" fillId="11" borderId="6" xfId="1" applyNumberFormat="1" applyFont="1" applyFill="1" applyBorder="1" applyAlignment="1">
      <alignment horizontal="center"/>
    </xf>
    <xf numFmtId="0" fontId="8" fillId="11" borderId="52" xfId="0" applyFont="1" applyFill="1" applyBorder="1" applyAlignment="1">
      <alignment horizontal="center"/>
    </xf>
    <xf numFmtId="0" fontId="19" fillId="0" borderId="8" xfId="0" applyFont="1" applyFill="1" applyBorder="1"/>
    <xf numFmtId="166" fontId="19" fillId="0" borderId="31" xfId="1" applyNumberFormat="1" applyFont="1" applyFill="1" applyBorder="1" applyAlignment="1">
      <alignment horizontal="center"/>
    </xf>
    <xf numFmtId="0" fontId="19" fillId="0" borderId="35" xfId="0" applyFont="1" applyFill="1" applyBorder="1"/>
    <xf numFmtId="167" fontId="19" fillId="11" borderId="53" xfId="1" applyNumberFormat="1" applyFont="1" applyFill="1" applyBorder="1" applyAlignment="1">
      <alignment horizontal="center"/>
    </xf>
    <xf numFmtId="2" fontId="8" fillId="7" borderId="35" xfId="0" applyNumberFormat="1" applyFont="1" applyFill="1" applyBorder="1"/>
    <xf numFmtId="0" fontId="7" fillId="7" borderId="49" xfId="0" applyFont="1" applyFill="1" applyBorder="1"/>
    <xf numFmtId="0" fontId="20" fillId="0" borderId="0" xfId="0" applyFont="1"/>
    <xf numFmtId="166" fontId="0" fillId="0" borderId="0" xfId="0" applyNumberFormat="1"/>
    <xf numFmtId="2" fontId="0" fillId="7" borderId="18" xfId="0" applyNumberFormat="1" applyFill="1" applyBorder="1" applyAlignment="1" applyProtection="1">
      <alignment horizontal="center"/>
    </xf>
    <xf numFmtId="2" fontId="0" fillId="0" borderId="18" xfId="0" applyNumberFormat="1" applyBorder="1" applyAlignment="1">
      <alignment horizontal="center" vertical="center"/>
    </xf>
    <xf numFmtId="0" fontId="9" fillId="0" borderId="21" xfId="0" applyFont="1" applyFill="1" applyBorder="1"/>
    <xf numFmtId="0" fontId="21" fillId="0" borderId="0" xfId="0" applyFont="1" applyBorder="1"/>
    <xf numFmtId="0" fontId="21" fillId="7" borderId="0" xfId="0" applyFont="1" applyFill="1" applyBorder="1"/>
    <xf numFmtId="0" fontId="0" fillId="0" borderId="0" xfId="0" applyAlignment="1">
      <alignment horizontal="center"/>
    </xf>
    <xf numFmtId="0" fontId="6" fillId="0" borderId="18" xfId="0" applyFont="1" applyBorder="1"/>
    <xf numFmtId="0" fontId="0" fillId="0" borderId="54" xfId="0" applyBorder="1"/>
    <xf numFmtId="0" fontId="9" fillId="9" borderId="1" xfId="0" applyFont="1" applyFill="1" applyBorder="1" applyAlignment="1">
      <alignment horizontal="center"/>
    </xf>
    <xf numFmtId="0" fontId="0" fillId="9" borderId="2" xfId="0" applyFill="1" applyBorder="1" applyAlignment="1">
      <alignment horizontal="left"/>
    </xf>
    <xf numFmtId="0" fontId="0" fillId="9" borderId="2" xfId="0" applyFill="1" applyBorder="1"/>
    <xf numFmtId="0" fontId="0" fillId="9" borderId="3" xfId="0" applyFill="1" applyBorder="1"/>
    <xf numFmtId="0" fontId="9" fillId="9" borderId="4" xfId="0" applyFont="1" applyFill="1" applyBorder="1"/>
    <xf numFmtId="0" fontId="0" fillId="9" borderId="6" xfId="0" applyFill="1" applyBorder="1"/>
    <xf numFmtId="0" fontId="0" fillId="9" borderId="4" xfId="0" applyFill="1" applyBorder="1"/>
    <xf numFmtId="0" fontId="0" fillId="9" borderId="8" xfId="0" applyFill="1" applyBorder="1"/>
    <xf numFmtId="0" fontId="0" fillId="9" borderId="35" xfId="0" applyFill="1" applyBorder="1"/>
    <xf numFmtId="0" fontId="0" fillId="9" borderId="49" xfId="0" applyFill="1" applyBorder="1"/>
    <xf numFmtId="0" fontId="9" fillId="0" borderId="0" xfId="0" applyFont="1" applyBorder="1"/>
    <xf numFmtId="0" fontId="8" fillId="0" borderId="44" xfId="0" applyFont="1" applyBorder="1"/>
    <xf numFmtId="0" fontId="8" fillId="0" borderId="36" xfId="0" applyFont="1" applyBorder="1" applyAlignment="1">
      <alignment horizontal="center"/>
    </xf>
    <xf numFmtId="166" fontId="0" fillId="0" borderId="55" xfId="0" applyNumberFormat="1" applyBorder="1" applyAlignment="1">
      <alignment horizontal="center"/>
    </xf>
    <xf numFmtId="164" fontId="0" fillId="0" borderId="55" xfId="0" applyNumberFormat="1" applyBorder="1" applyAlignment="1">
      <alignment horizontal="center"/>
    </xf>
    <xf numFmtId="166" fontId="0" fillId="9" borderId="55" xfId="0" applyNumberFormat="1" applyFill="1" applyBorder="1" applyAlignment="1">
      <alignment horizontal="center"/>
    </xf>
    <xf numFmtId="1" fontId="0" fillId="0" borderId="55" xfId="0" applyNumberFormat="1" applyBorder="1" applyAlignment="1">
      <alignment horizontal="center"/>
    </xf>
    <xf numFmtId="1" fontId="0" fillId="14" borderId="55" xfId="0" applyNumberFormat="1" applyFill="1" applyBorder="1" applyAlignment="1">
      <alignment horizontal="center"/>
    </xf>
    <xf numFmtId="0" fontId="0" fillId="0" borderId="55" xfId="0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38" xfId="0" applyBorder="1" applyAlignment="1">
      <alignment horizontal="center"/>
    </xf>
    <xf numFmtId="0" fontId="9" fillId="7" borderId="18" xfId="0" applyFont="1" applyFill="1" applyBorder="1"/>
    <xf numFmtId="0" fontId="9" fillId="7" borderId="7" xfId="0" applyFont="1" applyFill="1" applyBorder="1"/>
    <xf numFmtId="0" fontId="0" fillId="7" borderId="7" xfId="0" applyFill="1" applyBorder="1" applyAlignment="1">
      <alignment horizontal="center"/>
    </xf>
    <xf numFmtId="0" fontId="0" fillId="7" borderId="7" xfId="0" applyFill="1" applyBorder="1"/>
    <xf numFmtId="0" fontId="14" fillId="7" borderId="7" xfId="0" applyFont="1" applyFill="1" applyBorder="1"/>
    <xf numFmtId="0" fontId="9" fillId="7" borderId="33" xfId="0" applyFont="1" applyFill="1" applyBorder="1"/>
    <xf numFmtId="0" fontId="0" fillId="7" borderId="34" xfId="0" applyFont="1" applyFill="1" applyBorder="1"/>
    <xf numFmtId="0" fontId="9" fillId="7" borderId="14" xfId="0" applyFont="1" applyFill="1" applyBorder="1"/>
    <xf numFmtId="0" fontId="0" fillId="7" borderId="14" xfId="0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166" fontId="0" fillId="7" borderId="0" xfId="0" applyNumberFormat="1" applyFill="1" applyBorder="1" applyAlignment="1">
      <alignment horizontal="center" vertical="center"/>
    </xf>
    <xf numFmtId="164" fontId="0" fillId="7" borderId="0" xfId="0" applyNumberFormat="1" applyFill="1" applyBorder="1" applyAlignment="1">
      <alignment horizontal="center" vertical="center"/>
    </xf>
    <xf numFmtId="166" fontId="6" fillId="7" borderId="0" xfId="0" applyNumberFormat="1" applyFont="1" applyFill="1" applyBorder="1" applyAlignment="1">
      <alignment horizontal="center" vertical="center"/>
    </xf>
    <xf numFmtId="166" fontId="0" fillId="7" borderId="0" xfId="0" applyNumberFormat="1" applyFill="1" applyBorder="1" applyAlignment="1">
      <alignment horizontal="center"/>
    </xf>
    <xf numFmtId="1" fontId="0" fillId="7" borderId="0" xfId="0" applyNumberFormat="1" applyFill="1" applyBorder="1" applyAlignment="1">
      <alignment horizontal="center" vertical="center"/>
    </xf>
    <xf numFmtId="1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1" fontId="0" fillId="15" borderId="55" xfId="0" applyNumberForma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1533525</xdr:colOff>
      <xdr:row>22</xdr:row>
      <xdr:rowOff>95250</xdr:rowOff>
    </xdr:from>
    <xdr:to>
      <xdr:col>6</xdr:col>
      <xdr:colOff>9527</xdr:colOff>
      <xdr:row>33</xdr:row>
      <xdr:rowOff>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7562850" y="3800475"/>
          <a:ext cx="1362077" cy="17621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152400</xdr:colOff>
      <xdr:row>35</xdr:row>
      <xdr:rowOff>95250</xdr:rowOff>
    </xdr:from>
    <xdr:to>
      <xdr:col>6</xdr:col>
      <xdr:colOff>860232</xdr:colOff>
      <xdr:row>43</xdr:row>
      <xdr:rowOff>114300</xdr:rowOff>
    </xdr:to>
    <xdr:pic>
      <xdr:nvPicPr>
        <xdr:cNvPr id="7" name="Content Placeholder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72125" y="6019800"/>
          <a:ext cx="4098732" cy="1314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>
    <xdr:from>
      <xdr:col>4</xdr:col>
      <xdr:colOff>123826</xdr:colOff>
      <xdr:row>20</xdr:row>
      <xdr:rowOff>104775</xdr:rowOff>
    </xdr:from>
    <xdr:to>
      <xdr:col>5</xdr:col>
      <xdr:colOff>2876550</xdr:colOff>
      <xdr:row>31</xdr:row>
      <xdr:rowOff>9525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H="1">
          <a:off x="5543551" y="3486150"/>
          <a:ext cx="3362324" cy="17145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2076450</xdr:colOff>
      <xdr:row>26</xdr:row>
      <xdr:rowOff>85725</xdr:rowOff>
    </xdr:from>
    <xdr:to>
      <xdr:col>3</xdr:col>
      <xdr:colOff>0</xdr:colOff>
      <xdr:row>33</xdr:row>
      <xdr:rowOff>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>
          <a:off x="3295650" y="4448175"/>
          <a:ext cx="1514475" cy="1114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0</xdr:row>
      <xdr:rowOff>95250</xdr:rowOff>
    </xdr:from>
    <xdr:to>
      <xdr:col>4</xdr:col>
      <xdr:colOff>561976</xdr:colOff>
      <xdr:row>0</xdr:row>
      <xdr:rowOff>133350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flipH="1">
          <a:off x="5295900" y="95250"/>
          <a:ext cx="685801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781050</xdr:colOff>
      <xdr:row>19</xdr:row>
      <xdr:rowOff>142876</xdr:rowOff>
    </xdr:from>
    <xdr:to>
      <xdr:col>10</xdr:col>
      <xdr:colOff>371475</xdr:colOff>
      <xdr:row>19</xdr:row>
      <xdr:rowOff>152400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V="1">
          <a:off x="14411325" y="3371851"/>
          <a:ext cx="495300" cy="952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762000</xdr:colOff>
      <xdr:row>26</xdr:row>
      <xdr:rowOff>66675</xdr:rowOff>
    </xdr:from>
    <xdr:to>
      <xdr:col>10</xdr:col>
      <xdr:colOff>361950</xdr:colOff>
      <xdr:row>26</xdr:row>
      <xdr:rowOff>76201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14392275" y="4438650"/>
          <a:ext cx="504825" cy="952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771525</xdr:colOff>
      <xdr:row>8</xdr:row>
      <xdr:rowOff>76200</xdr:rowOff>
    </xdr:from>
    <xdr:to>
      <xdr:col>13</xdr:col>
      <xdr:colOff>19050</xdr:colOff>
      <xdr:row>8</xdr:row>
      <xdr:rowOff>95250</xdr:rowOff>
    </xdr:to>
    <xdr:cxnSp macro="">
      <xdr:nvCxnSpPr>
        <xdr:cNvPr id="96" name="Straight Arrow Connector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CxnSpPr/>
      </xdr:nvCxnSpPr>
      <xdr:spPr>
        <a:xfrm>
          <a:off x="14401800" y="1514475"/>
          <a:ext cx="1790700" cy="190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790575</xdr:colOff>
      <xdr:row>9</xdr:row>
      <xdr:rowOff>104774</xdr:rowOff>
    </xdr:from>
    <xdr:to>
      <xdr:col>13</xdr:col>
      <xdr:colOff>28575</xdr:colOff>
      <xdr:row>10</xdr:row>
      <xdr:rowOff>66675</xdr:rowOff>
    </xdr:to>
    <xdr:cxnSp macro="">
      <xdr:nvCxnSpPr>
        <xdr:cNvPr id="98" name="Straight Arrow Connector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CxnSpPr/>
      </xdr:nvCxnSpPr>
      <xdr:spPr>
        <a:xfrm>
          <a:off x="14792325" y="1704974"/>
          <a:ext cx="1762125" cy="123826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485775</xdr:colOff>
      <xdr:row>36</xdr:row>
      <xdr:rowOff>152399</xdr:rowOff>
    </xdr:from>
    <xdr:to>
      <xdr:col>5</xdr:col>
      <xdr:colOff>952500</xdr:colOff>
      <xdr:row>38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65F15D5-068D-4756-A895-8F7917F6A698}"/>
            </a:ext>
          </a:extLst>
        </xdr:cNvPr>
        <xdr:cNvSpPr txBox="1"/>
      </xdr:nvSpPr>
      <xdr:spPr>
        <a:xfrm>
          <a:off x="6248400" y="6276974"/>
          <a:ext cx="466725" cy="3048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Hsra</a:t>
          </a:r>
        </a:p>
      </xdr:txBody>
    </xdr:sp>
    <xdr:clientData/>
  </xdr:twoCellAnchor>
  <xdr:twoCellAnchor>
    <xdr:from>
      <xdr:col>5</xdr:col>
      <xdr:colOff>1743075</xdr:colOff>
      <xdr:row>38</xdr:row>
      <xdr:rowOff>123825</xdr:rowOff>
    </xdr:from>
    <xdr:to>
      <xdr:col>5</xdr:col>
      <xdr:colOff>2114550</xdr:colOff>
      <xdr:row>40</xdr:row>
      <xdr:rowOff>104775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7E8B417-A71B-4CB5-94E9-721D9191CA4A}"/>
            </a:ext>
          </a:extLst>
        </xdr:cNvPr>
        <xdr:cNvSpPr txBox="1"/>
      </xdr:nvSpPr>
      <xdr:spPr>
        <a:xfrm>
          <a:off x="7505700" y="6572250"/>
          <a:ext cx="3714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Hs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8"/>
  <sheetViews>
    <sheetView tabSelected="1" topLeftCell="G7" workbookViewId="0">
      <selection activeCell="O23" sqref="O23"/>
    </sheetView>
  </sheetViews>
  <sheetFormatPr defaultRowHeight="12.75" x14ac:dyDescent="0.2"/>
  <cols>
    <col min="3" max="3" width="49.85546875" customWidth="1"/>
    <col min="6" max="6" width="41.7109375" customWidth="1"/>
    <col min="7" max="7" width="13.7109375" customWidth="1"/>
    <col min="9" max="9" width="53.42578125" customWidth="1"/>
    <col min="10" max="10" width="13.5703125" style="152" customWidth="1"/>
    <col min="11" max="11" width="5.85546875" customWidth="1"/>
    <col min="12" max="12" width="9.5703125" customWidth="1"/>
    <col min="13" max="14" width="9.140625" customWidth="1"/>
    <col min="15" max="15" width="11.140625" customWidth="1"/>
    <col min="16" max="16" width="10.140625" customWidth="1"/>
  </cols>
  <sheetData>
    <row r="1" spans="2:16" ht="18.75" thickBot="1" x14ac:dyDescent="0.3">
      <c r="C1" s="32" t="s">
        <v>115</v>
      </c>
      <c r="D1" s="64">
        <v>5</v>
      </c>
      <c r="F1" s="51" t="s">
        <v>167</v>
      </c>
      <c r="G1" s="49"/>
    </row>
    <row r="2" spans="2:16" ht="13.5" thickBot="1" x14ac:dyDescent="0.25"/>
    <row r="3" spans="2:16" ht="16.5" thickBot="1" x14ac:dyDescent="0.3">
      <c r="B3" s="38" t="s">
        <v>29</v>
      </c>
      <c r="C3" s="39"/>
      <c r="D3" s="39"/>
      <c r="E3" s="30" t="s">
        <v>30</v>
      </c>
      <c r="F3" s="30"/>
      <c r="G3" s="30"/>
      <c r="H3" s="30" t="s">
        <v>32</v>
      </c>
      <c r="I3" s="166"/>
      <c r="J3" s="167"/>
    </row>
    <row r="4" spans="2:16" ht="14.25" x14ac:dyDescent="0.2">
      <c r="B4" s="75" t="s">
        <v>83</v>
      </c>
      <c r="C4" s="28" t="s">
        <v>176</v>
      </c>
      <c r="D4" s="71">
        <v>1</v>
      </c>
      <c r="E4" s="28" t="s">
        <v>92</v>
      </c>
      <c r="F4" s="28" t="s">
        <v>67</v>
      </c>
      <c r="G4" s="33">
        <v>225</v>
      </c>
      <c r="H4" s="31" t="s">
        <v>62</v>
      </c>
      <c r="I4" s="69" t="s">
        <v>122</v>
      </c>
      <c r="J4" s="168">
        <v>73881.610312499994</v>
      </c>
      <c r="M4" s="44"/>
    </row>
    <row r="5" spans="2:16" ht="12" customHeight="1" x14ac:dyDescent="0.2">
      <c r="B5" s="75" t="s">
        <v>84</v>
      </c>
      <c r="C5" s="28" t="s">
        <v>175</v>
      </c>
      <c r="D5" s="71">
        <v>1</v>
      </c>
      <c r="E5" s="28" t="s">
        <v>93</v>
      </c>
      <c r="F5" s="28" t="s">
        <v>2</v>
      </c>
      <c r="G5" s="33">
        <v>225</v>
      </c>
      <c r="H5" s="28" t="s">
        <v>40</v>
      </c>
      <c r="I5" s="66" t="s">
        <v>49</v>
      </c>
      <c r="J5" s="168">
        <v>21890.8475</v>
      </c>
      <c r="M5" s="43"/>
    </row>
    <row r="6" spans="2:16" x14ac:dyDescent="0.2">
      <c r="B6" s="75" t="s">
        <v>85</v>
      </c>
      <c r="C6" s="28" t="s">
        <v>177</v>
      </c>
      <c r="D6" s="71">
        <v>1</v>
      </c>
      <c r="E6" s="28" t="s">
        <v>94</v>
      </c>
      <c r="F6" s="28" t="s">
        <v>69</v>
      </c>
      <c r="G6" s="33">
        <v>225</v>
      </c>
      <c r="H6" s="28" t="s">
        <v>41</v>
      </c>
      <c r="I6" s="66" t="s">
        <v>48</v>
      </c>
      <c r="J6" s="168">
        <v>95772.457812499997</v>
      </c>
    </row>
    <row r="7" spans="2:16" x14ac:dyDescent="0.2">
      <c r="B7" s="75" t="s">
        <v>56</v>
      </c>
      <c r="C7" s="28" t="s">
        <v>178</v>
      </c>
      <c r="D7" s="71">
        <v>1</v>
      </c>
      <c r="E7" s="28" t="s">
        <v>0</v>
      </c>
      <c r="F7" s="28" t="s">
        <v>68</v>
      </c>
      <c r="G7" s="33">
        <v>225</v>
      </c>
      <c r="H7" s="28" t="s">
        <v>46</v>
      </c>
      <c r="I7" s="66" t="s">
        <v>47</v>
      </c>
      <c r="J7" s="168">
        <v>1187.4999999999998</v>
      </c>
      <c r="K7" s="37"/>
      <c r="L7" s="37"/>
      <c r="M7" s="37"/>
    </row>
    <row r="8" spans="2:16" x14ac:dyDescent="0.2">
      <c r="B8" s="75" t="s">
        <v>86</v>
      </c>
      <c r="C8" s="28" t="s">
        <v>75</v>
      </c>
      <c r="D8" s="71">
        <v>250</v>
      </c>
      <c r="E8" s="31" t="s">
        <v>23</v>
      </c>
      <c r="F8" s="28" t="s">
        <v>19</v>
      </c>
      <c r="G8" s="33">
        <v>450</v>
      </c>
      <c r="H8" s="180" t="s">
        <v>123</v>
      </c>
      <c r="I8" s="69" t="s">
        <v>133</v>
      </c>
      <c r="J8" s="169">
        <v>1.2399180590361858E-2</v>
      </c>
      <c r="K8" s="37"/>
      <c r="L8" s="165"/>
      <c r="M8" s="37"/>
      <c r="P8" s="59"/>
    </row>
    <row r="9" spans="2:16" x14ac:dyDescent="0.2">
      <c r="B9" s="75" t="s">
        <v>87</v>
      </c>
      <c r="C9" s="28" t="s">
        <v>76</v>
      </c>
      <c r="D9" s="71">
        <v>250</v>
      </c>
      <c r="E9" s="28" t="s">
        <v>22</v>
      </c>
      <c r="F9" s="28" t="s">
        <v>20</v>
      </c>
      <c r="G9" s="33">
        <v>450</v>
      </c>
      <c r="H9" s="28" t="s">
        <v>28</v>
      </c>
      <c r="I9" s="66" t="s">
        <v>50</v>
      </c>
      <c r="J9" s="170">
        <v>610.71428571428555</v>
      </c>
      <c r="N9" s="67" t="s">
        <v>134</v>
      </c>
      <c r="O9" s="68"/>
    </row>
    <row r="10" spans="2:16" x14ac:dyDescent="0.2">
      <c r="B10" s="75" t="s">
        <v>88</v>
      </c>
      <c r="C10" s="28" t="s">
        <v>77</v>
      </c>
      <c r="D10" s="71">
        <v>250</v>
      </c>
      <c r="E10" s="177" t="s">
        <v>120</v>
      </c>
      <c r="F10" s="177" t="s">
        <v>118</v>
      </c>
      <c r="G10" s="61">
        <v>900</v>
      </c>
      <c r="H10" s="29" t="s">
        <v>31</v>
      </c>
      <c r="I10" s="153" t="s">
        <v>51</v>
      </c>
      <c r="J10" s="170">
        <v>180.95238095238093</v>
      </c>
    </row>
    <row r="11" spans="2:16" x14ac:dyDescent="0.2">
      <c r="B11" s="75" t="s">
        <v>1</v>
      </c>
      <c r="C11" s="28" t="s">
        <v>78</v>
      </c>
      <c r="D11" s="71">
        <v>250</v>
      </c>
      <c r="E11" s="177" t="s">
        <v>116</v>
      </c>
      <c r="F11" s="177" t="s">
        <v>119</v>
      </c>
      <c r="G11" s="178">
        <v>1000</v>
      </c>
      <c r="H11" s="29" t="s">
        <v>166</v>
      </c>
      <c r="I11" s="153"/>
      <c r="J11" s="171"/>
      <c r="K11" s="27"/>
      <c r="N11" s="51" t="s">
        <v>135</v>
      </c>
      <c r="O11" s="70"/>
      <c r="P11" s="49"/>
    </row>
    <row r="12" spans="2:16" x14ac:dyDescent="0.2">
      <c r="B12" s="75" t="s">
        <v>89</v>
      </c>
      <c r="C12" s="28" t="s">
        <v>79</v>
      </c>
      <c r="D12" s="72">
        <v>25</v>
      </c>
      <c r="E12" s="179" t="s">
        <v>129</v>
      </c>
      <c r="F12" s="179" t="s">
        <v>130</v>
      </c>
      <c r="G12" s="178">
        <v>100</v>
      </c>
      <c r="H12" s="28" t="s">
        <v>57</v>
      </c>
      <c r="I12" s="69" t="s">
        <v>174</v>
      </c>
      <c r="J12" s="168">
        <v>150</v>
      </c>
    </row>
    <row r="13" spans="2:16" x14ac:dyDescent="0.2">
      <c r="B13" s="75" t="s">
        <v>90</v>
      </c>
      <c r="C13" s="28" t="s">
        <v>80</v>
      </c>
      <c r="D13" s="71">
        <v>25</v>
      </c>
      <c r="E13" s="31" t="s">
        <v>112</v>
      </c>
      <c r="F13" s="28" t="s">
        <v>70</v>
      </c>
      <c r="G13" s="35">
        <v>87.563389999999998</v>
      </c>
      <c r="H13" s="28" t="s">
        <v>60</v>
      </c>
      <c r="I13" s="69" t="s">
        <v>173</v>
      </c>
      <c r="J13" s="168">
        <v>300</v>
      </c>
    </row>
    <row r="14" spans="2:16" x14ac:dyDescent="0.2">
      <c r="B14" s="75" t="s">
        <v>91</v>
      </c>
      <c r="C14" s="28" t="s">
        <v>81</v>
      </c>
      <c r="D14" s="71">
        <v>25</v>
      </c>
      <c r="E14" s="31" t="s">
        <v>113</v>
      </c>
      <c r="F14" s="28" t="s">
        <v>71</v>
      </c>
      <c r="G14" s="35">
        <v>43.781694999999999</v>
      </c>
      <c r="H14" s="28" t="s">
        <v>58</v>
      </c>
      <c r="I14" s="69" t="s">
        <v>172</v>
      </c>
      <c r="J14" s="168">
        <v>45.833333333333336</v>
      </c>
    </row>
    <row r="15" spans="2:16" x14ac:dyDescent="0.2">
      <c r="B15" s="75" t="s">
        <v>21</v>
      </c>
      <c r="C15" s="28" t="s">
        <v>82</v>
      </c>
      <c r="D15" s="71">
        <v>25</v>
      </c>
      <c r="E15" s="28" t="s">
        <v>95</v>
      </c>
      <c r="F15" s="28" t="s">
        <v>72</v>
      </c>
      <c r="G15" s="35">
        <v>43.781694999999999</v>
      </c>
      <c r="H15" s="28" t="s">
        <v>59</v>
      </c>
      <c r="I15" s="69" t="s">
        <v>171</v>
      </c>
      <c r="J15" s="168">
        <v>45.833333333333336</v>
      </c>
      <c r="L15" s="146"/>
    </row>
    <row r="16" spans="2:16" x14ac:dyDescent="0.2">
      <c r="B16" s="75" t="s">
        <v>103</v>
      </c>
      <c r="C16" s="28" t="s">
        <v>105</v>
      </c>
      <c r="D16" s="71">
        <v>500</v>
      </c>
      <c r="E16" s="28" t="s">
        <v>96</v>
      </c>
      <c r="F16" s="28" t="s">
        <v>73</v>
      </c>
      <c r="G16" s="147">
        <v>43.781694999999999</v>
      </c>
      <c r="H16" s="28"/>
      <c r="I16" s="176" t="s">
        <v>162</v>
      </c>
      <c r="J16" s="171">
        <v>806.54761904761892</v>
      </c>
    </row>
    <row r="17" spans="2:16" x14ac:dyDescent="0.2">
      <c r="B17" s="75" t="s">
        <v>104</v>
      </c>
      <c r="C17" s="28" t="s">
        <v>106</v>
      </c>
      <c r="D17" s="71">
        <v>250</v>
      </c>
      <c r="E17" s="28" t="s">
        <v>97</v>
      </c>
      <c r="F17" s="28" t="s">
        <v>74</v>
      </c>
      <c r="G17" s="148">
        <v>87.563389999999998</v>
      </c>
      <c r="H17" s="28"/>
      <c r="I17" s="176" t="s">
        <v>163</v>
      </c>
      <c r="J17" s="171">
        <v>526.78571428571433</v>
      </c>
      <c r="L17" s="146"/>
      <c r="P17" s="63"/>
    </row>
    <row r="18" spans="2:16" ht="13.5" thickBot="1" x14ac:dyDescent="0.25">
      <c r="B18" s="75" t="s">
        <v>95</v>
      </c>
      <c r="C18" s="28" t="s">
        <v>107</v>
      </c>
      <c r="D18" s="71">
        <v>250</v>
      </c>
      <c r="E18" s="28" t="s">
        <v>98</v>
      </c>
      <c r="F18" s="28" t="s">
        <v>99</v>
      </c>
      <c r="G18" s="148">
        <v>43.781694999999999</v>
      </c>
      <c r="H18" s="28"/>
      <c r="I18" s="176" t="s">
        <v>170</v>
      </c>
      <c r="J18" s="193">
        <v>1333.3333333333333</v>
      </c>
      <c r="P18" s="63"/>
    </row>
    <row r="19" spans="2:16" x14ac:dyDescent="0.2">
      <c r="B19" s="75" t="s">
        <v>96</v>
      </c>
      <c r="C19" s="28" t="s">
        <v>108</v>
      </c>
      <c r="D19" s="71">
        <v>250</v>
      </c>
      <c r="E19" s="28" t="s">
        <v>109</v>
      </c>
      <c r="F19" s="28" t="s">
        <v>100</v>
      </c>
      <c r="G19" s="36">
        <v>43.781694999999999</v>
      </c>
      <c r="H19" s="28" t="s">
        <v>102</v>
      </c>
      <c r="I19" s="66" t="s">
        <v>52</v>
      </c>
      <c r="J19" s="171">
        <v>3259.0476190476188</v>
      </c>
      <c r="L19" s="155" t="s">
        <v>127</v>
      </c>
      <c r="M19" s="156"/>
      <c r="N19" s="157"/>
      <c r="O19" s="158"/>
      <c r="P19" s="63"/>
    </row>
    <row r="20" spans="2:16" x14ac:dyDescent="0.2">
      <c r="B20" s="75" t="s">
        <v>24</v>
      </c>
      <c r="C20" s="28" t="s">
        <v>179</v>
      </c>
      <c r="D20" s="71">
        <v>1.5</v>
      </c>
      <c r="E20" s="28" t="s">
        <v>110</v>
      </c>
      <c r="F20" s="28" t="s">
        <v>101</v>
      </c>
      <c r="G20" s="36">
        <v>43.781694999999999</v>
      </c>
      <c r="H20" s="31" t="s">
        <v>114</v>
      </c>
      <c r="I20" s="66" t="s">
        <v>53</v>
      </c>
      <c r="J20" s="171">
        <v>1645.9523809523812</v>
      </c>
      <c r="L20" s="159" t="s">
        <v>126</v>
      </c>
      <c r="M20" s="52"/>
      <c r="N20" s="52"/>
      <c r="O20" s="160"/>
      <c r="P20" s="63"/>
    </row>
    <row r="21" spans="2:16" x14ac:dyDescent="0.2">
      <c r="B21" s="75" t="s">
        <v>25</v>
      </c>
      <c r="C21" s="28" t="s">
        <v>180</v>
      </c>
      <c r="D21" s="71">
        <v>1.5</v>
      </c>
      <c r="E21" s="28" t="s">
        <v>35</v>
      </c>
      <c r="F21" s="31" t="s">
        <v>117</v>
      </c>
      <c r="G21" s="40">
        <f>1.25</f>
        <v>1.25</v>
      </c>
      <c r="H21" s="31" t="s">
        <v>111</v>
      </c>
      <c r="I21" s="66" t="s">
        <v>54</v>
      </c>
      <c r="J21" s="171">
        <v>2979.2857142857142</v>
      </c>
      <c r="L21" s="161" t="s">
        <v>132</v>
      </c>
      <c r="M21" s="52"/>
      <c r="N21" s="52"/>
      <c r="O21" s="160"/>
    </row>
    <row r="22" spans="2:16" ht="13.5" thickBot="1" x14ac:dyDescent="0.25">
      <c r="B22" s="75" t="s">
        <v>26</v>
      </c>
      <c r="C22" s="28" t="s">
        <v>181</v>
      </c>
      <c r="D22" s="71">
        <v>1</v>
      </c>
      <c r="E22" s="28" t="s">
        <v>36</v>
      </c>
      <c r="F22" s="28" t="s">
        <v>45</v>
      </c>
      <c r="G22" s="61">
        <v>0.1</v>
      </c>
      <c r="H22" s="28" t="s">
        <v>39</v>
      </c>
      <c r="I22" s="66" t="s">
        <v>55</v>
      </c>
      <c r="J22" s="171">
        <v>1925.7142857142858</v>
      </c>
      <c r="L22" s="162" t="s">
        <v>131</v>
      </c>
      <c r="M22" s="163"/>
      <c r="N22" s="163"/>
      <c r="O22" s="164"/>
    </row>
    <row r="23" spans="2:16" x14ac:dyDescent="0.2">
      <c r="B23" s="75" t="s">
        <v>27</v>
      </c>
      <c r="C23" s="28" t="s">
        <v>182</v>
      </c>
      <c r="D23" s="71">
        <v>2.5</v>
      </c>
      <c r="E23" s="28" t="s">
        <v>37</v>
      </c>
      <c r="F23" s="28" t="s">
        <v>42</v>
      </c>
      <c r="G23" s="48">
        <v>0.05</v>
      </c>
      <c r="I23" s="149" t="s">
        <v>168</v>
      </c>
      <c r="J23" s="172">
        <v>9810</v>
      </c>
    </row>
    <row r="24" spans="2:16" x14ac:dyDescent="0.2">
      <c r="B24" s="181" t="s">
        <v>137</v>
      </c>
      <c r="C24" s="177" t="s">
        <v>183</v>
      </c>
      <c r="D24" s="61">
        <v>0.27500000000000002</v>
      </c>
      <c r="E24" s="28" t="s">
        <v>38</v>
      </c>
      <c r="F24" s="28" t="s">
        <v>43</v>
      </c>
      <c r="G24" s="61">
        <v>0.15000000000000002</v>
      </c>
      <c r="I24" s="69" t="s">
        <v>169</v>
      </c>
      <c r="J24" s="172">
        <v>9810</v>
      </c>
    </row>
    <row r="25" spans="2:16" x14ac:dyDescent="0.2">
      <c r="B25" s="182" t="s">
        <v>136</v>
      </c>
      <c r="C25" s="183" t="s">
        <v>184</v>
      </c>
      <c r="D25" s="184">
        <v>0.27500000000000002</v>
      </c>
      <c r="E25" s="28" t="s">
        <v>66</v>
      </c>
      <c r="F25" s="28" t="s">
        <v>44</v>
      </c>
      <c r="G25" s="62">
        <v>0.26388888888888884</v>
      </c>
      <c r="I25" s="66"/>
      <c r="J25" s="171"/>
    </row>
    <row r="26" spans="2:16" x14ac:dyDescent="0.2">
      <c r="B26" s="75" t="s">
        <v>65</v>
      </c>
      <c r="C26" s="28" t="s">
        <v>185</v>
      </c>
      <c r="D26" s="71">
        <v>0.4</v>
      </c>
      <c r="F26" s="28"/>
      <c r="G26" s="33"/>
      <c r="H26" s="28"/>
      <c r="I26" s="66"/>
      <c r="J26" s="171"/>
    </row>
    <row r="27" spans="2:16" x14ac:dyDescent="0.2">
      <c r="B27" s="75" t="s">
        <v>61</v>
      </c>
      <c r="C27" s="28" t="s">
        <v>186</v>
      </c>
      <c r="D27" s="45">
        <v>0.41399999999999998</v>
      </c>
      <c r="E27" s="28"/>
      <c r="F27" s="28"/>
      <c r="G27" s="33"/>
      <c r="H27" s="28" t="s">
        <v>63</v>
      </c>
      <c r="I27" s="66" t="s">
        <v>64</v>
      </c>
      <c r="J27" s="193">
        <v>1333.3333333333333</v>
      </c>
      <c r="L27" s="80" t="s">
        <v>128</v>
      </c>
      <c r="M27" s="53"/>
      <c r="N27" s="53"/>
      <c r="O27" s="54"/>
    </row>
    <row r="28" spans="2:16" x14ac:dyDescent="0.2">
      <c r="B28" s="75" t="s">
        <v>33</v>
      </c>
      <c r="C28" s="28" t="s">
        <v>187</v>
      </c>
      <c r="D28" s="71">
        <v>0.1</v>
      </c>
      <c r="E28" s="28"/>
      <c r="F28" s="28"/>
      <c r="G28" s="33"/>
      <c r="H28" s="28"/>
      <c r="I28" s="66"/>
      <c r="J28" s="173"/>
      <c r="L28" s="55" t="s">
        <v>142</v>
      </c>
      <c r="M28" s="52"/>
      <c r="N28" s="52"/>
      <c r="O28" s="56"/>
    </row>
    <row r="29" spans="2:16" x14ac:dyDescent="0.2">
      <c r="B29" s="75" t="s">
        <v>34</v>
      </c>
      <c r="C29" s="28" t="s">
        <v>188</v>
      </c>
      <c r="D29" s="71">
        <v>0.2</v>
      </c>
      <c r="E29" s="28"/>
      <c r="F29" s="28"/>
      <c r="G29" s="28"/>
      <c r="H29" s="28"/>
      <c r="I29" s="66"/>
      <c r="J29" s="174"/>
      <c r="L29" s="55" t="s">
        <v>165</v>
      </c>
      <c r="M29" s="52"/>
      <c r="N29" s="52"/>
      <c r="O29" s="56"/>
    </row>
    <row r="30" spans="2:16" ht="13.5" thickBot="1" x14ac:dyDescent="0.25">
      <c r="B30" s="76"/>
      <c r="C30" s="77"/>
      <c r="D30" s="77"/>
      <c r="E30" s="77"/>
      <c r="F30" s="78"/>
      <c r="G30" s="78"/>
      <c r="H30" s="78"/>
      <c r="I30" s="154"/>
      <c r="J30" s="175"/>
      <c r="L30" s="81" t="s">
        <v>164</v>
      </c>
      <c r="M30" s="57"/>
      <c r="N30" s="57"/>
      <c r="O30" s="58"/>
    </row>
    <row r="31" spans="2:16" x14ac:dyDescent="0.2">
      <c r="L31" s="151"/>
      <c r="M31" s="151"/>
      <c r="N31" s="151"/>
      <c r="O31" s="151"/>
    </row>
    <row r="32" spans="2:16" ht="14.25" x14ac:dyDescent="0.2">
      <c r="D32" s="73" t="s">
        <v>121</v>
      </c>
      <c r="E32" s="74"/>
      <c r="G32" s="41"/>
      <c r="H32" s="41"/>
      <c r="I32" s="41"/>
      <c r="J32" s="185"/>
      <c r="L32" s="150"/>
      <c r="M32" s="150"/>
      <c r="N32" s="150"/>
      <c r="O32" s="150"/>
    </row>
    <row r="33" spans="2:10" ht="15" x14ac:dyDescent="0.25">
      <c r="G33" s="41"/>
      <c r="H33" s="42"/>
      <c r="I33" s="41"/>
      <c r="J33" s="185"/>
    </row>
    <row r="34" spans="2:10" ht="17.25" x14ac:dyDescent="0.2">
      <c r="C34" s="50" t="s">
        <v>138</v>
      </c>
      <c r="F34" s="46" t="s">
        <v>124</v>
      </c>
      <c r="J34" s="186"/>
    </row>
    <row r="35" spans="2:10" ht="14.25" x14ac:dyDescent="0.2">
      <c r="F35" s="47" t="s">
        <v>125</v>
      </c>
      <c r="J35" s="186"/>
    </row>
    <row r="36" spans="2:10" x14ac:dyDescent="0.2">
      <c r="J36" s="186"/>
    </row>
    <row r="37" spans="2:10" x14ac:dyDescent="0.2">
      <c r="B37" s="65" t="s">
        <v>141</v>
      </c>
      <c r="J37" s="186"/>
    </row>
    <row r="38" spans="2:10" x14ac:dyDescent="0.2">
      <c r="B38" s="79"/>
      <c r="C38" s="31" t="s">
        <v>139</v>
      </c>
      <c r="J38" s="187"/>
    </row>
    <row r="39" spans="2:10" x14ac:dyDescent="0.2">
      <c r="B39" s="60"/>
      <c r="C39" s="31" t="s">
        <v>140</v>
      </c>
      <c r="J39" s="186"/>
    </row>
    <row r="40" spans="2:10" x14ac:dyDescent="0.2">
      <c r="J40" s="186"/>
    </row>
    <row r="41" spans="2:10" x14ac:dyDescent="0.2">
      <c r="J41" s="188"/>
    </row>
    <row r="42" spans="2:10" x14ac:dyDescent="0.2">
      <c r="J42" s="186"/>
    </row>
    <row r="43" spans="2:10" x14ac:dyDescent="0.2">
      <c r="J43" s="186"/>
    </row>
    <row r="44" spans="2:10" x14ac:dyDescent="0.2">
      <c r="J44" s="186"/>
    </row>
    <row r="45" spans="2:10" x14ac:dyDescent="0.2">
      <c r="J45" s="186"/>
    </row>
    <row r="46" spans="2:10" x14ac:dyDescent="0.2">
      <c r="J46" s="189"/>
    </row>
    <row r="47" spans="2:10" x14ac:dyDescent="0.2">
      <c r="J47" s="189"/>
    </row>
    <row r="48" spans="2:10" x14ac:dyDescent="0.2">
      <c r="J48" s="190"/>
    </row>
    <row r="49" spans="10:10" x14ac:dyDescent="0.2">
      <c r="J49" s="190"/>
    </row>
    <row r="50" spans="10:10" x14ac:dyDescent="0.2">
      <c r="J50" s="190"/>
    </row>
    <row r="51" spans="10:10" x14ac:dyDescent="0.2">
      <c r="J51" s="190"/>
    </row>
    <row r="52" spans="10:10" x14ac:dyDescent="0.2">
      <c r="J52" s="190"/>
    </row>
    <row r="53" spans="10:10" x14ac:dyDescent="0.2">
      <c r="J53" s="191"/>
    </row>
    <row r="54" spans="10:10" x14ac:dyDescent="0.2">
      <c r="J54" s="192"/>
    </row>
    <row r="55" spans="10:10" x14ac:dyDescent="0.2">
      <c r="J55" s="192"/>
    </row>
    <row r="56" spans="10:10" x14ac:dyDescent="0.2">
      <c r="J56" s="192"/>
    </row>
    <row r="57" spans="10:10" x14ac:dyDescent="0.2">
      <c r="J57" s="190"/>
    </row>
    <row r="58" spans="10:10" x14ac:dyDescent="0.2">
      <c r="J58" s="18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H23"/>
  <sheetViews>
    <sheetView topLeftCell="B1" workbookViewId="0">
      <selection activeCell="K24" sqref="K24"/>
    </sheetView>
  </sheetViews>
  <sheetFormatPr defaultRowHeight="12.75" x14ac:dyDescent="0.2"/>
  <cols>
    <col min="6" max="6" width="12.140625" customWidth="1"/>
  </cols>
  <sheetData>
    <row r="4" spans="3:8" ht="13.5" thickBot="1" x14ac:dyDescent="0.25"/>
    <row r="5" spans="3:8" ht="18" x14ac:dyDescent="0.25">
      <c r="C5" s="2" t="s">
        <v>3</v>
      </c>
      <c r="D5" s="3"/>
      <c r="E5" s="3"/>
      <c r="F5" s="3"/>
      <c r="G5" s="4"/>
      <c r="H5" s="5"/>
    </row>
    <row r="6" spans="3:8" ht="18" x14ac:dyDescent="0.25">
      <c r="C6" s="17"/>
      <c r="D6" s="7"/>
      <c r="E6" s="7"/>
      <c r="F6" s="7"/>
      <c r="G6" s="18"/>
      <c r="H6" s="19"/>
    </row>
    <row r="7" spans="3:8" x14ac:dyDescent="0.2">
      <c r="C7" s="6" t="s">
        <v>18</v>
      </c>
      <c r="D7" s="7"/>
      <c r="E7" s="7"/>
      <c r="F7" s="7"/>
      <c r="G7" s="7"/>
      <c r="H7" s="8">
        <v>1</v>
      </c>
    </row>
    <row r="8" spans="3:8" x14ac:dyDescent="0.2">
      <c r="C8" s="6"/>
      <c r="D8" s="7"/>
      <c r="E8" s="11"/>
      <c r="F8" s="7"/>
      <c r="G8" s="9" t="s">
        <v>4</v>
      </c>
      <c r="H8" s="25">
        <v>9806.65</v>
      </c>
    </row>
    <row r="9" spans="3:8" x14ac:dyDescent="0.2">
      <c r="C9" s="6"/>
      <c r="D9" s="7"/>
      <c r="E9" s="7"/>
      <c r="F9" s="7"/>
      <c r="G9" s="9" t="s">
        <v>5</v>
      </c>
      <c r="H9" s="34">
        <v>0.17512678000000001</v>
      </c>
    </row>
    <row r="10" spans="3:8" x14ac:dyDescent="0.2">
      <c r="C10" s="6"/>
      <c r="D10" s="7"/>
      <c r="E10" s="7"/>
      <c r="F10" s="7"/>
      <c r="G10" s="9"/>
      <c r="H10" s="25"/>
    </row>
    <row r="11" spans="3:8" x14ac:dyDescent="0.2">
      <c r="C11" s="12"/>
      <c r="D11" s="7"/>
      <c r="E11" s="7"/>
      <c r="F11" s="7"/>
      <c r="G11" s="9" t="s">
        <v>6</v>
      </c>
      <c r="H11" s="25">
        <v>175.126777258</v>
      </c>
    </row>
    <row r="12" spans="3:8" x14ac:dyDescent="0.2">
      <c r="C12" s="6"/>
      <c r="D12" s="7"/>
      <c r="E12" s="7"/>
      <c r="F12" s="7"/>
      <c r="G12" s="9" t="s">
        <v>7</v>
      </c>
      <c r="H12" s="25">
        <v>1.7857959999999999E-2</v>
      </c>
    </row>
    <row r="13" spans="3:8" x14ac:dyDescent="0.2">
      <c r="C13" s="6"/>
      <c r="D13" s="7"/>
      <c r="E13" s="7"/>
      <c r="F13" s="7"/>
      <c r="G13" s="9" t="s">
        <v>8</v>
      </c>
      <c r="H13" s="25">
        <v>0.10197162</v>
      </c>
    </row>
    <row r="14" spans="3:8" x14ac:dyDescent="0.2">
      <c r="C14" s="10"/>
      <c r="D14" s="9"/>
      <c r="E14" s="13"/>
      <c r="F14" s="7"/>
      <c r="G14" s="9" t="s">
        <v>9</v>
      </c>
      <c r="H14" s="25">
        <v>5.7101490500000001</v>
      </c>
    </row>
    <row r="15" spans="3:8" x14ac:dyDescent="0.2">
      <c r="C15" s="10"/>
      <c r="D15" s="7"/>
      <c r="E15" s="7"/>
      <c r="F15" s="7"/>
      <c r="G15" s="9" t="s">
        <v>10</v>
      </c>
      <c r="H15" s="25">
        <v>1000</v>
      </c>
    </row>
    <row r="16" spans="3:8" x14ac:dyDescent="0.2">
      <c r="C16" s="10"/>
      <c r="D16" s="7"/>
      <c r="E16" s="7"/>
      <c r="F16" s="7"/>
      <c r="G16" s="9" t="s">
        <v>11</v>
      </c>
      <c r="H16" s="25">
        <v>1E-3</v>
      </c>
    </row>
    <row r="17" spans="3:8" x14ac:dyDescent="0.2">
      <c r="C17" s="10"/>
      <c r="D17" s="7"/>
      <c r="E17" s="7"/>
      <c r="F17" s="7"/>
      <c r="G17" s="9" t="s">
        <v>12</v>
      </c>
      <c r="H17" s="25">
        <v>1.0197E-4</v>
      </c>
    </row>
    <row r="18" spans="3:8" x14ac:dyDescent="0.2">
      <c r="C18" s="10"/>
      <c r="D18" s="7"/>
      <c r="E18" s="7"/>
      <c r="F18" s="7"/>
      <c r="G18" s="9" t="s">
        <v>13</v>
      </c>
      <c r="H18" s="26">
        <v>5.7101499999999998E-3</v>
      </c>
    </row>
    <row r="19" spans="3:8" x14ac:dyDescent="0.2">
      <c r="C19" s="10"/>
      <c r="D19" s="7"/>
      <c r="E19" s="13" t="s">
        <v>14</v>
      </c>
      <c r="F19" s="13" t="s">
        <v>15</v>
      </c>
      <c r="G19" s="13" t="s">
        <v>16</v>
      </c>
      <c r="H19" s="14" t="s">
        <v>17</v>
      </c>
    </row>
    <row r="20" spans="3:8" x14ac:dyDescent="0.2">
      <c r="C20" s="15" t="s">
        <v>14</v>
      </c>
      <c r="D20" s="1">
        <v>148.85776300000003</v>
      </c>
      <c r="E20" s="20">
        <v>148.85776300000003</v>
      </c>
      <c r="F20" s="20">
        <v>148857.76300000004</v>
      </c>
      <c r="G20" s="20">
        <v>15.179267242686063</v>
      </c>
      <c r="H20" s="21">
        <v>850.00001397957533</v>
      </c>
    </row>
    <row r="21" spans="3:8" x14ac:dyDescent="0.2">
      <c r="C21" s="15" t="s">
        <v>15</v>
      </c>
      <c r="D21" s="1">
        <v>100</v>
      </c>
      <c r="E21" s="20">
        <v>0.1</v>
      </c>
      <c r="F21" s="20">
        <v>100</v>
      </c>
      <c r="G21" s="20">
        <v>1.0196999999999999E-2</v>
      </c>
      <c r="H21" s="21">
        <v>0.57101499999999994</v>
      </c>
    </row>
    <row r="22" spans="3:8" x14ac:dyDescent="0.2">
      <c r="C22" s="15" t="s">
        <v>16</v>
      </c>
      <c r="D22" s="1">
        <v>1.0197162000000001E-2</v>
      </c>
      <c r="E22" s="20">
        <v>9.9999998727300005E-2</v>
      </c>
      <c r="F22" s="20">
        <v>99.99999872730001</v>
      </c>
      <c r="G22" s="20">
        <v>1.0197162000000001E-2</v>
      </c>
      <c r="H22" s="21">
        <v>0.57101489731274868</v>
      </c>
    </row>
    <row r="23" spans="3:8" ht="13.5" thickBot="1" x14ac:dyDescent="0.25">
      <c r="C23" s="16" t="s">
        <v>17</v>
      </c>
      <c r="D23" s="22">
        <v>900</v>
      </c>
      <c r="E23" s="23">
        <v>157.614102</v>
      </c>
      <c r="F23" s="23">
        <v>157614.09953219999</v>
      </c>
      <c r="G23" s="23">
        <v>16.072164000000001</v>
      </c>
      <c r="H23" s="24">
        <v>900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2:L23"/>
  <sheetViews>
    <sheetView workbookViewId="0">
      <selection activeCell="I21" sqref="I21"/>
    </sheetView>
  </sheetViews>
  <sheetFormatPr defaultRowHeight="12.75" x14ac:dyDescent="0.2"/>
  <cols>
    <col min="2" max="2" width="3.85546875" customWidth="1"/>
    <col min="3" max="3" width="19.7109375" customWidth="1"/>
    <col min="8" max="8" width="12.28515625" customWidth="1"/>
    <col min="12" max="12" width="21.140625" customWidth="1"/>
  </cols>
  <sheetData>
    <row r="2" spans="3:12" ht="26.25" x14ac:dyDescent="0.4">
      <c r="C2" s="145" t="s">
        <v>161</v>
      </c>
      <c r="D2" s="145"/>
      <c r="E2" s="145"/>
    </row>
    <row r="4" spans="3:12" ht="13.5" thickBot="1" x14ac:dyDescent="0.25"/>
    <row r="5" spans="3:12" ht="15.75" x14ac:dyDescent="0.25">
      <c r="C5" s="82"/>
      <c r="D5" s="83"/>
      <c r="E5" s="83"/>
      <c r="F5" s="83"/>
      <c r="G5" s="83"/>
      <c r="H5" s="84" t="e">
        <f>H7/H11</f>
        <v>#DIV/0!</v>
      </c>
      <c r="I5" s="85"/>
      <c r="J5" s="86"/>
      <c r="K5" s="85"/>
      <c r="L5" s="87"/>
    </row>
    <row r="6" spans="3:12" ht="15.75" x14ac:dyDescent="0.25">
      <c r="C6" s="88"/>
      <c r="D6" s="89"/>
      <c r="E6" s="90"/>
      <c r="F6" s="90"/>
      <c r="G6" s="90"/>
      <c r="H6" s="91" t="s">
        <v>143</v>
      </c>
      <c r="I6" s="90"/>
      <c r="J6" s="90"/>
      <c r="K6" s="90"/>
      <c r="L6" s="92"/>
    </row>
    <row r="7" spans="3:12" ht="15.75" thickBot="1" x14ac:dyDescent="0.25">
      <c r="C7" s="88"/>
      <c r="D7" s="90"/>
      <c r="E7" s="90"/>
      <c r="F7" s="90"/>
      <c r="G7" s="90"/>
      <c r="H7" s="93">
        <f>F9+J9</f>
        <v>0</v>
      </c>
      <c r="I7" s="90"/>
      <c r="J7" s="90"/>
      <c r="K7" s="90"/>
      <c r="L7" s="92"/>
    </row>
    <row r="8" spans="3:12" ht="16.5" thickBot="1" x14ac:dyDescent="0.3">
      <c r="C8" s="88"/>
      <c r="D8" s="90"/>
      <c r="E8" s="94"/>
      <c r="F8" s="95" t="e">
        <f>F9/H11</f>
        <v>#DIV/0!</v>
      </c>
      <c r="G8" s="96" t="s">
        <v>144</v>
      </c>
      <c r="H8" s="97"/>
      <c r="I8" s="98" t="s">
        <v>145</v>
      </c>
      <c r="J8" s="99" t="e">
        <f>J9/H11</f>
        <v>#DIV/0!</v>
      </c>
      <c r="K8" s="90"/>
      <c r="L8" s="92"/>
    </row>
    <row r="9" spans="3:12" ht="16.5" thickBot="1" x14ac:dyDescent="0.3">
      <c r="C9" s="100" t="s">
        <v>146</v>
      </c>
      <c r="D9" s="101" t="s">
        <v>147</v>
      </c>
      <c r="E9" s="102">
        <f>F9-J9</f>
        <v>0</v>
      </c>
      <c r="F9" s="103">
        <f>'Live calc'!J49</f>
        <v>0</v>
      </c>
      <c r="G9" s="104"/>
      <c r="H9" s="105"/>
      <c r="I9" s="106"/>
      <c r="J9" s="107">
        <f>'Live calc'!J50</f>
        <v>0</v>
      </c>
      <c r="K9" s="90"/>
      <c r="L9" s="92"/>
    </row>
    <row r="10" spans="3:12" ht="16.5" thickBot="1" x14ac:dyDescent="0.3">
      <c r="C10" s="88"/>
      <c r="D10" s="108"/>
      <c r="E10" s="90"/>
      <c r="F10" s="108"/>
      <c r="G10" s="109"/>
      <c r="H10" s="105"/>
      <c r="I10" s="110"/>
      <c r="J10" s="111"/>
      <c r="K10" s="90"/>
      <c r="L10" s="92"/>
    </row>
    <row r="11" spans="3:12" ht="16.5" thickBot="1" x14ac:dyDescent="0.3">
      <c r="C11" s="88"/>
      <c r="D11" s="112" t="s">
        <v>148</v>
      </c>
      <c r="E11" s="113" t="e">
        <f>F11/H11</f>
        <v>#DIV/0!</v>
      </c>
      <c r="F11" s="114">
        <f>F9+F13</f>
        <v>0</v>
      </c>
      <c r="G11" s="115"/>
      <c r="H11" s="116">
        <f>H7+H14</f>
        <v>0</v>
      </c>
      <c r="I11" s="115"/>
      <c r="J11" s="117">
        <f>J9+J13</f>
        <v>0</v>
      </c>
      <c r="K11" s="118" t="e">
        <f>J11/H11</f>
        <v>#DIV/0!</v>
      </c>
      <c r="L11" s="119" t="s">
        <v>149</v>
      </c>
    </row>
    <row r="12" spans="3:12" ht="16.5" thickBot="1" x14ac:dyDescent="0.3">
      <c r="C12" s="120" t="s">
        <v>150</v>
      </c>
      <c r="D12" s="121" t="s">
        <v>151</v>
      </c>
      <c r="E12" s="122">
        <f>E13-E9</f>
        <v>0</v>
      </c>
      <c r="F12" s="123" t="e">
        <f>F13/H11</f>
        <v>#DIV/0!</v>
      </c>
      <c r="G12" s="109"/>
      <c r="H12" s="105"/>
      <c r="I12" s="110"/>
      <c r="J12" s="124" t="e">
        <f>J13/H11</f>
        <v>#DIV/0!</v>
      </c>
      <c r="K12" s="90"/>
      <c r="L12" s="92"/>
    </row>
    <row r="13" spans="3:12" ht="16.5" thickBot="1" x14ac:dyDescent="0.3">
      <c r="C13" s="100" t="s">
        <v>152</v>
      </c>
      <c r="D13" s="125" t="s">
        <v>153</v>
      </c>
      <c r="E13" s="102">
        <f>F13-J13</f>
        <v>0</v>
      </c>
      <c r="F13" s="103">
        <f>'Live calc'!J51</f>
        <v>0</v>
      </c>
      <c r="G13" s="126" t="s">
        <v>154</v>
      </c>
      <c r="H13" s="127"/>
      <c r="I13" s="128" t="s">
        <v>155</v>
      </c>
      <c r="J13" s="129">
        <f>'Live calc'!J52</f>
        <v>0</v>
      </c>
      <c r="K13" s="90"/>
      <c r="L13" s="92"/>
    </row>
    <row r="14" spans="3:12" ht="16.5" thickBot="1" x14ac:dyDescent="0.3">
      <c r="C14" s="88"/>
      <c r="D14" s="130"/>
      <c r="E14" s="131" t="s">
        <v>156</v>
      </c>
      <c r="F14" s="132">
        <f>F13-F9</f>
        <v>0</v>
      </c>
      <c r="G14" s="94"/>
      <c r="H14" s="133">
        <f>F13+J13</f>
        <v>0</v>
      </c>
      <c r="I14" s="94"/>
      <c r="J14" s="134">
        <f>J13-J9</f>
        <v>0</v>
      </c>
      <c r="K14" s="135" t="s">
        <v>157</v>
      </c>
      <c r="L14" s="119"/>
    </row>
    <row r="15" spans="3:12" ht="16.5" thickBot="1" x14ac:dyDescent="0.3">
      <c r="C15" s="88"/>
      <c r="D15" s="108"/>
      <c r="E15" s="136" t="s">
        <v>158</v>
      </c>
      <c r="F15" s="137" t="e">
        <f>(F13+J9)/H11</f>
        <v>#DIV/0!</v>
      </c>
      <c r="G15" s="90"/>
      <c r="H15" s="138" t="s">
        <v>159</v>
      </c>
      <c r="I15" s="90"/>
      <c r="J15" s="90"/>
      <c r="K15" s="90"/>
      <c r="L15" s="92"/>
    </row>
    <row r="16" spans="3:12" ht="16.5" thickBot="1" x14ac:dyDescent="0.3">
      <c r="C16" s="139"/>
      <c r="D16" s="130"/>
      <c r="E16" s="131" t="s">
        <v>160</v>
      </c>
      <c r="F16" s="140">
        <f>F13-J9</f>
        <v>0</v>
      </c>
      <c r="G16" s="141"/>
      <c r="H16" s="142" t="e">
        <f>H14/H11</f>
        <v>#DIV/0!</v>
      </c>
      <c r="I16" s="141"/>
      <c r="J16" s="141"/>
      <c r="K16" s="143"/>
      <c r="L16" s="144"/>
    </row>
    <row r="23" spans="10:10" x14ac:dyDescent="0.2">
      <c r="J23" s="6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Live calc</vt:lpstr>
      <vt:lpstr>Spring Rate Conversion</vt:lpstr>
      <vt:lpstr>Load Spliits</vt:lpstr>
    </vt:vector>
  </TitlesOfParts>
  <Company>Swansea Institute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</cp:lastModifiedBy>
  <cp:lastPrinted>2011-02-13T19:11:45Z</cp:lastPrinted>
  <dcterms:created xsi:type="dcterms:W3CDTF">2008-02-09T17:39:24Z</dcterms:created>
  <dcterms:modified xsi:type="dcterms:W3CDTF">2018-01-18T07:28:56Z</dcterms:modified>
</cp:coreProperties>
</file>