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gsby\Downloads\"/>
    </mc:Choice>
  </mc:AlternateContent>
  <xr:revisionPtr revIDLastSave="0" documentId="13_ncr:1_{1BEB2E26-5FF9-4416-A015-321656E547CE}" xr6:coauthVersionLast="47" xr6:coauthVersionMax="47" xr10:uidLastSave="{00000000-0000-0000-0000-000000000000}"/>
  <bookViews>
    <workbookView xWindow="-120" yWindow="-120" windowWidth="51840" windowHeight="21240" xr2:uid="{6418C5E3-73EF-4EE7-9962-BD40FA2B817D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6" i="1" l="1"/>
  <c r="AE9" i="1"/>
  <c r="AC9" i="1"/>
  <c r="AC6" i="1"/>
  <c r="T6" i="1"/>
  <c r="T7" i="1"/>
  <c r="T8" i="1"/>
  <c r="T9" i="1"/>
  <c r="T10" i="1"/>
  <c r="T11" i="1"/>
  <c r="T12" i="1"/>
  <c r="T13" i="1"/>
  <c r="T5" i="1"/>
  <c r="N31" i="2"/>
  <c r="E161" i="2"/>
  <c r="D25" i="2"/>
  <c r="E25" i="2" s="1"/>
  <c r="D41" i="2"/>
  <c r="E41" i="2" s="1"/>
  <c r="D49" i="2"/>
  <c r="D50" i="2"/>
  <c r="F49" i="2" s="1"/>
  <c r="D57" i="2"/>
  <c r="E57" i="2" s="1"/>
  <c r="D65" i="2"/>
  <c r="F64" i="2" s="1"/>
  <c r="D81" i="2"/>
  <c r="E81" i="2" s="1"/>
  <c r="D89" i="2"/>
  <c r="E89" i="2" s="1"/>
  <c r="D105" i="2"/>
  <c r="E105" i="2" s="1"/>
  <c r="D113" i="2"/>
  <c r="F112" i="2" s="1"/>
  <c r="D121" i="2"/>
  <c r="E121" i="2" s="1"/>
  <c r="D129" i="2"/>
  <c r="F128" i="2" s="1"/>
  <c r="D161" i="2"/>
  <c r="D296" i="2"/>
  <c r="E296" i="2" s="1"/>
  <c r="C12" i="2"/>
  <c r="D12" i="2" s="1"/>
  <c r="E12" i="2" s="1"/>
  <c r="C13" i="2"/>
  <c r="D13" i="2" s="1"/>
  <c r="C14" i="2"/>
  <c r="D14" i="2" s="1"/>
  <c r="C15" i="2"/>
  <c r="D15" i="2" s="1"/>
  <c r="C16" i="2"/>
  <c r="D16" i="2" s="1"/>
  <c r="C17" i="2"/>
  <c r="D17" i="2" s="1"/>
  <c r="E17" i="2" s="1"/>
  <c r="C18" i="2"/>
  <c r="D18" i="2" s="1"/>
  <c r="E18" i="2" s="1"/>
  <c r="C19" i="2"/>
  <c r="D19" i="2" s="1"/>
  <c r="C20" i="2"/>
  <c r="D20" i="2" s="1"/>
  <c r="C21" i="2"/>
  <c r="D21" i="2" s="1"/>
  <c r="C22" i="2"/>
  <c r="D22" i="2" s="1"/>
  <c r="C23" i="2"/>
  <c r="D23" i="2" s="1"/>
  <c r="E23" i="2" s="1"/>
  <c r="C24" i="2"/>
  <c r="D24" i="2" s="1"/>
  <c r="E24" i="2" s="1"/>
  <c r="C25" i="2"/>
  <c r="C26" i="2"/>
  <c r="D26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E33" i="2" s="1"/>
  <c r="C34" i="2"/>
  <c r="D34" i="2" s="1"/>
  <c r="E34" i="2" s="1"/>
  <c r="C35" i="2"/>
  <c r="D35" i="2" s="1"/>
  <c r="C36" i="2"/>
  <c r="D36" i="2" s="1"/>
  <c r="C37" i="2"/>
  <c r="D37" i="2" s="1"/>
  <c r="C38" i="2"/>
  <c r="D38" i="2" s="1"/>
  <c r="C39" i="2"/>
  <c r="D39" i="2" s="1"/>
  <c r="E39" i="2" s="1"/>
  <c r="C40" i="2"/>
  <c r="D40" i="2" s="1"/>
  <c r="E40" i="2" s="1"/>
  <c r="C41" i="2"/>
  <c r="C42" i="2"/>
  <c r="D42" i="2" s="1"/>
  <c r="C43" i="2"/>
  <c r="D43" i="2" s="1"/>
  <c r="C44" i="2"/>
  <c r="D44" i="2" s="1"/>
  <c r="C45" i="2"/>
  <c r="D45" i="2" s="1"/>
  <c r="C46" i="2"/>
  <c r="D46" i="2" s="1"/>
  <c r="C47" i="2"/>
  <c r="D47" i="2" s="1"/>
  <c r="C48" i="2"/>
  <c r="D48" i="2" s="1"/>
  <c r="C49" i="2"/>
  <c r="C50" i="2"/>
  <c r="C51" i="2"/>
  <c r="D51" i="2" s="1"/>
  <c r="C52" i="2"/>
  <c r="D52" i="2" s="1"/>
  <c r="C53" i="2"/>
  <c r="D53" i="2" s="1"/>
  <c r="C54" i="2"/>
  <c r="D54" i="2" s="1"/>
  <c r="C55" i="2"/>
  <c r="D55" i="2" s="1"/>
  <c r="E55" i="2" s="1"/>
  <c r="C56" i="2"/>
  <c r="D56" i="2" s="1"/>
  <c r="E56" i="2" s="1"/>
  <c r="C57" i="2"/>
  <c r="C58" i="2"/>
  <c r="D58" i="2" s="1"/>
  <c r="C59" i="2"/>
  <c r="D59" i="2" s="1"/>
  <c r="C60" i="2"/>
  <c r="D60" i="2" s="1"/>
  <c r="C61" i="2"/>
  <c r="D61" i="2" s="1"/>
  <c r="C62" i="2"/>
  <c r="D62" i="2" s="1"/>
  <c r="C63" i="2"/>
  <c r="D63" i="2" s="1"/>
  <c r="C64" i="2"/>
  <c r="D64" i="2" s="1"/>
  <c r="C65" i="2"/>
  <c r="C66" i="2"/>
  <c r="D66" i="2" s="1"/>
  <c r="E66" i="2" s="1"/>
  <c r="C67" i="2"/>
  <c r="D67" i="2" s="1"/>
  <c r="C68" i="2"/>
  <c r="D68" i="2" s="1"/>
  <c r="C69" i="2"/>
  <c r="D69" i="2" s="1"/>
  <c r="C70" i="2"/>
  <c r="D70" i="2" s="1"/>
  <c r="C71" i="2"/>
  <c r="D71" i="2" s="1"/>
  <c r="E71" i="2" s="1"/>
  <c r="C72" i="2"/>
  <c r="D72" i="2" s="1"/>
  <c r="E72" i="2" s="1"/>
  <c r="C73" i="2"/>
  <c r="D73" i="2" s="1"/>
  <c r="E73" i="2" s="1"/>
  <c r="C74" i="2"/>
  <c r="D74" i="2" s="1"/>
  <c r="C75" i="2"/>
  <c r="D75" i="2" s="1"/>
  <c r="C76" i="2"/>
  <c r="D76" i="2" s="1"/>
  <c r="C77" i="2"/>
  <c r="D77" i="2" s="1"/>
  <c r="C78" i="2"/>
  <c r="D78" i="2" s="1"/>
  <c r="C79" i="2"/>
  <c r="D79" i="2" s="1"/>
  <c r="C80" i="2"/>
  <c r="D80" i="2" s="1"/>
  <c r="C81" i="2"/>
  <c r="C82" i="2"/>
  <c r="D82" i="2" s="1"/>
  <c r="C83" i="2"/>
  <c r="D83" i="2" s="1"/>
  <c r="C84" i="2"/>
  <c r="D84" i="2" s="1"/>
  <c r="C85" i="2"/>
  <c r="D85" i="2" s="1"/>
  <c r="C86" i="2"/>
  <c r="D86" i="2" s="1"/>
  <c r="C87" i="2"/>
  <c r="D87" i="2" s="1"/>
  <c r="E87" i="2" s="1"/>
  <c r="C88" i="2"/>
  <c r="D88" i="2" s="1"/>
  <c r="E88" i="2" s="1"/>
  <c r="C89" i="2"/>
  <c r="C90" i="2"/>
  <c r="D90" i="2" s="1"/>
  <c r="C91" i="2"/>
  <c r="D91" i="2" s="1"/>
  <c r="C92" i="2"/>
  <c r="D92" i="2" s="1"/>
  <c r="C93" i="2"/>
  <c r="D93" i="2" s="1"/>
  <c r="C94" i="2"/>
  <c r="D94" i="2" s="1"/>
  <c r="C95" i="2"/>
  <c r="D95" i="2" s="1"/>
  <c r="C96" i="2"/>
  <c r="D96" i="2" s="1"/>
  <c r="C97" i="2"/>
  <c r="D97" i="2" s="1"/>
  <c r="E97" i="2" s="1"/>
  <c r="C98" i="2"/>
  <c r="D98" i="2" s="1"/>
  <c r="C99" i="2"/>
  <c r="D99" i="2" s="1"/>
  <c r="C100" i="2"/>
  <c r="D100" i="2" s="1"/>
  <c r="C101" i="2"/>
  <c r="D101" i="2" s="1"/>
  <c r="C102" i="2"/>
  <c r="D102" i="2" s="1"/>
  <c r="C103" i="2"/>
  <c r="D103" i="2" s="1"/>
  <c r="C104" i="2"/>
  <c r="D104" i="2" s="1"/>
  <c r="E104" i="2" s="1"/>
  <c r="C105" i="2"/>
  <c r="C106" i="2"/>
  <c r="D106" i="2" s="1"/>
  <c r="C107" i="2"/>
  <c r="D107" i="2" s="1"/>
  <c r="C108" i="2"/>
  <c r="D108" i="2" s="1"/>
  <c r="C109" i="2"/>
  <c r="D109" i="2" s="1"/>
  <c r="C110" i="2"/>
  <c r="D110" i="2" s="1"/>
  <c r="C111" i="2"/>
  <c r="D111" i="2" s="1"/>
  <c r="C112" i="2"/>
  <c r="D112" i="2" s="1"/>
  <c r="C113" i="2"/>
  <c r="C114" i="2"/>
  <c r="D114" i="2" s="1"/>
  <c r="C115" i="2"/>
  <c r="D115" i="2" s="1"/>
  <c r="C116" i="2"/>
  <c r="D116" i="2" s="1"/>
  <c r="C117" i="2"/>
  <c r="D117" i="2" s="1"/>
  <c r="C118" i="2"/>
  <c r="D118" i="2" s="1"/>
  <c r="C119" i="2"/>
  <c r="D119" i="2" s="1"/>
  <c r="C120" i="2"/>
  <c r="D120" i="2" s="1"/>
  <c r="E120" i="2" s="1"/>
  <c r="C121" i="2"/>
  <c r="C122" i="2"/>
  <c r="D122" i="2" s="1"/>
  <c r="C123" i="2"/>
  <c r="D123" i="2" s="1"/>
  <c r="C124" i="2"/>
  <c r="D124" i="2" s="1"/>
  <c r="C125" i="2"/>
  <c r="D125" i="2" s="1"/>
  <c r="C126" i="2"/>
  <c r="D126" i="2" s="1"/>
  <c r="C127" i="2"/>
  <c r="D127" i="2" s="1"/>
  <c r="C128" i="2"/>
  <c r="D128" i="2" s="1"/>
  <c r="C129" i="2"/>
  <c r="C130" i="2"/>
  <c r="D130" i="2" s="1"/>
  <c r="C131" i="2"/>
  <c r="D131" i="2" s="1"/>
  <c r="C132" i="2"/>
  <c r="D132" i="2" s="1"/>
  <c r="C133" i="2"/>
  <c r="D133" i="2" s="1"/>
  <c r="C134" i="2"/>
  <c r="D134" i="2" s="1"/>
  <c r="C135" i="2"/>
  <c r="D135" i="2" s="1"/>
  <c r="C136" i="2"/>
  <c r="D136" i="2" s="1"/>
  <c r="E136" i="2" s="1"/>
  <c r="C137" i="2"/>
  <c r="D137" i="2" s="1"/>
  <c r="E137" i="2" s="1"/>
  <c r="C138" i="2"/>
  <c r="D138" i="2" s="1"/>
  <c r="C139" i="2"/>
  <c r="D139" i="2" s="1"/>
  <c r="C140" i="2"/>
  <c r="D140" i="2" s="1"/>
  <c r="C141" i="2"/>
  <c r="D141" i="2" s="1"/>
  <c r="C142" i="2"/>
  <c r="D142" i="2" s="1"/>
  <c r="C143" i="2"/>
  <c r="D143" i="2" s="1"/>
  <c r="C144" i="2"/>
  <c r="D144" i="2" s="1"/>
  <c r="C145" i="2"/>
  <c r="D145" i="2" s="1"/>
  <c r="E145" i="2" s="1"/>
  <c r="C146" i="2"/>
  <c r="D146" i="2" s="1"/>
  <c r="C147" i="2"/>
  <c r="D147" i="2" s="1"/>
  <c r="C148" i="2"/>
  <c r="D148" i="2" s="1"/>
  <c r="C149" i="2"/>
  <c r="D149" i="2" s="1"/>
  <c r="C150" i="2"/>
  <c r="D150" i="2" s="1"/>
  <c r="C151" i="2"/>
  <c r="D151" i="2" s="1"/>
  <c r="C152" i="2"/>
  <c r="D152" i="2" s="1"/>
  <c r="E152" i="2" s="1"/>
  <c r="C153" i="2"/>
  <c r="D153" i="2" s="1"/>
  <c r="E153" i="2" s="1"/>
  <c r="C154" i="2"/>
  <c r="D154" i="2" s="1"/>
  <c r="C155" i="2"/>
  <c r="D155" i="2" s="1"/>
  <c r="C156" i="2"/>
  <c r="D156" i="2" s="1"/>
  <c r="C157" i="2"/>
  <c r="D157" i="2" s="1"/>
  <c r="C158" i="2"/>
  <c r="D158" i="2" s="1"/>
  <c r="C159" i="2"/>
  <c r="D159" i="2" s="1"/>
  <c r="C160" i="2"/>
  <c r="D160" i="2" s="1"/>
  <c r="C161" i="2"/>
  <c r="C162" i="2"/>
  <c r="D162" i="2" s="1"/>
  <c r="C163" i="2"/>
  <c r="D163" i="2" s="1"/>
  <c r="C164" i="2"/>
  <c r="D164" i="2" s="1"/>
  <c r="C165" i="2"/>
  <c r="D165" i="2" s="1"/>
  <c r="C166" i="2"/>
  <c r="D166" i="2" s="1"/>
  <c r="C167" i="2"/>
  <c r="D167" i="2" s="1"/>
  <c r="C168" i="2"/>
  <c r="D168" i="2" s="1"/>
  <c r="E168" i="2" s="1"/>
  <c r="C169" i="2"/>
  <c r="D169" i="2" s="1"/>
  <c r="C170" i="2"/>
  <c r="D170" i="2" s="1"/>
  <c r="C171" i="2"/>
  <c r="D171" i="2" s="1"/>
  <c r="C172" i="2"/>
  <c r="D172" i="2" s="1"/>
  <c r="C173" i="2"/>
  <c r="D173" i="2" s="1"/>
  <c r="C174" i="2"/>
  <c r="D174" i="2" s="1"/>
  <c r="C175" i="2"/>
  <c r="D175" i="2" s="1"/>
  <c r="C176" i="2"/>
  <c r="D176" i="2" s="1"/>
  <c r="C177" i="2"/>
  <c r="D177" i="2" s="1"/>
  <c r="E177" i="2" s="1"/>
  <c r="C178" i="2"/>
  <c r="D178" i="2" s="1"/>
  <c r="C179" i="2"/>
  <c r="D179" i="2" s="1"/>
  <c r="C180" i="2"/>
  <c r="D180" i="2" s="1"/>
  <c r="C181" i="2"/>
  <c r="D181" i="2" s="1"/>
  <c r="C182" i="2"/>
  <c r="D182" i="2" s="1"/>
  <c r="C183" i="2"/>
  <c r="D183" i="2" s="1"/>
  <c r="C184" i="2"/>
  <c r="D184" i="2" s="1"/>
  <c r="E184" i="2" s="1"/>
  <c r="C185" i="2"/>
  <c r="D185" i="2" s="1"/>
  <c r="C186" i="2"/>
  <c r="D186" i="2" s="1"/>
  <c r="C187" i="2"/>
  <c r="D187" i="2" s="1"/>
  <c r="C188" i="2"/>
  <c r="D188" i="2" s="1"/>
  <c r="C189" i="2"/>
  <c r="D189" i="2" s="1"/>
  <c r="C190" i="2"/>
  <c r="D190" i="2" s="1"/>
  <c r="C191" i="2"/>
  <c r="D191" i="2" s="1"/>
  <c r="C192" i="2"/>
  <c r="D192" i="2" s="1"/>
  <c r="C193" i="2"/>
  <c r="D193" i="2" s="1"/>
  <c r="C194" i="2"/>
  <c r="D194" i="2" s="1"/>
  <c r="C195" i="2"/>
  <c r="D195" i="2" s="1"/>
  <c r="C196" i="2"/>
  <c r="D196" i="2" s="1"/>
  <c r="C197" i="2"/>
  <c r="D197" i="2" s="1"/>
  <c r="C198" i="2"/>
  <c r="D198" i="2" s="1"/>
  <c r="C199" i="2"/>
  <c r="D199" i="2" s="1"/>
  <c r="C200" i="2"/>
  <c r="D200" i="2" s="1"/>
  <c r="E200" i="2" s="1"/>
  <c r="C201" i="2"/>
  <c r="D201" i="2" s="1"/>
  <c r="C202" i="2"/>
  <c r="D202" i="2" s="1"/>
  <c r="C203" i="2"/>
  <c r="D203" i="2" s="1"/>
  <c r="C204" i="2"/>
  <c r="D204" i="2" s="1"/>
  <c r="C205" i="2"/>
  <c r="D205" i="2" s="1"/>
  <c r="C206" i="2"/>
  <c r="D206" i="2" s="1"/>
  <c r="C207" i="2"/>
  <c r="D207" i="2" s="1"/>
  <c r="C208" i="2"/>
  <c r="D208" i="2" s="1"/>
  <c r="C209" i="2"/>
  <c r="D209" i="2" s="1"/>
  <c r="C210" i="2"/>
  <c r="D210" i="2" s="1"/>
  <c r="C211" i="2"/>
  <c r="D211" i="2" s="1"/>
  <c r="C212" i="2"/>
  <c r="D212" i="2" s="1"/>
  <c r="C213" i="2"/>
  <c r="D213" i="2" s="1"/>
  <c r="C214" i="2"/>
  <c r="D214" i="2" s="1"/>
  <c r="C215" i="2"/>
  <c r="D215" i="2" s="1"/>
  <c r="C216" i="2"/>
  <c r="D216" i="2" s="1"/>
  <c r="E216" i="2" s="1"/>
  <c r="C217" i="2"/>
  <c r="D217" i="2" s="1"/>
  <c r="C218" i="2"/>
  <c r="D218" i="2" s="1"/>
  <c r="C219" i="2"/>
  <c r="D219" i="2" s="1"/>
  <c r="C220" i="2"/>
  <c r="D220" i="2" s="1"/>
  <c r="C221" i="2"/>
  <c r="D221" i="2" s="1"/>
  <c r="C222" i="2"/>
  <c r="D222" i="2" s="1"/>
  <c r="C223" i="2"/>
  <c r="D223" i="2" s="1"/>
  <c r="C224" i="2"/>
  <c r="D224" i="2" s="1"/>
  <c r="C225" i="2"/>
  <c r="D225" i="2" s="1"/>
  <c r="C226" i="2"/>
  <c r="D226" i="2" s="1"/>
  <c r="C227" i="2"/>
  <c r="D227" i="2" s="1"/>
  <c r="C228" i="2"/>
  <c r="D228" i="2" s="1"/>
  <c r="C229" i="2"/>
  <c r="D229" i="2" s="1"/>
  <c r="C230" i="2"/>
  <c r="D230" i="2" s="1"/>
  <c r="C231" i="2"/>
  <c r="D231" i="2" s="1"/>
  <c r="C232" i="2"/>
  <c r="D232" i="2" s="1"/>
  <c r="E232" i="2" s="1"/>
  <c r="C233" i="2"/>
  <c r="D233" i="2" s="1"/>
  <c r="C234" i="2"/>
  <c r="D234" i="2" s="1"/>
  <c r="C235" i="2"/>
  <c r="D235" i="2" s="1"/>
  <c r="C236" i="2"/>
  <c r="D236" i="2" s="1"/>
  <c r="C237" i="2"/>
  <c r="D237" i="2" s="1"/>
  <c r="C238" i="2"/>
  <c r="D238" i="2" s="1"/>
  <c r="C239" i="2"/>
  <c r="D239" i="2" s="1"/>
  <c r="C240" i="2"/>
  <c r="D240" i="2" s="1"/>
  <c r="C241" i="2"/>
  <c r="D241" i="2" s="1"/>
  <c r="C242" i="2"/>
  <c r="D242" i="2" s="1"/>
  <c r="C243" i="2"/>
  <c r="D243" i="2" s="1"/>
  <c r="C244" i="2"/>
  <c r="D244" i="2" s="1"/>
  <c r="C245" i="2"/>
  <c r="D245" i="2" s="1"/>
  <c r="C246" i="2"/>
  <c r="D246" i="2" s="1"/>
  <c r="C247" i="2"/>
  <c r="D247" i="2" s="1"/>
  <c r="C248" i="2"/>
  <c r="D248" i="2" s="1"/>
  <c r="E248" i="2" s="1"/>
  <c r="C249" i="2"/>
  <c r="D249" i="2" s="1"/>
  <c r="C250" i="2"/>
  <c r="D250" i="2" s="1"/>
  <c r="C251" i="2"/>
  <c r="D251" i="2" s="1"/>
  <c r="C252" i="2"/>
  <c r="D252" i="2" s="1"/>
  <c r="C253" i="2"/>
  <c r="D253" i="2" s="1"/>
  <c r="C254" i="2"/>
  <c r="D254" i="2" s="1"/>
  <c r="C255" i="2"/>
  <c r="D255" i="2" s="1"/>
  <c r="C256" i="2"/>
  <c r="D256" i="2" s="1"/>
  <c r="C257" i="2"/>
  <c r="D257" i="2" s="1"/>
  <c r="C258" i="2"/>
  <c r="D258" i="2" s="1"/>
  <c r="C259" i="2"/>
  <c r="D259" i="2" s="1"/>
  <c r="C260" i="2"/>
  <c r="D260" i="2" s="1"/>
  <c r="C261" i="2"/>
  <c r="D261" i="2" s="1"/>
  <c r="C262" i="2"/>
  <c r="D262" i="2" s="1"/>
  <c r="C263" i="2"/>
  <c r="D263" i="2" s="1"/>
  <c r="C264" i="2"/>
  <c r="D264" i="2" s="1"/>
  <c r="E264" i="2" s="1"/>
  <c r="C265" i="2"/>
  <c r="D265" i="2" s="1"/>
  <c r="C266" i="2"/>
  <c r="D266" i="2" s="1"/>
  <c r="C267" i="2"/>
  <c r="D267" i="2" s="1"/>
  <c r="C268" i="2"/>
  <c r="D268" i="2" s="1"/>
  <c r="C269" i="2"/>
  <c r="D269" i="2" s="1"/>
  <c r="C270" i="2"/>
  <c r="D270" i="2" s="1"/>
  <c r="C271" i="2"/>
  <c r="D271" i="2" s="1"/>
  <c r="C272" i="2"/>
  <c r="D272" i="2" s="1"/>
  <c r="C273" i="2"/>
  <c r="D273" i="2" s="1"/>
  <c r="C274" i="2"/>
  <c r="D274" i="2" s="1"/>
  <c r="C275" i="2"/>
  <c r="D275" i="2" s="1"/>
  <c r="C276" i="2"/>
  <c r="D276" i="2" s="1"/>
  <c r="C277" i="2"/>
  <c r="D277" i="2" s="1"/>
  <c r="C278" i="2"/>
  <c r="D278" i="2" s="1"/>
  <c r="C279" i="2"/>
  <c r="D279" i="2" s="1"/>
  <c r="C280" i="2"/>
  <c r="D280" i="2" s="1"/>
  <c r="E280" i="2" s="1"/>
  <c r="C281" i="2"/>
  <c r="D281" i="2" s="1"/>
  <c r="C282" i="2"/>
  <c r="D282" i="2" s="1"/>
  <c r="C283" i="2"/>
  <c r="D283" i="2" s="1"/>
  <c r="C284" i="2"/>
  <c r="D284" i="2" s="1"/>
  <c r="C285" i="2"/>
  <c r="D285" i="2" s="1"/>
  <c r="C286" i="2"/>
  <c r="D286" i="2" s="1"/>
  <c r="C287" i="2"/>
  <c r="D287" i="2" s="1"/>
  <c r="C288" i="2"/>
  <c r="D288" i="2" s="1"/>
  <c r="C289" i="2"/>
  <c r="D289" i="2" s="1"/>
  <c r="C290" i="2"/>
  <c r="D290" i="2" s="1"/>
  <c r="C291" i="2"/>
  <c r="D291" i="2" s="1"/>
  <c r="C292" i="2"/>
  <c r="D292" i="2" s="1"/>
  <c r="C293" i="2"/>
  <c r="D293" i="2" s="1"/>
  <c r="C294" i="2"/>
  <c r="D294" i="2" s="1"/>
  <c r="C295" i="2"/>
  <c r="D295" i="2" s="1"/>
  <c r="C296" i="2"/>
  <c r="C297" i="2"/>
  <c r="D297" i="2" s="1"/>
  <c r="C298" i="2"/>
  <c r="D298" i="2" s="1"/>
  <c r="C299" i="2"/>
  <c r="D299" i="2" s="1"/>
  <c r="C300" i="2"/>
  <c r="D300" i="2" s="1"/>
  <c r="C301" i="2"/>
  <c r="D301" i="2" s="1"/>
  <c r="C302" i="2"/>
  <c r="D302" i="2" s="1"/>
  <c r="C303" i="2"/>
  <c r="D303" i="2" s="1"/>
  <c r="C304" i="2"/>
  <c r="D304" i="2" s="1"/>
  <c r="C305" i="2"/>
  <c r="D305" i="2" s="1"/>
  <c r="C306" i="2"/>
  <c r="D306" i="2" s="1"/>
  <c r="C307" i="2"/>
  <c r="D307" i="2" s="1"/>
  <c r="C308" i="2"/>
  <c r="D308" i="2" s="1"/>
  <c r="C309" i="2"/>
  <c r="D309" i="2" s="1"/>
  <c r="C310" i="2"/>
  <c r="D310" i="2" s="1"/>
  <c r="C311" i="2"/>
  <c r="D311" i="2" s="1"/>
  <c r="C312" i="2"/>
  <c r="D312" i="2" s="1"/>
  <c r="E312" i="2" s="1"/>
  <c r="C313" i="2"/>
  <c r="D313" i="2" s="1"/>
  <c r="C314" i="2"/>
  <c r="D314" i="2" s="1"/>
  <c r="C315" i="2"/>
  <c r="D315" i="2" s="1"/>
  <c r="C316" i="2"/>
  <c r="D316" i="2" s="1"/>
  <c r="C317" i="2"/>
  <c r="D317" i="2" s="1"/>
  <c r="C318" i="2"/>
  <c r="D318" i="2" s="1"/>
  <c r="C319" i="2"/>
  <c r="D319" i="2" s="1"/>
  <c r="C320" i="2"/>
  <c r="D320" i="2" s="1"/>
  <c r="C321" i="2"/>
  <c r="D321" i="2" s="1"/>
  <c r="C322" i="2"/>
  <c r="D322" i="2" s="1"/>
  <c r="C323" i="2"/>
  <c r="D323" i="2" s="1"/>
  <c r="C324" i="2"/>
  <c r="D324" i="2" s="1"/>
  <c r="C325" i="2"/>
  <c r="D325" i="2" s="1"/>
  <c r="C326" i="2"/>
  <c r="D326" i="2" s="1"/>
  <c r="C327" i="2"/>
  <c r="D327" i="2" s="1"/>
  <c r="C328" i="2"/>
  <c r="D328" i="2" s="1"/>
  <c r="E328" i="2" s="1"/>
  <c r="C329" i="2"/>
  <c r="D329" i="2" s="1"/>
  <c r="C330" i="2"/>
  <c r="D330" i="2" s="1"/>
  <c r="C331" i="2"/>
  <c r="D331" i="2" s="1"/>
  <c r="C332" i="2"/>
  <c r="D332" i="2" s="1"/>
  <c r="C333" i="2"/>
  <c r="D333" i="2" s="1"/>
  <c r="C334" i="2"/>
  <c r="D334" i="2" s="1"/>
  <c r="C335" i="2"/>
  <c r="D335" i="2" s="1"/>
  <c r="C336" i="2"/>
  <c r="D336" i="2" s="1"/>
  <c r="C337" i="2"/>
  <c r="D337" i="2" s="1"/>
  <c r="C338" i="2"/>
  <c r="D338" i="2" s="1"/>
  <c r="C339" i="2"/>
  <c r="D339" i="2" s="1"/>
  <c r="C340" i="2"/>
  <c r="D340" i="2" s="1"/>
  <c r="C341" i="2"/>
  <c r="D341" i="2" s="1"/>
  <c r="C342" i="2"/>
  <c r="D342" i="2" s="1"/>
  <c r="C343" i="2"/>
  <c r="D343" i="2" s="1"/>
  <c r="C344" i="2"/>
  <c r="D344" i="2" s="1"/>
  <c r="E344" i="2" s="1"/>
  <c r="C345" i="2"/>
  <c r="D345" i="2" s="1"/>
  <c r="C346" i="2"/>
  <c r="D346" i="2" s="1"/>
  <c r="C347" i="2"/>
  <c r="D347" i="2" s="1"/>
  <c r="C348" i="2"/>
  <c r="D348" i="2" s="1"/>
  <c r="C349" i="2"/>
  <c r="D349" i="2" s="1"/>
  <c r="C350" i="2"/>
  <c r="D350" i="2" s="1"/>
  <c r="C351" i="2"/>
  <c r="D351" i="2" s="1"/>
  <c r="C352" i="2"/>
  <c r="D352" i="2" s="1"/>
  <c r="C353" i="2"/>
  <c r="D353" i="2" s="1"/>
  <c r="C354" i="2"/>
  <c r="D354" i="2" s="1"/>
  <c r="C355" i="2"/>
  <c r="D355" i="2" s="1"/>
  <c r="C356" i="2"/>
  <c r="D356" i="2" s="1"/>
  <c r="C357" i="2"/>
  <c r="D357" i="2" s="1"/>
  <c r="C358" i="2"/>
  <c r="D358" i="2" s="1"/>
  <c r="C359" i="2"/>
  <c r="D359" i="2" s="1"/>
  <c r="C360" i="2"/>
  <c r="D360" i="2" s="1"/>
  <c r="E360" i="2" s="1"/>
  <c r="C361" i="2"/>
  <c r="D361" i="2" s="1"/>
  <c r="C362" i="2"/>
  <c r="D362" i="2" s="1"/>
  <c r="C363" i="2"/>
  <c r="D363" i="2" s="1"/>
  <c r="C364" i="2"/>
  <c r="D364" i="2" s="1"/>
  <c r="C365" i="2"/>
  <c r="D365" i="2" s="1"/>
  <c r="C366" i="2"/>
  <c r="D366" i="2" s="1"/>
  <c r="C367" i="2"/>
  <c r="D367" i="2" s="1"/>
  <c r="C368" i="2"/>
  <c r="D368" i="2" s="1"/>
  <c r="C369" i="2"/>
  <c r="D369" i="2" s="1"/>
  <c r="C370" i="2"/>
  <c r="D370" i="2" s="1"/>
  <c r="C371" i="2"/>
  <c r="D371" i="2" s="1"/>
  <c r="C11" i="2"/>
  <c r="D11" i="2" s="1"/>
  <c r="E11" i="2" s="1"/>
  <c r="N33" i="2"/>
  <c r="N32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11" i="2"/>
  <c r="A358" i="2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15" i="2"/>
  <c r="A16" i="2"/>
  <c r="A17" i="2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13" i="2"/>
  <c r="A14" i="2"/>
  <c r="A12" i="2"/>
  <c r="N29" i="2"/>
  <c r="Q15" i="2"/>
  <c r="Q14" i="2"/>
  <c r="E129" i="2" l="1"/>
  <c r="E113" i="2"/>
  <c r="F48" i="2"/>
  <c r="E65" i="2"/>
  <c r="E50" i="2"/>
  <c r="E49" i="2"/>
  <c r="E295" i="2"/>
  <c r="F294" i="2"/>
  <c r="E167" i="2"/>
  <c r="F166" i="2"/>
  <c r="E342" i="2"/>
  <c r="F341" i="2"/>
  <c r="E182" i="2"/>
  <c r="F181" i="2"/>
  <c r="E38" i="2"/>
  <c r="F37" i="2"/>
  <c r="E341" i="2"/>
  <c r="F340" i="2"/>
  <c r="E229" i="2"/>
  <c r="F228" i="2"/>
  <c r="E213" i="2"/>
  <c r="F212" i="2"/>
  <c r="E197" i="2"/>
  <c r="F196" i="2"/>
  <c r="E181" i="2"/>
  <c r="F180" i="2"/>
  <c r="E165" i="2"/>
  <c r="F164" i="2"/>
  <c r="E149" i="2"/>
  <c r="F148" i="2"/>
  <c r="E133" i="2"/>
  <c r="F132" i="2"/>
  <c r="E117" i="2"/>
  <c r="F116" i="2"/>
  <c r="E101" i="2"/>
  <c r="F100" i="2"/>
  <c r="E85" i="2"/>
  <c r="F84" i="2"/>
  <c r="E69" i="2"/>
  <c r="F68" i="2"/>
  <c r="E53" i="2"/>
  <c r="F52" i="2"/>
  <c r="E37" i="2"/>
  <c r="F36" i="2"/>
  <c r="E21" i="2"/>
  <c r="F20" i="2"/>
  <c r="E215" i="2"/>
  <c r="F214" i="2"/>
  <c r="E150" i="2"/>
  <c r="F149" i="2"/>
  <c r="E357" i="2"/>
  <c r="F356" i="2"/>
  <c r="E356" i="2"/>
  <c r="F355" i="2"/>
  <c r="E212" i="2"/>
  <c r="F211" i="2"/>
  <c r="E196" i="2"/>
  <c r="F195" i="2"/>
  <c r="E180" i="2"/>
  <c r="F179" i="2"/>
  <c r="E164" i="2"/>
  <c r="F163" i="2"/>
  <c r="E148" i="2"/>
  <c r="F147" i="2"/>
  <c r="E132" i="2"/>
  <c r="F131" i="2"/>
  <c r="E116" i="2"/>
  <c r="F115" i="2"/>
  <c r="E100" i="2"/>
  <c r="F99" i="2"/>
  <c r="E84" i="2"/>
  <c r="F83" i="2"/>
  <c r="E68" i="2"/>
  <c r="F67" i="2"/>
  <c r="E52" i="2"/>
  <c r="F51" i="2"/>
  <c r="E36" i="2"/>
  <c r="F35" i="2"/>
  <c r="E20" i="2"/>
  <c r="F19" i="2"/>
  <c r="E135" i="2"/>
  <c r="F134" i="2"/>
  <c r="E310" i="2"/>
  <c r="F309" i="2"/>
  <c r="E22" i="2"/>
  <c r="F21" i="2"/>
  <c r="E244" i="2"/>
  <c r="F243" i="2"/>
  <c r="E259" i="2"/>
  <c r="F258" i="2"/>
  <c r="E211" i="2"/>
  <c r="F210" i="2"/>
  <c r="E195" i="2"/>
  <c r="F194" i="2"/>
  <c r="E179" i="2"/>
  <c r="F178" i="2"/>
  <c r="E163" i="2"/>
  <c r="F162" i="2"/>
  <c r="E147" i="2"/>
  <c r="F146" i="2"/>
  <c r="E131" i="2"/>
  <c r="F130" i="2"/>
  <c r="E115" i="2"/>
  <c r="F114" i="2"/>
  <c r="E99" i="2"/>
  <c r="F98" i="2"/>
  <c r="E83" i="2"/>
  <c r="F82" i="2"/>
  <c r="E67" i="2"/>
  <c r="F66" i="2"/>
  <c r="E51" i="2"/>
  <c r="F50" i="2"/>
  <c r="E35" i="2"/>
  <c r="F34" i="2"/>
  <c r="E19" i="2"/>
  <c r="F18" i="2"/>
  <c r="E279" i="2"/>
  <c r="F278" i="2"/>
  <c r="E166" i="2"/>
  <c r="F165" i="2"/>
  <c r="E340" i="2"/>
  <c r="F339" i="2"/>
  <c r="E243" i="2"/>
  <c r="F242" i="2"/>
  <c r="F369" i="2"/>
  <c r="F371" i="2"/>
  <c r="E370" i="2"/>
  <c r="F337" i="2"/>
  <c r="E338" i="2"/>
  <c r="F305" i="2"/>
  <c r="E306" i="2"/>
  <c r="F289" i="2"/>
  <c r="E290" i="2"/>
  <c r="F257" i="2"/>
  <c r="E258" i="2"/>
  <c r="F241" i="2"/>
  <c r="E242" i="2"/>
  <c r="F225" i="2"/>
  <c r="E226" i="2"/>
  <c r="F209" i="2"/>
  <c r="E210" i="2"/>
  <c r="F193" i="2"/>
  <c r="E194" i="2"/>
  <c r="F177" i="2"/>
  <c r="E178" i="2"/>
  <c r="F161" i="2"/>
  <c r="E162" i="2"/>
  <c r="F145" i="2"/>
  <c r="E146" i="2"/>
  <c r="F129" i="2"/>
  <c r="E130" i="2"/>
  <c r="F113" i="2"/>
  <c r="E114" i="2"/>
  <c r="F97" i="2"/>
  <c r="E98" i="2"/>
  <c r="F81" i="2"/>
  <c r="E82" i="2"/>
  <c r="E343" i="2"/>
  <c r="F342" i="2"/>
  <c r="E103" i="2"/>
  <c r="F102" i="2"/>
  <c r="E326" i="2"/>
  <c r="F325" i="2"/>
  <c r="E118" i="2"/>
  <c r="F117" i="2"/>
  <c r="E325" i="2"/>
  <c r="F324" i="2"/>
  <c r="E308" i="2"/>
  <c r="F307" i="2"/>
  <c r="E227" i="2"/>
  <c r="F226" i="2"/>
  <c r="F353" i="2"/>
  <c r="E354" i="2"/>
  <c r="F321" i="2"/>
  <c r="E322" i="2"/>
  <c r="F273" i="2"/>
  <c r="E274" i="2"/>
  <c r="F368" i="2"/>
  <c r="E369" i="2"/>
  <c r="E353" i="2"/>
  <c r="F352" i="2"/>
  <c r="F336" i="2"/>
  <c r="E337" i="2"/>
  <c r="F320" i="2"/>
  <c r="E321" i="2"/>
  <c r="F304" i="2"/>
  <c r="E305" i="2"/>
  <c r="E289" i="2"/>
  <c r="F288" i="2"/>
  <c r="F272" i="2"/>
  <c r="E273" i="2"/>
  <c r="F256" i="2"/>
  <c r="E257" i="2"/>
  <c r="E241" i="2"/>
  <c r="F240" i="2"/>
  <c r="E225" i="2"/>
  <c r="F224" i="2"/>
  <c r="F208" i="2"/>
  <c r="E209" i="2"/>
  <c r="F192" i="2"/>
  <c r="E193" i="2"/>
  <c r="F96" i="2"/>
  <c r="E247" i="2"/>
  <c r="F246" i="2"/>
  <c r="E262" i="2"/>
  <c r="F261" i="2"/>
  <c r="E102" i="2"/>
  <c r="F101" i="2"/>
  <c r="E293" i="2"/>
  <c r="F292" i="2"/>
  <c r="E292" i="2"/>
  <c r="F291" i="2"/>
  <c r="E291" i="2"/>
  <c r="F290" i="2"/>
  <c r="F367" i="2"/>
  <c r="E368" i="2"/>
  <c r="F351" i="2"/>
  <c r="E352" i="2"/>
  <c r="F335" i="2"/>
  <c r="E336" i="2"/>
  <c r="F319" i="2"/>
  <c r="E320" i="2"/>
  <c r="F303" i="2"/>
  <c r="E304" i="2"/>
  <c r="F287" i="2"/>
  <c r="E288" i="2"/>
  <c r="F271" i="2"/>
  <c r="E272" i="2"/>
  <c r="F255" i="2"/>
  <c r="E256" i="2"/>
  <c r="F239" i="2"/>
  <c r="E240" i="2"/>
  <c r="F223" i="2"/>
  <c r="E224" i="2"/>
  <c r="F207" i="2"/>
  <c r="E208" i="2"/>
  <c r="F191" i="2"/>
  <c r="E192" i="2"/>
  <c r="F175" i="2"/>
  <c r="E176" i="2"/>
  <c r="F159" i="2"/>
  <c r="E160" i="2"/>
  <c r="F143" i="2"/>
  <c r="E144" i="2"/>
  <c r="F127" i="2"/>
  <c r="E128" i="2"/>
  <c r="F111" i="2"/>
  <c r="E112" i="2"/>
  <c r="F95" i="2"/>
  <c r="E96" i="2"/>
  <c r="F79" i="2"/>
  <c r="E80" i="2"/>
  <c r="F63" i="2"/>
  <c r="E64" i="2"/>
  <c r="F47" i="2"/>
  <c r="E48" i="2"/>
  <c r="F31" i="2"/>
  <c r="E32" i="2"/>
  <c r="F15" i="2"/>
  <c r="E16" i="2"/>
  <c r="E327" i="2"/>
  <c r="F326" i="2"/>
  <c r="E199" i="2"/>
  <c r="F198" i="2"/>
  <c r="E230" i="2"/>
  <c r="F229" i="2"/>
  <c r="E70" i="2"/>
  <c r="F69" i="2"/>
  <c r="E277" i="2"/>
  <c r="F276" i="2"/>
  <c r="E260" i="2"/>
  <c r="F259" i="2"/>
  <c r="E275" i="2"/>
  <c r="F274" i="2"/>
  <c r="F366" i="2"/>
  <c r="E367" i="2"/>
  <c r="F350" i="2"/>
  <c r="E351" i="2"/>
  <c r="F334" i="2"/>
  <c r="E335" i="2"/>
  <c r="F318" i="2"/>
  <c r="E319" i="2"/>
  <c r="F302" i="2"/>
  <c r="E303" i="2"/>
  <c r="F286" i="2"/>
  <c r="E287" i="2"/>
  <c r="F270" i="2"/>
  <c r="E271" i="2"/>
  <c r="F254" i="2"/>
  <c r="E255" i="2"/>
  <c r="F238" i="2"/>
  <c r="E239" i="2"/>
  <c r="F222" i="2"/>
  <c r="E223" i="2"/>
  <c r="F206" i="2"/>
  <c r="E207" i="2"/>
  <c r="F190" i="2"/>
  <c r="E191" i="2"/>
  <c r="F174" i="2"/>
  <c r="E175" i="2"/>
  <c r="F158" i="2"/>
  <c r="E159" i="2"/>
  <c r="F142" i="2"/>
  <c r="E143" i="2"/>
  <c r="F126" i="2"/>
  <c r="E127" i="2"/>
  <c r="F110" i="2"/>
  <c r="E111" i="2"/>
  <c r="F94" i="2"/>
  <c r="E95" i="2"/>
  <c r="F78" i="2"/>
  <c r="E79" i="2"/>
  <c r="F62" i="2"/>
  <c r="E63" i="2"/>
  <c r="F46" i="2"/>
  <c r="E47" i="2"/>
  <c r="F30" i="2"/>
  <c r="E31" i="2"/>
  <c r="F14" i="2"/>
  <c r="E15" i="2"/>
  <c r="F176" i="2"/>
  <c r="F33" i="2"/>
  <c r="E311" i="2"/>
  <c r="F310" i="2"/>
  <c r="E183" i="2"/>
  <c r="F182" i="2"/>
  <c r="E198" i="2"/>
  <c r="F197" i="2"/>
  <c r="E54" i="2"/>
  <c r="F53" i="2"/>
  <c r="E261" i="2"/>
  <c r="F260" i="2"/>
  <c r="E324" i="2"/>
  <c r="F323" i="2"/>
  <c r="E339" i="2"/>
  <c r="F338" i="2"/>
  <c r="F365" i="2"/>
  <c r="E366" i="2"/>
  <c r="F285" i="2"/>
  <c r="E286" i="2"/>
  <c r="F269" i="2"/>
  <c r="E270" i="2"/>
  <c r="F253" i="2"/>
  <c r="E254" i="2"/>
  <c r="F237" i="2"/>
  <c r="E238" i="2"/>
  <c r="F221" i="2"/>
  <c r="E222" i="2"/>
  <c r="F205" i="2"/>
  <c r="E206" i="2"/>
  <c r="F189" i="2"/>
  <c r="E190" i="2"/>
  <c r="F173" i="2"/>
  <c r="E174" i="2"/>
  <c r="F157" i="2"/>
  <c r="E158" i="2"/>
  <c r="F141" i="2"/>
  <c r="E142" i="2"/>
  <c r="F125" i="2"/>
  <c r="E126" i="2"/>
  <c r="F109" i="2"/>
  <c r="E110" i="2"/>
  <c r="F93" i="2"/>
  <c r="E94" i="2"/>
  <c r="F77" i="2"/>
  <c r="E78" i="2"/>
  <c r="F61" i="2"/>
  <c r="E62" i="2"/>
  <c r="F45" i="2"/>
  <c r="E46" i="2"/>
  <c r="F29" i="2"/>
  <c r="E30" i="2"/>
  <c r="F13" i="2"/>
  <c r="E14" i="2"/>
  <c r="F32" i="2"/>
  <c r="E246" i="2"/>
  <c r="F245" i="2"/>
  <c r="E86" i="2"/>
  <c r="F85" i="2"/>
  <c r="E309" i="2"/>
  <c r="F308" i="2"/>
  <c r="E276" i="2"/>
  <c r="F275" i="2"/>
  <c r="E307" i="2"/>
  <c r="F306" i="2"/>
  <c r="F333" i="2"/>
  <c r="E334" i="2"/>
  <c r="E317" i="2"/>
  <c r="F316" i="2"/>
  <c r="E301" i="2"/>
  <c r="F300" i="2"/>
  <c r="E221" i="2"/>
  <c r="F220" i="2"/>
  <c r="E205" i="2"/>
  <c r="F204" i="2"/>
  <c r="E189" i="2"/>
  <c r="F188" i="2"/>
  <c r="E173" i="2"/>
  <c r="F172" i="2"/>
  <c r="E157" i="2"/>
  <c r="F156" i="2"/>
  <c r="E141" i="2"/>
  <c r="F140" i="2"/>
  <c r="E125" i="2"/>
  <c r="F124" i="2"/>
  <c r="E109" i="2"/>
  <c r="F108" i="2"/>
  <c r="E93" i="2"/>
  <c r="F92" i="2"/>
  <c r="E77" i="2"/>
  <c r="F76" i="2"/>
  <c r="E61" i="2"/>
  <c r="F60" i="2"/>
  <c r="E45" i="2"/>
  <c r="F44" i="2"/>
  <c r="E29" i="2"/>
  <c r="F28" i="2"/>
  <c r="F12" i="2"/>
  <c r="E13" i="2"/>
  <c r="F160" i="2"/>
  <c r="F80" i="2"/>
  <c r="E263" i="2"/>
  <c r="F262" i="2"/>
  <c r="E278" i="2"/>
  <c r="F277" i="2"/>
  <c r="E228" i="2"/>
  <c r="F227" i="2"/>
  <c r="E349" i="2"/>
  <c r="F348" i="2"/>
  <c r="E253" i="2"/>
  <c r="F252" i="2"/>
  <c r="F315" i="2"/>
  <c r="E316" i="2"/>
  <c r="F299" i="2"/>
  <c r="E300" i="2"/>
  <c r="E284" i="2"/>
  <c r="F283" i="2"/>
  <c r="F267" i="2"/>
  <c r="E268" i="2"/>
  <c r="F251" i="2"/>
  <c r="E252" i="2"/>
  <c r="F235" i="2"/>
  <c r="E236" i="2"/>
  <c r="F219" i="2"/>
  <c r="E220" i="2"/>
  <c r="F203" i="2"/>
  <c r="E204" i="2"/>
  <c r="F187" i="2"/>
  <c r="E188" i="2"/>
  <c r="E172" i="2"/>
  <c r="F171" i="2"/>
  <c r="E156" i="2"/>
  <c r="F155" i="2"/>
  <c r="E140" i="2"/>
  <c r="F139" i="2"/>
  <c r="E124" i="2"/>
  <c r="F123" i="2"/>
  <c r="E108" i="2"/>
  <c r="F107" i="2"/>
  <c r="F91" i="2"/>
  <c r="E92" i="2"/>
  <c r="E76" i="2"/>
  <c r="F75" i="2"/>
  <c r="F59" i="2"/>
  <c r="E60" i="2"/>
  <c r="F43" i="2"/>
  <c r="E44" i="2"/>
  <c r="F27" i="2"/>
  <c r="E28" i="2"/>
  <c r="E151" i="2"/>
  <c r="F150" i="2"/>
  <c r="E358" i="2"/>
  <c r="F357" i="2"/>
  <c r="E134" i="2"/>
  <c r="F133" i="2"/>
  <c r="E245" i="2"/>
  <c r="F244" i="2"/>
  <c r="E355" i="2"/>
  <c r="F354" i="2"/>
  <c r="F349" i="2"/>
  <c r="E350" i="2"/>
  <c r="E365" i="2"/>
  <c r="F364" i="2"/>
  <c r="E269" i="2"/>
  <c r="F268" i="2"/>
  <c r="F347" i="2"/>
  <c r="E348" i="2"/>
  <c r="E347" i="2"/>
  <c r="F346" i="2"/>
  <c r="E331" i="2"/>
  <c r="F330" i="2"/>
  <c r="E315" i="2"/>
  <c r="F314" i="2"/>
  <c r="E299" i="2"/>
  <c r="F298" i="2"/>
  <c r="E283" i="2"/>
  <c r="F282" i="2"/>
  <c r="E267" i="2"/>
  <c r="F266" i="2"/>
  <c r="E251" i="2"/>
  <c r="F250" i="2"/>
  <c r="E235" i="2"/>
  <c r="F234" i="2"/>
  <c r="E219" i="2"/>
  <c r="F218" i="2"/>
  <c r="E203" i="2"/>
  <c r="F202" i="2"/>
  <c r="E187" i="2"/>
  <c r="F186" i="2"/>
  <c r="E171" i="2"/>
  <c r="F170" i="2"/>
  <c r="E155" i="2"/>
  <c r="F154" i="2"/>
  <c r="E139" i="2"/>
  <c r="F138" i="2"/>
  <c r="E123" i="2"/>
  <c r="F122" i="2"/>
  <c r="E107" i="2"/>
  <c r="F106" i="2"/>
  <c r="E91" i="2"/>
  <c r="F90" i="2"/>
  <c r="E75" i="2"/>
  <c r="F74" i="2"/>
  <c r="E59" i="2"/>
  <c r="F58" i="2"/>
  <c r="E43" i="2"/>
  <c r="F42" i="2"/>
  <c r="E27" i="2"/>
  <c r="F26" i="2"/>
  <c r="E359" i="2"/>
  <c r="F358" i="2"/>
  <c r="E119" i="2"/>
  <c r="F118" i="2"/>
  <c r="E294" i="2"/>
  <c r="F293" i="2"/>
  <c r="E323" i="2"/>
  <c r="F322" i="2"/>
  <c r="F301" i="2"/>
  <c r="E302" i="2"/>
  <c r="E285" i="2"/>
  <c r="F284" i="2"/>
  <c r="F331" i="2"/>
  <c r="E332" i="2"/>
  <c r="E346" i="2"/>
  <c r="F345" i="2"/>
  <c r="E314" i="2"/>
  <c r="F313" i="2"/>
  <c r="E282" i="2"/>
  <c r="F281" i="2"/>
  <c r="E250" i="2"/>
  <c r="F249" i="2"/>
  <c r="E234" i="2"/>
  <c r="F233" i="2"/>
  <c r="E202" i="2"/>
  <c r="F201" i="2"/>
  <c r="E186" i="2"/>
  <c r="F185" i="2"/>
  <c r="E170" i="2"/>
  <c r="F169" i="2"/>
  <c r="E154" i="2"/>
  <c r="F153" i="2"/>
  <c r="E138" i="2"/>
  <c r="F137" i="2"/>
  <c r="E122" i="2"/>
  <c r="F121" i="2"/>
  <c r="E106" i="2"/>
  <c r="F105" i="2"/>
  <c r="E90" i="2"/>
  <c r="F89" i="2"/>
  <c r="E74" i="2"/>
  <c r="F73" i="2"/>
  <c r="E58" i="2"/>
  <c r="F57" i="2"/>
  <c r="E42" i="2"/>
  <c r="F41" i="2"/>
  <c r="E26" i="2"/>
  <c r="F25" i="2"/>
  <c r="F144" i="2"/>
  <c r="F17" i="2"/>
  <c r="E231" i="2"/>
  <c r="F230" i="2"/>
  <c r="E214" i="2"/>
  <c r="F213" i="2"/>
  <c r="E371" i="2"/>
  <c r="F370" i="2"/>
  <c r="F317" i="2"/>
  <c r="E318" i="2"/>
  <c r="E333" i="2"/>
  <c r="F332" i="2"/>
  <c r="E237" i="2"/>
  <c r="F236" i="2"/>
  <c r="F363" i="2"/>
  <c r="E364" i="2"/>
  <c r="E363" i="2"/>
  <c r="F362" i="2"/>
  <c r="E362" i="2"/>
  <c r="F361" i="2"/>
  <c r="E330" i="2"/>
  <c r="F329" i="2"/>
  <c r="E298" i="2"/>
  <c r="F297" i="2"/>
  <c r="E266" i="2"/>
  <c r="F265" i="2"/>
  <c r="E218" i="2"/>
  <c r="F217" i="2"/>
  <c r="E361" i="2"/>
  <c r="F360" i="2"/>
  <c r="E345" i="2"/>
  <c r="F344" i="2"/>
  <c r="E329" i="2"/>
  <c r="F328" i="2"/>
  <c r="E313" i="2"/>
  <c r="F312" i="2"/>
  <c r="E297" i="2"/>
  <c r="F296" i="2"/>
  <c r="E281" i="2"/>
  <c r="F280" i="2"/>
  <c r="E265" i="2"/>
  <c r="F264" i="2"/>
  <c r="E249" i="2"/>
  <c r="F248" i="2"/>
  <c r="E233" i="2"/>
  <c r="F232" i="2"/>
  <c r="E217" i="2"/>
  <c r="F216" i="2"/>
  <c r="E201" i="2"/>
  <c r="F200" i="2"/>
  <c r="E185" i="2"/>
  <c r="F184" i="2"/>
  <c r="E169" i="2"/>
  <c r="F168" i="2"/>
  <c r="F65" i="2"/>
  <c r="F16" i="2"/>
  <c r="F152" i="2"/>
  <c r="F136" i="2"/>
  <c r="F120" i="2"/>
  <c r="F104" i="2"/>
  <c r="F88" i="2"/>
  <c r="F72" i="2"/>
  <c r="F56" i="2"/>
  <c r="F40" i="2"/>
  <c r="F24" i="2"/>
  <c r="F359" i="2"/>
  <c r="F343" i="2"/>
  <c r="F327" i="2"/>
  <c r="F311" i="2"/>
  <c r="F295" i="2"/>
  <c r="F279" i="2"/>
  <c r="F263" i="2"/>
  <c r="F247" i="2"/>
  <c r="F231" i="2"/>
  <c r="F215" i="2"/>
  <c r="F199" i="2"/>
  <c r="F183" i="2"/>
  <c r="F167" i="2"/>
  <c r="F151" i="2"/>
  <c r="F135" i="2"/>
  <c r="F119" i="2"/>
  <c r="F103" i="2"/>
  <c r="F87" i="2"/>
  <c r="F71" i="2"/>
  <c r="F55" i="2"/>
  <c r="F39" i="2"/>
  <c r="F23" i="2"/>
  <c r="F86" i="2"/>
  <c r="F70" i="2"/>
  <c r="F54" i="2"/>
  <c r="F38" i="2"/>
  <c r="F22" i="2"/>
  <c r="E50" i="1"/>
  <c r="F50" i="1"/>
  <c r="G50" i="1"/>
  <c r="H50" i="1"/>
  <c r="I50" i="1"/>
  <c r="J50" i="1"/>
  <c r="K50" i="1"/>
  <c r="L50" i="1"/>
  <c r="M50" i="1"/>
  <c r="D50" i="1"/>
  <c r="D37" i="1"/>
  <c r="E49" i="1"/>
  <c r="F49" i="1"/>
  <c r="G49" i="1"/>
  <c r="H49" i="1"/>
  <c r="I49" i="1"/>
  <c r="J49" i="1"/>
  <c r="K49" i="1"/>
  <c r="L49" i="1"/>
  <c r="M49" i="1"/>
  <c r="D49" i="1"/>
  <c r="J47" i="1"/>
  <c r="K47" i="1"/>
  <c r="L47" i="1"/>
  <c r="M47" i="1"/>
  <c r="I47" i="1"/>
  <c r="F47" i="1"/>
  <c r="G47" i="1"/>
  <c r="H47" i="1"/>
  <c r="E47" i="1"/>
  <c r="D47" i="1"/>
  <c r="D34" i="1"/>
  <c r="E46" i="1"/>
  <c r="F46" i="1"/>
  <c r="G46" i="1"/>
  <c r="H46" i="1"/>
  <c r="I46" i="1"/>
  <c r="J46" i="1"/>
  <c r="K46" i="1"/>
  <c r="L46" i="1"/>
  <c r="M46" i="1"/>
  <c r="D46" i="1"/>
  <c r="J33" i="1"/>
  <c r="F37" i="1"/>
  <c r="G37" i="1"/>
  <c r="H37" i="1"/>
  <c r="I37" i="1"/>
  <c r="J37" i="1"/>
  <c r="K37" i="1"/>
  <c r="L37" i="1"/>
  <c r="E37" i="1"/>
  <c r="E36" i="1"/>
  <c r="F36" i="1"/>
  <c r="G36" i="1"/>
  <c r="H36" i="1"/>
  <c r="I36" i="1"/>
  <c r="J36" i="1"/>
  <c r="K36" i="1"/>
  <c r="L36" i="1"/>
  <c r="D36" i="1"/>
  <c r="L34" i="1"/>
  <c r="H34" i="1"/>
  <c r="I34" i="1"/>
  <c r="J34" i="1"/>
  <c r="K34" i="1"/>
  <c r="G34" i="1"/>
  <c r="F34" i="1"/>
  <c r="E34" i="1"/>
  <c r="E33" i="1"/>
  <c r="F33" i="1"/>
  <c r="G33" i="1"/>
  <c r="H33" i="1"/>
  <c r="I33" i="1"/>
  <c r="K33" i="1"/>
  <c r="L33" i="1"/>
  <c r="D33" i="1"/>
  <c r="N30" i="2" l="1" a="1"/>
  <c r="N3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tc={DF690008-EC8F-4E83-B7BE-4AF0A897D415}</author>
  </authors>
  <commentList>
    <comment ref="J15" authorId="0" shapeId="0" xr:uid="{DF690008-EC8F-4E83-B7BE-4AF0A897D415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<sst xmlns="http://schemas.openxmlformats.org/spreadsheetml/2006/main" count="166" uniqueCount="126">
  <si>
    <t>SuperFlow SF-110 Test Data</t>
  </si>
  <si>
    <t>Test Description:</t>
  </si>
  <si>
    <t>Test Number</t>
  </si>
  <si>
    <t>Head Description:</t>
  </si>
  <si>
    <t>Ford 2 Litre Duratec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</si>
  <si>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</si>
  <si>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</si>
  <si>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</si>
  <si>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</si>
  <si>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</si>
  <si>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</si>
  <si>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</si>
  <si>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</si>
  <si>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</si>
  <si>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</si>
  <si>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</si>
  <si>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</si>
  <si>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</si>
  <si>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</si>
  <si>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</si>
  <si>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87.5mm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</si>
  <si>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</si>
  <si>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</si>
  <si>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</si>
  <si>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</si>
  <si>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</si>
  <si>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</si>
  <si>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</si>
  <si>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</si>
  <si>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</si>
  <si>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</si>
  <si>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</si>
  <si>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</si>
  <si>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</si>
  <si>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</si>
  <si>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</si>
  <si>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</si>
  <si>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</si>
  <si>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</si>
  <si>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</si>
  <si>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</si>
  <si>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</si>
  <si>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</si>
  <si>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</si>
  <si>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</si>
  <si>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</si>
  <si>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</si>
  <si>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</si>
  <si>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</si>
  <si>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</si>
  <si>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</si>
  <si>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</si>
  <si>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</si>
  <si>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</si>
  <si>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</si>
  <si>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</si>
  <si>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</si>
  <si>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</si>
  <si>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</si>
  <si>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</si>
  <si>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</si>
  <si>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</si>
  <si>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</si>
  <si>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</si>
  <si>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</si>
  <si>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Inlet</t>
  </si>
  <si>
    <t>Start at BDC (CW)</t>
  </si>
  <si>
    <t>Part</t>
  </si>
  <si>
    <t>Weight</t>
  </si>
  <si>
    <t>(mm)</t>
  </si>
  <si>
    <t>(g)</t>
  </si>
  <si>
    <t>Cam Shaft</t>
  </si>
  <si>
    <t>Valves</t>
  </si>
  <si>
    <t>Valve springs</t>
  </si>
  <si>
    <t>Retainers</t>
  </si>
  <si>
    <t>Buckets/followers</t>
  </si>
  <si>
    <t>Bore</t>
  </si>
  <si>
    <t>Piston Velocity</t>
  </si>
  <si>
    <t>Date</t>
  </si>
  <si>
    <t>Air Tempreture</t>
  </si>
  <si>
    <r>
      <t>14</t>
    </r>
    <r>
      <rPr>
        <sz val="11"/>
        <color theme="1"/>
        <rFont val="Aptos Narrow"/>
        <family val="2"/>
      </rPr>
      <t>°C</t>
    </r>
  </si>
  <si>
    <t>Air Pressure</t>
  </si>
  <si>
    <t>1002 mb</t>
  </si>
  <si>
    <t>Air Density</t>
  </si>
  <si>
    <r>
      <t>1.209024 kg/m</t>
    </r>
    <r>
      <rPr>
        <sz val="11"/>
        <color theme="1"/>
        <rFont val="Aptos Narrow"/>
        <family val="2"/>
      </rPr>
      <t>³</t>
    </r>
  </si>
  <si>
    <t>Humidity</t>
  </si>
  <si>
    <t>89-91%</t>
  </si>
  <si>
    <t>BDC for E</t>
  </si>
  <si>
    <t>TDC for In</t>
  </si>
  <si>
    <t>TDC for E</t>
  </si>
  <si>
    <t>BDC for In</t>
  </si>
  <si>
    <t>Exhaust</t>
  </si>
  <si>
    <t>Conrod length</t>
  </si>
  <si>
    <t>Pin Height from Crank Centre</t>
  </si>
  <si>
    <t>Piston Displacement from TDC (m)</t>
  </si>
  <si>
    <t>Piston Displacement from TDC (mm)</t>
  </si>
  <si>
    <t>Piston Velocity (m/s)</t>
  </si>
  <si>
    <t>Crank Angle (deg)</t>
  </si>
  <si>
    <t>Crank Angle (rad)</t>
  </si>
  <si>
    <t>Crank Radius(m)</t>
  </si>
  <si>
    <t>Connecting rod length</t>
  </si>
  <si>
    <t>Mean Piston Speed (m/s)</t>
  </si>
  <si>
    <t>Peak Piston Speed (m/s)</t>
  </si>
  <si>
    <t>Example engine speed (RPM)</t>
  </si>
  <si>
    <t>Angular Speed ω (rad/s)</t>
  </si>
  <si>
    <t>Mean Piston Spd</t>
  </si>
  <si>
    <t>Peak Piston Spd</t>
  </si>
  <si>
    <t>Crank Angle (Deg)</t>
  </si>
  <si>
    <t>Valve Lift</t>
  </si>
  <si>
    <t>Lift</t>
  </si>
  <si>
    <t>Flow per area</t>
  </si>
  <si>
    <t>Flow Coeffecient (CF)</t>
  </si>
  <si>
    <t>Ideal Flow (L/s)</t>
  </si>
  <si>
    <t>Lift (mm)</t>
  </si>
  <si>
    <t>Measured Flow (L/s)</t>
  </si>
  <si>
    <t>Mean Flow Coefficient</t>
  </si>
  <si>
    <t>Valve Area (cm2)</t>
  </si>
  <si>
    <t>Volumetric Efficiency (VE)</t>
  </si>
  <si>
    <t>Pressure Drop (Pa)</t>
  </si>
  <si>
    <t>Ideal Flow Velocity (cm/s)</t>
  </si>
  <si>
    <t>Air density (kg/m3)</t>
  </si>
  <si>
    <t>Flow Conversion Constant</t>
  </si>
  <si>
    <t>RPM peak power (rpm)</t>
  </si>
  <si>
    <t>CF</t>
  </si>
  <si>
    <t>Valve Steps</t>
  </si>
  <si>
    <t>This is a researched assumption.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</si>
</sst>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0.0###"/>
    <numFmt numFmtId="166" formatCode="0.000"/>
    <numFmt numFmtId="167" formatCode="#.####"/>
    <numFmt numFmtId="168" formatCode="#.##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4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3" borderId="4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0" xfId="0" applyFill="1"/>
    <xf numFmtId="0" fontId="0" fillId="3" borderId="5" xfId="0" applyFill="1" applyBorder="1"/>
    <xf numFmtId="0" fontId="0" fillId="0" borderId="22" xfId="0" applyBorder="1"/>
    <xf numFmtId="0" fontId="0" fillId="0" borderId="23" xfId="0" applyBorder="1"/>
    <xf numFmtId="0" fontId="0" fillId="3" borderId="25" xfId="0" applyFill="1" applyBorder="1"/>
    <xf numFmtId="0" fontId="0" fillId="3" borderId="28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2" fillId="4" borderId="7" xfId="0" applyFont="1" applyFill="1" applyBorder="1"/>
    <xf numFmtId="0" fontId="0" fillId="4" borderId="1" xfId="0" applyFill="1" applyBorder="1"/>
    <xf numFmtId="0" fontId="2" fillId="4" borderId="2" xfId="0" applyFont="1" applyFill="1" applyBorder="1" applyAlignment="1">
      <alignment horizontal="right"/>
    </xf>
    <xf numFmtId="0" fontId="0" fillId="4" borderId="4" xfId="0" applyFill="1" applyBorder="1"/>
    <xf numFmtId="0" fontId="0" fillId="4" borderId="6" xfId="0" applyFill="1" applyBorder="1"/>
    <xf numFmtId="0" fontId="2" fillId="4" borderId="7" xfId="0" applyFont="1" applyFill="1" applyBorder="1" applyAlignment="1">
      <alignment horizontal="right"/>
    </xf>
    <xf numFmtId="0" fontId="0" fillId="0" borderId="29" xfId="0" applyBorder="1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1" fillId="2" borderId="2" xfId="0" applyFont="1" applyFill="1" applyBorder="1"/>
    <xf numFmtId="0" fontId="2" fillId="4" borderId="5" xfId="0" applyFont="1" applyFill="1" applyBorder="1"/>
    <xf numFmtId="0" fontId="0" fillId="0" borderId="30" xfId="0" applyBorder="1"/>
    <xf numFmtId="0" fontId="2" fillId="4" borderId="8" xfId="0" applyFont="1" applyFill="1" applyBorder="1"/>
    <xf numFmtId="0" fontId="0" fillId="2" borderId="19" xfId="0" applyFill="1" applyBorder="1"/>
    <xf numFmtId="0" fontId="0" fillId="5" borderId="18" xfId="0" applyFill="1" applyBorder="1"/>
    <xf numFmtId="0" fontId="1" fillId="5" borderId="18" xfId="0" applyFont="1" applyFill="1" applyBorder="1"/>
    <xf numFmtId="0" fontId="0" fillId="2" borderId="18" xfId="0" applyFill="1" applyBorder="1"/>
    <xf numFmtId="0" fontId="1" fillId="2" borderId="18" xfId="0" applyFont="1" applyFill="1" applyBorder="1" applyAlignment="1">
      <alignment horizontal="center"/>
    </xf>
    <xf numFmtId="0" fontId="0" fillId="2" borderId="20" xfId="0" applyFill="1" applyBorder="1"/>
    <xf numFmtId="0" fontId="0" fillId="0" borderId="21" xfId="0" applyBorder="1"/>
    <xf numFmtId="0" fontId="0" fillId="0" borderId="36" xfId="0" applyBorder="1"/>
    <xf numFmtId="0" fontId="2" fillId="3" borderId="37" xfId="0" applyFont="1" applyFill="1" applyBorder="1"/>
    <xf numFmtId="0" fontId="2" fillId="3" borderId="13" xfId="0" applyFont="1" applyFill="1" applyBorder="1"/>
    <xf numFmtId="0" fontId="2" fillId="4" borderId="3" xfId="0" applyFont="1" applyFill="1" applyBorder="1" applyAlignment="1">
      <alignment horizontal="right"/>
    </xf>
    <xf numFmtId="0" fontId="2" fillId="4" borderId="31" xfId="0" applyFont="1" applyFill="1" applyBorder="1"/>
    <xf numFmtId="0" fontId="2" fillId="4" borderId="32" xfId="0" applyFont="1" applyFill="1" applyBorder="1"/>
    <xf numFmtId="0" fontId="2" fillId="4" borderId="34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33" xfId="0" applyFont="1" applyFill="1" applyBorder="1"/>
    <xf numFmtId="0" fontId="0" fillId="3" borderId="29" xfId="0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0" xfId="0" applyFill="1" applyBorder="1"/>
    <xf numFmtId="0" fontId="2" fillId="3" borderId="36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0" fillId="4" borderId="5" xfId="0" applyFill="1" applyBorder="1"/>
    <xf numFmtId="0" fontId="0" fillId="4" borderId="8" xfId="0" applyFill="1" applyBorder="1"/>
    <xf numFmtId="0" fontId="2" fillId="4" borderId="3" xfId="0" applyFont="1" applyFill="1" applyBorder="1"/>
    <xf numFmtId="0" fontId="0" fillId="4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3" borderId="42" xfId="0" applyFill="1" applyBorder="1"/>
    <xf numFmtId="0" fontId="0" fillId="3" borderId="43" xfId="0" applyFill="1" applyBorder="1"/>
    <xf numFmtId="0" fontId="2" fillId="4" borderId="44" xfId="0" applyFont="1" applyFill="1" applyBorder="1"/>
    <xf numFmtId="2" fontId="2" fillId="4" borderId="38" xfId="0" applyNumberFormat="1" applyFont="1" applyFill="1" applyBorder="1"/>
    <xf numFmtId="2" fontId="2" fillId="4" borderId="39" xfId="0" applyNumberFormat="1" applyFont="1" applyFill="1" applyBorder="1"/>
    <xf numFmtId="0" fontId="0" fillId="0" borderId="34" xfId="0" applyBorder="1"/>
    <xf numFmtId="0" fontId="0" fillId="0" borderId="35" xfId="0" applyBorder="1"/>
    <xf numFmtId="0" fontId="2" fillId="4" borderId="35" xfId="0" applyFont="1" applyFill="1" applyBorder="1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6" borderId="19" xfId="0" applyFill="1" applyBorder="1" applyAlignment="1">
      <alignment horizontal="center" vertical="center"/>
    </xf>
    <xf numFmtId="0" fontId="0" fillId="16" borderId="50" xfId="0" applyFill="1" applyBorder="1" applyAlignment="1">
      <alignment horizontal="center" vertical="center"/>
    </xf>
    <xf numFmtId="0" fontId="7" fillId="7" borderId="5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10" borderId="60" xfId="0" applyFill="1" applyBorder="1" applyAlignment="1">
      <alignment horizontal="center" vertical="center"/>
    </xf>
    <xf numFmtId="0" fontId="0" fillId="10" borderId="61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0" fillId="9" borderId="49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2" borderId="42" xfId="0" applyFill="1" applyBorder="1" applyAlignment="1">
      <alignment horizontal="center" vertical="center"/>
    </xf>
    <xf numFmtId="0" fontId="0" fillId="12" borderId="49" xfId="0" applyFill="1" applyBorder="1" applyAlignment="1">
      <alignment horizontal="center" vertical="center"/>
    </xf>
    <xf numFmtId="0" fontId="0" fillId="13" borderId="42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0" fontId="6" fillId="10" borderId="56" xfId="0" applyFont="1" applyFill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/>
    </xf>
    <xf numFmtId="0" fontId="2" fillId="10" borderId="58" xfId="0" applyFont="1" applyFill="1" applyBorder="1" applyAlignment="1">
      <alignment horizontal="center" vertical="center"/>
    </xf>
    <xf numFmtId="0" fontId="2" fillId="10" borderId="59" xfId="0" applyFont="1" applyFill="1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65" fontId="0" fillId="0" borderId="51" xfId="0" applyNumberFormat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65" fontId="0" fillId="14" borderId="51" xfId="0" applyNumberFormat="1" applyFill="1" applyBorder="1" applyAlignment="1">
      <alignment horizontal="center" vertical="center"/>
    </xf>
    <xf numFmtId="165" fontId="0" fillId="0" borderId="52" xfId="0" applyNumberFormat="1" applyBorder="1" applyAlignment="1">
      <alignment horizontal="center" vertical="center"/>
    </xf>
    <xf numFmtId="165" fontId="0" fillId="14" borderId="52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11" borderId="20" xfId="0" applyNumberFormat="1" applyFill="1" applyBorder="1" applyAlignment="1">
      <alignment horizontal="center" vertical="center"/>
    </xf>
    <xf numFmtId="166" fontId="0" fillId="0" borderId="42" xfId="0" applyNumberFormat="1" applyBorder="1" applyAlignment="1">
      <alignment horizontal="center" vertical="center"/>
    </xf>
    <xf numFmtId="166" fontId="0" fillId="0" borderId="49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13" borderId="63" xfId="0" applyFill="1" applyBorder="1" applyAlignment="1">
      <alignment horizontal="center"/>
    </xf>
    <xf numFmtId="0" fontId="0" fillId="13" borderId="63" xfId="0" applyFill="1" applyBorder="1"/>
    <xf numFmtId="0" fontId="0" fillId="0" borderId="0" xfId="0" applyBorder="1"/>
    <xf numFmtId="0" fontId="0" fillId="0" borderId="4" xfId="0" applyBorder="1"/>
    <xf numFmtId="2" fontId="0" fillId="0" borderId="2" xfId="0" applyNumberFormat="1" applyBorder="1" applyAlignment="1">
      <alignment horizontal="center" vertical="center"/>
    </xf>
    <xf numFmtId="2" fontId="0" fillId="0" borderId="6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6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6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0" fillId="3" borderId="3" xfId="0" applyFill="1" applyBorder="1"/>
    <xf numFmtId="0" fontId="0" fillId="3" borderId="0" xfId="0" applyFill="1" applyBorder="1"/>
    <xf numFmtId="0" fontId="3" fillId="3" borderId="0" xfId="0" applyFont="1" applyFill="1" applyBorder="1" applyAlignment="1">
      <alignment horizontal="right"/>
    </xf>
    <xf numFmtId="164" fontId="3" fillId="3" borderId="0" xfId="0" applyNumberFormat="1" applyFont="1" applyFill="1" applyBorder="1"/>
    <xf numFmtId="0" fontId="2" fillId="4" borderId="0" xfId="0" applyFont="1" applyFill="1" applyBorder="1" applyAlignment="1">
      <alignment horizontal="right"/>
    </xf>
    <xf numFmtId="0" fontId="2" fillId="3" borderId="0" xfId="0" applyFont="1" applyFill="1" applyBorder="1"/>
    <xf numFmtId="0" fontId="2" fillId="4" borderId="0" xfId="0" applyFont="1" applyFill="1" applyBorder="1"/>
    <xf numFmtId="0" fontId="2" fillId="3" borderId="0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17" borderId="29" xfId="0" applyFill="1" applyBorder="1"/>
    <xf numFmtId="0" fontId="0" fillId="17" borderId="30" xfId="0" applyFill="1" applyBorder="1"/>
    <xf numFmtId="0" fontId="0" fillId="5" borderId="21" xfId="0" applyFill="1" applyBorder="1"/>
    <xf numFmtId="0" fontId="0" fillId="5" borderId="36" xfId="0" applyFill="1" applyBorder="1"/>
    <xf numFmtId="0" fontId="0" fillId="0" borderId="50" xfId="0" applyBorder="1" applyAlignment="1">
      <alignment horizontal="center" vertical="center"/>
    </xf>
    <xf numFmtId="2" fontId="0" fillId="0" borderId="50" xfId="0" applyNumberFormat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168" fontId="0" fillId="0" borderId="50" xfId="0" applyNumberFormat="1" applyBorder="1" applyAlignment="1">
      <alignment horizontal="center" vertical="center"/>
    </xf>
    <xf numFmtId="1" fontId="0" fillId="0" borderId="50" xfId="0" applyNumberFormat="1" applyBorder="1" applyAlignment="1">
      <alignment horizontal="center" vertical="center"/>
    </xf>
    <xf numFmtId="2" fontId="0" fillId="0" borderId="68" xfId="0" applyNumberFormat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0" fontId="0" fillId="18" borderId="50" xfId="0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" fillId="0" borderId="0" xfId="0" applyFont="1"/>
    <xf numFmtId="0" fontId="0" fillId="3" borderId="70" xfId="0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</a:t>
            </a:r>
            <a:r>
              <a:rPr lang="en-GB" baseline="0"/>
              <a:t> rate per square cm </a:t>
            </a:r>
            <a:r>
              <a:rPr lang="en-GB" baseline="0">
                <a:solidFill>
                  <a:srgbClr val="FF0000"/>
                </a:solidFill>
              </a:rPr>
              <a:t>vs</a:t>
            </a:r>
            <a:r>
              <a:rPr lang="en-GB" baseline="0"/>
              <a:t> Valve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¼ Valve Diameter (8.75 mm)</c:v>
          </c:tx>
          <c:spPr>
            <a:solidFill>
              <a:schemeClr val="tx1">
                <a:lumMod val="75000"/>
                <a:lumOff val="25000"/>
              </a:schemeClr>
            </a:solidFill>
            <a:ln w="6350">
              <a:noFill/>
            </a:ln>
            <a:effectLst/>
          </c:spPr>
          <c:invertIfNegative val="0"/>
          <c:cat>
            <c:numRef>
              <c:f>Sheet1!$K$104:$S$104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cat>
          <c:val>
            <c:numRef>
              <c:f>Sheet1!$K$103:$S$103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E03A-4CA1-AB9B-679EC5CC0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1565340479"/>
        <c:axId val="1565340959"/>
      </c:barChart>
      <c:lineChart>
        <c:grouping val="standard"/>
        <c:varyColors val="0"/>
        <c:ser>
          <c:idx val="0"/>
          <c:order val="0"/>
          <c:tx>
            <c:v>Flow rate per unit area (l/s per cm²) vs. valve lift</c:v>
          </c:tx>
          <c:spPr>
            <a:ln w="317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Sheet1!$K$104:$S$104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cat>
          <c:val>
            <c:numRef>
              <c:f>Sheet1!$D$37:$L$37</c:f>
              <c:numCache>
                <c:formatCode>General</c:formatCode>
                <c:ptCount val="9"/>
                <c:pt idx="0">
                  <c:v>1.547682472029835</c:v>
                </c:pt>
                <c:pt idx="1">
                  <c:v>3.0078316462440067</c:v>
                </c:pt>
                <c:pt idx="2">
                  <c:v>4.1231752797016519</c:v>
                </c:pt>
                <c:pt idx="3">
                  <c:v>5.1907831646244</c:v>
                </c:pt>
                <c:pt idx="4">
                  <c:v>5.7798082045817791</c:v>
                </c:pt>
                <c:pt idx="5">
                  <c:v>6.2583910495471491</c:v>
                </c:pt>
                <c:pt idx="6">
                  <c:v>6.221576984549813</c:v>
                </c:pt>
                <c:pt idx="7">
                  <c:v>6.221576984549813</c:v>
                </c:pt>
                <c:pt idx="8">
                  <c:v>6.2952051145444852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3A-4CA1-AB9B-679EC5CC0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340479"/>
        <c:axId val="1565340959"/>
      </c:lineChart>
      <c:catAx>
        <c:axId val="15653404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340959"/>
        <c:crosses val="autoZero"/>
        <c:auto val="1"/>
        <c:lblAlgn val="ctr"/>
        <c:lblOffset val="100"/>
        <c:noMultiLvlLbl val="0"/>
      </c:catAx>
      <c:valAx>
        <c:axId val="1565340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rate per cm2 (</a:t>
                </a:r>
                <a:r>
                  <a:rPr lang="en-GB" sz="1000" b="0" i="0" u="none" strike="noStrike" baseline="0"/>
                  <a:t>L/s per cm²</a:t>
                </a:r>
                <a:r>
                  <a:rPr lang="en-GB" baseline="0"/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3404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63500" sx="102000" sy="102000" algn="ctr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</a:t>
            </a:r>
            <a:r>
              <a:rPr lang="en-GB" baseline="0"/>
              <a:t> Analysis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3"/>
          <c:order val="3"/>
          <c:tx>
            <c:v>¼ Valve Diameter (8.75 mm)</c:v>
          </c:tx>
          <c:spPr>
            <a:solidFill>
              <a:schemeClr val="accent4">
                <a:lumMod val="75000"/>
              </a:schemeClr>
            </a:solidFill>
            <a:ln w="3175">
              <a:noFill/>
            </a:ln>
            <a:effectLst/>
          </c:spPr>
          <c:invertIfNegative val="0"/>
          <c:cat>
            <c:numRef>
              <c:f>Sheet1!$X$5:$X$13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cat>
          <c:val>
            <c:numRef>
              <c:f>Sheet1!$K$103:$S$103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01E-4ACF-865F-36F8E338E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100"/>
        <c:axId val="1662740575"/>
        <c:axId val="1662744415"/>
      </c:barChart>
      <c:lineChart>
        <c:grouping val="standard"/>
        <c:varyColors val="0"/>
        <c:ser>
          <c:idx val="0"/>
          <c:order val="0"/>
          <c:tx>
            <c:v>Measured Flow</c:v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E01E-4ACF-865F-36F8E338EA89}"/>
              </c:ext>
            </c:extLst>
          </c:dPt>
          <c:cat>
            <c:numRef>
              <c:f>Sheet1!$X$5:$X$13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cat>
          <c:val>
            <c:numRef>
              <c:f>Sheet1!$Z$5:$Z$13</c:f>
              <c:numCache>
                <c:formatCode>#.####</c:formatCode>
                <c:ptCount val="9"/>
                <c:pt idx="0">
                  <c:v>1.5477000000000001</c:v>
                </c:pt>
                <c:pt idx="1">
                  <c:v>3.0078316462440067</c:v>
                </c:pt>
                <c:pt idx="2">
                  <c:v>4.1231752797016519</c:v>
                </c:pt>
                <c:pt idx="3">
                  <c:v>5.1907831646244</c:v>
                </c:pt>
                <c:pt idx="4">
                  <c:v>5.7798082045817791</c:v>
                </c:pt>
                <c:pt idx="5">
                  <c:v>6.2583910495471491</c:v>
                </c:pt>
                <c:pt idx="6">
                  <c:v>6.221576984549813</c:v>
                </c:pt>
                <c:pt idx="7">
                  <c:v>6.221576984549813</c:v>
                </c:pt>
                <c:pt idx="8">
                  <c:v>6.2952051145444852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1E-4ACF-865F-36F8E338EA89}"/>
            </c:ext>
          </c:extLst>
        </c:ser>
        <c:ser>
          <c:idx val="1"/>
          <c:order val="1"/>
          <c:tx>
            <c:v>Ideal Flow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Sheet1!$X$5:$X$13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cat>
          <c:val>
            <c:numRef>
              <c:f>Sheet1!$V$5:$V$13</c:f>
              <c:numCache>
                <c:formatCode>General</c:formatCode>
                <c:ptCount val="9"/>
                <c:pt idx="0">
                  <c:v>3.44</c:v>
                </c:pt>
                <c:pt idx="1">
                  <c:v>6.88</c:v>
                </c:pt>
                <c:pt idx="2">
                  <c:v>10.210000000000001</c:v>
                </c:pt>
                <c:pt idx="3">
                  <c:v>13.54</c:v>
                </c:pt>
                <c:pt idx="4">
                  <c:v>16.79</c:v>
                </c:pt>
                <c:pt idx="5">
                  <c:v>19.79</c:v>
                </c:pt>
                <c:pt idx="6">
                  <c:v>22.03</c:v>
                </c:pt>
                <c:pt idx="7">
                  <c:v>23.52</c:v>
                </c:pt>
                <c:pt idx="8">
                  <c:v>24.17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1E-4ACF-865F-36F8E338E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2740575"/>
        <c:axId val="1662744415"/>
      </c:lineChart>
      <c:lineChart>
        <c:grouping val="standard"/>
        <c:varyColors val="0"/>
        <c:ser>
          <c:idx val="2"/>
          <c:order val="2"/>
          <c:tx>
            <c:v>Flow Coefficient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Sheet1!$X$5:$X$13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cat>
          <c:val>
            <c:numRef>
              <c:f>Sheet1!$T$5:$T$13</c:f>
              <c:numCache>
                <c:formatCode>0.00</c:formatCode>
                <c:ptCount val="9"/>
                <c:pt idx="0">
                  <c:v>0.44991279069767443</c:v>
                </c:pt>
                <c:pt idx="1">
                  <c:v>0.43718483230290794</c:v>
                </c:pt>
                <c:pt idx="2">
                  <c:v>0.40383695197861424</c:v>
                </c:pt>
                <c:pt idx="3">
                  <c:v>0.38336655573296902</c:v>
                </c:pt>
                <c:pt idx="4">
                  <c:v>0.34424110807515063</c:v>
                </c:pt>
                <c:pt idx="5">
                  <c:v>0.31624007324644515</c:v>
                </c:pt>
                <c:pt idx="6">
                  <c:v>0.28241384405582443</c:v>
                </c:pt>
                <c:pt idx="7">
                  <c:v>0.26452283097575735</c:v>
                </c:pt>
                <c:pt idx="8">
                  <c:v>0.26045532124718596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01E-4ACF-865F-36F8E338E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788255"/>
        <c:axId val="1522737855"/>
      </c:lineChart>
      <c:catAx>
        <c:axId val="16627405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2744415"/>
        <c:crosses val="autoZero"/>
        <c:auto val="1"/>
        <c:lblAlgn val="ctr"/>
        <c:lblOffset val="100"/>
        <c:noMultiLvlLbl val="0"/>
      </c:catAx>
      <c:valAx>
        <c:axId val="1662744415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rgbClr val="0070C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2740575"/>
        <c:crosses val="autoZero"/>
        <c:crossBetween val="midCat"/>
        <c:majorUnit val="1"/>
        <c:minorUnit val="0.5"/>
      </c:valAx>
      <c:valAx>
        <c:axId val="152273785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Coefficient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solidFill>
              <a:srgbClr val="FF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2788255"/>
        <c:crosses val="max"/>
        <c:crossBetween val="between"/>
      </c:valAx>
      <c:catAx>
        <c:axId val="15227882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22737855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>
      <a:outerShdw blurRad="63500" sx="102000" sy="102000" algn="ctr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Motion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Piston Velocity</c:v>
          </c:tx>
          <c:spPr>
            <a:ln w="381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Sheet2!$F$11:$F$371</c:f>
              <c:numCache>
                <c:formatCode>0.0###</c:formatCode>
                <c:ptCount val="361"/>
                <c:pt idx="0">
                  <c:v>0</c:v>
                </c:pt>
                <c:pt idx="1">
                  <c:v>0.63496016125402799</c:v>
                </c:pt>
                <c:pt idx="2">
                  <c:v>1.2696083045484614</c:v>
                </c:pt>
                <c:pt idx="3">
                  <c:v>1.9036326070482059</c:v>
                </c:pt>
                <c:pt idx="4">
                  <c:v>2.5367216361536356</c:v>
                </c:pt>
                <c:pt idx="5">
                  <c:v>3.168564544620764</c:v>
                </c:pt>
                <c:pt idx="6">
                  <c:v>3.7988512656543514</c:v>
                </c:pt>
                <c:pt idx="7">
                  <c:v>4.4272727079815306</c:v>
                </c:pt>
                <c:pt idx="8">
                  <c:v>5.0535209509026959</c:v>
                </c:pt>
                <c:pt idx="9">
                  <c:v>5.677289439296934</c:v>
                </c:pt>
                <c:pt idx="10">
                  <c:v>6.298273178567376</c:v>
                </c:pt>
                <c:pt idx="11">
                  <c:v>6.9161689295096922</c:v>
                </c:pt>
                <c:pt idx="12">
                  <c:v>7.5306754030842482</c:v>
                </c:pt>
                <c:pt idx="13">
                  <c:v>8.1414934550551195</c:v>
                </c:pt>
                <c:pt idx="14">
                  <c:v>8.7483262804602386</c:v>
                </c:pt>
                <c:pt idx="15">
                  <c:v>9.3508796078791292</c:v>
                </c:pt>
                <c:pt idx="16">
                  <c:v>9.9488618934500259</c:v>
                </c:pt>
                <c:pt idx="17">
                  <c:v>10.541984514569863</c:v>
                </c:pt>
                <c:pt idx="18">
                  <c:v>11.129961963231072</c:v>
                </c:pt>
                <c:pt idx="19">
                  <c:v>11.712512038917822</c:v>
                </c:pt>
                <c:pt idx="20">
                  <c:v>12.289356040969146</c:v>
                </c:pt>
                <c:pt idx="21">
                  <c:v>12.860218960345629</c:v>
                </c:pt>
                <c:pt idx="22">
                  <c:v>13.424829670684367</c:v>
                </c:pt>
                <c:pt idx="23">
                  <c:v>13.982921118531264</c:v>
                </c:pt>
                <c:pt idx="24">
                  <c:v>14.534230512646172</c:v>
                </c:pt>
                <c:pt idx="25">
                  <c:v>15.07849951224237</c:v>
                </c:pt>
                <c:pt idx="26">
                  <c:v>15.615474414017449</c:v>
                </c:pt>
                <c:pt idx="27">
                  <c:v>16.144906337826797</c:v>
                </c:pt>
                <c:pt idx="28">
                  <c:v>16.666551410842683</c:v>
                </c:pt>
                <c:pt idx="29">
                  <c:v>17.180170950012286</c:v>
                </c:pt>
                <c:pt idx="30">
                  <c:v>17.685531642627332</c:v>
                </c:pt>
                <c:pt idx="31">
                  <c:v>18.182405724815389</c:v>
                </c:pt>
                <c:pt idx="32">
                  <c:v>18.670571157735807</c:v>
                </c:pt>
                <c:pt idx="33">
                  <c:v>19.149811801249722</c:v>
                </c:pt>
                <c:pt idx="34">
                  <c:v>19.619917584830283</c:v>
                </c:pt>
                <c:pt idx="35">
                  <c:v>20.0806846754788</c:v>
                </c:pt>
                <c:pt idx="36">
                  <c:v>20.531915642358303</c:v>
                </c:pt>
                <c:pt idx="37">
                  <c:v>20.973419617896088</c:v>
                </c:pt>
                <c:pt idx="38">
                  <c:v>21.405012455067318</c:v>
                </c:pt>
                <c:pt idx="39">
                  <c:v>21.826516880554969</c:v>
                </c:pt>
                <c:pt idx="40">
                  <c:v>22.237762643493838</c:v>
                </c:pt>
                <c:pt idx="41">
                  <c:v>22.638586659475532</c:v>
                </c:pt>
                <c:pt idx="42">
                  <c:v>23.02883314950806</c:v>
                </c:pt>
                <c:pt idx="43">
                  <c:v>23.408353773574976</c:v>
                </c:pt>
                <c:pt idx="44">
                  <c:v>23.77700775847644</c:v>
                </c:pt>
                <c:pt idx="45">
                  <c:v>24.134662019608943</c:v>
                </c:pt>
                <c:pt idx="46">
                  <c:v>24.481191276320093</c:v>
                </c:pt>
                <c:pt idx="47">
                  <c:v>24.816478160501198</c:v>
                </c:pt>
                <c:pt idx="48">
                  <c:v>25.140413318060482</c:v>
                </c:pt>
                <c:pt idx="49">
                  <c:v>25.452895502915336</c:v>
                </c:pt>
                <c:pt idx="50">
                  <c:v>25.753831663163794</c:v>
                </c:pt>
                <c:pt idx="51">
                  <c:v>26.043137019072486</c:v>
                </c:pt>
                <c:pt idx="52">
                  <c:v>26.320735132531581</c:v>
                </c:pt>
                <c:pt idx="53">
                  <c:v>26.586557967651817</c:v>
                </c:pt>
                <c:pt idx="54">
                  <c:v>26.840545942153042</c:v>
                </c:pt>
                <c:pt idx="55">
                  <c:v>27.082647969226482</c:v>
                </c:pt>
                <c:pt idx="56">
                  <c:v>27.312821489562754</c:v>
                </c:pt>
                <c:pt idx="57">
                  <c:v>27.531032493245903</c:v>
                </c:pt>
                <c:pt idx="58">
                  <c:v>27.73725553122318</c:v>
                </c:pt>
                <c:pt idx="59">
                  <c:v>27.93147371609528</c:v>
                </c:pt>
                <c:pt idx="60">
                  <c:v>28.113678711983876</c:v>
                </c:pt>
                <c:pt idx="61">
                  <c:v>28.283870713241676</c:v>
                </c:pt>
                <c:pt idx="62">
                  <c:v>28.442058411820877</c:v>
                </c:pt>
                <c:pt idx="63">
                  <c:v>28.588258953116078</c:v>
                </c:pt>
                <c:pt idx="64">
                  <c:v>28.722497880144694</c:v>
                </c:pt>
                <c:pt idx="65">
                  <c:v>28.844809065950095</c:v>
                </c:pt>
                <c:pt idx="66">
                  <c:v>28.955234634131717</c:v>
                </c:pt>
                <c:pt idx="67">
                  <c:v>29.053824867474546</c:v>
                </c:pt>
                <c:pt idx="68">
                  <c:v>29.140638104645429</c:v>
                </c:pt>
                <c:pt idx="69">
                  <c:v>29.215740624976895</c:v>
                </c:pt>
                <c:pt idx="70">
                  <c:v>29.279206521409264</c:v>
                </c:pt>
                <c:pt idx="71">
                  <c:v>29.331117561676667</c:v>
                </c:pt>
                <c:pt idx="72">
                  <c:v>29.37156303787436</c:v>
                </c:pt>
                <c:pt idx="73">
                  <c:v>29.400639604586015</c:v>
                </c:pt>
                <c:pt idx="74">
                  <c:v>29.418451105783088</c:v>
                </c:pt>
                <c:pt idx="75">
                  <c:v>29.425108390749635</c:v>
                </c:pt>
                <c:pt idx="76">
                  <c:v>29.420729119337174</c:v>
                </c:pt>
                <c:pt idx="77">
                  <c:v>29.405437556871238</c:v>
                </c:pt>
                <c:pt idx="78">
                  <c:v>29.3793643590943</c:v>
                </c:pt>
                <c:pt idx="79">
                  <c:v>29.342646347558119</c:v>
                </c:pt>
                <c:pt idx="80">
                  <c:v>29.295426275903857</c:v>
                </c:pt>
                <c:pt idx="81">
                  <c:v>29.237852587533325</c:v>
                </c:pt>
                <c:pt idx="82">
                  <c:v>29.170079165174752</c:v>
                </c:pt>
                <c:pt idx="83">
                  <c:v>29.092265072906425</c:v>
                </c:pt>
                <c:pt idx="84">
                  <c:v>29.004574291215736</c:v>
                </c:pt>
                <c:pt idx="85">
                  <c:v>28.907175445703636</c:v>
                </c:pt>
                <c:pt idx="86">
                  <c:v>28.80024153007793</c:v>
                </c:pt>
                <c:pt idx="87">
                  <c:v>28.683949624080164</c:v>
                </c:pt>
                <c:pt idx="88">
                  <c:v>28.558480607037641</c:v>
                </c:pt>
                <c:pt idx="89">
                  <c:v>28.42401886773348</c:v>
                </c:pt>
                <c:pt idx="90">
                  <c:v>28.28075201129607</c:v>
                </c:pt>
                <c:pt idx="91">
                  <c:v>28.128870563834301</c:v>
                </c:pt>
                <c:pt idx="92">
                  <c:v>27.968567675544346</c:v>
                </c:pt>
                <c:pt idx="93">
                  <c:v>27.800038823019737</c:v>
                </c:pt>
                <c:pt idx="94">
                  <c:v>27.623481511486776</c:v>
                </c:pt>
                <c:pt idx="95">
                  <c:v>27.439094977697518</c:v>
                </c:pt>
                <c:pt idx="96">
                  <c:v>27.247079894212657</c:v>
                </c:pt>
                <c:pt idx="97">
                  <c:v>27.047638075762745</c:v>
                </c:pt>
                <c:pt idx="98">
                  <c:v>26.840972188396218</c:v>
                </c:pt>
                <c:pt idx="99">
                  <c:v>26.627285462105966</c:v>
                </c:pt>
                <c:pt idx="100">
                  <c:v>26.406781407576243</c:v>
                </c:pt>
                <c:pt idx="101">
                  <c:v>26.179663537702794</c:v>
                </c:pt>
                <c:pt idx="102">
                  <c:v>25.946135094499294</c:v>
                </c:pt>
                <c:pt idx="103">
                  <c:v>25.706398781971995</c:v>
                </c:pt>
                <c:pt idx="104">
                  <c:v>25.460656505526494</c:v>
                </c:pt>
                <c:pt idx="105">
                  <c:v>25.209109118425193</c:v>
                </c:pt>
                <c:pt idx="106">
                  <c:v>24.951956175796013</c:v>
                </c:pt>
                <c:pt idx="107">
                  <c:v>24.68939569664165</c:v>
                </c:pt>
                <c:pt idx="108">
                  <c:v>24.421623934266627</c:v>
                </c:pt>
                <c:pt idx="109">
                  <c:v>24.148835155518885</c:v>
                </c:pt>
                <c:pt idx="110">
                  <c:v>23.87122142917281</c:v>
                </c:pt>
                <c:pt idx="111">
                  <c:v>23.588972423758403</c:v>
                </c:pt>
                <c:pt idx="112">
                  <c:v>23.302275215116182</c:v>
                </c:pt>
                <c:pt idx="113">
                  <c:v>23.011314103891237</c:v>
                </c:pt>
                <c:pt idx="114">
                  <c:v>22.71627044314166</c:v>
                </c:pt>
                <c:pt idx="115">
                  <c:v>22.417322476229838</c:v>
                </c:pt>
                <c:pt idx="116">
                  <c:v>22.114645185087298</c:v>
                </c:pt>
                <c:pt idx="117">
                  <c:v>21.808410148920501</c:v>
                </c:pt>
                <c:pt idx="118">
                  <c:v>21.49878541340712</c:v>
                </c:pt>
                <c:pt idx="119">
                  <c:v>21.185935370361356</c:v>
                </c:pt>
                <c:pt idx="120">
                  <c:v>20.870020647836711</c:v>
                </c:pt>
                <c:pt idx="121">
                  <c:v>20.5511980106015</c:v>
                </c:pt>
                <c:pt idx="122">
                  <c:v>20.229620270880197</c:v>
                </c:pt>
                <c:pt idx="123">
                  <c:v>19.905436209228331</c:v>
                </c:pt>
                <c:pt idx="124">
                  <c:v>19.578790505389033</c:v>
                </c:pt>
                <c:pt idx="125">
                  <c:v>19.249823678940587</c:v>
                </c:pt>
                <c:pt idx="126">
                  <c:v>18.918672039531543</c:v>
                </c:pt>
                <c:pt idx="127">
                  <c:v>18.585467646473084</c:v>
                </c:pt>
                <c:pt idx="128">
                  <c:v>18.250338277440527</c:v>
                </c:pt>
                <c:pt idx="129">
                  <c:v>17.913407406017267</c:v>
                </c:pt>
                <c:pt idx="130">
                  <c:v>17.574794187794286</c:v>
                </c:pt>
                <c:pt idx="131">
                  <c:v>17.234613454743737</c:v>
                </c:pt>
                <c:pt idx="132">
                  <c:v>16.892975717547632</c:v>
                </c:pt>
                <c:pt idx="133">
                  <c:v>16.549987175568951</c:v>
                </c:pt>
                <c:pt idx="134">
                  <c:v>16.205749734145179</c:v>
                </c:pt>
                <c:pt idx="135">
                  <c:v>15.860361028876156</c:v>
                </c:pt>
                <c:pt idx="136">
                  <c:v>15.513914456567745</c:v>
                </c:pt>
                <c:pt idx="137">
                  <c:v>15.16649921250122</c:v>
                </c:pt>
                <c:pt idx="138">
                  <c:v>14.818200333697831</c:v>
                </c:pt>
                <c:pt idx="139">
                  <c:v>14.46909874782877</c:v>
                </c:pt>
                <c:pt idx="140">
                  <c:v>14.11927132746383</c:v>
                </c:pt>
                <c:pt idx="141">
                  <c:v>13.768790949309427</c:v>
                </c:pt>
                <c:pt idx="142">
                  <c:v>13.417726558119924</c:v>
                </c:pt>
                <c:pt idx="143">
                  <c:v>13.066143234975348</c:v>
                </c:pt>
                <c:pt idx="144">
                  <c:v>12.714102269603201</c:v>
                </c:pt>
                <c:pt idx="145">
                  <c:v>12.361661236454541</c:v>
                </c:pt>
                <c:pt idx="146">
                  <c:v>12.008874074235038</c:v>
                </c:pt>
                <c:pt idx="147">
                  <c:v>11.6557911686136</c:v>
                </c:pt>
                <c:pt idx="148">
                  <c:v>11.302459437839598</c:v>
                </c:pt>
                <c:pt idx="149">
                  <c:v>10.948922420998327</c:v>
                </c:pt>
                <c:pt idx="150">
                  <c:v>10.595220368668738</c:v>
                </c:pt>
                <c:pt idx="151">
                  <c:v>10.241390335741778</c:v>
                </c:pt>
                <c:pt idx="152">
                  <c:v>9.8874662761638952</c:v>
                </c:pt>
                <c:pt idx="153">
                  <c:v>9.5334791394105913</c:v>
                </c:pt>
                <c:pt idx="154">
                  <c:v>9.1794569684816665</c:v>
                </c:pt>
                <c:pt idx="155">
                  <c:v>8.8254249992246319</c:v>
                </c:pt>
                <c:pt idx="156">
                  <c:v>8.471405760821261</c:v>
                </c:pt>
                <c:pt idx="157">
                  <c:v>8.1174191772675481</c:v>
                </c:pt>
                <c:pt idx="158">
                  <c:v>7.7634826696990897</c:v>
                </c:pt>
                <c:pt idx="159">
                  <c:v>7.4096112594281847</c:v>
                </c:pt>
                <c:pt idx="160">
                  <c:v>7.0558176715535552</c:v>
                </c:pt>
                <c:pt idx="161">
                  <c:v>6.7021124390387872</c:v>
                </c:pt>
                <c:pt idx="162">
                  <c:v>6.3485040071563636</c:v>
                </c:pt>
                <c:pt idx="163">
                  <c:v>5.9949988381977146</c:v>
                </c:pt>
                <c:pt idx="164">
                  <c:v>5.6416015163702689</c:v>
                </c:pt>
                <c:pt idx="165">
                  <c:v>5.2883148528097905</c:v>
                </c:pt>
                <c:pt idx="166">
                  <c:v>4.9351399906533215</c:v>
                </c:pt>
                <c:pt idx="167">
                  <c:v>4.5820765101018539</c:v>
                </c:pt>
                <c:pt idx="168">
                  <c:v>4.2291225334483569</c:v>
                </c:pt>
                <c:pt idx="169">
                  <c:v>3.8762748300278651</c:v>
                </c:pt>
                <c:pt idx="170">
                  <c:v>3.5235289210566183</c:v>
                </c:pt>
                <c:pt idx="171">
                  <c:v>3.1708791843477955</c:v>
                </c:pt>
                <c:pt idx="172">
                  <c:v>2.8183189588862625</c:v>
                </c:pt>
                <c:pt idx="173">
                  <c:v>2.4658406492598859</c:v>
                </c:pt>
                <c:pt idx="174">
                  <c:v>2.1134358299349789</c:v>
                </c:pt>
                <c:pt idx="175">
                  <c:v>1.7610953493923736</c:v>
                </c:pt>
                <c:pt idx="176">
                  <c:v>1.4088094341265651</c:v>
                </c:pt>
                <c:pt idx="177">
                  <c:v>1.0565677925138752</c:v>
                </c:pt>
                <c:pt idx="178">
                  <c:v>0.70435971857588786</c:v>
                </c:pt>
                <c:pt idx="179">
                  <c:v>0.3521741956522273</c:v>
                </c:pt>
                <c:pt idx="180">
                  <c:v>0</c:v>
                </c:pt>
                <c:pt idx="181">
                  <c:v>-0.3521741956522273</c:v>
                </c:pt>
                <c:pt idx="182">
                  <c:v>-0.70435971857588786</c:v>
                </c:pt>
                <c:pt idx="183">
                  <c:v>-1.0565677925138752</c:v>
                </c:pt>
                <c:pt idx="184">
                  <c:v>-1.4088094341265651</c:v>
                </c:pt>
                <c:pt idx="185">
                  <c:v>-1.7610953493923736</c:v>
                </c:pt>
                <c:pt idx="186">
                  <c:v>-2.1134358299349789</c:v>
                </c:pt>
                <c:pt idx="187">
                  <c:v>-2.4658406492601568</c:v>
                </c:pt>
                <c:pt idx="188">
                  <c:v>-2.8183189588862625</c:v>
                </c:pt>
                <c:pt idx="189">
                  <c:v>-3.1708791843469837</c:v>
                </c:pt>
                <c:pt idx="190">
                  <c:v>-3.5235289210566183</c:v>
                </c:pt>
                <c:pt idx="191">
                  <c:v>-3.8762748300284064</c:v>
                </c:pt>
                <c:pt idx="192">
                  <c:v>-4.2291225334486269</c:v>
                </c:pt>
                <c:pt idx="193">
                  <c:v>-4.5820765101018539</c:v>
                </c:pt>
                <c:pt idx="194">
                  <c:v>-4.9351399906530515</c:v>
                </c:pt>
                <c:pt idx="195">
                  <c:v>-5.2883148528097905</c:v>
                </c:pt>
                <c:pt idx="196">
                  <c:v>-5.6416015163702689</c:v>
                </c:pt>
                <c:pt idx="197">
                  <c:v>-5.9949988381977146</c:v>
                </c:pt>
                <c:pt idx="198">
                  <c:v>-6.3485040071563636</c:v>
                </c:pt>
                <c:pt idx="199">
                  <c:v>-6.7021124390387872</c:v>
                </c:pt>
                <c:pt idx="200">
                  <c:v>-7.0558176715535552</c:v>
                </c:pt>
                <c:pt idx="201">
                  <c:v>-7.4096112594287247</c:v>
                </c:pt>
                <c:pt idx="202">
                  <c:v>-7.7634826696990897</c:v>
                </c:pt>
                <c:pt idx="203">
                  <c:v>-8.1174191772670081</c:v>
                </c:pt>
                <c:pt idx="204">
                  <c:v>-8.4714057608209909</c:v>
                </c:pt>
                <c:pt idx="205">
                  <c:v>-8.8254249992246319</c:v>
                </c:pt>
                <c:pt idx="206">
                  <c:v>-9.1794569684819365</c:v>
                </c:pt>
                <c:pt idx="207">
                  <c:v>-9.5334791394105913</c:v>
                </c:pt>
                <c:pt idx="208">
                  <c:v>-9.8874662761638952</c:v>
                </c:pt>
                <c:pt idx="209">
                  <c:v>-10.241390335741778</c:v>
                </c:pt>
                <c:pt idx="210">
                  <c:v>-10.595220368668738</c:v>
                </c:pt>
                <c:pt idx="211">
                  <c:v>-10.948922420998057</c:v>
                </c:pt>
                <c:pt idx="212">
                  <c:v>-11.302459437839598</c:v>
                </c:pt>
                <c:pt idx="213">
                  <c:v>-11.6557911686136</c:v>
                </c:pt>
                <c:pt idx="214">
                  <c:v>-12.008874074235038</c:v>
                </c:pt>
                <c:pt idx="215">
                  <c:v>-12.361661236454811</c:v>
                </c:pt>
                <c:pt idx="216">
                  <c:v>-12.714102269603471</c:v>
                </c:pt>
                <c:pt idx="217">
                  <c:v>-13.066143234975076</c:v>
                </c:pt>
                <c:pt idx="218">
                  <c:v>-13.417726558119654</c:v>
                </c:pt>
                <c:pt idx="219">
                  <c:v>-13.768790949309697</c:v>
                </c:pt>
                <c:pt idx="220">
                  <c:v>-14.11927132746356</c:v>
                </c:pt>
                <c:pt idx="221">
                  <c:v>-14.46909874782877</c:v>
                </c:pt>
                <c:pt idx="222">
                  <c:v>-14.818200333698101</c:v>
                </c:pt>
                <c:pt idx="223">
                  <c:v>-15.16649921250149</c:v>
                </c:pt>
                <c:pt idx="224">
                  <c:v>-15.513914456567475</c:v>
                </c:pt>
                <c:pt idx="225">
                  <c:v>-15.860361028876156</c:v>
                </c:pt>
                <c:pt idx="226">
                  <c:v>-16.205749734145179</c:v>
                </c:pt>
                <c:pt idx="227">
                  <c:v>-16.549987175568681</c:v>
                </c:pt>
                <c:pt idx="228">
                  <c:v>-16.892975717547902</c:v>
                </c:pt>
                <c:pt idx="229">
                  <c:v>-17.234613454743467</c:v>
                </c:pt>
                <c:pt idx="230">
                  <c:v>-17.574794187794016</c:v>
                </c:pt>
                <c:pt idx="231">
                  <c:v>-17.913407406017807</c:v>
                </c:pt>
                <c:pt idx="232">
                  <c:v>-18.250338277441067</c:v>
                </c:pt>
                <c:pt idx="233">
                  <c:v>-18.585467646472814</c:v>
                </c:pt>
                <c:pt idx="234">
                  <c:v>-18.918672039531003</c:v>
                </c:pt>
                <c:pt idx="235">
                  <c:v>-19.249823678940587</c:v>
                </c:pt>
                <c:pt idx="236">
                  <c:v>-19.578790505389303</c:v>
                </c:pt>
                <c:pt idx="237">
                  <c:v>-19.905436209228331</c:v>
                </c:pt>
                <c:pt idx="238">
                  <c:v>-20.229620270879927</c:v>
                </c:pt>
                <c:pt idx="239">
                  <c:v>-20.55119801060096</c:v>
                </c:pt>
                <c:pt idx="240">
                  <c:v>-20.870020647837251</c:v>
                </c:pt>
                <c:pt idx="241">
                  <c:v>-21.185935370362166</c:v>
                </c:pt>
                <c:pt idx="242">
                  <c:v>-21.49878541340658</c:v>
                </c:pt>
                <c:pt idx="243">
                  <c:v>-21.808410148919961</c:v>
                </c:pt>
                <c:pt idx="244">
                  <c:v>-22.114645185087838</c:v>
                </c:pt>
                <c:pt idx="245">
                  <c:v>-22.417322476230108</c:v>
                </c:pt>
                <c:pt idx="246">
                  <c:v>-22.71627044314112</c:v>
                </c:pt>
                <c:pt idx="247">
                  <c:v>-23.011314103891237</c:v>
                </c:pt>
                <c:pt idx="248">
                  <c:v>-23.302275215115912</c:v>
                </c:pt>
                <c:pt idx="249">
                  <c:v>-23.588972423758403</c:v>
                </c:pt>
                <c:pt idx="250">
                  <c:v>-23.87122142917335</c:v>
                </c:pt>
                <c:pt idx="251">
                  <c:v>-24.148835155518885</c:v>
                </c:pt>
                <c:pt idx="252">
                  <c:v>-24.421623934266083</c:v>
                </c:pt>
                <c:pt idx="253">
                  <c:v>-24.68939569664165</c:v>
                </c:pt>
                <c:pt idx="254">
                  <c:v>-24.951956175796557</c:v>
                </c:pt>
                <c:pt idx="255">
                  <c:v>-25.209109118425193</c:v>
                </c:pt>
                <c:pt idx="256">
                  <c:v>-25.460656505525954</c:v>
                </c:pt>
                <c:pt idx="257">
                  <c:v>-25.706398781971451</c:v>
                </c:pt>
                <c:pt idx="258">
                  <c:v>-25.946135094499834</c:v>
                </c:pt>
                <c:pt idx="259">
                  <c:v>-26.179663537703334</c:v>
                </c:pt>
                <c:pt idx="260">
                  <c:v>-26.406781407576243</c:v>
                </c:pt>
                <c:pt idx="261">
                  <c:v>-26.627285462105426</c:v>
                </c:pt>
                <c:pt idx="262">
                  <c:v>-26.840972188396218</c:v>
                </c:pt>
                <c:pt idx="263">
                  <c:v>-27.047638075763285</c:v>
                </c:pt>
                <c:pt idx="264">
                  <c:v>-27.247079894212657</c:v>
                </c:pt>
                <c:pt idx="265">
                  <c:v>-27.439094977696978</c:v>
                </c:pt>
                <c:pt idx="266">
                  <c:v>-27.623481511486236</c:v>
                </c:pt>
                <c:pt idx="267">
                  <c:v>-27.800038823020277</c:v>
                </c:pt>
                <c:pt idx="268">
                  <c:v>-27.968567675544886</c:v>
                </c:pt>
                <c:pt idx="269">
                  <c:v>-28.128870563834301</c:v>
                </c:pt>
                <c:pt idx="270">
                  <c:v>-28.28075201129553</c:v>
                </c:pt>
                <c:pt idx="271">
                  <c:v>-28.42401886773348</c:v>
                </c:pt>
                <c:pt idx="272">
                  <c:v>-28.558480607038181</c:v>
                </c:pt>
                <c:pt idx="273">
                  <c:v>-28.683949624080164</c:v>
                </c:pt>
                <c:pt idx="274">
                  <c:v>-28.80024153007793</c:v>
                </c:pt>
                <c:pt idx="275">
                  <c:v>-28.907175445703093</c:v>
                </c:pt>
                <c:pt idx="276">
                  <c:v>-29.004574291215736</c:v>
                </c:pt>
                <c:pt idx="277">
                  <c:v>-29.092265072906965</c:v>
                </c:pt>
                <c:pt idx="278">
                  <c:v>-29.170079165174752</c:v>
                </c:pt>
                <c:pt idx="279">
                  <c:v>-29.237852587532785</c:v>
                </c:pt>
                <c:pt idx="280">
                  <c:v>-29.295426275903857</c:v>
                </c:pt>
                <c:pt idx="281">
                  <c:v>-29.342646347558659</c:v>
                </c:pt>
                <c:pt idx="282">
                  <c:v>-29.3793643590943</c:v>
                </c:pt>
                <c:pt idx="283">
                  <c:v>-29.405437556871238</c:v>
                </c:pt>
                <c:pt idx="284">
                  <c:v>-29.420729119337174</c:v>
                </c:pt>
                <c:pt idx="285">
                  <c:v>-29.425108390749635</c:v>
                </c:pt>
                <c:pt idx="286">
                  <c:v>-29.418451105783088</c:v>
                </c:pt>
                <c:pt idx="287">
                  <c:v>-29.400639604585471</c:v>
                </c:pt>
                <c:pt idx="288">
                  <c:v>-29.371563037873816</c:v>
                </c:pt>
                <c:pt idx="289">
                  <c:v>-29.331117561677754</c:v>
                </c:pt>
                <c:pt idx="290">
                  <c:v>-29.279206521409805</c:v>
                </c:pt>
                <c:pt idx="291">
                  <c:v>-29.215740624976355</c:v>
                </c:pt>
                <c:pt idx="292">
                  <c:v>-29.140638104645429</c:v>
                </c:pt>
                <c:pt idx="293">
                  <c:v>-29.053824867474006</c:v>
                </c:pt>
                <c:pt idx="294">
                  <c:v>-28.955234634131717</c:v>
                </c:pt>
                <c:pt idx="295">
                  <c:v>-28.844809065950635</c:v>
                </c:pt>
                <c:pt idx="296">
                  <c:v>-28.722497880144694</c:v>
                </c:pt>
                <c:pt idx="297">
                  <c:v>-28.588258953115538</c:v>
                </c:pt>
                <c:pt idx="298">
                  <c:v>-28.442058411821417</c:v>
                </c:pt>
                <c:pt idx="299">
                  <c:v>-28.283870713242219</c:v>
                </c:pt>
                <c:pt idx="300">
                  <c:v>-28.113678711983336</c:v>
                </c:pt>
                <c:pt idx="301">
                  <c:v>-27.93147371609528</c:v>
                </c:pt>
                <c:pt idx="302">
                  <c:v>-27.737255531222097</c:v>
                </c:pt>
                <c:pt idx="303">
                  <c:v>-27.531032493246443</c:v>
                </c:pt>
                <c:pt idx="304">
                  <c:v>-27.312821489563834</c:v>
                </c:pt>
                <c:pt idx="305">
                  <c:v>-27.082647969225395</c:v>
                </c:pt>
                <c:pt idx="306">
                  <c:v>-26.840545942152502</c:v>
                </c:pt>
                <c:pt idx="307">
                  <c:v>-26.586557967652357</c:v>
                </c:pt>
                <c:pt idx="308">
                  <c:v>-26.320735132532121</c:v>
                </c:pt>
                <c:pt idx="309">
                  <c:v>-26.043137019071946</c:v>
                </c:pt>
                <c:pt idx="310">
                  <c:v>-25.753831663163794</c:v>
                </c:pt>
                <c:pt idx="311">
                  <c:v>-25.452895502915336</c:v>
                </c:pt>
                <c:pt idx="312">
                  <c:v>-25.140413318061022</c:v>
                </c:pt>
                <c:pt idx="313">
                  <c:v>-24.816478160501738</c:v>
                </c:pt>
                <c:pt idx="314">
                  <c:v>-24.481191276319553</c:v>
                </c:pt>
                <c:pt idx="315">
                  <c:v>-24.134662019608943</c:v>
                </c:pt>
                <c:pt idx="316">
                  <c:v>-23.77700775847644</c:v>
                </c:pt>
                <c:pt idx="317">
                  <c:v>-23.408353773574976</c:v>
                </c:pt>
                <c:pt idx="318">
                  <c:v>-23.02883314950806</c:v>
                </c:pt>
                <c:pt idx="319">
                  <c:v>-22.638586659475532</c:v>
                </c:pt>
                <c:pt idx="320">
                  <c:v>-22.237762643493838</c:v>
                </c:pt>
                <c:pt idx="321">
                  <c:v>-21.826516880554969</c:v>
                </c:pt>
                <c:pt idx="322">
                  <c:v>-21.405012455067318</c:v>
                </c:pt>
                <c:pt idx="323">
                  <c:v>-20.973419617896088</c:v>
                </c:pt>
                <c:pt idx="324">
                  <c:v>-20.531915642357223</c:v>
                </c:pt>
                <c:pt idx="325">
                  <c:v>-20.08068467547934</c:v>
                </c:pt>
                <c:pt idx="326">
                  <c:v>-19.619917584831366</c:v>
                </c:pt>
                <c:pt idx="327">
                  <c:v>-19.149811801249182</c:v>
                </c:pt>
                <c:pt idx="328">
                  <c:v>-18.670571157735807</c:v>
                </c:pt>
                <c:pt idx="329">
                  <c:v>-18.182405724814846</c:v>
                </c:pt>
                <c:pt idx="330">
                  <c:v>-17.685531642627332</c:v>
                </c:pt>
                <c:pt idx="331">
                  <c:v>-17.180170950012826</c:v>
                </c:pt>
                <c:pt idx="332">
                  <c:v>-16.666551410842683</c:v>
                </c:pt>
                <c:pt idx="333">
                  <c:v>-16.144906337826257</c:v>
                </c:pt>
                <c:pt idx="334">
                  <c:v>-15.615474414017449</c:v>
                </c:pt>
                <c:pt idx="335">
                  <c:v>-15.07849951224291</c:v>
                </c:pt>
                <c:pt idx="336">
                  <c:v>-14.534230512646172</c:v>
                </c:pt>
                <c:pt idx="337">
                  <c:v>-13.982921118530722</c:v>
                </c:pt>
                <c:pt idx="338">
                  <c:v>-13.424829670684367</c:v>
                </c:pt>
                <c:pt idx="339">
                  <c:v>-12.86021896034617</c:v>
                </c:pt>
                <c:pt idx="340">
                  <c:v>-12.289356040969146</c:v>
                </c:pt>
                <c:pt idx="341">
                  <c:v>-11.712512038917822</c:v>
                </c:pt>
                <c:pt idx="342">
                  <c:v>-11.129961963231072</c:v>
                </c:pt>
                <c:pt idx="343">
                  <c:v>-10.541984514569863</c:v>
                </c:pt>
                <c:pt idx="344">
                  <c:v>-9.9488618934500259</c:v>
                </c:pt>
                <c:pt idx="345">
                  <c:v>-9.3508796078791292</c:v>
                </c:pt>
                <c:pt idx="346">
                  <c:v>-8.7483262804596986</c:v>
                </c:pt>
                <c:pt idx="347">
                  <c:v>-8.1414934550551195</c:v>
                </c:pt>
                <c:pt idx="348">
                  <c:v>-7.5306754030847882</c:v>
                </c:pt>
                <c:pt idx="349">
                  <c:v>-6.9161689295091513</c:v>
                </c:pt>
                <c:pt idx="350">
                  <c:v>-6.298273178567376</c:v>
                </c:pt>
                <c:pt idx="351">
                  <c:v>-5.6772894392974758</c:v>
                </c:pt>
                <c:pt idx="352">
                  <c:v>-5.0535209509026959</c:v>
                </c:pt>
                <c:pt idx="353">
                  <c:v>-4.4272727079815306</c:v>
                </c:pt>
                <c:pt idx="354">
                  <c:v>-3.7988512656543514</c:v>
                </c:pt>
                <c:pt idx="355">
                  <c:v>-3.168564544620764</c:v>
                </c:pt>
                <c:pt idx="356">
                  <c:v>-2.5367216361536356</c:v>
                </c:pt>
                <c:pt idx="357">
                  <c:v>-1.9036326070482059</c:v>
                </c:pt>
                <c:pt idx="358">
                  <c:v>-1.2696083045484614</c:v>
                </c:pt>
                <c:pt idx="359">
                  <c:v>-0.63496016125402799</c:v>
                </c:pt>
                <c:pt idx="360">
                  <c:v>-0.15875954448532625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8C-4B3E-882C-596A37E407DD}"/>
            </c:ext>
          </c:extLst>
        </c:ser>
        <c:ser>
          <c:idx val="2"/>
          <c:order val="1"/>
          <c:tx>
            <c:v>Peak Piston Speed</c:v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Sheet2!$U$12:$U$371</c:f>
              <c:numCache>
                <c:formatCode>General</c:formatCode>
                <c:ptCount val="360"/>
                <c:pt idx="0">
                  <c:v>29.425108389999998</c:v>
                </c:pt>
                <c:pt idx="1">
                  <c:v>29.425108389999998</c:v>
                </c:pt>
                <c:pt idx="2">
                  <c:v>29.425108389999998</c:v>
                </c:pt>
                <c:pt idx="3">
                  <c:v>29.425108389999998</c:v>
                </c:pt>
                <c:pt idx="4">
                  <c:v>29.425108389999998</c:v>
                </c:pt>
                <c:pt idx="5">
                  <c:v>29.425108389999998</c:v>
                </c:pt>
                <c:pt idx="6">
                  <c:v>29.425108389999998</c:v>
                </c:pt>
                <c:pt idx="7">
                  <c:v>29.425108389999998</c:v>
                </c:pt>
                <c:pt idx="8">
                  <c:v>29.425108389999998</c:v>
                </c:pt>
                <c:pt idx="9">
                  <c:v>29.425108389999998</c:v>
                </c:pt>
                <c:pt idx="10">
                  <c:v>29.425108389999998</c:v>
                </c:pt>
                <c:pt idx="11">
                  <c:v>29.425108389999998</c:v>
                </c:pt>
                <c:pt idx="12">
                  <c:v>29.425108389999998</c:v>
                </c:pt>
                <c:pt idx="13">
                  <c:v>29.425108389999998</c:v>
                </c:pt>
                <c:pt idx="14">
                  <c:v>29.425108389999998</c:v>
                </c:pt>
                <c:pt idx="15">
                  <c:v>29.425108389999998</c:v>
                </c:pt>
                <c:pt idx="16">
                  <c:v>29.425108389999998</c:v>
                </c:pt>
                <c:pt idx="17">
                  <c:v>29.425108389999998</c:v>
                </c:pt>
                <c:pt idx="18">
                  <c:v>29.425108389999998</c:v>
                </c:pt>
                <c:pt idx="19">
                  <c:v>29.425108389999998</c:v>
                </c:pt>
                <c:pt idx="20">
                  <c:v>29.425108389999998</c:v>
                </c:pt>
                <c:pt idx="21">
                  <c:v>29.425108389999998</c:v>
                </c:pt>
                <c:pt idx="22">
                  <c:v>29.425108389999998</c:v>
                </c:pt>
                <c:pt idx="23">
                  <c:v>29.425108389999998</c:v>
                </c:pt>
                <c:pt idx="24">
                  <c:v>29.425108389999998</c:v>
                </c:pt>
                <c:pt idx="25">
                  <c:v>29.425108389999998</c:v>
                </c:pt>
                <c:pt idx="26">
                  <c:v>29.425108389999998</c:v>
                </c:pt>
                <c:pt idx="27">
                  <c:v>29.425108389999998</c:v>
                </c:pt>
                <c:pt idx="28">
                  <c:v>29.425108389999998</c:v>
                </c:pt>
                <c:pt idx="29">
                  <c:v>29.425108389999998</c:v>
                </c:pt>
                <c:pt idx="30">
                  <c:v>29.425108389999998</c:v>
                </c:pt>
                <c:pt idx="31">
                  <c:v>29.425108389999998</c:v>
                </c:pt>
                <c:pt idx="32">
                  <c:v>29.425108389999998</c:v>
                </c:pt>
                <c:pt idx="33">
                  <c:v>29.425108389999998</c:v>
                </c:pt>
                <c:pt idx="34">
                  <c:v>29.425108389999998</c:v>
                </c:pt>
                <c:pt idx="35">
                  <c:v>29.425108389999998</c:v>
                </c:pt>
                <c:pt idx="36">
                  <c:v>29.425108389999998</c:v>
                </c:pt>
                <c:pt idx="37">
                  <c:v>29.425108389999998</c:v>
                </c:pt>
                <c:pt idx="38">
                  <c:v>29.425108389999998</c:v>
                </c:pt>
                <c:pt idx="39">
                  <c:v>29.425108389999998</c:v>
                </c:pt>
                <c:pt idx="40">
                  <c:v>29.425108389999998</c:v>
                </c:pt>
                <c:pt idx="41">
                  <c:v>29.425108389999998</c:v>
                </c:pt>
                <c:pt idx="42">
                  <c:v>29.425108389999998</c:v>
                </c:pt>
                <c:pt idx="43">
                  <c:v>29.425108389999998</c:v>
                </c:pt>
                <c:pt idx="44">
                  <c:v>29.425108389999998</c:v>
                </c:pt>
                <c:pt idx="45">
                  <c:v>29.425108389999998</c:v>
                </c:pt>
                <c:pt idx="46">
                  <c:v>29.425108389999998</c:v>
                </c:pt>
                <c:pt idx="47">
                  <c:v>29.425108389999998</c:v>
                </c:pt>
                <c:pt idx="48">
                  <c:v>29.425108389999998</c:v>
                </c:pt>
                <c:pt idx="49">
                  <c:v>29.425108389999998</c:v>
                </c:pt>
                <c:pt idx="50">
                  <c:v>29.425108389999998</c:v>
                </c:pt>
                <c:pt idx="51">
                  <c:v>29.425108389999998</c:v>
                </c:pt>
                <c:pt idx="52">
                  <c:v>29.425108389999998</c:v>
                </c:pt>
                <c:pt idx="53">
                  <c:v>29.425108389999998</c:v>
                </c:pt>
                <c:pt idx="54">
                  <c:v>29.425108389999998</c:v>
                </c:pt>
                <c:pt idx="55">
                  <c:v>29.425108389999998</c:v>
                </c:pt>
                <c:pt idx="56">
                  <c:v>29.425108389999998</c:v>
                </c:pt>
                <c:pt idx="57">
                  <c:v>29.425108389999998</c:v>
                </c:pt>
                <c:pt idx="58">
                  <c:v>29.425108389999998</c:v>
                </c:pt>
                <c:pt idx="59">
                  <c:v>29.425108389999998</c:v>
                </c:pt>
                <c:pt idx="60">
                  <c:v>29.425108389999998</c:v>
                </c:pt>
                <c:pt idx="61">
                  <c:v>29.425108389999998</c:v>
                </c:pt>
                <c:pt idx="62">
                  <c:v>29.425108389999998</c:v>
                </c:pt>
                <c:pt idx="63">
                  <c:v>29.425108389999998</c:v>
                </c:pt>
                <c:pt idx="64">
                  <c:v>29.425108389999998</c:v>
                </c:pt>
                <c:pt idx="65">
                  <c:v>29.425108389999998</c:v>
                </c:pt>
                <c:pt idx="66">
                  <c:v>29.425108389999998</c:v>
                </c:pt>
                <c:pt idx="67">
                  <c:v>29.425108389999998</c:v>
                </c:pt>
                <c:pt idx="68">
                  <c:v>29.425108389999998</c:v>
                </c:pt>
                <c:pt idx="69">
                  <c:v>29.425108389999998</c:v>
                </c:pt>
                <c:pt idx="70">
                  <c:v>29.425108389999998</c:v>
                </c:pt>
                <c:pt idx="71">
                  <c:v>29.425108389999998</c:v>
                </c:pt>
                <c:pt idx="72">
                  <c:v>29.425108389999998</c:v>
                </c:pt>
                <c:pt idx="73">
                  <c:v>29.425108389999998</c:v>
                </c:pt>
                <c:pt idx="74">
                  <c:v>29.425108389999998</c:v>
                </c:pt>
                <c:pt idx="75">
                  <c:v>29.425108389999998</c:v>
                </c:pt>
                <c:pt idx="76">
                  <c:v>29.425108389999998</c:v>
                </c:pt>
                <c:pt idx="77">
                  <c:v>29.425108389999998</c:v>
                </c:pt>
                <c:pt idx="78">
                  <c:v>29.425108389999998</c:v>
                </c:pt>
                <c:pt idx="79">
                  <c:v>29.425108389999998</c:v>
                </c:pt>
                <c:pt idx="80">
                  <c:v>29.425108389999998</c:v>
                </c:pt>
                <c:pt idx="81">
                  <c:v>29.425108389999998</c:v>
                </c:pt>
                <c:pt idx="82">
                  <c:v>29.425108389999998</c:v>
                </c:pt>
                <c:pt idx="83">
                  <c:v>29.425108389999998</c:v>
                </c:pt>
                <c:pt idx="84">
                  <c:v>29.425108389999998</c:v>
                </c:pt>
                <c:pt idx="85">
                  <c:v>29.425108389999998</c:v>
                </c:pt>
                <c:pt idx="86">
                  <c:v>29.425108389999998</c:v>
                </c:pt>
                <c:pt idx="87">
                  <c:v>29.425108389999998</c:v>
                </c:pt>
                <c:pt idx="88">
                  <c:v>29.425108389999998</c:v>
                </c:pt>
                <c:pt idx="89">
                  <c:v>29.425108389999998</c:v>
                </c:pt>
                <c:pt idx="90">
                  <c:v>29.425108389999998</c:v>
                </c:pt>
                <c:pt idx="91">
                  <c:v>29.425108389999998</c:v>
                </c:pt>
                <c:pt idx="92">
                  <c:v>29.425108389999998</c:v>
                </c:pt>
                <c:pt idx="93">
                  <c:v>29.425108389999998</c:v>
                </c:pt>
                <c:pt idx="94">
                  <c:v>29.425108389999998</c:v>
                </c:pt>
                <c:pt idx="95">
                  <c:v>29.425108389999998</c:v>
                </c:pt>
                <c:pt idx="96">
                  <c:v>29.425108389999998</c:v>
                </c:pt>
                <c:pt idx="97">
                  <c:v>29.425108389999998</c:v>
                </c:pt>
                <c:pt idx="98">
                  <c:v>29.425108389999998</c:v>
                </c:pt>
                <c:pt idx="99">
                  <c:v>29.425108389999998</c:v>
                </c:pt>
                <c:pt idx="100">
                  <c:v>29.425108389999998</c:v>
                </c:pt>
                <c:pt idx="101">
                  <c:v>29.425108389999998</c:v>
                </c:pt>
                <c:pt idx="102">
                  <c:v>29.425108389999998</c:v>
                </c:pt>
                <c:pt idx="103">
                  <c:v>29.425108389999998</c:v>
                </c:pt>
                <c:pt idx="104">
                  <c:v>29.425108389999998</c:v>
                </c:pt>
                <c:pt idx="105">
                  <c:v>29.425108389999998</c:v>
                </c:pt>
                <c:pt idx="106">
                  <c:v>29.425108389999998</c:v>
                </c:pt>
                <c:pt idx="107">
                  <c:v>29.425108389999998</c:v>
                </c:pt>
                <c:pt idx="108">
                  <c:v>29.425108389999998</c:v>
                </c:pt>
                <c:pt idx="109">
                  <c:v>29.425108389999998</c:v>
                </c:pt>
                <c:pt idx="110">
                  <c:v>29.425108389999998</c:v>
                </c:pt>
                <c:pt idx="111">
                  <c:v>29.425108389999998</c:v>
                </c:pt>
                <c:pt idx="112">
                  <c:v>29.425108389999998</c:v>
                </c:pt>
                <c:pt idx="113">
                  <c:v>29.425108389999998</c:v>
                </c:pt>
                <c:pt idx="114">
                  <c:v>29.425108389999998</c:v>
                </c:pt>
                <c:pt idx="115">
                  <c:v>29.425108389999998</c:v>
                </c:pt>
                <c:pt idx="116">
                  <c:v>29.425108389999998</c:v>
                </c:pt>
                <c:pt idx="117">
                  <c:v>29.425108389999998</c:v>
                </c:pt>
                <c:pt idx="118">
                  <c:v>29.425108389999998</c:v>
                </c:pt>
                <c:pt idx="119">
                  <c:v>29.425108389999998</c:v>
                </c:pt>
                <c:pt idx="120">
                  <c:v>29.425108389999998</c:v>
                </c:pt>
                <c:pt idx="121">
                  <c:v>29.425108389999998</c:v>
                </c:pt>
                <c:pt idx="122">
                  <c:v>29.425108389999998</c:v>
                </c:pt>
                <c:pt idx="123">
                  <c:v>29.425108389999998</c:v>
                </c:pt>
                <c:pt idx="124">
                  <c:v>29.425108389999998</c:v>
                </c:pt>
                <c:pt idx="125">
                  <c:v>29.425108389999998</c:v>
                </c:pt>
                <c:pt idx="126">
                  <c:v>29.425108389999998</c:v>
                </c:pt>
                <c:pt idx="127">
                  <c:v>29.425108389999998</c:v>
                </c:pt>
                <c:pt idx="128">
                  <c:v>29.425108389999998</c:v>
                </c:pt>
                <c:pt idx="129">
                  <c:v>29.425108389999998</c:v>
                </c:pt>
                <c:pt idx="130">
                  <c:v>29.425108389999998</c:v>
                </c:pt>
                <c:pt idx="131">
                  <c:v>29.425108389999998</c:v>
                </c:pt>
                <c:pt idx="132">
                  <c:v>29.425108389999998</c:v>
                </c:pt>
                <c:pt idx="133">
                  <c:v>29.425108389999998</c:v>
                </c:pt>
                <c:pt idx="134">
                  <c:v>29.425108389999998</c:v>
                </c:pt>
                <c:pt idx="135">
                  <c:v>29.425108389999998</c:v>
                </c:pt>
                <c:pt idx="136">
                  <c:v>29.425108389999998</c:v>
                </c:pt>
                <c:pt idx="137">
                  <c:v>29.425108389999998</c:v>
                </c:pt>
                <c:pt idx="138">
                  <c:v>29.425108389999998</c:v>
                </c:pt>
                <c:pt idx="139">
                  <c:v>29.425108389999998</c:v>
                </c:pt>
                <c:pt idx="140">
                  <c:v>29.425108389999998</c:v>
                </c:pt>
                <c:pt idx="141">
                  <c:v>29.425108389999998</c:v>
                </c:pt>
                <c:pt idx="142">
                  <c:v>29.425108389999998</c:v>
                </c:pt>
                <c:pt idx="143">
                  <c:v>29.425108389999998</c:v>
                </c:pt>
                <c:pt idx="144">
                  <c:v>29.425108389999998</c:v>
                </c:pt>
                <c:pt idx="145">
                  <c:v>29.425108389999998</c:v>
                </c:pt>
                <c:pt idx="146">
                  <c:v>29.425108389999998</c:v>
                </c:pt>
                <c:pt idx="147">
                  <c:v>29.425108389999998</c:v>
                </c:pt>
                <c:pt idx="148">
                  <c:v>29.425108389999998</c:v>
                </c:pt>
                <c:pt idx="149">
                  <c:v>29.425108389999998</c:v>
                </c:pt>
                <c:pt idx="150">
                  <c:v>29.425108389999998</c:v>
                </c:pt>
                <c:pt idx="151">
                  <c:v>29.425108389999998</c:v>
                </c:pt>
                <c:pt idx="152">
                  <c:v>29.425108389999998</c:v>
                </c:pt>
                <c:pt idx="153">
                  <c:v>29.425108389999998</c:v>
                </c:pt>
                <c:pt idx="154">
                  <c:v>29.425108389999998</c:v>
                </c:pt>
                <c:pt idx="155">
                  <c:v>29.425108389999998</c:v>
                </c:pt>
                <c:pt idx="156">
                  <c:v>29.425108389999998</c:v>
                </c:pt>
                <c:pt idx="157">
                  <c:v>29.425108389999998</c:v>
                </c:pt>
                <c:pt idx="158">
                  <c:v>29.425108389999998</c:v>
                </c:pt>
                <c:pt idx="159">
                  <c:v>29.425108389999998</c:v>
                </c:pt>
                <c:pt idx="160">
                  <c:v>29.425108389999998</c:v>
                </c:pt>
                <c:pt idx="161">
                  <c:v>29.425108389999998</c:v>
                </c:pt>
                <c:pt idx="162">
                  <c:v>29.425108389999998</c:v>
                </c:pt>
                <c:pt idx="163">
                  <c:v>29.425108389999998</c:v>
                </c:pt>
                <c:pt idx="164">
                  <c:v>29.425108389999998</c:v>
                </c:pt>
                <c:pt idx="165">
                  <c:v>29.425108389999998</c:v>
                </c:pt>
                <c:pt idx="166">
                  <c:v>29.425108389999998</c:v>
                </c:pt>
                <c:pt idx="167">
                  <c:v>29.425108389999998</c:v>
                </c:pt>
                <c:pt idx="168">
                  <c:v>29.425108389999998</c:v>
                </c:pt>
                <c:pt idx="169">
                  <c:v>29.425108389999998</c:v>
                </c:pt>
                <c:pt idx="170">
                  <c:v>29.425108389999998</c:v>
                </c:pt>
                <c:pt idx="171">
                  <c:v>29.425108389999998</c:v>
                </c:pt>
                <c:pt idx="172">
                  <c:v>29.425108389999998</c:v>
                </c:pt>
                <c:pt idx="173">
                  <c:v>29.425108389999998</c:v>
                </c:pt>
                <c:pt idx="174">
                  <c:v>29.425108389999998</c:v>
                </c:pt>
                <c:pt idx="175">
                  <c:v>29.425108389999998</c:v>
                </c:pt>
                <c:pt idx="176">
                  <c:v>29.425108389999998</c:v>
                </c:pt>
                <c:pt idx="177">
                  <c:v>29.425108389999998</c:v>
                </c:pt>
                <c:pt idx="178">
                  <c:v>29.425108389999998</c:v>
                </c:pt>
                <c:pt idx="179">
                  <c:v>29.425108389999998</c:v>
                </c:pt>
                <c:pt idx="180">
                  <c:v>29.425108389999998</c:v>
                </c:pt>
                <c:pt idx="181">
                  <c:v>29.425108389999998</c:v>
                </c:pt>
                <c:pt idx="182">
                  <c:v>29.425108389999998</c:v>
                </c:pt>
                <c:pt idx="183">
                  <c:v>29.425108389999998</c:v>
                </c:pt>
                <c:pt idx="184">
                  <c:v>29.425108389999998</c:v>
                </c:pt>
                <c:pt idx="185">
                  <c:v>29.425108389999998</c:v>
                </c:pt>
                <c:pt idx="186">
                  <c:v>29.425108389999998</c:v>
                </c:pt>
                <c:pt idx="187">
                  <c:v>29.425108389999998</c:v>
                </c:pt>
                <c:pt idx="188">
                  <c:v>29.425108389999998</c:v>
                </c:pt>
                <c:pt idx="189">
                  <c:v>29.425108389999998</c:v>
                </c:pt>
                <c:pt idx="190">
                  <c:v>29.425108389999998</c:v>
                </c:pt>
                <c:pt idx="191">
                  <c:v>29.425108389999998</c:v>
                </c:pt>
                <c:pt idx="192">
                  <c:v>29.425108389999998</c:v>
                </c:pt>
                <c:pt idx="193">
                  <c:v>29.425108389999998</c:v>
                </c:pt>
                <c:pt idx="194">
                  <c:v>29.425108389999998</c:v>
                </c:pt>
                <c:pt idx="195">
                  <c:v>29.425108389999998</c:v>
                </c:pt>
                <c:pt idx="196">
                  <c:v>29.425108389999998</c:v>
                </c:pt>
                <c:pt idx="197">
                  <c:v>29.425108389999998</c:v>
                </c:pt>
                <c:pt idx="198">
                  <c:v>29.425108389999998</c:v>
                </c:pt>
                <c:pt idx="199">
                  <c:v>29.425108389999998</c:v>
                </c:pt>
                <c:pt idx="200">
                  <c:v>29.425108389999998</c:v>
                </c:pt>
                <c:pt idx="201">
                  <c:v>29.425108389999998</c:v>
                </c:pt>
                <c:pt idx="202">
                  <c:v>29.425108389999998</c:v>
                </c:pt>
                <c:pt idx="203">
                  <c:v>29.425108389999998</c:v>
                </c:pt>
                <c:pt idx="204">
                  <c:v>29.425108389999998</c:v>
                </c:pt>
                <c:pt idx="205">
                  <c:v>29.425108389999998</c:v>
                </c:pt>
                <c:pt idx="206">
                  <c:v>29.425108389999998</c:v>
                </c:pt>
                <c:pt idx="207">
                  <c:v>29.425108389999998</c:v>
                </c:pt>
                <c:pt idx="208">
                  <c:v>29.425108389999998</c:v>
                </c:pt>
                <c:pt idx="209">
                  <c:v>29.425108389999998</c:v>
                </c:pt>
                <c:pt idx="210">
                  <c:v>29.425108389999998</c:v>
                </c:pt>
                <c:pt idx="211">
                  <c:v>29.425108389999998</c:v>
                </c:pt>
                <c:pt idx="212">
                  <c:v>29.425108389999998</c:v>
                </c:pt>
                <c:pt idx="213">
                  <c:v>29.425108389999998</c:v>
                </c:pt>
                <c:pt idx="214">
                  <c:v>29.425108389999998</c:v>
                </c:pt>
                <c:pt idx="215">
                  <c:v>29.425108389999998</c:v>
                </c:pt>
                <c:pt idx="216">
                  <c:v>29.425108389999998</c:v>
                </c:pt>
                <c:pt idx="217">
                  <c:v>29.425108389999998</c:v>
                </c:pt>
                <c:pt idx="218">
                  <c:v>29.425108389999998</c:v>
                </c:pt>
                <c:pt idx="219">
                  <c:v>29.425108389999998</c:v>
                </c:pt>
                <c:pt idx="220">
                  <c:v>29.425108389999998</c:v>
                </c:pt>
                <c:pt idx="221">
                  <c:v>29.425108389999998</c:v>
                </c:pt>
                <c:pt idx="222">
                  <c:v>29.425108389999998</c:v>
                </c:pt>
                <c:pt idx="223">
                  <c:v>29.425108389999998</c:v>
                </c:pt>
                <c:pt idx="224">
                  <c:v>29.425108389999998</c:v>
                </c:pt>
                <c:pt idx="225">
                  <c:v>29.425108389999998</c:v>
                </c:pt>
                <c:pt idx="226">
                  <c:v>29.425108389999998</c:v>
                </c:pt>
                <c:pt idx="227">
                  <c:v>29.425108389999998</c:v>
                </c:pt>
                <c:pt idx="228">
                  <c:v>29.425108389999998</c:v>
                </c:pt>
                <c:pt idx="229">
                  <c:v>29.425108389999998</c:v>
                </c:pt>
                <c:pt idx="230">
                  <c:v>29.425108389999998</c:v>
                </c:pt>
                <c:pt idx="231">
                  <c:v>29.425108389999998</c:v>
                </c:pt>
                <c:pt idx="232">
                  <c:v>29.425108389999998</c:v>
                </c:pt>
                <c:pt idx="233">
                  <c:v>29.425108389999998</c:v>
                </c:pt>
                <c:pt idx="234">
                  <c:v>29.425108389999998</c:v>
                </c:pt>
                <c:pt idx="235">
                  <c:v>29.425108389999998</c:v>
                </c:pt>
                <c:pt idx="236">
                  <c:v>29.425108389999998</c:v>
                </c:pt>
                <c:pt idx="237">
                  <c:v>29.425108389999998</c:v>
                </c:pt>
                <c:pt idx="238">
                  <c:v>29.425108389999998</c:v>
                </c:pt>
                <c:pt idx="239">
                  <c:v>29.425108389999998</c:v>
                </c:pt>
                <c:pt idx="240">
                  <c:v>29.425108389999998</c:v>
                </c:pt>
                <c:pt idx="241">
                  <c:v>29.425108389999998</c:v>
                </c:pt>
                <c:pt idx="242">
                  <c:v>29.425108389999998</c:v>
                </c:pt>
                <c:pt idx="243">
                  <c:v>29.425108389999998</c:v>
                </c:pt>
                <c:pt idx="244">
                  <c:v>29.425108389999998</c:v>
                </c:pt>
                <c:pt idx="245">
                  <c:v>29.425108389999998</c:v>
                </c:pt>
                <c:pt idx="246">
                  <c:v>29.425108389999998</c:v>
                </c:pt>
                <c:pt idx="247">
                  <c:v>29.425108389999998</c:v>
                </c:pt>
                <c:pt idx="248">
                  <c:v>29.425108389999998</c:v>
                </c:pt>
                <c:pt idx="249">
                  <c:v>29.425108389999998</c:v>
                </c:pt>
                <c:pt idx="250">
                  <c:v>29.425108389999998</c:v>
                </c:pt>
                <c:pt idx="251">
                  <c:v>29.425108389999998</c:v>
                </c:pt>
                <c:pt idx="252">
                  <c:v>29.425108389999998</c:v>
                </c:pt>
                <c:pt idx="253">
                  <c:v>29.425108389999998</c:v>
                </c:pt>
                <c:pt idx="254">
                  <c:v>29.425108389999998</c:v>
                </c:pt>
                <c:pt idx="255">
                  <c:v>29.425108389999998</c:v>
                </c:pt>
                <c:pt idx="256">
                  <c:v>29.425108389999998</c:v>
                </c:pt>
                <c:pt idx="257">
                  <c:v>29.425108389999998</c:v>
                </c:pt>
                <c:pt idx="258">
                  <c:v>29.425108389999998</c:v>
                </c:pt>
                <c:pt idx="259">
                  <c:v>29.425108389999998</c:v>
                </c:pt>
                <c:pt idx="260">
                  <c:v>29.425108389999998</c:v>
                </c:pt>
                <c:pt idx="261">
                  <c:v>29.425108389999998</c:v>
                </c:pt>
                <c:pt idx="262">
                  <c:v>29.425108389999998</c:v>
                </c:pt>
                <c:pt idx="263">
                  <c:v>29.425108389999998</c:v>
                </c:pt>
                <c:pt idx="264">
                  <c:v>29.425108389999998</c:v>
                </c:pt>
                <c:pt idx="265">
                  <c:v>29.425108389999998</c:v>
                </c:pt>
                <c:pt idx="266">
                  <c:v>29.425108389999998</c:v>
                </c:pt>
                <c:pt idx="267">
                  <c:v>29.425108389999998</c:v>
                </c:pt>
                <c:pt idx="268">
                  <c:v>29.425108389999998</c:v>
                </c:pt>
                <c:pt idx="269">
                  <c:v>29.425108389999998</c:v>
                </c:pt>
                <c:pt idx="270">
                  <c:v>29.425108389999998</c:v>
                </c:pt>
                <c:pt idx="271">
                  <c:v>29.425108389999998</c:v>
                </c:pt>
                <c:pt idx="272">
                  <c:v>29.425108389999998</c:v>
                </c:pt>
                <c:pt idx="273">
                  <c:v>29.425108389999998</c:v>
                </c:pt>
                <c:pt idx="274">
                  <c:v>29.425108389999998</c:v>
                </c:pt>
                <c:pt idx="275">
                  <c:v>29.425108389999998</c:v>
                </c:pt>
                <c:pt idx="276">
                  <c:v>29.425108389999998</c:v>
                </c:pt>
                <c:pt idx="277">
                  <c:v>29.425108389999998</c:v>
                </c:pt>
                <c:pt idx="278">
                  <c:v>29.425108389999998</c:v>
                </c:pt>
                <c:pt idx="279">
                  <c:v>29.425108389999998</c:v>
                </c:pt>
                <c:pt idx="280">
                  <c:v>29.425108389999998</c:v>
                </c:pt>
                <c:pt idx="281">
                  <c:v>29.425108389999998</c:v>
                </c:pt>
                <c:pt idx="282">
                  <c:v>29.425108389999998</c:v>
                </c:pt>
                <c:pt idx="283">
                  <c:v>29.425108389999998</c:v>
                </c:pt>
                <c:pt idx="284">
                  <c:v>29.425108389999998</c:v>
                </c:pt>
                <c:pt idx="285">
                  <c:v>29.425108389999998</c:v>
                </c:pt>
                <c:pt idx="286">
                  <c:v>29.425108389999998</c:v>
                </c:pt>
                <c:pt idx="287">
                  <c:v>29.425108389999998</c:v>
                </c:pt>
                <c:pt idx="288">
                  <c:v>29.425108389999998</c:v>
                </c:pt>
                <c:pt idx="289">
                  <c:v>29.425108389999998</c:v>
                </c:pt>
                <c:pt idx="290">
                  <c:v>29.425108389999998</c:v>
                </c:pt>
                <c:pt idx="291">
                  <c:v>29.425108389999998</c:v>
                </c:pt>
                <c:pt idx="292">
                  <c:v>29.425108389999998</c:v>
                </c:pt>
                <c:pt idx="293">
                  <c:v>29.425108389999998</c:v>
                </c:pt>
                <c:pt idx="294">
                  <c:v>29.425108389999998</c:v>
                </c:pt>
                <c:pt idx="295">
                  <c:v>29.425108389999998</c:v>
                </c:pt>
                <c:pt idx="296">
                  <c:v>29.425108389999998</c:v>
                </c:pt>
                <c:pt idx="297">
                  <c:v>29.425108389999998</c:v>
                </c:pt>
                <c:pt idx="298">
                  <c:v>29.425108389999998</c:v>
                </c:pt>
                <c:pt idx="299">
                  <c:v>29.425108389999998</c:v>
                </c:pt>
                <c:pt idx="300">
                  <c:v>29.425108389999998</c:v>
                </c:pt>
                <c:pt idx="301">
                  <c:v>29.425108389999998</c:v>
                </c:pt>
                <c:pt idx="302">
                  <c:v>29.425108389999998</c:v>
                </c:pt>
                <c:pt idx="303">
                  <c:v>29.425108389999998</c:v>
                </c:pt>
                <c:pt idx="304">
                  <c:v>29.425108389999998</c:v>
                </c:pt>
                <c:pt idx="305">
                  <c:v>29.425108389999998</c:v>
                </c:pt>
                <c:pt idx="306">
                  <c:v>29.425108389999998</c:v>
                </c:pt>
                <c:pt idx="307">
                  <c:v>29.425108389999998</c:v>
                </c:pt>
                <c:pt idx="308">
                  <c:v>29.425108389999998</c:v>
                </c:pt>
                <c:pt idx="309">
                  <c:v>29.425108389999998</c:v>
                </c:pt>
                <c:pt idx="310">
                  <c:v>29.425108389999998</c:v>
                </c:pt>
                <c:pt idx="311">
                  <c:v>29.425108389999998</c:v>
                </c:pt>
                <c:pt idx="312">
                  <c:v>29.425108389999998</c:v>
                </c:pt>
                <c:pt idx="313">
                  <c:v>29.425108389999998</c:v>
                </c:pt>
                <c:pt idx="314">
                  <c:v>29.425108389999998</c:v>
                </c:pt>
                <c:pt idx="315">
                  <c:v>29.425108389999998</c:v>
                </c:pt>
                <c:pt idx="316">
                  <c:v>29.425108389999998</c:v>
                </c:pt>
                <c:pt idx="317">
                  <c:v>29.425108389999998</c:v>
                </c:pt>
                <c:pt idx="318">
                  <c:v>29.425108389999998</c:v>
                </c:pt>
                <c:pt idx="319">
                  <c:v>29.425108389999998</c:v>
                </c:pt>
                <c:pt idx="320">
                  <c:v>29.425108389999998</c:v>
                </c:pt>
                <c:pt idx="321">
                  <c:v>29.425108389999998</c:v>
                </c:pt>
                <c:pt idx="322">
                  <c:v>29.425108389999998</c:v>
                </c:pt>
                <c:pt idx="323">
                  <c:v>29.425108389999998</c:v>
                </c:pt>
                <c:pt idx="324">
                  <c:v>29.425108389999998</c:v>
                </c:pt>
                <c:pt idx="325">
                  <c:v>29.425108389999998</c:v>
                </c:pt>
                <c:pt idx="326">
                  <c:v>29.425108389999998</c:v>
                </c:pt>
                <c:pt idx="327">
                  <c:v>29.425108389999998</c:v>
                </c:pt>
                <c:pt idx="328">
                  <c:v>29.425108389999998</c:v>
                </c:pt>
                <c:pt idx="329">
                  <c:v>29.425108389999998</c:v>
                </c:pt>
                <c:pt idx="330">
                  <c:v>29.425108389999998</c:v>
                </c:pt>
                <c:pt idx="331">
                  <c:v>29.425108389999998</c:v>
                </c:pt>
                <c:pt idx="332">
                  <c:v>29.425108389999998</c:v>
                </c:pt>
                <c:pt idx="333">
                  <c:v>29.425108389999998</c:v>
                </c:pt>
                <c:pt idx="334">
                  <c:v>29.425108389999998</c:v>
                </c:pt>
                <c:pt idx="335">
                  <c:v>29.425108389999998</c:v>
                </c:pt>
                <c:pt idx="336">
                  <c:v>29.425108389999998</c:v>
                </c:pt>
                <c:pt idx="337">
                  <c:v>29.425108389999998</c:v>
                </c:pt>
                <c:pt idx="338">
                  <c:v>29.425108389999998</c:v>
                </c:pt>
                <c:pt idx="339">
                  <c:v>29.425108389999998</c:v>
                </c:pt>
                <c:pt idx="340">
                  <c:v>29.425108389999998</c:v>
                </c:pt>
                <c:pt idx="341">
                  <c:v>29.425108389999998</c:v>
                </c:pt>
                <c:pt idx="342">
                  <c:v>29.425108389999998</c:v>
                </c:pt>
                <c:pt idx="343">
                  <c:v>29.425108389999998</c:v>
                </c:pt>
                <c:pt idx="344">
                  <c:v>29.425108389999998</c:v>
                </c:pt>
                <c:pt idx="345">
                  <c:v>29.425108389999998</c:v>
                </c:pt>
                <c:pt idx="346">
                  <c:v>29.425108389999998</c:v>
                </c:pt>
                <c:pt idx="347">
                  <c:v>29.425108389999998</c:v>
                </c:pt>
                <c:pt idx="348">
                  <c:v>29.425108389999998</c:v>
                </c:pt>
                <c:pt idx="349">
                  <c:v>29.425108389999998</c:v>
                </c:pt>
                <c:pt idx="350">
                  <c:v>29.425108389999998</c:v>
                </c:pt>
                <c:pt idx="351">
                  <c:v>29.425108389999998</c:v>
                </c:pt>
                <c:pt idx="352">
                  <c:v>29.425108389999998</c:v>
                </c:pt>
                <c:pt idx="353">
                  <c:v>29.425108389999998</c:v>
                </c:pt>
                <c:pt idx="354">
                  <c:v>29.425108389999998</c:v>
                </c:pt>
                <c:pt idx="355">
                  <c:v>29.425108389999998</c:v>
                </c:pt>
                <c:pt idx="356">
                  <c:v>29.425108389999998</c:v>
                </c:pt>
                <c:pt idx="357">
                  <c:v>29.425108389999998</c:v>
                </c:pt>
                <c:pt idx="358">
                  <c:v>29.425108389999998</c:v>
                </c:pt>
                <c:pt idx="359">
                  <c:v>29.425108389999998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A8C-4B3E-882C-596A37E407DD}"/>
            </c:ext>
          </c:extLst>
        </c:ser>
        <c:ser>
          <c:idx val="1"/>
          <c:order val="2"/>
          <c:tx>
            <c:v>Mean Piston Speed</c:v>
          </c:tx>
          <c:spPr>
            <a:ln w="381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Sheet2!$T$12:$T$371</c:f>
              <c:numCache>
                <c:formatCode>General</c:formatCode>
                <c:ptCount val="360"/>
                <c:pt idx="0">
                  <c:v>18.004999999999999</c:v>
                </c:pt>
                <c:pt idx="1">
                  <c:v>18.004999999999999</c:v>
                </c:pt>
                <c:pt idx="2">
                  <c:v>18.004999999999999</c:v>
                </c:pt>
                <c:pt idx="3">
                  <c:v>18.004999999999999</c:v>
                </c:pt>
                <c:pt idx="4">
                  <c:v>18.004999999999999</c:v>
                </c:pt>
                <c:pt idx="5">
                  <c:v>18.004999999999999</c:v>
                </c:pt>
                <c:pt idx="6">
                  <c:v>18.004999999999999</c:v>
                </c:pt>
                <c:pt idx="7">
                  <c:v>18.004999999999999</c:v>
                </c:pt>
                <c:pt idx="8">
                  <c:v>18.004999999999999</c:v>
                </c:pt>
                <c:pt idx="9">
                  <c:v>18.004999999999999</c:v>
                </c:pt>
                <c:pt idx="10">
                  <c:v>18.004999999999999</c:v>
                </c:pt>
                <c:pt idx="11">
                  <c:v>18.004999999999999</c:v>
                </c:pt>
                <c:pt idx="12">
                  <c:v>18.004999999999999</c:v>
                </c:pt>
                <c:pt idx="13">
                  <c:v>18.004999999999999</c:v>
                </c:pt>
                <c:pt idx="14">
                  <c:v>18.004999999999999</c:v>
                </c:pt>
                <c:pt idx="15">
                  <c:v>18.004999999999999</c:v>
                </c:pt>
                <c:pt idx="16">
                  <c:v>18.004999999999999</c:v>
                </c:pt>
                <c:pt idx="17">
                  <c:v>18.004999999999999</c:v>
                </c:pt>
                <c:pt idx="18">
                  <c:v>18.004999999999999</c:v>
                </c:pt>
                <c:pt idx="19">
                  <c:v>18.004999999999999</c:v>
                </c:pt>
                <c:pt idx="20">
                  <c:v>18.004999999999999</c:v>
                </c:pt>
                <c:pt idx="21">
                  <c:v>18.004999999999999</c:v>
                </c:pt>
                <c:pt idx="22">
                  <c:v>18.004999999999999</c:v>
                </c:pt>
                <c:pt idx="23">
                  <c:v>18.004999999999999</c:v>
                </c:pt>
                <c:pt idx="24">
                  <c:v>18.004999999999999</c:v>
                </c:pt>
                <c:pt idx="25">
                  <c:v>18.004999999999999</c:v>
                </c:pt>
                <c:pt idx="26">
                  <c:v>18.004999999999999</c:v>
                </c:pt>
                <c:pt idx="27">
                  <c:v>18.004999999999999</c:v>
                </c:pt>
                <c:pt idx="28">
                  <c:v>18.004999999999999</c:v>
                </c:pt>
                <c:pt idx="29">
                  <c:v>18.004999999999999</c:v>
                </c:pt>
                <c:pt idx="30">
                  <c:v>18.004999999999999</c:v>
                </c:pt>
                <c:pt idx="31">
                  <c:v>18.004999999999999</c:v>
                </c:pt>
                <c:pt idx="32">
                  <c:v>18.004999999999999</c:v>
                </c:pt>
                <c:pt idx="33">
                  <c:v>18.004999999999999</c:v>
                </c:pt>
                <c:pt idx="34">
                  <c:v>18.004999999999999</c:v>
                </c:pt>
                <c:pt idx="35">
                  <c:v>18.004999999999999</c:v>
                </c:pt>
                <c:pt idx="36">
                  <c:v>18.004999999999999</c:v>
                </c:pt>
                <c:pt idx="37">
                  <c:v>18.004999999999999</c:v>
                </c:pt>
                <c:pt idx="38">
                  <c:v>18.004999999999999</c:v>
                </c:pt>
                <c:pt idx="39">
                  <c:v>18.004999999999999</c:v>
                </c:pt>
                <c:pt idx="40">
                  <c:v>18.004999999999999</c:v>
                </c:pt>
                <c:pt idx="41">
                  <c:v>18.004999999999999</c:v>
                </c:pt>
                <c:pt idx="42">
                  <c:v>18.004999999999999</c:v>
                </c:pt>
                <c:pt idx="43">
                  <c:v>18.004999999999999</c:v>
                </c:pt>
                <c:pt idx="44">
                  <c:v>18.004999999999999</c:v>
                </c:pt>
                <c:pt idx="45">
                  <c:v>18.004999999999999</c:v>
                </c:pt>
                <c:pt idx="46">
                  <c:v>18.004999999999999</c:v>
                </c:pt>
                <c:pt idx="47">
                  <c:v>18.004999999999999</c:v>
                </c:pt>
                <c:pt idx="48">
                  <c:v>18.004999999999999</c:v>
                </c:pt>
                <c:pt idx="49">
                  <c:v>18.004999999999999</c:v>
                </c:pt>
                <c:pt idx="50">
                  <c:v>18.004999999999999</c:v>
                </c:pt>
                <c:pt idx="51">
                  <c:v>18.004999999999999</c:v>
                </c:pt>
                <c:pt idx="52">
                  <c:v>18.004999999999999</c:v>
                </c:pt>
                <c:pt idx="53">
                  <c:v>18.004999999999999</c:v>
                </c:pt>
                <c:pt idx="54">
                  <c:v>18.004999999999999</c:v>
                </c:pt>
                <c:pt idx="55">
                  <c:v>18.004999999999999</c:v>
                </c:pt>
                <c:pt idx="56">
                  <c:v>18.004999999999999</c:v>
                </c:pt>
                <c:pt idx="57">
                  <c:v>18.004999999999999</c:v>
                </c:pt>
                <c:pt idx="58">
                  <c:v>18.004999999999999</c:v>
                </c:pt>
                <c:pt idx="59">
                  <c:v>18.004999999999999</c:v>
                </c:pt>
                <c:pt idx="60">
                  <c:v>18.004999999999999</c:v>
                </c:pt>
                <c:pt idx="61">
                  <c:v>18.004999999999999</c:v>
                </c:pt>
                <c:pt idx="62">
                  <c:v>18.004999999999999</c:v>
                </c:pt>
                <c:pt idx="63">
                  <c:v>18.004999999999999</c:v>
                </c:pt>
                <c:pt idx="64">
                  <c:v>18.004999999999999</c:v>
                </c:pt>
                <c:pt idx="65">
                  <c:v>18.004999999999999</c:v>
                </c:pt>
                <c:pt idx="66">
                  <c:v>18.004999999999999</c:v>
                </c:pt>
                <c:pt idx="67">
                  <c:v>18.004999999999999</c:v>
                </c:pt>
                <c:pt idx="68">
                  <c:v>18.004999999999999</c:v>
                </c:pt>
                <c:pt idx="69">
                  <c:v>18.004999999999999</c:v>
                </c:pt>
                <c:pt idx="70">
                  <c:v>18.004999999999999</c:v>
                </c:pt>
                <c:pt idx="71">
                  <c:v>18.004999999999999</c:v>
                </c:pt>
                <c:pt idx="72">
                  <c:v>18.004999999999999</c:v>
                </c:pt>
                <c:pt idx="73">
                  <c:v>18.004999999999999</c:v>
                </c:pt>
                <c:pt idx="74">
                  <c:v>18.004999999999999</c:v>
                </c:pt>
                <c:pt idx="75">
                  <c:v>18.004999999999999</c:v>
                </c:pt>
                <c:pt idx="76">
                  <c:v>18.004999999999999</c:v>
                </c:pt>
                <c:pt idx="77">
                  <c:v>18.004999999999999</c:v>
                </c:pt>
                <c:pt idx="78">
                  <c:v>18.004999999999999</c:v>
                </c:pt>
                <c:pt idx="79">
                  <c:v>18.004999999999999</c:v>
                </c:pt>
                <c:pt idx="80">
                  <c:v>18.004999999999999</c:v>
                </c:pt>
                <c:pt idx="81">
                  <c:v>18.004999999999999</c:v>
                </c:pt>
                <c:pt idx="82">
                  <c:v>18.004999999999999</c:v>
                </c:pt>
                <c:pt idx="83">
                  <c:v>18.004999999999999</c:v>
                </c:pt>
                <c:pt idx="84">
                  <c:v>18.004999999999999</c:v>
                </c:pt>
                <c:pt idx="85">
                  <c:v>18.004999999999999</c:v>
                </c:pt>
                <c:pt idx="86">
                  <c:v>18.004999999999999</c:v>
                </c:pt>
                <c:pt idx="87">
                  <c:v>18.004999999999999</c:v>
                </c:pt>
                <c:pt idx="88">
                  <c:v>18.004999999999999</c:v>
                </c:pt>
                <c:pt idx="89">
                  <c:v>18.004999999999999</c:v>
                </c:pt>
                <c:pt idx="90">
                  <c:v>18.004999999999999</c:v>
                </c:pt>
                <c:pt idx="91">
                  <c:v>18.004999999999999</c:v>
                </c:pt>
                <c:pt idx="92">
                  <c:v>18.004999999999999</c:v>
                </c:pt>
                <c:pt idx="93">
                  <c:v>18.004999999999999</c:v>
                </c:pt>
                <c:pt idx="94">
                  <c:v>18.004999999999999</c:v>
                </c:pt>
                <c:pt idx="95">
                  <c:v>18.004999999999999</c:v>
                </c:pt>
                <c:pt idx="96">
                  <c:v>18.004999999999999</c:v>
                </c:pt>
                <c:pt idx="97">
                  <c:v>18.004999999999999</c:v>
                </c:pt>
                <c:pt idx="98">
                  <c:v>18.004999999999999</c:v>
                </c:pt>
                <c:pt idx="99">
                  <c:v>18.004999999999999</c:v>
                </c:pt>
                <c:pt idx="100">
                  <c:v>18.004999999999999</c:v>
                </c:pt>
                <c:pt idx="101">
                  <c:v>18.004999999999999</c:v>
                </c:pt>
                <c:pt idx="102">
                  <c:v>18.004999999999999</c:v>
                </c:pt>
                <c:pt idx="103">
                  <c:v>18.004999999999999</c:v>
                </c:pt>
                <c:pt idx="104">
                  <c:v>18.004999999999999</c:v>
                </c:pt>
                <c:pt idx="105">
                  <c:v>18.004999999999999</c:v>
                </c:pt>
                <c:pt idx="106">
                  <c:v>18.004999999999999</c:v>
                </c:pt>
                <c:pt idx="107">
                  <c:v>18.004999999999999</c:v>
                </c:pt>
                <c:pt idx="108">
                  <c:v>18.004999999999999</c:v>
                </c:pt>
                <c:pt idx="109">
                  <c:v>18.004999999999999</c:v>
                </c:pt>
                <c:pt idx="110">
                  <c:v>18.004999999999999</c:v>
                </c:pt>
                <c:pt idx="111">
                  <c:v>18.004999999999999</c:v>
                </c:pt>
                <c:pt idx="112">
                  <c:v>18.004999999999999</c:v>
                </c:pt>
                <c:pt idx="113">
                  <c:v>18.004999999999999</c:v>
                </c:pt>
                <c:pt idx="114">
                  <c:v>18.004999999999999</c:v>
                </c:pt>
                <c:pt idx="115">
                  <c:v>18.004999999999999</c:v>
                </c:pt>
                <c:pt idx="116">
                  <c:v>18.004999999999999</c:v>
                </c:pt>
                <c:pt idx="117">
                  <c:v>18.004999999999999</c:v>
                </c:pt>
                <c:pt idx="118">
                  <c:v>18.004999999999999</c:v>
                </c:pt>
                <c:pt idx="119">
                  <c:v>18.004999999999999</c:v>
                </c:pt>
                <c:pt idx="120">
                  <c:v>18.004999999999999</c:v>
                </c:pt>
                <c:pt idx="121">
                  <c:v>18.004999999999999</c:v>
                </c:pt>
                <c:pt idx="122">
                  <c:v>18.004999999999999</c:v>
                </c:pt>
                <c:pt idx="123">
                  <c:v>18.004999999999999</c:v>
                </c:pt>
                <c:pt idx="124">
                  <c:v>18.004999999999999</c:v>
                </c:pt>
                <c:pt idx="125">
                  <c:v>18.004999999999999</c:v>
                </c:pt>
                <c:pt idx="126">
                  <c:v>18.004999999999999</c:v>
                </c:pt>
                <c:pt idx="127">
                  <c:v>18.004999999999999</c:v>
                </c:pt>
                <c:pt idx="128">
                  <c:v>18.004999999999999</c:v>
                </c:pt>
                <c:pt idx="129">
                  <c:v>18.004999999999999</c:v>
                </c:pt>
                <c:pt idx="130">
                  <c:v>18.004999999999999</c:v>
                </c:pt>
                <c:pt idx="131">
                  <c:v>18.004999999999999</c:v>
                </c:pt>
                <c:pt idx="132">
                  <c:v>18.004999999999999</c:v>
                </c:pt>
                <c:pt idx="133">
                  <c:v>18.004999999999999</c:v>
                </c:pt>
                <c:pt idx="134">
                  <c:v>18.004999999999999</c:v>
                </c:pt>
                <c:pt idx="135">
                  <c:v>18.004999999999999</c:v>
                </c:pt>
                <c:pt idx="136">
                  <c:v>18.004999999999999</c:v>
                </c:pt>
                <c:pt idx="137">
                  <c:v>18.004999999999999</c:v>
                </c:pt>
                <c:pt idx="138">
                  <c:v>18.004999999999999</c:v>
                </c:pt>
                <c:pt idx="139">
                  <c:v>18.004999999999999</c:v>
                </c:pt>
                <c:pt idx="140">
                  <c:v>18.004999999999999</c:v>
                </c:pt>
                <c:pt idx="141">
                  <c:v>18.004999999999999</c:v>
                </c:pt>
                <c:pt idx="142">
                  <c:v>18.004999999999999</c:v>
                </c:pt>
                <c:pt idx="143">
                  <c:v>18.004999999999999</c:v>
                </c:pt>
                <c:pt idx="144">
                  <c:v>18.004999999999999</c:v>
                </c:pt>
                <c:pt idx="145">
                  <c:v>18.004999999999999</c:v>
                </c:pt>
                <c:pt idx="146">
                  <c:v>18.004999999999999</c:v>
                </c:pt>
                <c:pt idx="147">
                  <c:v>18.004999999999999</c:v>
                </c:pt>
                <c:pt idx="148">
                  <c:v>18.004999999999999</c:v>
                </c:pt>
                <c:pt idx="149">
                  <c:v>18.004999999999999</c:v>
                </c:pt>
                <c:pt idx="150">
                  <c:v>18.004999999999999</c:v>
                </c:pt>
                <c:pt idx="151">
                  <c:v>18.004999999999999</c:v>
                </c:pt>
                <c:pt idx="152">
                  <c:v>18.004999999999999</c:v>
                </c:pt>
                <c:pt idx="153">
                  <c:v>18.004999999999999</c:v>
                </c:pt>
                <c:pt idx="154">
                  <c:v>18.004999999999999</c:v>
                </c:pt>
                <c:pt idx="155">
                  <c:v>18.004999999999999</c:v>
                </c:pt>
                <c:pt idx="156">
                  <c:v>18.004999999999999</c:v>
                </c:pt>
                <c:pt idx="157">
                  <c:v>18.004999999999999</c:v>
                </c:pt>
                <c:pt idx="158">
                  <c:v>18.004999999999999</c:v>
                </c:pt>
                <c:pt idx="159">
                  <c:v>18.004999999999999</c:v>
                </c:pt>
                <c:pt idx="160">
                  <c:v>18.004999999999999</c:v>
                </c:pt>
                <c:pt idx="161">
                  <c:v>18.004999999999999</c:v>
                </c:pt>
                <c:pt idx="162">
                  <c:v>18.004999999999999</c:v>
                </c:pt>
                <c:pt idx="163">
                  <c:v>18.004999999999999</c:v>
                </c:pt>
                <c:pt idx="164">
                  <c:v>18.004999999999999</c:v>
                </c:pt>
                <c:pt idx="165">
                  <c:v>18.004999999999999</c:v>
                </c:pt>
                <c:pt idx="166">
                  <c:v>18.004999999999999</c:v>
                </c:pt>
                <c:pt idx="167">
                  <c:v>18.004999999999999</c:v>
                </c:pt>
                <c:pt idx="168">
                  <c:v>18.004999999999999</c:v>
                </c:pt>
                <c:pt idx="169">
                  <c:v>18.004999999999999</c:v>
                </c:pt>
                <c:pt idx="170">
                  <c:v>18.004999999999999</c:v>
                </c:pt>
                <c:pt idx="171">
                  <c:v>18.004999999999999</c:v>
                </c:pt>
                <c:pt idx="172">
                  <c:v>18.004999999999999</c:v>
                </c:pt>
                <c:pt idx="173">
                  <c:v>18.004999999999999</c:v>
                </c:pt>
                <c:pt idx="174">
                  <c:v>18.004999999999999</c:v>
                </c:pt>
                <c:pt idx="175">
                  <c:v>18.004999999999999</c:v>
                </c:pt>
                <c:pt idx="176">
                  <c:v>18.004999999999999</c:v>
                </c:pt>
                <c:pt idx="177">
                  <c:v>18.004999999999999</c:v>
                </c:pt>
                <c:pt idx="178">
                  <c:v>18.004999999999999</c:v>
                </c:pt>
                <c:pt idx="179">
                  <c:v>18.004999999999999</c:v>
                </c:pt>
                <c:pt idx="180">
                  <c:v>18.004999999999999</c:v>
                </c:pt>
                <c:pt idx="181">
                  <c:v>18.004999999999999</c:v>
                </c:pt>
                <c:pt idx="182">
                  <c:v>18.004999999999999</c:v>
                </c:pt>
                <c:pt idx="183">
                  <c:v>18.004999999999999</c:v>
                </c:pt>
                <c:pt idx="184">
                  <c:v>18.004999999999999</c:v>
                </c:pt>
                <c:pt idx="185">
                  <c:v>18.004999999999999</c:v>
                </c:pt>
                <c:pt idx="186">
                  <c:v>18.004999999999999</c:v>
                </c:pt>
                <c:pt idx="187">
                  <c:v>18.004999999999999</c:v>
                </c:pt>
                <c:pt idx="188">
                  <c:v>18.004999999999999</c:v>
                </c:pt>
                <c:pt idx="189">
                  <c:v>18.004999999999999</c:v>
                </c:pt>
                <c:pt idx="190">
                  <c:v>18.004999999999999</c:v>
                </c:pt>
                <c:pt idx="191">
                  <c:v>18.004999999999999</c:v>
                </c:pt>
                <c:pt idx="192">
                  <c:v>18.004999999999999</c:v>
                </c:pt>
                <c:pt idx="193">
                  <c:v>18.004999999999999</c:v>
                </c:pt>
                <c:pt idx="194">
                  <c:v>18.004999999999999</c:v>
                </c:pt>
                <c:pt idx="195">
                  <c:v>18.004999999999999</c:v>
                </c:pt>
                <c:pt idx="196">
                  <c:v>18.004999999999999</c:v>
                </c:pt>
                <c:pt idx="197">
                  <c:v>18.004999999999999</c:v>
                </c:pt>
                <c:pt idx="198">
                  <c:v>18.004999999999999</c:v>
                </c:pt>
                <c:pt idx="199">
                  <c:v>18.004999999999999</c:v>
                </c:pt>
                <c:pt idx="200">
                  <c:v>18.004999999999999</c:v>
                </c:pt>
                <c:pt idx="201">
                  <c:v>18.004999999999999</c:v>
                </c:pt>
                <c:pt idx="202">
                  <c:v>18.004999999999999</c:v>
                </c:pt>
                <c:pt idx="203">
                  <c:v>18.004999999999999</c:v>
                </c:pt>
                <c:pt idx="204">
                  <c:v>18.004999999999999</c:v>
                </c:pt>
                <c:pt idx="205">
                  <c:v>18.004999999999999</c:v>
                </c:pt>
                <c:pt idx="206">
                  <c:v>18.004999999999999</c:v>
                </c:pt>
                <c:pt idx="207">
                  <c:v>18.004999999999999</c:v>
                </c:pt>
                <c:pt idx="208">
                  <c:v>18.004999999999999</c:v>
                </c:pt>
                <c:pt idx="209">
                  <c:v>18.004999999999999</c:v>
                </c:pt>
                <c:pt idx="210">
                  <c:v>18.004999999999999</c:v>
                </c:pt>
                <c:pt idx="211">
                  <c:v>18.004999999999999</c:v>
                </c:pt>
                <c:pt idx="212">
                  <c:v>18.004999999999999</c:v>
                </c:pt>
                <c:pt idx="213">
                  <c:v>18.004999999999999</c:v>
                </c:pt>
                <c:pt idx="214">
                  <c:v>18.004999999999999</c:v>
                </c:pt>
                <c:pt idx="215">
                  <c:v>18.004999999999999</c:v>
                </c:pt>
                <c:pt idx="216">
                  <c:v>18.004999999999999</c:v>
                </c:pt>
                <c:pt idx="217">
                  <c:v>18.004999999999999</c:v>
                </c:pt>
                <c:pt idx="218">
                  <c:v>18.004999999999999</c:v>
                </c:pt>
                <c:pt idx="219">
                  <c:v>18.004999999999999</c:v>
                </c:pt>
                <c:pt idx="220">
                  <c:v>18.004999999999999</c:v>
                </c:pt>
                <c:pt idx="221">
                  <c:v>18.004999999999999</c:v>
                </c:pt>
                <c:pt idx="222">
                  <c:v>18.004999999999999</c:v>
                </c:pt>
                <c:pt idx="223">
                  <c:v>18.004999999999999</c:v>
                </c:pt>
                <c:pt idx="224">
                  <c:v>18.004999999999999</c:v>
                </c:pt>
                <c:pt idx="225">
                  <c:v>18.004999999999999</c:v>
                </c:pt>
                <c:pt idx="226">
                  <c:v>18.004999999999999</c:v>
                </c:pt>
                <c:pt idx="227">
                  <c:v>18.004999999999999</c:v>
                </c:pt>
                <c:pt idx="228">
                  <c:v>18.004999999999999</c:v>
                </c:pt>
                <c:pt idx="229">
                  <c:v>18.004999999999999</c:v>
                </c:pt>
                <c:pt idx="230">
                  <c:v>18.004999999999999</c:v>
                </c:pt>
                <c:pt idx="231">
                  <c:v>18.004999999999999</c:v>
                </c:pt>
                <c:pt idx="232">
                  <c:v>18.004999999999999</c:v>
                </c:pt>
                <c:pt idx="233">
                  <c:v>18.004999999999999</c:v>
                </c:pt>
                <c:pt idx="234">
                  <c:v>18.004999999999999</c:v>
                </c:pt>
                <c:pt idx="235">
                  <c:v>18.004999999999999</c:v>
                </c:pt>
                <c:pt idx="236">
                  <c:v>18.004999999999999</c:v>
                </c:pt>
                <c:pt idx="237">
                  <c:v>18.004999999999999</c:v>
                </c:pt>
                <c:pt idx="238">
                  <c:v>18.004999999999999</c:v>
                </c:pt>
                <c:pt idx="239">
                  <c:v>18.004999999999999</c:v>
                </c:pt>
                <c:pt idx="240">
                  <c:v>18.004999999999999</c:v>
                </c:pt>
                <c:pt idx="241">
                  <c:v>18.004999999999999</c:v>
                </c:pt>
                <c:pt idx="242">
                  <c:v>18.004999999999999</c:v>
                </c:pt>
                <c:pt idx="243">
                  <c:v>18.004999999999999</c:v>
                </c:pt>
                <c:pt idx="244">
                  <c:v>18.004999999999999</c:v>
                </c:pt>
                <c:pt idx="245">
                  <c:v>18.004999999999999</c:v>
                </c:pt>
                <c:pt idx="246">
                  <c:v>18.004999999999999</c:v>
                </c:pt>
                <c:pt idx="247">
                  <c:v>18.004999999999999</c:v>
                </c:pt>
                <c:pt idx="248">
                  <c:v>18.004999999999999</c:v>
                </c:pt>
                <c:pt idx="249">
                  <c:v>18.004999999999999</c:v>
                </c:pt>
                <c:pt idx="250">
                  <c:v>18.004999999999999</c:v>
                </c:pt>
                <c:pt idx="251">
                  <c:v>18.004999999999999</c:v>
                </c:pt>
                <c:pt idx="252">
                  <c:v>18.004999999999999</c:v>
                </c:pt>
                <c:pt idx="253">
                  <c:v>18.004999999999999</c:v>
                </c:pt>
                <c:pt idx="254">
                  <c:v>18.004999999999999</c:v>
                </c:pt>
                <c:pt idx="255">
                  <c:v>18.004999999999999</c:v>
                </c:pt>
                <c:pt idx="256">
                  <c:v>18.004999999999999</c:v>
                </c:pt>
                <c:pt idx="257">
                  <c:v>18.004999999999999</c:v>
                </c:pt>
                <c:pt idx="258">
                  <c:v>18.004999999999999</c:v>
                </c:pt>
                <c:pt idx="259">
                  <c:v>18.004999999999999</c:v>
                </c:pt>
                <c:pt idx="260">
                  <c:v>18.004999999999999</c:v>
                </c:pt>
                <c:pt idx="261">
                  <c:v>18.004999999999999</c:v>
                </c:pt>
                <c:pt idx="262">
                  <c:v>18.004999999999999</c:v>
                </c:pt>
                <c:pt idx="263">
                  <c:v>18.004999999999999</c:v>
                </c:pt>
                <c:pt idx="264">
                  <c:v>18.004999999999999</c:v>
                </c:pt>
                <c:pt idx="265">
                  <c:v>18.004999999999999</c:v>
                </c:pt>
                <c:pt idx="266">
                  <c:v>18.004999999999999</c:v>
                </c:pt>
                <c:pt idx="267">
                  <c:v>18.004999999999999</c:v>
                </c:pt>
                <c:pt idx="268">
                  <c:v>18.004999999999999</c:v>
                </c:pt>
                <c:pt idx="269">
                  <c:v>18.004999999999999</c:v>
                </c:pt>
                <c:pt idx="270">
                  <c:v>18.004999999999999</c:v>
                </c:pt>
                <c:pt idx="271">
                  <c:v>18.004999999999999</c:v>
                </c:pt>
                <c:pt idx="272">
                  <c:v>18.004999999999999</c:v>
                </c:pt>
                <c:pt idx="273">
                  <c:v>18.004999999999999</c:v>
                </c:pt>
                <c:pt idx="274">
                  <c:v>18.004999999999999</c:v>
                </c:pt>
                <c:pt idx="275">
                  <c:v>18.004999999999999</c:v>
                </c:pt>
                <c:pt idx="276">
                  <c:v>18.004999999999999</c:v>
                </c:pt>
                <c:pt idx="277">
                  <c:v>18.004999999999999</c:v>
                </c:pt>
                <c:pt idx="278">
                  <c:v>18.004999999999999</c:v>
                </c:pt>
                <c:pt idx="279">
                  <c:v>18.004999999999999</c:v>
                </c:pt>
                <c:pt idx="280">
                  <c:v>18.004999999999999</c:v>
                </c:pt>
                <c:pt idx="281">
                  <c:v>18.004999999999999</c:v>
                </c:pt>
                <c:pt idx="282">
                  <c:v>18.004999999999999</c:v>
                </c:pt>
                <c:pt idx="283">
                  <c:v>18.004999999999999</c:v>
                </c:pt>
                <c:pt idx="284">
                  <c:v>18.004999999999999</c:v>
                </c:pt>
                <c:pt idx="285">
                  <c:v>18.004999999999999</c:v>
                </c:pt>
                <c:pt idx="286">
                  <c:v>18.004999999999999</c:v>
                </c:pt>
                <c:pt idx="287">
                  <c:v>18.004999999999999</c:v>
                </c:pt>
                <c:pt idx="288">
                  <c:v>18.004999999999999</c:v>
                </c:pt>
                <c:pt idx="289">
                  <c:v>18.004999999999999</c:v>
                </c:pt>
                <c:pt idx="290">
                  <c:v>18.004999999999999</c:v>
                </c:pt>
                <c:pt idx="291">
                  <c:v>18.004999999999999</c:v>
                </c:pt>
                <c:pt idx="292">
                  <c:v>18.004999999999999</c:v>
                </c:pt>
                <c:pt idx="293">
                  <c:v>18.004999999999999</c:v>
                </c:pt>
                <c:pt idx="294">
                  <c:v>18.004999999999999</c:v>
                </c:pt>
                <c:pt idx="295">
                  <c:v>18.004999999999999</c:v>
                </c:pt>
                <c:pt idx="296">
                  <c:v>18.004999999999999</c:v>
                </c:pt>
                <c:pt idx="297">
                  <c:v>18.004999999999999</c:v>
                </c:pt>
                <c:pt idx="298">
                  <c:v>18.004999999999999</c:v>
                </c:pt>
                <c:pt idx="299">
                  <c:v>18.004999999999999</c:v>
                </c:pt>
                <c:pt idx="300">
                  <c:v>18.004999999999999</c:v>
                </c:pt>
                <c:pt idx="301">
                  <c:v>18.004999999999999</c:v>
                </c:pt>
                <c:pt idx="302">
                  <c:v>18.004999999999999</c:v>
                </c:pt>
                <c:pt idx="303">
                  <c:v>18.004999999999999</c:v>
                </c:pt>
                <c:pt idx="304">
                  <c:v>18.004999999999999</c:v>
                </c:pt>
                <c:pt idx="305">
                  <c:v>18.004999999999999</c:v>
                </c:pt>
                <c:pt idx="306">
                  <c:v>18.004999999999999</c:v>
                </c:pt>
                <c:pt idx="307">
                  <c:v>18.004999999999999</c:v>
                </c:pt>
                <c:pt idx="308">
                  <c:v>18.004999999999999</c:v>
                </c:pt>
                <c:pt idx="309">
                  <c:v>18.004999999999999</c:v>
                </c:pt>
                <c:pt idx="310">
                  <c:v>18.004999999999999</c:v>
                </c:pt>
                <c:pt idx="311">
                  <c:v>18.004999999999999</c:v>
                </c:pt>
                <c:pt idx="312">
                  <c:v>18.004999999999999</c:v>
                </c:pt>
                <c:pt idx="313">
                  <c:v>18.004999999999999</c:v>
                </c:pt>
                <c:pt idx="314">
                  <c:v>18.004999999999999</c:v>
                </c:pt>
                <c:pt idx="315">
                  <c:v>18.004999999999999</c:v>
                </c:pt>
                <c:pt idx="316">
                  <c:v>18.004999999999999</c:v>
                </c:pt>
                <c:pt idx="317">
                  <c:v>18.004999999999999</c:v>
                </c:pt>
                <c:pt idx="318">
                  <c:v>18.004999999999999</c:v>
                </c:pt>
                <c:pt idx="319">
                  <c:v>18.004999999999999</c:v>
                </c:pt>
                <c:pt idx="320">
                  <c:v>18.004999999999999</c:v>
                </c:pt>
                <c:pt idx="321">
                  <c:v>18.004999999999999</c:v>
                </c:pt>
                <c:pt idx="322">
                  <c:v>18.004999999999999</c:v>
                </c:pt>
                <c:pt idx="323">
                  <c:v>18.004999999999999</c:v>
                </c:pt>
                <c:pt idx="324">
                  <c:v>18.004999999999999</c:v>
                </c:pt>
                <c:pt idx="325">
                  <c:v>18.004999999999999</c:v>
                </c:pt>
                <c:pt idx="326">
                  <c:v>18.004999999999999</c:v>
                </c:pt>
                <c:pt idx="327">
                  <c:v>18.004999999999999</c:v>
                </c:pt>
                <c:pt idx="328">
                  <c:v>18.004999999999999</c:v>
                </c:pt>
                <c:pt idx="329">
                  <c:v>18.004999999999999</c:v>
                </c:pt>
                <c:pt idx="330">
                  <c:v>18.004999999999999</c:v>
                </c:pt>
                <c:pt idx="331">
                  <c:v>18.004999999999999</c:v>
                </c:pt>
                <c:pt idx="332">
                  <c:v>18.004999999999999</c:v>
                </c:pt>
                <c:pt idx="333">
                  <c:v>18.004999999999999</c:v>
                </c:pt>
                <c:pt idx="334">
                  <c:v>18.004999999999999</c:v>
                </c:pt>
                <c:pt idx="335">
                  <c:v>18.004999999999999</c:v>
                </c:pt>
                <c:pt idx="336">
                  <c:v>18.004999999999999</c:v>
                </c:pt>
                <c:pt idx="337">
                  <c:v>18.004999999999999</c:v>
                </c:pt>
                <c:pt idx="338">
                  <c:v>18.004999999999999</c:v>
                </c:pt>
                <c:pt idx="339">
                  <c:v>18.004999999999999</c:v>
                </c:pt>
                <c:pt idx="340">
                  <c:v>18.004999999999999</c:v>
                </c:pt>
                <c:pt idx="341">
                  <c:v>18.004999999999999</c:v>
                </c:pt>
                <c:pt idx="342">
                  <c:v>18.004999999999999</c:v>
                </c:pt>
                <c:pt idx="343">
                  <c:v>18.004999999999999</c:v>
                </c:pt>
                <c:pt idx="344">
                  <c:v>18.004999999999999</c:v>
                </c:pt>
                <c:pt idx="345">
                  <c:v>18.004999999999999</c:v>
                </c:pt>
                <c:pt idx="346">
                  <c:v>18.004999999999999</c:v>
                </c:pt>
                <c:pt idx="347">
                  <c:v>18.004999999999999</c:v>
                </c:pt>
                <c:pt idx="348">
                  <c:v>18.004999999999999</c:v>
                </c:pt>
                <c:pt idx="349">
                  <c:v>18.004999999999999</c:v>
                </c:pt>
                <c:pt idx="350">
                  <c:v>18.004999999999999</c:v>
                </c:pt>
                <c:pt idx="351">
                  <c:v>18.004999999999999</c:v>
                </c:pt>
                <c:pt idx="352">
                  <c:v>18.004999999999999</c:v>
                </c:pt>
                <c:pt idx="353">
                  <c:v>18.004999999999999</c:v>
                </c:pt>
                <c:pt idx="354">
                  <c:v>18.004999999999999</c:v>
                </c:pt>
                <c:pt idx="355">
                  <c:v>18.004999999999999</c:v>
                </c:pt>
                <c:pt idx="356">
                  <c:v>18.004999999999999</c:v>
                </c:pt>
                <c:pt idx="357">
                  <c:v>18.004999999999999</c:v>
                </c:pt>
                <c:pt idx="358">
                  <c:v>18.004999999999999</c:v>
                </c:pt>
                <c:pt idx="359">
                  <c:v>18.004999999999999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A8C-4B3E-882C-596A37E40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2735376"/>
        <c:axId val="1222735856"/>
      </c:lineChart>
      <c:lineChart>
        <c:grouping val="standard"/>
        <c:varyColors val="0"/>
        <c:ser>
          <c:idx val="3"/>
          <c:order val="3"/>
          <c:tx>
            <c:v>Inlet Valve Lift</c:v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Sheet2!$K$6:$K$365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  <c:pt idx="87">
                  <c:v>0.01</c:v>
                </c:pt>
                <c:pt idx="88">
                  <c:v>0.01</c:v>
                </c:pt>
                <c:pt idx="89">
                  <c:v>0.01</c:v>
                </c:pt>
                <c:pt idx="90">
                  <c:v>0.01</c:v>
                </c:pt>
                <c:pt idx="91">
                  <c:v>0.01</c:v>
                </c:pt>
                <c:pt idx="92">
                  <c:v>0.01</c:v>
                </c:pt>
                <c:pt idx="93">
                  <c:v>0.01</c:v>
                </c:pt>
                <c:pt idx="94">
                  <c:v>0.01</c:v>
                </c:pt>
                <c:pt idx="95">
                  <c:v>0.01</c:v>
                </c:pt>
                <c:pt idx="96">
                  <c:v>0.01</c:v>
                </c:pt>
                <c:pt idx="97">
                  <c:v>0.01</c:v>
                </c:pt>
                <c:pt idx="98">
                  <c:v>0.01</c:v>
                </c:pt>
                <c:pt idx="99">
                  <c:v>0.02</c:v>
                </c:pt>
                <c:pt idx="100">
                  <c:v>0.03</c:v>
                </c:pt>
                <c:pt idx="101">
                  <c:v>0.04</c:v>
                </c:pt>
                <c:pt idx="102">
                  <c:v>0.05</c:v>
                </c:pt>
                <c:pt idx="103">
                  <c:v>7.0000000000000007E-2</c:v>
                </c:pt>
                <c:pt idx="104">
                  <c:v>0.09</c:v>
                </c:pt>
                <c:pt idx="105">
                  <c:v>0.1</c:v>
                </c:pt>
                <c:pt idx="106">
                  <c:v>0.12</c:v>
                </c:pt>
                <c:pt idx="107">
                  <c:v>0.14000000000000001</c:v>
                </c:pt>
                <c:pt idx="108">
                  <c:v>0.15</c:v>
                </c:pt>
                <c:pt idx="109">
                  <c:v>0.17</c:v>
                </c:pt>
                <c:pt idx="110">
                  <c:v>0.19</c:v>
                </c:pt>
                <c:pt idx="111">
                  <c:v>0.2</c:v>
                </c:pt>
                <c:pt idx="112">
                  <c:v>0.22</c:v>
                </c:pt>
                <c:pt idx="113">
                  <c:v>0.24</c:v>
                </c:pt>
                <c:pt idx="114">
                  <c:v>0.26</c:v>
                </c:pt>
                <c:pt idx="115">
                  <c:v>0.27</c:v>
                </c:pt>
                <c:pt idx="116">
                  <c:v>0.28999999999999998</c:v>
                </c:pt>
                <c:pt idx="117">
                  <c:v>0.3</c:v>
                </c:pt>
                <c:pt idx="118">
                  <c:v>0.32</c:v>
                </c:pt>
                <c:pt idx="119">
                  <c:v>0.34</c:v>
                </c:pt>
                <c:pt idx="120">
                  <c:v>0.36</c:v>
                </c:pt>
                <c:pt idx="121">
                  <c:v>0.38</c:v>
                </c:pt>
                <c:pt idx="122">
                  <c:v>0.4</c:v>
                </c:pt>
                <c:pt idx="123">
                  <c:v>0.43</c:v>
                </c:pt>
                <c:pt idx="124">
                  <c:v>0.47</c:v>
                </c:pt>
                <c:pt idx="125">
                  <c:v>0.5</c:v>
                </c:pt>
                <c:pt idx="126">
                  <c:v>0.55000000000000004</c:v>
                </c:pt>
                <c:pt idx="127">
                  <c:v>0.59</c:v>
                </c:pt>
                <c:pt idx="128">
                  <c:v>0.65</c:v>
                </c:pt>
                <c:pt idx="129">
                  <c:v>0.71</c:v>
                </c:pt>
                <c:pt idx="130">
                  <c:v>0.76</c:v>
                </c:pt>
                <c:pt idx="131">
                  <c:v>0.83</c:v>
                </c:pt>
                <c:pt idx="132">
                  <c:v>0.91</c:v>
                </c:pt>
                <c:pt idx="133">
                  <c:v>0.99</c:v>
                </c:pt>
                <c:pt idx="134">
                  <c:v>1.06</c:v>
                </c:pt>
                <c:pt idx="135">
                  <c:v>1.1499999999999999</c:v>
                </c:pt>
                <c:pt idx="136">
                  <c:v>1.24</c:v>
                </c:pt>
                <c:pt idx="137">
                  <c:v>1.34</c:v>
                </c:pt>
                <c:pt idx="138">
                  <c:v>1.45</c:v>
                </c:pt>
                <c:pt idx="139">
                  <c:v>1.56</c:v>
                </c:pt>
                <c:pt idx="140">
                  <c:v>1.67</c:v>
                </c:pt>
                <c:pt idx="141">
                  <c:v>1.8</c:v>
                </c:pt>
                <c:pt idx="142">
                  <c:v>1.91</c:v>
                </c:pt>
                <c:pt idx="143">
                  <c:v>2.06</c:v>
                </c:pt>
                <c:pt idx="144">
                  <c:v>2.2000000000000002</c:v>
                </c:pt>
                <c:pt idx="145">
                  <c:v>2.3199999999999998</c:v>
                </c:pt>
                <c:pt idx="146">
                  <c:v>2.5</c:v>
                </c:pt>
                <c:pt idx="147">
                  <c:v>2.67</c:v>
                </c:pt>
                <c:pt idx="148">
                  <c:v>2.81</c:v>
                </c:pt>
                <c:pt idx="149">
                  <c:v>3</c:v>
                </c:pt>
                <c:pt idx="150">
                  <c:v>3.19</c:v>
                </c:pt>
                <c:pt idx="151">
                  <c:v>3.38</c:v>
                </c:pt>
                <c:pt idx="152">
                  <c:v>3.56</c:v>
                </c:pt>
                <c:pt idx="153">
                  <c:v>3.77</c:v>
                </c:pt>
                <c:pt idx="154">
                  <c:v>4.0199999999999996</c:v>
                </c:pt>
                <c:pt idx="155">
                  <c:v>4.21</c:v>
                </c:pt>
                <c:pt idx="156">
                  <c:v>4.42</c:v>
                </c:pt>
                <c:pt idx="157">
                  <c:v>4.67</c:v>
                </c:pt>
                <c:pt idx="158">
                  <c:v>4.91</c:v>
                </c:pt>
                <c:pt idx="159">
                  <c:v>5.2</c:v>
                </c:pt>
                <c:pt idx="160">
                  <c:v>5.34</c:v>
                </c:pt>
                <c:pt idx="161">
                  <c:v>5.72</c:v>
                </c:pt>
                <c:pt idx="162">
                  <c:v>6</c:v>
                </c:pt>
                <c:pt idx="163">
                  <c:v>6.27</c:v>
                </c:pt>
                <c:pt idx="164">
                  <c:v>6.57</c:v>
                </c:pt>
                <c:pt idx="165">
                  <c:v>6.89</c:v>
                </c:pt>
                <c:pt idx="166">
                  <c:v>7.15</c:v>
                </c:pt>
                <c:pt idx="167">
                  <c:v>7.45</c:v>
                </c:pt>
                <c:pt idx="168">
                  <c:v>7.76</c:v>
                </c:pt>
                <c:pt idx="169">
                  <c:v>8.01</c:v>
                </c:pt>
                <c:pt idx="170">
                  <c:v>8.2899999999999991</c:v>
                </c:pt>
                <c:pt idx="171">
                  <c:v>8.5299999999999994</c:v>
                </c:pt>
                <c:pt idx="172">
                  <c:v>8.7200000000000006</c:v>
                </c:pt>
                <c:pt idx="173">
                  <c:v>8.8699999999999992</c:v>
                </c:pt>
                <c:pt idx="174">
                  <c:v>8.94</c:v>
                </c:pt>
                <c:pt idx="175">
                  <c:v>8.99</c:v>
                </c:pt>
                <c:pt idx="176">
                  <c:v>9</c:v>
                </c:pt>
                <c:pt idx="177">
                  <c:v>8.9700000000000006</c:v>
                </c:pt>
                <c:pt idx="178">
                  <c:v>8.8800000000000008</c:v>
                </c:pt>
                <c:pt idx="179">
                  <c:v>8.7200000000000006</c:v>
                </c:pt>
                <c:pt idx="180">
                  <c:v>8.49</c:v>
                </c:pt>
                <c:pt idx="181">
                  <c:v>8.26</c:v>
                </c:pt>
                <c:pt idx="182">
                  <c:v>7.98</c:v>
                </c:pt>
                <c:pt idx="183">
                  <c:v>7.69</c:v>
                </c:pt>
                <c:pt idx="184">
                  <c:v>7.36</c:v>
                </c:pt>
                <c:pt idx="185">
                  <c:v>7.06</c:v>
                </c:pt>
                <c:pt idx="186">
                  <c:v>6.74</c:v>
                </c:pt>
                <c:pt idx="187">
                  <c:v>6.45</c:v>
                </c:pt>
                <c:pt idx="188">
                  <c:v>6.11</c:v>
                </c:pt>
                <c:pt idx="189">
                  <c:v>5.85</c:v>
                </c:pt>
                <c:pt idx="190">
                  <c:v>5.5</c:v>
                </c:pt>
                <c:pt idx="191">
                  <c:v>5.2</c:v>
                </c:pt>
                <c:pt idx="192">
                  <c:v>4.91</c:v>
                </c:pt>
                <c:pt idx="193">
                  <c:v>4.66</c:v>
                </c:pt>
                <c:pt idx="194">
                  <c:v>4.4000000000000004</c:v>
                </c:pt>
                <c:pt idx="195">
                  <c:v>4.1500000000000004</c:v>
                </c:pt>
                <c:pt idx="196">
                  <c:v>3.92</c:v>
                </c:pt>
                <c:pt idx="197">
                  <c:v>3.68</c:v>
                </c:pt>
                <c:pt idx="198">
                  <c:v>3.44</c:v>
                </c:pt>
                <c:pt idx="199">
                  <c:v>3.25</c:v>
                </c:pt>
                <c:pt idx="200">
                  <c:v>3.02</c:v>
                </c:pt>
                <c:pt idx="201">
                  <c:v>2.85</c:v>
                </c:pt>
                <c:pt idx="202">
                  <c:v>2.7</c:v>
                </c:pt>
                <c:pt idx="203">
                  <c:v>2.52</c:v>
                </c:pt>
                <c:pt idx="204">
                  <c:v>2.3199999999999998</c:v>
                </c:pt>
                <c:pt idx="205">
                  <c:v>2.1800000000000002</c:v>
                </c:pt>
                <c:pt idx="206">
                  <c:v>2.0499999999999998</c:v>
                </c:pt>
                <c:pt idx="207">
                  <c:v>1.89</c:v>
                </c:pt>
                <c:pt idx="208">
                  <c:v>1.75</c:v>
                </c:pt>
                <c:pt idx="209">
                  <c:v>1.62</c:v>
                </c:pt>
                <c:pt idx="210">
                  <c:v>1.49</c:v>
                </c:pt>
                <c:pt idx="211">
                  <c:v>1.38</c:v>
                </c:pt>
                <c:pt idx="212">
                  <c:v>1.26</c:v>
                </c:pt>
                <c:pt idx="213">
                  <c:v>1.1599999999999999</c:v>
                </c:pt>
                <c:pt idx="214">
                  <c:v>1.06</c:v>
                </c:pt>
                <c:pt idx="215">
                  <c:v>0.97</c:v>
                </c:pt>
                <c:pt idx="216">
                  <c:v>0.88</c:v>
                </c:pt>
                <c:pt idx="217">
                  <c:v>0.8</c:v>
                </c:pt>
                <c:pt idx="218">
                  <c:v>0.74</c:v>
                </c:pt>
                <c:pt idx="219">
                  <c:v>0.67</c:v>
                </c:pt>
                <c:pt idx="220">
                  <c:v>0.6</c:v>
                </c:pt>
                <c:pt idx="221">
                  <c:v>0.54</c:v>
                </c:pt>
                <c:pt idx="222">
                  <c:v>0.48</c:v>
                </c:pt>
                <c:pt idx="223">
                  <c:v>0.44</c:v>
                </c:pt>
                <c:pt idx="224">
                  <c:v>0.39</c:v>
                </c:pt>
                <c:pt idx="225">
                  <c:v>0.35</c:v>
                </c:pt>
                <c:pt idx="226">
                  <c:v>0.32</c:v>
                </c:pt>
                <c:pt idx="227">
                  <c:v>0.28999999999999998</c:v>
                </c:pt>
                <c:pt idx="228">
                  <c:v>0.26</c:v>
                </c:pt>
                <c:pt idx="229">
                  <c:v>0.24</c:v>
                </c:pt>
                <c:pt idx="230">
                  <c:v>0.21</c:v>
                </c:pt>
                <c:pt idx="231">
                  <c:v>0.2</c:v>
                </c:pt>
                <c:pt idx="232">
                  <c:v>0.18</c:v>
                </c:pt>
                <c:pt idx="233">
                  <c:v>0.16</c:v>
                </c:pt>
                <c:pt idx="234">
                  <c:v>0.14000000000000001</c:v>
                </c:pt>
                <c:pt idx="235">
                  <c:v>0.12</c:v>
                </c:pt>
                <c:pt idx="236">
                  <c:v>0.1</c:v>
                </c:pt>
                <c:pt idx="237">
                  <c:v>0.09</c:v>
                </c:pt>
                <c:pt idx="238">
                  <c:v>7.0000000000000007E-2</c:v>
                </c:pt>
                <c:pt idx="239">
                  <c:v>0.05</c:v>
                </c:pt>
                <c:pt idx="240">
                  <c:v>0.03</c:v>
                </c:pt>
                <c:pt idx="241">
                  <c:v>0.02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A8C-4B3E-882C-596A37E407DD}"/>
            </c:ext>
          </c:extLst>
        </c:ser>
        <c:ser>
          <c:idx val="4"/>
          <c:order val="4"/>
          <c:tx>
            <c:v>Exhaust Valve Lift</c:v>
          </c:tx>
          <c:spPr>
            <a:ln w="381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Sheet2!$H$6:$H$365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0.02</c:v>
                </c:pt>
                <c:pt idx="12">
                  <c:v>0.02</c:v>
                </c:pt>
                <c:pt idx="13">
                  <c:v>0.02</c:v>
                </c:pt>
                <c:pt idx="14">
                  <c:v>0.02</c:v>
                </c:pt>
                <c:pt idx="15">
                  <c:v>0.02</c:v>
                </c:pt>
                <c:pt idx="16">
                  <c:v>0.02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0.04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0.04</c:v>
                </c:pt>
                <c:pt idx="28">
                  <c:v>0.04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0.06</c:v>
                </c:pt>
                <c:pt idx="36">
                  <c:v>0.06</c:v>
                </c:pt>
                <c:pt idx="37">
                  <c:v>0.06</c:v>
                </c:pt>
                <c:pt idx="38">
                  <c:v>0.06</c:v>
                </c:pt>
                <c:pt idx="39">
                  <c:v>0.06</c:v>
                </c:pt>
                <c:pt idx="40">
                  <c:v>0.06</c:v>
                </c:pt>
                <c:pt idx="41">
                  <c:v>7.0000000000000007E-2</c:v>
                </c:pt>
                <c:pt idx="42">
                  <c:v>7.0000000000000007E-2</c:v>
                </c:pt>
                <c:pt idx="43">
                  <c:v>7.0000000000000007E-2</c:v>
                </c:pt>
                <c:pt idx="44">
                  <c:v>7.0000000000000007E-2</c:v>
                </c:pt>
                <c:pt idx="45">
                  <c:v>7.0000000000000007E-2</c:v>
                </c:pt>
                <c:pt idx="46">
                  <c:v>7.0000000000000007E-2</c:v>
                </c:pt>
                <c:pt idx="47">
                  <c:v>0.08</c:v>
                </c:pt>
                <c:pt idx="48">
                  <c:v>0.08</c:v>
                </c:pt>
                <c:pt idx="49">
                  <c:v>0.08</c:v>
                </c:pt>
                <c:pt idx="50">
                  <c:v>0.08</c:v>
                </c:pt>
                <c:pt idx="51">
                  <c:v>0.08</c:v>
                </c:pt>
                <c:pt idx="52">
                  <c:v>0.08</c:v>
                </c:pt>
                <c:pt idx="53">
                  <c:v>0.08</c:v>
                </c:pt>
                <c:pt idx="54">
                  <c:v>0.08</c:v>
                </c:pt>
                <c:pt idx="55">
                  <c:v>0.08</c:v>
                </c:pt>
                <c:pt idx="56">
                  <c:v>0.09</c:v>
                </c:pt>
                <c:pt idx="57">
                  <c:v>0.09</c:v>
                </c:pt>
                <c:pt idx="58">
                  <c:v>0.09</c:v>
                </c:pt>
                <c:pt idx="59">
                  <c:v>0.09</c:v>
                </c:pt>
                <c:pt idx="60">
                  <c:v>0.09</c:v>
                </c:pt>
                <c:pt idx="61">
                  <c:v>0.09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0.11</c:v>
                </c:pt>
                <c:pt idx="83">
                  <c:v>0.11</c:v>
                </c:pt>
                <c:pt idx="84">
                  <c:v>0.11</c:v>
                </c:pt>
                <c:pt idx="85">
                  <c:v>0.11</c:v>
                </c:pt>
                <c:pt idx="86">
                  <c:v>0.11</c:v>
                </c:pt>
                <c:pt idx="87">
                  <c:v>0.11</c:v>
                </c:pt>
                <c:pt idx="88">
                  <c:v>0.11</c:v>
                </c:pt>
                <c:pt idx="89">
                  <c:v>0.11</c:v>
                </c:pt>
                <c:pt idx="90">
                  <c:v>0.11</c:v>
                </c:pt>
                <c:pt idx="91">
                  <c:v>0.11</c:v>
                </c:pt>
                <c:pt idx="92">
                  <c:v>0.11</c:v>
                </c:pt>
                <c:pt idx="93">
                  <c:v>0.11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0.11</c:v>
                </c:pt>
                <c:pt idx="99">
                  <c:v>0.11</c:v>
                </c:pt>
                <c:pt idx="100">
                  <c:v>0.11</c:v>
                </c:pt>
                <c:pt idx="101">
                  <c:v>0.11</c:v>
                </c:pt>
                <c:pt idx="102">
                  <c:v>0.11</c:v>
                </c:pt>
                <c:pt idx="103">
                  <c:v>0.11</c:v>
                </c:pt>
                <c:pt idx="104">
                  <c:v>0.11</c:v>
                </c:pt>
                <c:pt idx="105">
                  <c:v>0.11</c:v>
                </c:pt>
                <c:pt idx="106">
                  <c:v>0.11</c:v>
                </c:pt>
                <c:pt idx="107">
                  <c:v>0.11</c:v>
                </c:pt>
                <c:pt idx="108">
                  <c:v>0.11</c:v>
                </c:pt>
                <c:pt idx="109">
                  <c:v>0.11</c:v>
                </c:pt>
                <c:pt idx="110">
                  <c:v>0.11</c:v>
                </c:pt>
                <c:pt idx="111">
                  <c:v>0.12</c:v>
                </c:pt>
                <c:pt idx="112">
                  <c:v>0.13</c:v>
                </c:pt>
                <c:pt idx="113">
                  <c:v>0.14000000000000001</c:v>
                </c:pt>
                <c:pt idx="114">
                  <c:v>0.15</c:v>
                </c:pt>
                <c:pt idx="115">
                  <c:v>0.16</c:v>
                </c:pt>
                <c:pt idx="116">
                  <c:v>0.18</c:v>
                </c:pt>
                <c:pt idx="117">
                  <c:v>0.2</c:v>
                </c:pt>
                <c:pt idx="118">
                  <c:v>0.22</c:v>
                </c:pt>
                <c:pt idx="119">
                  <c:v>0.23</c:v>
                </c:pt>
                <c:pt idx="120">
                  <c:v>0.25</c:v>
                </c:pt>
                <c:pt idx="121">
                  <c:v>0.27</c:v>
                </c:pt>
                <c:pt idx="122">
                  <c:v>0.28999999999999998</c:v>
                </c:pt>
                <c:pt idx="123">
                  <c:v>0.3</c:v>
                </c:pt>
                <c:pt idx="124">
                  <c:v>0.32</c:v>
                </c:pt>
                <c:pt idx="125">
                  <c:v>0.34</c:v>
                </c:pt>
                <c:pt idx="126">
                  <c:v>0.36</c:v>
                </c:pt>
                <c:pt idx="127">
                  <c:v>0.38</c:v>
                </c:pt>
                <c:pt idx="128">
                  <c:v>0.4</c:v>
                </c:pt>
                <c:pt idx="129">
                  <c:v>0.41</c:v>
                </c:pt>
                <c:pt idx="130">
                  <c:v>0.43</c:v>
                </c:pt>
                <c:pt idx="131">
                  <c:v>0.45</c:v>
                </c:pt>
                <c:pt idx="132">
                  <c:v>0.47</c:v>
                </c:pt>
                <c:pt idx="133">
                  <c:v>0.49</c:v>
                </c:pt>
                <c:pt idx="134">
                  <c:v>0.51</c:v>
                </c:pt>
                <c:pt idx="135">
                  <c:v>0.53</c:v>
                </c:pt>
                <c:pt idx="136">
                  <c:v>0.56000000000000005</c:v>
                </c:pt>
                <c:pt idx="137">
                  <c:v>0.59</c:v>
                </c:pt>
                <c:pt idx="138">
                  <c:v>0.63</c:v>
                </c:pt>
                <c:pt idx="139">
                  <c:v>0.67</c:v>
                </c:pt>
                <c:pt idx="140">
                  <c:v>0.71</c:v>
                </c:pt>
                <c:pt idx="141">
                  <c:v>0.77</c:v>
                </c:pt>
                <c:pt idx="142">
                  <c:v>0.82</c:v>
                </c:pt>
                <c:pt idx="143">
                  <c:v>0.89</c:v>
                </c:pt>
                <c:pt idx="144">
                  <c:v>0.96</c:v>
                </c:pt>
                <c:pt idx="145">
                  <c:v>1.04</c:v>
                </c:pt>
                <c:pt idx="146">
                  <c:v>1.1100000000000001</c:v>
                </c:pt>
                <c:pt idx="147">
                  <c:v>1.2</c:v>
                </c:pt>
                <c:pt idx="148">
                  <c:v>1.29</c:v>
                </c:pt>
                <c:pt idx="149">
                  <c:v>1.38</c:v>
                </c:pt>
                <c:pt idx="150">
                  <c:v>1.48</c:v>
                </c:pt>
                <c:pt idx="151">
                  <c:v>1.56</c:v>
                </c:pt>
                <c:pt idx="152">
                  <c:v>1.69</c:v>
                </c:pt>
                <c:pt idx="153">
                  <c:v>1.81</c:v>
                </c:pt>
                <c:pt idx="154">
                  <c:v>1.93</c:v>
                </c:pt>
                <c:pt idx="155">
                  <c:v>2.06</c:v>
                </c:pt>
                <c:pt idx="156">
                  <c:v>2.2000000000000002</c:v>
                </c:pt>
                <c:pt idx="157">
                  <c:v>2.34</c:v>
                </c:pt>
                <c:pt idx="158">
                  <c:v>2.4900000000000002</c:v>
                </c:pt>
                <c:pt idx="159">
                  <c:v>2.63</c:v>
                </c:pt>
                <c:pt idx="160">
                  <c:v>2.7</c:v>
                </c:pt>
                <c:pt idx="161">
                  <c:v>2.94</c:v>
                </c:pt>
                <c:pt idx="162">
                  <c:v>3.15</c:v>
                </c:pt>
                <c:pt idx="163">
                  <c:v>3.3</c:v>
                </c:pt>
                <c:pt idx="164">
                  <c:v>3.51</c:v>
                </c:pt>
                <c:pt idx="165">
                  <c:v>3.69</c:v>
                </c:pt>
                <c:pt idx="166">
                  <c:v>3.89</c:v>
                </c:pt>
                <c:pt idx="167">
                  <c:v>4.12</c:v>
                </c:pt>
                <c:pt idx="168">
                  <c:v>4.32</c:v>
                </c:pt>
                <c:pt idx="169">
                  <c:v>4.5599999999999996</c:v>
                </c:pt>
                <c:pt idx="170">
                  <c:v>4.75</c:v>
                </c:pt>
                <c:pt idx="171">
                  <c:v>5.0599999999999996</c:v>
                </c:pt>
                <c:pt idx="172">
                  <c:v>5.27</c:v>
                </c:pt>
                <c:pt idx="173">
                  <c:v>5.53</c:v>
                </c:pt>
                <c:pt idx="174">
                  <c:v>5.79</c:v>
                </c:pt>
                <c:pt idx="175">
                  <c:v>6.12</c:v>
                </c:pt>
                <c:pt idx="176">
                  <c:v>6.38</c:v>
                </c:pt>
                <c:pt idx="177">
                  <c:v>6.59</c:v>
                </c:pt>
                <c:pt idx="178">
                  <c:v>6.89</c:v>
                </c:pt>
                <c:pt idx="179">
                  <c:v>7.16</c:v>
                </c:pt>
                <c:pt idx="180">
                  <c:v>7.41</c:v>
                </c:pt>
                <c:pt idx="181">
                  <c:v>7.63</c:v>
                </c:pt>
                <c:pt idx="182">
                  <c:v>7.84</c:v>
                </c:pt>
                <c:pt idx="183">
                  <c:v>8.02</c:v>
                </c:pt>
                <c:pt idx="184">
                  <c:v>8.11</c:v>
                </c:pt>
                <c:pt idx="185">
                  <c:v>8.17</c:v>
                </c:pt>
                <c:pt idx="186">
                  <c:v>8.19</c:v>
                </c:pt>
                <c:pt idx="187">
                  <c:v>8.16</c:v>
                </c:pt>
                <c:pt idx="188">
                  <c:v>8.09</c:v>
                </c:pt>
                <c:pt idx="189">
                  <c:v>7.94</c:v>
                </c:pt>
                <c:pt idx="190">
                  <c:v>7.58</c:v>
                </c:pt>
                <c:pt idx="191">
                  <c:v>7.37</c:v>
                </c:pt>
                <c:pt idx="192">
                  <c:v>7.08</c:v>
                </c:pt>
                <c:pt idx="193">
                  <c:v>6.76</c:v>
                </c:pt>
                <c:pt idx="194">
                  <c:v>6.54</c:v>
                </c:pt>
                <c:pt idx="195">
                  <c:v>6.24</c:v>
                </c:pt>
                <c:pt idx="196">
                  <c:v>5.98</c:v>
                </c:pt>
                <c:pt idx="197">
                  <c:v>5.7</c:v>
                </c:pt>
                <c:pt idx="198">
                  <c:v>5.42</c:v>
                </c:pt>
                <c:pt idx="199">
                  <c:v>5.14</c:v>
                </c:pt>
                <c:pt idx="200">
                  <c:v>4.84</c:v>
                </c:pt>
                <c:pt idx="201">
                  <c:v>4.62</c:v>
                </c:pt>
                <c:pt idx="202">
                  <c:v>4.3600000000000003</c:v>
                </c:pt>
                <c:pt idx="203">
                  <c:v>4.1100000000000003</c:v>
                </c:pt>
                <c:pt idx="204">
                  <c:v>3.92</c:v>
                </c:pt>
                <c:pt idx="205">
                  <c:v>3.69</c:v>
                </c:pt>
                <c:pt idx="206">
                  <c:v>3.48</c:v>
                </c:pt>
                <c:pt idx="207">
                  <c:v>3.32</c:v>
                </c:pt>
                <c:pt idx="208">
                  <c:v>3.11</c:v>
                </c:pt>
                <c:pt idx="209">
                  <c:v>2.93</c:v>
                </c:pt>
                <c:pt idx="210">
                  <c:v>2.77</c:v>
                </c:pt>
                <c:pt idx="211">
                  <c:v>2.61</c:v>
                </c:pt>
                <c:pt idx="212">
                  <c:v>2.44</c:v>
                </c:pt>
                <c:pt idx="213">
                  <c:v>2.2999999999999998</c:v>
                </c:pt>
                <c:pt idx="214">
                  <c:v>2.16</c:v>
                </c:pt>
                <c:pt idx="215">
                  <c:v>2.02</c:v>
                </c:pt>
                <c:pt idx="216">
                  <c:v>1.9</c:v>
                </c:pt>
                <c:pt idx="217">
                  <c:v>1.79</c:v>
                </c:pt>
                <c:pt idx="218">
                  <c:v>1.66</c:v>
                </c:pt>
                <c:pt idx="219">
                  <c:v>1.55</c:v>
                </c:pt>
                <c:pt idx="220">
                  <c:v>1.45</c:v>
                </c:pt>
                <c:pt idx="221">
                  <c:v>1.37</c:v>
                </c:pt>
                <c:pt idx="222">
                  <c:v>1.28</c:v>
                </c:pt>
                <c:pt idx="223">
                  <c:v>1.19</c:v>
                </c:pt>
                <c:pt idx="224">
                  <c:v>1.1000000000000001</c:v>
                </c:pt>
                <c:pt idx="225">
                  <c:v>1.02</c:v>
                </c:pt>
                <c:pt idx="226">
                  <c:v>0.97</c:v>
                </c:pt>
                <c:pt idx="227">
                  <c:v>0.9</c:v>
                </c:pt>
                <c:pt idx="228">
                  <c:v>0.84</c:v>
                </c:pt>
                <c:pt idx="229">
                  <c:v>0.8</c:v>
                </c:pt>
                <c:pt idx="230">
                  <c:v>0.75</c:v>
                </c:pt>
                <c:pt idx="231">
                  <c:v>0.7</c:v>
                </c:pt>
                <c:pt idx="232">
                  <c:v>0.68</c:v>
                </c:pt>
                <c:pt idx="233">
                  <c:v>0.65</c:v>
                </c:pt>
                <c:pt idx="234">
                  <c:v>0.62</c:v>
                </c:pt>
                <c:pt idx="235">
                  <c:v>0.59</c:v>
                </c:pt>
                <c:pt idx="236">
                  <c:v>0.57999999999999996</c:v>
                </c:pt>
                <c:pt idx="237">
                  <c:v>0.55000000000000004</c:v>
                </c:pt>
                <c:pt idx="238">
                  <c:v>0.53</c:v>
                </c:pt>
                <c:pt idx="239">
                  <c:v>0.51</c:v>
                </c:pt>
                <c:pt idx="240">
                  <c:v>0.5</c:v>
                </c:pt>
                <c:pt idx="241">
                  <c:v>0.48</c:v>
                </c:pt>
                <c:pt idx="242">
                  <c:v>0.46</c:v>
                </c:pt>
                <c:pt idx="243">
                  <c:v>0.44</c:v>
                </c:pt>
                <c:pt idx="244">
                  <c:v>0.42</c:v>
                </c:pt>
                <c:pt idx="245">
                  <c:v>0.4</c:v>
                </c:pt>
                <c:pt idx="246">
                  <c:v>0.38</c:v>
                </c:pt>
                <c:pt idx="247">
                  <c:v>0.36</c:v>
                </c:pt>
                <c:pt idx="248">
                  <c:v>0.34</c:v>
                </c:pt>
                <c:pt idx="249">
                  <c:v>0.32</c:v>
                </c:pt>
                <c:pt idx="250">
                  <c:v>0.3</c:v>
                </c:pt>
                <c:pt idx="251">
                  <c:v>0.28000000000000003</c:v>
                </c:pt>
                <c:pt idx="252">
                  <c:v>0.26</c:v>
                </c:pt>
                <c:pt idx="253">
                  <c:v>0.24</c:v>
                </c:pt>
                <c:pt idx="254">
                  <c:v>0.22</c:v>
                </c:pt>
                <c:pt idx="255">
                  <c:v>0.2</c:v>
                </c:pt>
                <c:pt idx="256">
                  <c:v>0.19</c:v>
                </c:pt>
                <c:pt idx="257">
                  <c:v>0.17</c:v>
                </c:pt>
                <c:pt idx="258">
                  <c:v>0.15</c:v>
                </c:pt>
                <c:pt idx="259">
                  <c:v>0.13</c:v>
                </c:pt>
                <c:pt idx="260">
                  <c:v>0.11</c:v>
                </c:pt>
                <c:pt idx="261">
                  <c:v>0.1</c:v>
                </c:pt>
                <c:pt idx="262">
                  <c:v>0.09</c:v>
                </c:pt>
                <c:pt idx="263">
                  <c:v>0.08</c:v>
                </c:pt>
                <c:pt idx="264">
                  <c:v>7.0000000000000007E-2</c:v>
                </c:pt>
                <c:pt idx="265">
                  <c:v>7.0000000000000007E-2</c:v>
                </c:pt>
                <c:pt idx="266">
                  <c:v>7.0000000000000007E-2</c:v>
                </c:pt>
                <c:pt idx="267">
                  <c:v>0.06</c:v>
                </c:pt>
                <c:pt idx="268">
                  <c:v>0.06</c:v>
                </c:pt>
                <c:pt idx="269">
                  <c:v>0.06</c:v>
                </c:pt>
                <c:pt idx="270">
                  <c:v>0.06</c:v>
                </c:pt>
                <c:pt idx="271">
                  <c:v>0.06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0.04</c:v>
                </c:pt>
                <c:pt idx="278">
                  <c:v>0.04</c:v>
                </c:pt>
                <c:pt idx="279">
                  <c:v>0.04</c:v>
                </c:pt>
                <c:pt idx="280">
                  <c:v>0.04</c:v>
                </c:pt>
                <c:pt idx="281">
                  <c:v>0.04</c:v>
                </c:pt>
                <c:pt idx="282">
                  <c:v>0.04</c:v>
                </c:pt>
                <c:pt idx="283">
                  <c:v>0.03</c:v>
                </c:pt>
                <c:pt idx="284">
                  <c:v>0.03</c:v>
                </c:pt>
                <c:pt idx="285">
                  <c:v>0.03</c:v>
                </c:pt>
                <c:pt idx="286">
                  <c:v>0.03</c:v>
                </c:pt>
                <c:pt idx="287">
                  <c:v>0.03</c:v>
                </c:pt>
                <c:pt idx="288">
                  <c:v>0.03</c:v>
                </c:pt>
                <c:pt idx="289">
                  <c:v>0.02</c:v>
                </c:pt>
                <c:pt idx="290">
                  <c:v>0.02</c:v>
                </c:pt>
                <c:pt idx="291">
                  <c:v>0.02</c:v>
                </c:pt>
                <c:pt idx="292">
                  <c:v>0.02</c:v>
                </c:pt>
                <c:pt idx="293">
                  <c:v>0.02</c:v>
                </c:pt>
                <c:pt idx="294">
                  <c:v>0.01</c:v>
                </c:pt>
                <c:pt idx="295">
                  <c:v>0.01</c:v>
                </c:pt>
                <c:pt idx="296">
                  <c:v>0.01</c:v>
                </c:pt>
                <c:pt idx="297">
                  <c:v>0.01</c:v>
                </c:pt>
                <c:pt idx="298">
                  <c:v>0.01</c:v>
                </c:pt>
                <c:pt idx="299">
                  <c:v>0.01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A8C-4B3E-882C-596A37E40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951184"/>
        <c:axId val="1514938224"/>
      </c:lineChart>
      <c:catAx>
        <c:axId val="1222735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2735856"/>
        <c:crosses val="autoZero"/>
        <c:auto val="1"/>
        <c:lblAlgn val="ctr"/>
        <c:lblOffset val="100"/>
        <c:noMultiLvlLbl val="0"/>
      </c:catAx>
      <c:valAx>
        <c:axId val="122273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###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2735376"/>
        <c:crosses val="autoZero"/>
        <c:crossBetween val="between"/>
      </c:valAx>
      <c:valAx>
        <c:axId val="15149382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valve Lift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4951184"/>
        <c:crosses val="max"/>
        <c:crossBetween val="between"/>
      </c:valAx>
      <c:catAx>
        <c:axId val="15149511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14938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63500" sx="102000" sy="102000" algn="ctr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Vs Valve lift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tx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Sheet2!$E$11:$E$371</c:f>
              <c:numCache>
                <c:formatCode>0.0###</c:formatCode>
                <c:ptCount val="361"/>
                <c:pt idx="0">
                  <c:v>0</c:v>
                </c:pt>
                <c:pt idx="1">
                  <c:v>8.1415151018116028E-3</c:v>
                </c:pt>
                <c:pt idx="2">
                  <c:v>3.2562059551488609E-2</c:v>
                </c:pt>
                <c:pt idx="3">
                  <c:v>7.3249633283783977E-2</c:v>
                </c:pt>
                <c:pt idx="4">
                  <c:v>0.13018424452831967</c:v>
                </c:pt>
                <c:pt idx="5">
                  <c:v>0.20333792231730374</c:v>
                </c:pt>
                <c:pt idx="6">
                  <c:v>0.29267473399605115</c:v>
                </c:pt>
                <c:pt idx="7">
                  <c:v>0.39815080773547562</c:v>
                </c:pt>
                <c:pt idx="8">
                  <c:v>0.51971436004638605</c:v>
                </c:pt>
                <c:pt idx="9">
                  <c:v>0.65730572829458822</c:v>
                </c:pt>
                <c:pt idx="10">
                  <c:v>0.8108574082154596</c:v>
                </c:pt>
                <c:pt idx="11">
                  <c:v>0.98029409642624854</c:v>
                </c:pt>
                <c:pt idx="12">
                  <c:v>1.1655327379339053</c:v>
                </c:pt>
                <c:pt idx="13">
                  <c:v>1.3664825786356971</c:v>
                </c:pt>
                <c:pt idx="14">
                  <c:v>1.5830452228085268</c:v>
                </c:pt>
                <c:pt idx="15">
                  <c:v>1.815114695582376</c:v>
                </c:pt>
                <c:pt idx="16">
                  <c:v>2.0625775103920718</c:v>
                </c:pt>
                <c:pt idx="17">
                  <c:v>2.3253127414003263</c:v>
                </c:pt>
                <c:pt idx="18">
                  <c:v>2.603192100882834</c:v>
                </c:pt>
                <c:pt idx="19">
                  <c:v>2.8960800215660223</c:v>
                </c:pt>
                <c:pt idx="20">
                  <c:v>3.2038337439042608</c:v>
                </c:pt>
                <c:pt idx="21">
                  <c:v>3.5263034082823888</c:v>
                </c:pt>
                <c:pt idx="22">
                  <c:v>3.8633321521271133</c:v>
                </c:pt>
                <c:pt idx="23">
                  <c:v>4.2147562119072282</c:v>
                </c:pt>
                <c:pt idx="24">
                  <c:v>4.5804050300005112</c:v>
                </c:pt>
                <c:pt idx="25">
                  <c:v>4.9601013664019034</c:v>
                </c:pt>
                <c:pt idx="26">
                  <c:v>5.3536614152437103</c:v>
                </c:pt>
                <c:pt idx="27">
                  <c:v>5.7608949260951059</c:v>
                </c:pt>
                <c:pt idx="28">
                  <c:v>6.181605330004059</c:v>
                </c:pt>
                <c:pt idx="29">
                  <c:v>6.6155898702408846</c:v>
                </c:pt>
                <c:pt idx="30">
                  <c:v>7.0626397376969958</c:v>
                </c:pt>
                <c:pt idx="31">
                  <c:v>7.5225402108884403</c:v>
                </c:pt>
                <c:pt idx="32">
                  <c:v>7.9950708005080422</c:v>
                </c:pt>
                <c:pt idx="33">
                  <c:v>8.4800053984646357</c:v>
                </c:pt>
                <c:pt idx="34">
                  <c:v>8.9771124313413608</c:v>
                </c:pt>
                <c:pt idx="35">
                  <c:v>9.486155018199522</c:v>
                </c:pt>
                <c:pt idx="36">
                  <c:v>10.006891132647965</c:v>
                </c:pt>
                <c:pt idx="37">
                  <c:v>10.53907376908969</c:v>
                </c:pt>
                <c:pt idx="38">
                  <c:v>11.082451113052894</c:v>
                </c:pt>
                <c:pt idx="39">
                  <c:v>11.636766715503398</c:v>
                </c:pt>
                <c:pt idx="40">
                  <c:v>12.201759671030072</c:v>
                </c:pt>
                <c:pt idx="41">
                  <c:v>12.777164799785135</c:v>
                </c:pt>
                <c:pt idx="42">
                  <c:v>13.362712833054458</c:v>
                </c:pt>
                <c:pt idx="43">
                  <c:v>13.95813060232401</c:v>
                </c:pt>
                <c:pt idx="44">
                  <c:v>14.563141231699328</c:v>
                </c:pt>
                <c:pt idx="45">
                  <c:v>15.177464333527929</c:v>
                </c:pt>
                <c:pt idx="46">
                  <c:v>15.800816207063889</c:v>
                </c:pt>
                <c:pt idx="47">
                  <c:v>16.432910040005883</c:v>
                </c:pt>
                <c:pt idx="48">
                  <c:v>17.073456112730618</c:v>
                </c:pt>
                <c:pt idx="49">
                  <c:v>17.722162005034626</c:v>
                </c:pt>
                <c:pt idx="50">
                  <c:v>18.378732805187813</c:v>
                </c:pt>
                <c:pt idx="51">
                  <c:v>19.042871321094307</c:v>
                </c:pt>
                <c:pt idx="52">
                  <c:v>19.714278293345377</c:v>
                </c:pt>
                <c:pt idx="53">
                  <c:v>20.392652609942079</c:v>
                </c:pt>
                <c:pt idx="54">
                  <c:v>21.077691522455726</c:v>
                </c:pt>
                <c:pt idx="55">
                  <c:v>21.769090863385827</c:v>
                </c:pt>
                <c:pt idx="56">
                  <c:v>22.466545264467342</c:v>
                </c:pt>
                <c:pt idx="57">
                  <c:v>23.169748375671094</c:v>
                </c:pt>
                <c:pt idx="58">
                  <c:v>23.8783930846338</c:v>
                </c:pt>
                <c:pt idx="59">
                  <c:v>24.592171736246645</c:v>
                </c:pt>
                <c:pt idx="60">
                  <c:v>25.310776352125863</c:v>
                </c:pt>
                <c:pt idx="61">
                  <c:v>26.033898849681712</c:v>
                </c:pt>
                <c:pt idx="62">
                  <c:v>26.761231260497233</c:v>
                </c:pt>
                <c:pt idx="63">
                  <c:v>27.492465947723808</c:v>
                </c:pt>
                <c:pt idx="64">
                  <c:v>28.22729582219549</c:v>
                </c:pt>
                <c:pt idx="65">
                  <c:v>28.965414556961999</c:v>
                </c:pt>
                <c:pt idx="66">
                  <c:v>29.706516799936523</c:v>
                </c:pt>
                <c:pt idx="67">
                  <c:v>30.450298384353371</c:v>
                </c:pt>
                <c:pt idx="68">
                  <c:v>31.196456536730089</c:v>
                </c:pt>
                <c:pt idx="69">
                  <c:v>31.944690082027492</c:v>
                </c:pt>
                <c:pt idx="70">
                  <c:v>32.69469964570326</c:v>
                </c:pt>
                <c:pt idx="71">
                  <c:v>33.446187852356175</c:v>
                </c:pt>
                <c:pt idx="72">
                  <c:v>34.198859520661038</c:v>
                </c:pt>
                <c:pt idx="73">
                  <c:v>34.95242185429845</c:v>
                </c:pt>
                <c:pt idx="74">
                  <c:v>35.70658462858853</c:v>
                </c:pt>
                <c:pt idx="75">
                  <c:v>36.461060372543734</c:v>
                </c:pt>
                <c:pt idx="76">
                  <c:v>37.215564546062865</c:v>
                </c:pt>
                <c:pt idx="77">
                  <c:v>37.969815711996922</c:v>
                </c:pt>
                <c:pt idx="78">
                  <c:v>38.723535702825494</c:v>
                </c:pt>
                <c:pt idx="79">
                  <c:v>39.476449781694065</c:v>
                </c:pt>
                <c:pt idx="80">
                  <c:v>40.228286797572068</c:v>
                </c:pt>
                <c:pt idx="81">
                  <c:v>40.978779334304519</c:v>
                </c:pt>
                <c:pt idx="82">
                  <c:v>41.727663853343003</c:v>
                </c:pt>
                <c:pt idx="83">
                  <c:v>42.474680829954508</c:v>
                </c:pt>
                <c:pt idx="84">
                  <c:v>43.219574882722824</c:v>
                </c:pt>
                <c:pt idx="85">
                  <c:v>43.962094896170697</c:v>
                </c:pt>
                <c:pt idx="86">
                  <c:v>44.701994136348652</c:v>
                </c:pt>
                <c:pt idx="87">
                  <c:v>45.439030359251618</c:v>
                </c:pt>
                <c:pt idx="88">
                  <c:v>46.172965911942505</c:v>
                </c:pt>
                <c:pt idx="89">
                  <c:v>46.903567826279193</c:v>
                </c:pt>
                <c:pt idx="90">
                  <c:v>47.630607905159607</c:v>
                </c:pt>
                <c:pt idx="91">
                  <c:v>48.353862801217453</c:v>
                </c:pt>
                <c:pt idx="92">
                  <c:v>49.073114087920338</c:v>
                </c:pt>
                <c:pt idx="93">
                  <c:v>49.78814832304024</c:v>
                </c:pt>
                <c:pt idx="94">
                  <c:v>50.498757104485456</c:v>
                </c:pt>
                <c:pt idx="95">
                  <c:v>51.2047371185011</c:v>
                </c:pt>
                <c:pt idx="96">
                  <c:v>51.905890180264812</c:v>
                </c:pt>
                <c:pt idx="97">
                  <c:v>52.602023266922259</c:v>
                </c:pt>
                <c:pt idx="98">
                  <c:v>53.292948543124439</c:v>
                </c:pt>
                <c:pt idx="99">
                  <c:v>53.978483379147704</c:v>
                </c:pt>
                <c:pt idx="100">
                  <c:v>54.65845036169398</c:v>
                </c:pt>
                <c:pt idx="101">
                  <c:v>55.332677297484949</c:v>
                </c:pt>
                <c:pt idx="102">
                  <c:v>56.000997209781303</c:v>
                </c:pt>
                <c:pt idx="103">
                  <c:v>56.663248327972092</c:v>
                </c:pt>
                <c:pt idx="104">
                  <c:v>57.319274070395245</c:v>
                </c:pt>
                <c:pt idx="105">
                  <c:v>57.968923020563196</c:v>
                </c:pt>
                <c:pt idx="106">
                  <c:v>58.612048896981157</c:v>
                </c:pt>
                <c:pt idx="107">
                  <c:v>59.248510516757861</c:v>
                </c:pt>
                <c:pt idx="108">
                  <c:v>59.878171753219192</c:v>
                </c:pt>
                <c:pt idx="109">
                  <c:v>60.500901487745892</c:v>
                </c:pt>
                <c:pt idx="110">
                  <c:v>61.116573556066314</c:v>
                </c:pt>
                <c:pt idx="111">
                  <c:v>61.725066689241935</c:v>
                </c:pt>
                <c:pt idx="112">
                  <c:v>62.326264449592387</c:v>
                </c:pt>
                <c:pt idx="113">
                  <c:v>62.920055161811995</c:v>
                </c:pt>
                <c:pt idx="114">
                  <c:v>63.506331839535527</c:v>
                </c:pt>
                <c:pt idx="115">
                  <c:v>64.084992107614127</c:v>
                </c:pt>
                <c:pt idx="116">
                  <c:v>64.655938120367821</c:v>
                </c:pt>
                <c:pt idx="117">
                  <c:v>65.219076476080147</c:v>
                </c:pt>
                <c:pt idx="118">
                  <c:v>65.774318128004765</c:v>
                </c:pt>
                <c:pt idx="119">
                  <c:v>66.32157829215231</c:v>
                </c:pt>
                <c:pt idx="120">
                  <c:v>66.860776352125868</c:v>
                </c:pt>
                <c:pt idx="121">
                  <c:v>67.391835761272134</c:v>
                </c:pt>
                <c:pt idx="122">
                  <c:v>67.91468394241312</c:v>
                </c:pt>
                <c:pt idx="123">
                  <c:v>68.429252185419841</c:v>
                </c:pt>
                <c:pt idx="124">
                  <c:v>68.935475542886365</c:v>
                </c:pt>
                <c:pt idx="125">
                  <c:v>69.433292724157738</c:v>
                </c:pt>
                <c:pt idx="126">
                  <c:v>69.922645987960252</c:v>
                </c:pt>
                <c:pt idx="127">
                  <c:v>70.403481033877313</c:v>
                </c:pt>
                <c:pt idx="128">
                  <c:v>70.875746892907586</c:v>
                </c:pt>
                <c:pt idx="129">
                  <c:v>71.339395817335799</c:v>
                </c:pt>
                <c:pt idx="130">
                  <c:v>71.794383170139241</c:v>
                </c:pt>
                <c:pt idx="131">
                  <c:v>72.240667314145753</c:v>
                </c:pt>
                <c:pt idx="132">
                  <c:v>72.678209501151741</c:v>
                </c:pt>
                <c:pt idx="133">
                  <c:v>73.106973761199484</c:v>
                </c:pt>
                <c:pt idx="134">
                  <c:v>73.526926792206552</c:v>
                </c:pt>
                <c:pt idx="135">
                  <c:v>73.938037850130002</c:v>
                </c:pt>
                <c:pt idx="136">
                  <c:v>74.34027863984123</c:v>
                </c:pt>
                <c:pt idx="137">
                  <c:v>74.73362320687707</c:v>
                </c:pt>
                <c:pt idx="138">
                  <c:v>75.118047830225905</c:v>
                </c:pt>
                <c:pt idx="139">
                  <c:v>75.493530916297473</c:v>
                </c:pt>
                <c:pt idx="140">
                  <c:v>75.860052894217134</c:v>
                </c:pt>
                <c:pt idx="141">
                  <c:v>76.217596112577667</c:v>
                </c:pt>
                <c:pt idx="142">
                  <c:v>76.566144737771452</c:v>
                </c:pt>
                <c:pt idx="143">
                  <c:v>76.905684654019709</c:v>
                </c:pt>
                <c:pt idx="144">
                  <c:v>77.236203365206094</c:v>
                </c:pt>
                <c:pt idx="145">
                  <c:v>77.557689898614754</c:v>
                </c:pt>
                <c:pt idx="146">
                  <c:v>77.870134710665297</c:v>
                </c:pt>
                <c:pt idx="147">
                  <c:v>78.173529594729374</c:v>
                </c:pt>
                <c:pt idx="148">
                  <c:v>78.467867591107023</c:v>
                </c:pt>
                <c:pt idx="149">
                  <c:v>78.753142899233964</c:v>
                </c:pt>
                <c:pt idx="150">
                  <c:v>79.029350792183862</c:v>
                </c:pt>
                <c:pt idx="151">
                  <c:v>79.296487533524669</c:v>
                </c:pt>
                <c:pt idx="152">
                  <c:v>79.554550296580871</c:v>
                </c:pt>
                <c:pt idx="153">
                  <c:v>79.803537086148452</c:v>
                </c:pt>
                <c:pt idx="154">
                  <c:v>80.043446662704497</c:v>
                </c:pt>
                <c:pt idx="155">
                  <c:v>80.274278469147518</c:v>
                </c:pt>
                <c:pt idx="156">
                  <c:v>80.49603256010063</c:v>
                </c:pt>
                <c:pt idx="157">
                  <c:v>80.70870953380502</c:v>
                </c:pt>
                <c:pt idx="158">
                  <c:v>80.912310466627162</c:v>
                </c:pt>
                <c:pt idx="159">
                  <c:v>81.106836850199841</c:v>
                </c:pt>
                <c:pt idx="160">
                  <c:v>81.292290531213226</c:v>
                </c:pt>
                <c:pt idx="161">
                  <c:v>81.46867365386926</c:v>
                </c:pt>
                <c:pt idx="162">
                  <c:v>81.635988605010084</c:v>
                </c:pt>
                <c:pt idx="163">
                  <c:v>81.794237961928559</c:v>
                </c:pt>
                <c:pt idx="164">
                  <c:v>81.943424442866387</c:v>
                </c:pt>
                <c:pt idx="165">
                  <c:v>82.083550860203957</c:v>
                </c:pt>
                <c:pt idx="166">
                  <c:v>82.214620076343806</c:v>
                </c:pt>
                <c:pt idx="167">
                  <c:v>82.336634962288741</c:v>
                </c:pt>
                <c:pt idx="168">
                  <c:v>82.449598358913136</c:v>
                </c:pt>
                <c:pt idx="169">
                  <c:v>82.553513040927115</c:v>
                </c:pt>
                <c:pt idx="170">
                  <c:v>82.648381683529948</c:v>
                </c:pt>
                <c:pt idx="171">
                  <c:v>82.734206831750541</c:v>
                </c:pt>
                <c:pt idx="172">
                  <c:v>82.810990872470867</c:v>
                </c:pt>
                <c:pt idx="173">
                  <c:v>82.878736009129312</c:v>
                </c:pt>
                <c:pt idx="174">
                  <c:v>82.937444239099577</c:v>
                </c:pt>
                <c:pt idx="175">
                  <c:v>82.987117333741367</c:v>
                </c:pt>
                <c:pt idx="176">
                  <c:v>83.027756821119695</c:v>
                </c:pt>
                <c:pt idx="177">
                  <c:v>83.059363971388876</c:v>
                </c:pt>
                <c:pt idx="178">
                  <c:v>83.081939784838355</c:v>
                </c:pt>
                <c:pt idx="179">
                  <c:v>83.09548498259791</c:v>
                </c:pt>
                <c:pt idx="180">
                  <c:v>83.100000000000009</c:v>
                </c:pt>
                <c:pt idx="181">
                  <c:v>83.09548498259791</c:v>
                </c:pt>
                <c:pt idx="182">
                  <c:v>83.081939784838355</c:v>
                </c:pt>
                <c:pt idx="183">
                  <c:v>83.059363971388876</c:v>
                </c:pt>
                <c:pt idx="184">
                  <c:v>83.027756821119695</c:v>
                </c:pt>
                <c:pt idx="185">
                  <c:v>82.987117333741367</c:v>
                </c:pt>
                <c:pt idx="186">
                  <c:v>82.937444239099577</c:v>
                </c:pt>
                <c:pt idx="187">
                  <c:v>82.878736009129312</c:v>
                </c:pt>
                <c:pt idx="188">
                  <c:v>82.810990872470853</c:v>
                </c:pt>
                <c:pt idx="189">
                  <c:v>82.734206831750541</c:v>
                </c:pt>
                <c:pt idx="190">
                  <c:v>82.648381683529976</c:v>
                </c:pt>
                <c:pt idx="191">
                  <c:v>82.553513040927115</c:v>
                </c:pt>
                <c:pt idx="192">
                  <c:v>82.449598358913136</c:v>
                </c:pt>
                <c:pt idx="193">
                  <c:v>82.336634962288727</c:v>
                </c:pt>
                <c:pt idx="194">
                  <c:v>82.214620076343806</c:v>
                </c:pt>
                <c:pt idx="195">
                  <c:v>82.083550860203957</c:v>
                </c:pt>
                <c:pt idx="196">
                  <c:v>81.943424442866387</c:v>
                </c:pt>
                <c:pt idx="197">
                  <c:v>81.794237961928559</c:v>
                </c:pt>
                <c:pt idx="198">
                  <c:v>81.635988605010084</c:v>
                </c:pt>
                <c:pt idx="199">
                  <c:v>81.46867365386926</c:v>
                </c:pt>
                <c:pt idx="200">
                  <c:v>81.292290531213226</c:v>
                </c:pt>
                <c:pt idx="201">
                  <c:v>81.106836850199841</c:v>
                </c:pt>
                <c:pt idx="202">
                  <c:v>80.912310466627147</c:v>
                </c:pt>
                <c:pt idx="203">
                  <c:v>80.70870953380502</c:v>
                </c:pt>
                <c:pt idx="204">
                  <c:v>80.49603256010063</c:v>
                </c:pt>
                <c:pt idx="205">
                  <c:v>80.274278469147532</c:v>
                </c:pt>
                <c:pt idx="206">
                  <c:v>80.043446662704497</c:v>
                </c:pt>
                <c:pt idx="207">
                  <c:v>79.803537086148452</c:v>
                </c:pt>
                <c:pt idx="208">
                  <c:v>79.554550296580871</c:v>
                </c:pt>
                <c:pt idx="209">
                  <c:v>79.296487533524669</c:v>
                </c:pt>
                <c:pt idx="210">
                  <c:v>79.029350792183862</c:v>
                </c:pt>
                <c:pt idx="211">
                  <c:v>78.753142899233964</c:v>
                </c:pt>
                <c:pt idx="212">
                  <c:v>78.467867591107037</c:v>
                </c:pt>
                <c:pt idx="213">
                  <c:v>78.173529594729374</c:v>
                </c:pt>
                <c:pt idx="214">
                  <c:v>77.870134710665312</c:v>
                </c:pt>
                <c:pt idx="215">
                  <c:v>77.557689898614754</c:v>
                </c:pt>
                <c:pt idx="216">
                  <c:v>77.236203365206094</c:v>
                </c:pt>
                <c:pt idx="217">
                  <c:v>76.905684654019694</c:v>
                </c:pt>
                <c:pt idx="218">
                  <c:v>76.566144737771467</c:v>
                </c:pt>
                <c:pt idx="219">
                  <c:v>76.217596112577667</c:v>
                </c:pt>
                <c:pt idx="220">
                  <c:v>75.860052894217134</c:v>
                </c:pt>
                <c:pt idx="221">
                  <c:v>75.493530916297487</c:v>
                </c:pt>
                <c:pt idx="222">
                  <c:v>75.118047830225905</c:v>
                </c:pt>
                <c:pt idx="223">
                  <c:v>74.73362320687707</c:v>
                </c:pt>
                <c:pt idx="224">
                  <c:v>74.340278639841216</c:v>
                </c:pt>
                <c:pt idx="225">
                  <c:v>73.938037850130016</c:v>
                </c:pt>
                <c:pt idx="226">
                  <c:v>73.526926792206538</c:v>
                </c:pt>
                <c:pt idx="227">
                  <c:v>73.106973761199498</c:v>
                </c:pt>
                <c:pt idx="228">
                  <c:v>72.678209501151741</c:v>
                </c:pt>
                <c:pt idx="229">
                  <c:v>72.240667314145753</c:v>
                </c:pt>
                <c:pt idx="230">
                  <c:v>71.794383170139255</c:v>
                </c:pt>
                <c:pt idx="231">
                  <c:v>71.339395817335813</c:v>
                </c:pt>
                <c:pt idx="232">
                  <c:v>70.875746892907571</c:v>
                </c:pt>
                <c:pt idx="233">
                  <c:v>70.403481033877299</c:v>
                </c:pt>
                <c:pt idx="234">
                  <c:v>69.922645987960252</c:v>
                </c:pt>
                <c:pt idx="235">
                  <c:v>69.433292724157752</c:v>
                </c:pt>
                <c:pt idx="236">
                  <c:v>68.935475542886365</c:v>
                </c:pt>
                <c:pt idx="237">
                  <c:v>68.429252185419841</c:v>
                </c:pt>
                <c:pt idx="238">
                  <c:v>67.91468394241312</c:v>
                </c:pt>
                <c:pt idx="239">
                  <c:v>67.391835761272148</c:v>
                </c:pt>
                <c:pt idx="240">
                  <c:v>66.860776352125896</c:v>
                </c:pt>
                <c:pt idx="241">
                  <c:v>66.321578292152296</c:v>
                </c:pt>
                <c:pt idx="242">
                  <c:v>65.774318128004751</c:v>
                </c:pt>
                <c:pt idx="243">
                  <c:v>65.219076476080161</c:v>
                </c:pt>
                <c:pt idx="244">
                  <c:v>64.655938120367836</c:v>
                </c:pt>
                <c:pt idx="245">
                  <c:v>64.084992107614113</c:v>
                </c:pt>
                <c:pt idx="246">
                  <c:v>63.506331839535527</c:v>
                </c:pt>
                <c:pt idx="247">
                  <c:v>62.920055161812009</c:v>
                </c:pt>
                <c:pt idx="248">
                  <c:v>62.326264449592387</c:v>
                </c:pt>
                <c:pt idx="249">
                  <c:v>61.725066689241963</c:v>
                </c:pt>
                <c:pt idx="250">
                  <c:v>61.116573556066314</c:v>
                </c:pt>
                <c:pt idx="251">
                  <c:v>60.500901487745892</c:v>
                </c:pt>
                <c:pt idx="252">
                  <c:v>59.878171753219192</c:v>
                </c:pt>
                <c:pt idx="253">
                  <c:v>59.248510516757889</c:v>
                </c:pt>
                <c:pt idx="254">
                  <c:v>58.612048896981157</c:v>
                </c:pt>
                <c:pt idx="255">
                  <c:v>57.968923020563196</c:v>
                </c:pt>
                <c:pt idx="256">
                  <c:v>57.319274070395245</c:v>
                </c:pt>
                <c:pt idx="257">
                  <c:v>56.66324832797212</c:v>
                </c:pt>
                <c:pt idx="258">
                  <c:v>56.000997209781325</c:v>
                </c:pt>
                <c:pt idx="259">
                  <c:v>55.332677297484949</c:v>
                </c:pt>
                <c:pt idx="260">
                  <c:v>54.65845036169398</c:v>
                </c:pt>
                <c:pt idx="261">
                  <c:v>53.978483379147704</c:v>
                </c:pt>
                <c:pt idx="262">
                  <c:v>53.292948543124467</c:v>
                </c:pt>
                <c:pt idx="263">
                  <c:v>52.602023266922259</c:v>
                </c:pt>
                <c:pt idx="264">
                  <c:v>51.905890180264812</c:v>
                </c:pt>
                <c:pt idx="265">
                  <c:v>51.2047371185011</c:v>
                </c:pt>
                <c:pt idx="266">
                  <c:v>50.498757104485477</c:v>
                </c:pt>
                <c:pt idx="267">
                  <c:v>49.788148323040268</c:v>
                </c:pt>
                <c:pt idx="268">
                  <c:v>49.073114087920338</c:v>
                </c:pt>
                <c:pt idx="269">
                  <c:v>48.353862801217453</c:v>
                </c:pt>
                <c:pt idx="270">
                  <c:v>47.630607905159607</c:v>
                </c:pt>
                <c:pt idx="271">
                  <c:v>46.903567826279222</c:v>
                </c:pt>
                <c:pt idx="272">
                  <c:v>46.172965911942505</c:v>
                </c:pt>
                <c:pt idx="273">
                  <c:v>45.439030359251618</c:v>
                </c:pt>
                <c:pt idx="274">
                  <c:v>44.701994136348652</c:v>
                </c:pt>
                <c:pt idx="275">
                  <c:v>43.962094896170697</c:v>
                </c:pt>
                <c:pt idx="276">
                  <c:v>43.219574882722853</c:v>
                </c:pt>
                <c:pt idx="277">
                  <c:v>42.474680829954508</c:v>
                </c:pt>
                <c:pt idx="278">
                  <c:v>41.727663853343003</c:v>
                </c:pt>
                <c:pt idx="279">
                  <c:v>40.978779334304519</c:v>
                </c:pt>
                <c:pt idx="280">
                  <c:v>40.228286797572096</c:v>
                </c:pt>
                <c:pt idx="281">
                  <c:v>39.476449781694065</c:v>
                </c:pt>
                <c:pt idx="282">
                  <c:v>38.723535702825494</c:v>
                </c:pt>
                <c:pt idx="283">
                  <c:v>37.969815711996922</c:v>
                </c:pt>
                <c:pt idx="284">
                  <c:v>37.215564546062865</c:v>
                </c:pt>
                <c:pt idx="285">
                  <c:v>36.461060372543734</c:v>
                </c:pt>
                <c:pt idx="286">
                  <c:v>35.70658462858853</c:v>
                </c:pt>
                <c:pt idx="287">
                  <c:v>34.95242185429845</c:v>
                </c:pt>
                <c:pt idx="288">
                  <c:v>34.198859520661067</c:v>
                </c:pt>
                <c:pt idx="289">
                  <c:v>33.446187852356204</c:v>
                </c:pt>
                <c:pt idx="290">
                  <c:v>32.694699645703231</c:v>
                </c:pt>
                <c:pt idx="291">
                  <c:v>31.944690082027492</c:v>
                </c:pt>
                <c:pt idx="292">
                  <c:v>31.196456536730089</c:v>
                </c:pt>
                <c:pt idx="293">
                  <c:v>30.450298384353371</c:v>
                </c:pt>
                <c:pt idx="294">
                  <c:v>29.706516799936551</c:v>
                </c:pt>
                <c:pt idx="295">
                  <c:v>28.965414556961999</c:v>
                </c:pt>
                <c:pt idx="296">
                  <c:v>28.22729582219549</c:v>
                </c:pt>
                <c:pt idx="297">
                  <c:v>27.492465947723808</c:v>
                </c:pt>
                <c:pt idx="298">
                  <c:v>26.761231260497258</c:v>
                </c:pt>
                <c:pt idx="299">
                  <c:v>26.033898849681687</c:v>
                </c:pt>
                <c:pt idx="300">
                  <c:v>25.310776352125863</c:v>
                </c:pt>
                <c:pt idx="301">
                  <c:v>24.592171736246645</c:v>
                </c:pt>
                <c:pt idx="302">
                  <c:v>23.8783930846338</c:v>
                </c:pt>
                <c:pt idx="303">
                  <c:v>23.169748375671151</c:v>
                </c:pt>
                <c:pt idx="304">
                  <c:v>22.466545264467314</c:v>
                </c:pt>
                <c:pt idx="305">
                  <c:v>21.769090863385827</c:v>
                </c:pt>
                <c:pt idx="306">
                  <c:v>21.077691522455755</c:v>
                </c:pt>
                <c:pt idx="307">
                  <c:v>20.392652609942107</c:v>
                </c:pt>
                <c:pt idx="308">
                  <c:v>19.714278293345377</c:v>
                </c:pt>
                <c:pt idx="309">
                  <c:v>19.042871321094307</c:v>
                </c:pt>
                <c:pt idx="310">
                  <c:v>18.378732805187841</c:v>
                </c:pt>
                <c:pt idx="311">
                  <c:v>17.722162005034626</c:v>
                </c:pt>
                <c:pt idx="312">
                  <c:v>17.073456112730646</c:v>
                </c:pt>
                <c:pt idx="313">
                  <c:v>16.432910040005854</c:v>
                </c:pt>
                <c:pt idx="314">
                  <c:v>15.800816207063889</c:v>
                </c:pt>
                <c:pt idx="315">
                  <c:v>15.177464333527929</c:v>
                </c:pt>
                <c:pt idx="316">
                  <c:v>14.563141231699328</c:v>
                </c:pt>
                <c:pt idx="317">
                  <c:v>13.95813060232401</c:v>
                </c:pt>
                <c:pt idx="318">
                  <c:v>13.362712833054458</c:v>
                </c:pt>
                <c:pt idx="319">
                  <c:v>12.777164799785135</c:v>
                </c:pt>
                <c:pt idx="320">
                  <c:v>12.201759671030072</c:v>
                </c:pt>
                <c:pt idx="321">
                  <c:v>11.636766715503398</c:v>
                </c:pt>
                <c:pt idx="322">
                  <c:v>11.082451113052894</c:v>
                </c:pt>
                <c:pt idx="323">
                  <c:v>10.53907376908969</c:v>
                </c:pt>
                <c:pt idx="324">
                  <c:v>10.006891132647965</c:v>
                </c:pt>
                <c:pt idx="325">
                  <c:v>9.4861550181995771</c:v>
                </c:pt>
                <c:pt idx="326">
                  <c:v>8.9771124313413324</c:v>
                </c:pt>
                <c:pt idx="327">
                  <c:v>8.4800053984646357</c:v>
                </c:pt>
                <c:pt idx="328">
                  <c:v>7.9950708005080422</c:v>
                </c:pt>
                <c:pt idx="329">
                  <c:v>7.5225402108884403</c:v>
                </c:pt>
                <c:pt idx="330">
                  <c:v>7.0626397376970242</c:v>
                </c:pt>
                <c:pt idx="331">
                  <c:v>6.6155898702408846</c:v>
                </c:pt>
                <c:pt idx="332">
                  <c:v>6.181605330004059</c:v>
                </c:pt>
                <c:pt idx="333">
                  <c:v>5.7608949260951059</c:v>
                </c:pt>
                <c:pt idx="334">
                  <c:v>5.3536614152437378</c:v>
                </c:pt>
                <c:pt idx="335">
                  <c:v>4.9601013664019034</c:v>
                </c:pt>
                <c:pt idx="336">
                  <c:v>4.5804050300005112</c:v>
                </c:pt>
                <c:pt idx="337">
                  <c:v>4.2147562119072282</c:v>
                </c:pt>
                <c:pt idx="338">
                  <c:v>3.8633321521271413</c:v>
                </c:pt>
                <c:pt idx="339">
                  <c:v>3.5263034082823888</c:v>
                </c:pt>
                <c:pt idx="340">
                  <c:v>3.2038337439042608</c:v>
                </c:pt>
                <c:pt idx="341">
                  <c:v>2.8960800215660223</c:v>
                </c:pt>
                <c:pt idx="342">
                  <c:v>2.603192100882834</c:v>
                </c:pt>
                <c:pt idx="343">
                  <c:v>2.3253127414003263</c:v>
                </c:pt>
                <c:pt idx="344">
                  <c:v>2.0625775103920718</c:v>
                </c:pt>
                <c:pt idx="345">
                  <c:v>1.815114695582376</c:v>
                </c:pt>
                <c:pt idx="346">
                  <c:v>1.5830452228085268</c:v>
                </c:pt>
                <c:pt idx="347">
                  <c:v>1.3664825786357249</c:v>
                </c:pt>
                <c:pt idx="348">
                  <c:v>1.1655327379339053</c:v>
                </c:pt>
                <c:pt idx="349">
                  <c:v>0.98029409642624854</c:v>
                </c:pt>
                <c:pt idx="350">
                  <c:v>0.81085740821548735</c:v>
                </c:pt>
                <c:pt idx="351">
                  <c:v>0.65730572829458822</c:v>
                </c:pt>
                <c:pt idx="352">
                  <c:v>0.51971436004638605</c:v>
                </c:pt>
                <c:pt idx="353">
                  <c:v>0.39815080773547562</c:v>
                </c:pt>
                <c:pt idx="354">
                  <c:v>0.29267473399605115</c:v>
                </c:pt>
                <c:pt idx="355">
                  <c:v>0.20333792231730374</c:v>
                </c:pt>
                <c:pt idx="356">
                  <c:v>0.13018424452831967</c:v>
                </c:pt>
                <c:pt idx="357">
                  <c:v>7.3249633283783977E-2</c:v>
                </c:pt>
                <c:pt idx="358">
                  <c:v>3.2562059551488609E-2</c:v>
                </c:pt>
                <c:pt idx="359">
                  <c:v>8.1415151018116028E-3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4F-4E0B-A5F5-B524C93AB3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877152"/>
        <c:axId val="1400148736"/>
      </c:lineChart>
      <c:lineChart>
        <c:grouping val="standard"/>
        <c:varyColors val="0"/>
        <c:ser>
          <c:idx val="1"/>
          <c:order val="1"/>
          <c:tx>
            <c:v>Exhaust Valve Lift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Sheet2!$H$6:$H$365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0.02</c:v>
                </c:pt>
                <c:pt idx="12">
                  <c:v>0.02</c:v>
                </c:pt>
                <c:pt idx="13">
                  <c:v>0.02</c:v>
                </c:pt>
                <c:pt idx="14">
                  <c:v>0.02</c:v>
                </c:pt>
                <c:pt idx="15">
                  <c:v>0.02</c:v>
                </c:pt>
                <c:pt idx="16">
                  <c:v>0.02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0.04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0.04</c:v>
                </c:pt>
                <c:pt idx="28">
                  <c:v>0.04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0.06</c:v>
                </c:pt>
                <c:pt idx="36">
                  <c:v>0.06</c:v>
                </c:pt>
                <c:pt idx="37">
                  <c:v>0.06</c:v>
                </c:pt>
                <c:pt idx="38">
                  <c:v>0.06</c:v>
                </c:pt>
                <c:pt idx="39">
                  <c:v>0.06</c:v>
                </c:pt>
                <c:pt idx="40">
                  <c:v>0.06</c:v>
                </c:pt>
                <c:pt idx="41">
                  <c:v>7.0000000000000007E-2</c:v>
                </c:pt>
                <c:pt idx="42">
                  <c:v>7.0000000000000007E-2</c:v>
                </c:pt>
                <c:pt idx="43">
                  <c:v>7.0000000000000007E-2</c:v>
                </c:pt>
                <c:pt idx="44">
                  <c:v>7.0000000000000007E-2</c:v>
                </c:pt>
                <c:pt idx="45">
                  <c:v>7.0000000000000007E-2</c:v>
                </c:pt>
                <c:pt idx="46">
                  <c:v>7.0000000000000007E-2</c:v>
                </c:pt>
                <c:pt idx="47">
                  <c:v>0.08</c:v>
                </c:pt>
                <c:pt idx="48">
                  <c:v>0.08</c:v>
                </c:pt>
                <c:pt idx="49">
                  <c:v>0.08</c:v>
                </c:pt>
                <c:pt idx="50">
                  <c:v>0.08</c:v>
                </c:pt>
                <c:pt idx="51">
                  <c:v>0.08</c:v>
                </c:pt>
                <c:pt idx="52">
                  <c:v>0.08</c:v>
                </c:pt>
                <c:pt idx="53">
                  <c:v>0.08</c:v>
                </c:pt>
                <c:pt idx="54">
                  <c:v>0.08</c:v>
                </c:pt>
                <c:pt idx="55">
                  <c:v>0.08</c:v>
                </c:pt>
                <c:pt idx="56">
                  <c:v>0.09</c:v>
                </c:pt>
                <c:pt idx="57">
                  <c:v>0.09</c:v>
                </c:pt>
                <c:pt idx="58">
                  <c:v>0.09</c:v>
                </c:pt>
                <c:pt idx="59">
                  <c:v>0.09</c:v>
                </c:pt>
                <c:pt idx="60">
                  <c:v>0.09</c:v>
                </c:pt>
                <c:pt idx="61">
                  <c:v>0.09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0.11</c:v>
                </c:pt>
                <c:pt idx="83">
                  <c:v>0.11</c:v>
                </c:pt>
                <c:pt idx="84">
                  <c:v>0.11</c:v>
                </c:pt>
                <c:pt idx="85">
                  <c:v>0.11</c:v>
                </c:pt>
                <c:pt idx="86">
                  <c:v>0.11</c:v>
                </c:pt>
                <c:pt idx="87">
                  <c:v>0.11</c:v>
                </c:pt>
                <c:pt idx="88">
                  <c:v>0.11</c:v>
                </c:pt>
                <c:pt idx="89">
                  <c:v>0.11</c:v>
                </c:pt>
                <c:pt idx="90">
                  <c:v>0.11</c:v>
                </c:pt>
                <c:pt idx="91">
                  <c:v>0.11</c:v>
                </c:pt>
                <c:pt idx="92">
                  <c:v>0.11</c:v>
                </c:pt>
                <c:pt idx="93">
                  <c:v>0.11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0.11</c:v>
                </c:pt>
                <c:pt idx="99">
                  <c:v>0.11</c:v>
                </c:pt>
                <c:pt idx="100">
                  <c:v>0.11</c:v>
                </c:pt>
                <c:pt idx="101">
                  <c:v>0.11</c:v>
                </c:pt>
                <c:pt idx="102">
                  <c:v>0.11</c:v>
                </c:pt>
                <c:pt idx="103">
                  <c:v>0.11</c:v>
                </c:pt>
                <c:pt idx="104">
                  <c:v>0.11</c:v>
                </c:pt>
                <c:pt idx="105">
                  <c:v>0.11</c:v>
                </c:pt>
                <c:pt idx="106">
                  <c:v>0.11</c:v>
                </c:pt>
                <c:pt idx="107">
                  <c:v>0.11</c:v>
                </c:pt>
                <c:pt idx="108">
                  <c:v>0.11</c:v>
                </c:pt>
                <c:pt idx="109">
                  <c:v>0.11</c:v>
                </c:pt>
                <c:pt idx="110">
                  <c:v>0.11</c:v>
                </c:pt>
                <c:pt idx="111">
                  <c:v>0.12</c:v>
                </c:pt>
                <c:pt idx="112">
                  <c:v>0.13</c:v>
                </c:pt>
                <c:pt idx="113">
                  <c:v>0.14000000000000001</c:v>
                </c:pt>
                <c:pt idx="114">
                  <c:v>0.15</c:v>
                </c:pt>
                <c:pt idx="115">
                  <c:v>0.16</c:v>
                </c:pt>
                <c:pt idx="116">
                  <c:v>0.18</c:v>
                </c:pt>
                <c:pt idx="117">
                  <c:v>0.2</c:v>
                </c:pt>
                <c:pt idx="118">
                  <c:v>0.22</c:v>
                </c:pt>
                <c:pt idx="119">
                  <c:v>0.23</c:v>
                </c:pt>
                <c:pt idx="120">
                  <c:v>0.25</c:v>
                </c:pt>
                <c:pt idx="121">
                  <c:v>0.27</c:v>
                </c:pt>
                <c:pt idx="122">
                  <c:v>0.28999999999999998</c:v>
                </c:pt>
                <c:pt idx="123">
                  <c:v>0.3</c:v>
                </c:pt>
                <c:pt idx="124">
                  <c:v>0.32</c:v>
                </c:pt>
                <c:pt idx="125">
                  <c:v>0.34</c:v>
                </c:pt>
                <c:pt idx="126">
                  <c:v>0.36</c:v>
                </c:pt>
                <c:pt idx="127">
                  <c:v>0.38</c:v>
                </c:pt>
                <c:pt idx="128">
                  <c:v>0.4</c:v>
                </c:pt>
                <c:pt idx="129">
                  <c:v>0.41</c:v>
                </c:pt>
                <c:pt idx="130">
                  <c:v>0.43</c:v>
                </c:pt>
                <c:pt idx="131">
                  <c:v>0.45</c:v>
                </c:pt>
                <c:pt idx="132">
                  <c:v>0.47</c:v>
                </c:pt>
                <c:pt idx="133">
                  <c:v>0.49</c:v>
                </c:pt>
                <c:pt idx="134">
                  <c:v>0.51</c:v>
                </c:pt>
                <c:pt idx="135">
                  <c:v>0.53</c:v>
                </c:pt>
                <c:pt idx="136">
                  <c:v>0.56000000000000005</c:v>
                </c:pt>
                <c:pt idx="137">
                  <c:v>0.59</c:v>
                </c:pt>
                <c:pt idx="138">
                  <c:v>0.63</c:v>
                </c:pt>
                <c:pt idx="139">
                  <c:v>0.67</c:v>
                </c:pt>
                <c:pt idx="140">
                  <c:v>0.71</c:v>
                </c:pt>
                <c:pt idx="141">
                  <c:v>0.77</c:v>
                </c:pt>
                <c:pt idx="142">
                  <c:v>0.82</c:v>
                </c:pt>
                <c:pt idx="143">
                  <c:v>0.89</c:v>
                </c:pt>
                <c:pt idx="144">
                  <c:v>0.96</c:v>
                </c:pt>
                <c:pt idx="145">
                  <c:v>1.04</c:v>
                </c:pt>
                <c:pt idx="146">
                  <c:v>1.1100000000000001</c:v>
                </c:pt>
                <c:pt idx="147">
                  <c:v>1.2</c:v>
                </c:pt>
                <c:pt idx="148">
                  <c:v>1.29</c:v>
                </c:pt>
                <c:pt idx="149">
                  <c:v>1.38</c:v>
                </c:pt>
                <c:pt idx="150">
                  <c:v>1.48</c:v>
                </c:pt>
                <c:pt idx="151">
                  <c:v>1.56</c:v>
                </c:pt>
                <c:pt idx="152">
                  <c:v>1.69</c:v>
                </c:pt>
                <c:pt idx="153">
                  <c:v>1.81</c:v>
                </c:pt>
                <c:pt idx="154">
                  <c:v>1.93</c:v>
                </c:pt>
                <c:pt idx="155">
                  <c:v>2.06</c:v>
                </c:pt>
                <c:pt idx="156">
                  <c:v>2.2000000000000002</c:v>
                </c:pt>
                <c:pt idx="157">
                  <c:v>2.34</c:v>
                </c:pt>
                <c:pt idx="158">
                  <c:v>2.4900000000000002</c:v>
                </c:pt>
                <c:pt idx="159">
                  <c:v>2.63</c:v>
                </c:pt>
                <c:pt idx="160">
                  <c:v>2.7</c:v>
                </c:pt>
                <c:pt idx="161">
                  <c:v>2.94</c:v>
                </c:pt>
                <c:pt idx="162">
                  <c:v>3.15</c:v>
                </c:pt>
                <c:pt idx="163">
                  <c:v>3.3</c:v>
                </c:pt>
                <c:pt idx="164">
                  <c:v>3.51</c:v>
                </c:pt>
                <c:pt idx="165">
                  <c:v>3.69</c:v>
                </c:pt>
                <c:pt idx="166">
                  <c:v>3.89</c:v>
                </c:pt>
                <c:pt idx="167">
                  <c:v>4.12</c:v>
                </c:pt>
                <c:pt idx="168">
                  <c:v>4.32</c:v>
                </c:pt>
                <c:pt idx="169">
                  <c:v>4.5599999999999996</c:v>
                </c:pt>
                <c:pt idx="170">
                  <c:v>4.75</c:v>
                </c:pt>
                <c:pt idx="171">
                  <c:v>5.0599999999999996</c:v>
                </c:pt>
                <c:pt idx="172">
                  <c:v>5.27</c:v>
                </c:pt>
                <c:pt idx="173">
                  <c:v>5.53</c:v>
                </c:pt>
                <c:pt idx="174">
                  <c:v>5.79</c:v>
                </c:pt>
                <c:pt idx="175">
                  <c:v>6.12</c:v>
                </c:pt>
                <c:pt idx="176">
                  <c:v>6.38</c:v>
                </c:pt>
                <c:pt idx="177">
                  <c:v>6.59</c:v>
                </c:pt>
                <c:pt idx="178">
                  <c:v>6.89</c:v>
                </c:pt>
                <c:pt idx="179">
                  <c:v>7.16</c:v>
                </c:pt>
                <c:pt idx="180">
                  <c:v>7.41</c:v>
                </c:pt>
                <c:pt idx="181">
                  <c:v>7.63</c:v>
                </c:pt>
                <c:pt idx="182">
                  <c:v>7.84</c:v>
                </c:pt>
                <c:pt idx="183">
                  <c:v>8.02</c:v>
                </c:pt>
                <c:pt idx="184">
                  <c:v>8.11</c:v>
                </c:pt>
                <c:pt idx="185">
                  <c:v>8.17</c:v>
                </c:pt>
                <c:pt idx="186">
                  <c:v>8.19</c:v>
                </c:pt>
                <c:pt idx="187">
                  <c:v>8.16</c:v>
                </c:pt>
                <c:pt idx="188">
                  <c:v>8.09</c:v>
                </c:pt>
                <c:pt idx="189">
                  <c:v>7.94</c:v>
                </c:pt>
                <c:pt idx="190">
                  <c:v>7.58</c:v>
                </c:pt>
                <c:pt idx="191">
                  <c:v>7.37</c:v>
                </c:pt>
                <c:pt idx="192">
                  <c:v>7.08</c:v>
                </c:pt>
                <c:pt idx="193">
                  <c:v>6.76</c:v>
                </c:pt>
                <c:pt idx="194">
                  <c:v>6.54</c:v>
                </c:pt>
                <c:pt idx="195">
                  <c:v>6.24</c:v>
                </c:pt>
                <c:pt idx="196">
                  <c:v>5.98</c:v>
                </c:pt>
                <c:pt idx="197">
                  <c:v>5.7</c:v>
                </c:pt>
                <c:pt idx="198">
                  <c:v>5.42</c:v>
                </c:pt>
                <c:pt idx="199">
                  <c:v>5.14</c:v>
                </c:pt>
                <c:pt idx="200">
                  <c:v>4.84</c:v>
                </c:pt>
                <c:pt idx="201">
                  <c:v>4.62</c:v>
                </c:pt>
                <c:pt idx="202">
                  <c:v>4.3600000000000003</c:v>
                </c:pt>
                <c:pt idx="203">
                  <c:v>4.1100000000000003</c:v>
                </c:pt>
                <c:pt idx="204">
                  <c:v>3.92</c:v>
                </c:pt>
                <c:pt idx="205">
                  <c:v>3.69</c:v>
                </c:pt>
                <c:pt idx="206">
                  <c:v>3.48</c:v>
                </c:pt>
                <c:pt idx="207">
                  <c:v>3.32</c:v>
                </c:pt>
                <c:pt idx="208">
                  <c:v>3.11</c:v>
                </c:pt>
                <c:pt idx="209">
                  <c:v>2.93</c:v>
                </c:pt>
                <c:pt idx="210">
                  <c:v>2.77</c:v>
                </c:pt>
                <c:pt idx="211">
                  <c:v>2.61</c:v>
                </c:pt>
                <c:pt idx="212">
                  <c:v>2.44</c:v>
                </c:pt>
                <c:pt idx="213">
                  <c:v>2.2999999999999998</c:v>
                </c:pt>
                <c:pt idx="214">
                  <c:v>2.16</c:v>
                </c:pt>
                <c:pt idx="215">
                  <c:v>2.02</c:v>
                </c:pt>
                <c:pt idx="216">
                  <c:v>1.9</c:v>
                </c:pt>
                <c:pt idx="217">
                  <c:v>1.79</c:v>
                </c:pt>
                <c:pt idx="218">
                  <c:v>1.66</c:v>
                </c:pt>
                <c:pt idx="219">
                  <c:v>1.55</c:v>
                </c:pt>
                <c:pt idx="220">
                  <c:v>1.45</c:v>
                </c:pt>
                <c:pt idx="221">
                  <c:v>1.37</c:v>
                </c:pt>
                <c:pt idx="222">
                  <c:v>1.28</c:v>
                </c:pt>
                <c:pt idx="223">
                  <c:v>1.19</c:v>
                </c:pt>
                <c:pt idx="224">
                  <c:v>1.1000000000000001</c:v>
                </c:pt>
                <c:pt idx="225">
                  <c:v>1.02</c:v>
                </c:pt>
                <c:pt idx="226">
                  <c:v>0.97</c:v>
                </c:pt>
                <c:pt idx="227">
                  <c:v>0.9</c:v>
                </c:pt>
                <c:pt idx="228">
                  <c:v>0.84</c:v>
                </c:pt>
                <c:pt idx="229">
                  <c:v>0.8</c:v>
                </c:pt>
                <c:pt idx="230">
                  <c:v>0.75</c:v>
                </c:pt>
                <c:pt idx="231">
                  <c:v>0.7</c:v>
                </c:pt>
                <c:pt idx="232">
                  <c:v>0.68</c:v>
                </c:pt>
                <c:pt idx="233">
                  <c:v>0.65</c:v>
                </c:pt>
                <c:pt idx="234">
                  <c:v>0.62</c:v>
                </c:pt>
                <c:pt idx="235">
                  <c:v>0.59</c:v>
                </c:pt>
                <c:pt idx="236">
                  <c:v>0.57999999999999996</c:v>
                </c:pt>
                <c:pt idx="237">
                  <c:v>0.55000000000000004</c:v>
                </c:pt>
                <c:pt idx="238">
                  <c:v>0.53</c:v>
                </c:pt>
                <c:pt idx="239">
                  <c:v>0.51</c:v>
                </c:pt>
                <c:pt idx="240">
                  <c:v>0.5</c:v>
                </c:pt>
                <c:pt idx="241">
                  <c:v>0.48</c:v>
                </c:pt>
                <c:pt idx="242">
                  <c:v>0.46</c:v>
                </c:pt>
                <c:pt idx="243">
                  <c:v>0.44</c:v>
                </c:pt>
                <c:pt idx="244">
                  <c:v>0.42</c:v>
                </c:pt>
                <c:pt idx="245">
                  <c:v>0.4</c:v>
                </c:pt>
                <c:pt idx="246">
                  <c:v>0.38</c:v>
                </c:pt>
                <c:pt idx="247">
                  <c:v>0.36</c:v>
                </c:pt>
                <c:pt idx="248">
                  <c:v>0.34</c:v>
                </c:pt>
                <c:pt idx="249">
                  <c:v>0.32</c:v>
                </c:pt>
                <c:pt idx="250">
                  <c:v>0.3</c:v>
                </c:pt>
                <c:pt idx="251">
                  <c:v>0.28000000000000003</c:v>
                </c:pt>
                <c:pt idx="252">
                  <c:v>0.26</c:v>
                </c:pt>
                <c:pt idx="253">
                  <c:v>0.24</c:v>
                </c:pt>
                <c:pt idx="254">
                  <c:v>0.22</c:v>
                </c:pt>
                <c:pt idx="255">
                  <c:v>0.2</c:v>
                </c:pt>
                <c:pt idx="256">
                  <c:v>0.19</c:v>
                </c:pt>
                <c:pt idx="257">
                  <c:v>0.17</c:v>
                </c:pt>
                <c:pt idx="258">
                  <c:v>0.15</c:v>
                </c:pt>
                <c:pt idx="259">
                  <c:v>0.13</c:v>
                </c:pt>
                <c:pt idx="260">
                  <c:v>0.11</c:v>
                </c:pt>
                <c:pt idx="261">
                  <c:v>0.1</c:v>
                </c:pt>
                <c:pt idx="262">
                  <c:v>0.09</c:v>
                </c:pt>
                <c:pt idx="263">
                  <c:v>0.08</c:v>
                </c:pt>
                <c:pt idx="264">
                  <c:v>7.0000000000000007E-2</c:v>
                </c:pt>
                <c:pt idx="265">
                  <c:v>7.0000000000000007E-2</c:v>
                </c:pt>
                <c:pt idx="266">
                  <c:v>7.0000000000000007E-2</c:v>
                </c:pt>
                <c:pt idx="267">
                  <c:v>0.06</c:v>
                </c:pt>
                <c:pt idx="268">
                  <c:v>0.06</c:v>
                </c:pt>
                <c:pt idx="269">
                  <c:v>0.06</c:v>
                </c:pt>
                <c:pt idx="270">
                  <c:v>0.06</c:v>
                </c:pt>
                <c:pt idx="271">
                  <c:v>0.06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0.04</c:v>
                </c:pt>
                <c:pt idx="278">
                  <c:v>0.04</c:v>
                </c:pt>
                <c:pt idx="279">
                  <c:v>0.04</c:v>
                </c:pt>
                <c:pt idx="280">
                  <c:v>0.04</c:v>
                </c:pt>
                <c:pt idx="281">
                  <c:v>0.04</c:v>
                </c:pt>
                <c:pt idx="282">
                  <c:v>0.04</c:v>
                </c:pt>
                <c:pt idx="283">
                  <c:v>0.03</c:v>
                </c:pt>
                <c:pt idx="284">
                  <c:v>0.03</c:v>
                </c:pt>
                <c:pt idx="285">
                  <c:v>0.03</c:v>
                </c:pt>
                <c:pt idx="286">
                  <c:v>0.03</c:v>
                </c:pt>
                <c:pt idx="287">
                  <c:v>0.03</c:v>
                </c:pt>
                <c:pt idx="288">
                  <c:v>0.03</c:v>
                </c:pt>
                <c:pt idx="289">
                  <c:v>0.02</c:v>
                </c:pt>
                <c:pt idx="290">
                  <c:v>0.02</c:v>
                </c:pt>
                <c:pt idx="291">
                  <c:v>0.02</c:v>
                </c:pt>
                <c:pt idx="292">
                  <c:v>0.02</c:v>
                </c:pt>
                <c:pt idx="293">
                  <c:v>0.02</c:v>
                </c:pt>
                <c:pt idx="294">
                  <c:v>0.01</c:v>
                </c:pt>
                <c:pt idx="295">
                  <c:v>0.01</c:v>
                </c:pt>
                <c:pt idx="296">
                  <c:v>0.01</c:v>
                </c:pt>
                <c:pt idx="297">
                  <c:v>0.01</c:v>
                </c:pt>
                <c:pt idx="298">
                  <c:v>0.01</c:v>
                </c:pt>
                <c:pt idx="299">
                  <c:v>0.01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57-4DF1-8DA1-FEA9712A68B0}"/>
            </c:ext>
          </c:extLst>
        </c:ser>
        <c:ser>
          <c:idx val="2"/>
          <c:order val="2"/>
          <c:tx>
            <c:v>Inlet Valve Lift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Sheet2!$A$11:$A$371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cat>
          <c:val>
            <c:numRef>
              <c:f>Sheet2!$K$6:$K$365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  <c:pt idx="87">
                  <c:v>0.01</c:v>
                </c:pt>
                <c:pt idx="88">
                  <c:v>0.01</c:v>
                </c:pt>
                <c:pt idx="89">
                  <c:v>0.01</c:v>
                </c:pt>
                <c:pt idx="90">
                  <c:v>0.01</c:v>
                </c:pt>
                <c:pt idx="91">
                  <c:v>0.01</c:v>
                </c:pt>
                <c:pt idx="92">
                  <c:v>0.01</c:v>
                </c:pt>
                <c:pt idx="93">
                  <c:v>0.01</c:v>
                </c:pt>
                <c:pt idx="94">
                  <c:v>0.01</c:v>
                </c:pt>
                <c:pt idx="95">
                  <c:v>0.01</c:v>
                </c:pt>
                <c:pt idx="96">
                  <c:v>0.01</c:v>
                </c:pt>
                <c:pt idx="97">
                  <c:v>0.01</c:v>
                </c:pt>
                <c:pt idx="98">
                  <c:v>0.01</c:v>
                </c:pt>
                <c:pt idx="99">
                  <c:v>0.02</c:v>
                </c:pt>
                <c:pt idx="100">
                  <c:v>0.03</c:v>
                </c:pt>
                <c:pt idx="101">
                  <c:v>0.04</c:v>
                </c:pt>
                <c:pt idx="102">
                  <c:v>0.05</c:v>
                </c:pt>
                <c:pt idx="103">
                  <c:v>7.0000000000000007E-2</c:v>
                </c:pt>
                <c:pt idx="104">
                  <c:v>0.09</c:v>
                </c:pt>
                <c:pt idx="105">
                  <c:v>0.1</c:v>
                </c:pt>
                <c:pt idx="106">
                  <c:v>0.12</c:v>
                </c:pt>
                <c:pt idx="107">
                  <c:v>0.14000000000000001</c:v>
                </c:pt>
                <c:pt idx="108">
                  <c:v>0.15</c:v>
                </c:pt>
                <c:pt idx="109">
                  <c:v>0.17</c:v>
                </c:pt>
                <c:pt idx="110">
                  <c:v>0.19</c:v>
                </c:pt>
                <c:pt idx="111">
                  <c:v>0.2</c:v>
                </c:pt>
                <c:pt idx="112">
                  <c:v>0.22</c:v>
                </c:pt>
                <c:pt idx="113">
                  <c:v>0.24</c:v>
                </c:pt>
                <c:pt idx="114">
                  <c:v>0.26</c:v>
                </c:pt>
                <c:pt idx="115">
                  <c:v>0.27</c:v>
                </c:pt>
                <c:pt idx="116">
                  <c:v>0.28999999999999998</c:v>
                </c:pt>
                <c:pt idx="117">
                  <c:v>0.3</c:v>
                </c:pt>
                <c:pt idx="118">
                  <c:v>0.32</c:v>
                </c:pt>
                <c:pt idx="119">
                  <c:v>0.34</c:v>
                </c:pt>
                <c:pt idx="120">
                  <c:v>0.36</c:v>
                </c:pt>
                <c:pt idx="121">
                  <c:v>0.38</c:v>
                </c:pt>
                <c:pt idx="122">
                  <c:v>0.4</c:v>
                </c:pt>
                <c:pt idx="123">
                  <c:v>0.43</c:v>
                </c:pt>
                <c:pt idx="124">
                  <c:v>0.47</c:v>
                </c:pt>
                <c:pt idx="125">
                  <c:v>0.5</c:v>
                </c:pt>
                <c:pt idx="126">
                  <c:v>0.55000000000000004</c:v>
                </c:pt>
                <c:pt idx="127">
                  <c:v>0.59</c:v>
                </c:pt>
                <c:pt idx="128">
                  <c:v>0.65</c:v>
                </c:pt>
                <c:pt idx="129">
                  <c:v>0.71</c:v>
                </c:pt>
                <c:pt idx="130">
                  <c:v>0.76</c:v>
                </c:pt>
                <c:pt idx="131">
                  <c:v>0.83</c:v>
                </c:pt>
                <c:pt idx="132">
                  <c:v>0.91</c:v>
                </c:pt>
                <c:pt idx="133">
                  <c:v>0.99</c:v>
                </c:pt>
                <c:pt idx="134">
                  <c:v>1.06</c:v>
                </c:pt>
                <c:pt idx="135">
                  <c:v>1.1499999999999999</c:v>
                </c:pt>
                <c:pt idx="136">
                  <c:v>1.24</c:v>
                </c:pt>
                <c:pt idx="137">
                  <c:v>1.34</c:v>
                </c:pt>
                <c:pt idx="138">
                  <c:v>1.45</c:v>
                </c:pt>
                <c:pt idx="139">
                  <c:v>1.56</c:v>
                </c:pt>
                <c:pt idx="140">
                  <c:v>1.67</c:v>
                </c:pt>
                <c:pt idx="141">
                  <c:v>1.8</c:v>
                </c:pt>
                <c:pt idx="142">
                  <c:v>1.91</c:v>
                </c:pt>
                <c:pt idx="143">
                  <c:v>2.06</c:v>
                </c:pt>
                <c:pt idx="144">
                  <c:v>2.2000000000000002</c:v>
                </c:pt>
                <c:pt idx="145">
                  <c:v>2.3199999999999998</c:v>
                </c:pt>
                <c:pt idx="146">
                  <c:v>2.5</c:v>
                </c:pt>
                <c:pt idx="147">
                  <c:v>2.67</c:v>
                </c:pt>
                <c:pt idx="148">
                  <c:v>2.81</c:v>
                </c:pt>
                <c:pt idx="149">
                  <c:v>3</c:v>
                </c:pt>
                <c:pt idx="150">
                  <c:v>3.19</c:v>
                </c:pt>
                <c:pt idx="151">
                  <c:v>3.38</c:v>
                </c:pt>
                <c:pt idx="152">
                  <c:v>3.56</c:v>
                </c:pt>
                <c:pt idx="153">
                  <c:v>3.77</c:v>
                </c:pt>
                <c:pt idx="154">
                  <c:v>4.0199999999999996</c:v>
                </c:pt>
                <c:pt idx="155">
                  <c:v>4.21</c:v>
                </c:pt>
                <c:pt idx="156">
                  <c:v>4.42</c:v>
                </c:pt>
                <c:pt idx="157">
                  <c:v>4.67</c:v>
                </c:pt>
                <c:pt idx="158">
                  <c:v>4.91</c:v>
                </c:pt>
                <c:pt idx="159">
                  <c:v>5.2</c:v>
                </c:pt>
                <c:pt idx="160">
                  <c:v>5.34</c:v>
                </c:pt>
                <c:pt idx="161">
                  <c:v>5.72</c:v>
                </c:pt>
                <c:pt idx="162">
                  <c:v>6</c:v>
                </c:pt>
                <c:pt idx="163">
                  <c:v>6.27</c:v>
                </c:pt>
                <c:pt idx="164">
                  <c:v>6.57</c:v>
                </c:pt>
                <c:pt idx="165">
                  <c:v>6.89</c:v>
                </c:pt>
                <c:pt idx="166">
                  <c:v>7.15</c:v>
                </c:pt>
                <c:pt idx="167">
                  <c:v>7.45</c:v>
                </c:pt>
                <c:pt idx="168">
                  <c:v>7.76</c:v>
                </c:pt>
                <c:pt idx="169">
                  <c:v>8.01</c:v>
                </c:pt>
                <c:pt idx="170">
                  <c:v>8.2899999999999991</c:v>
                </c:pt>
                <c:pt idx="171">
                  <c:v>8.5299999999999994</c:v>
                </c:pt>
                <c:pt idx="172">
                  <c:v>8.7200000000000006</c:v>
                </c:pt>
                <c:pt idx="173">
                  <c:v>8.8699999999999992</c:v>
                </c:pt>
                <c:pt idx="174">
                  <c:v>8.94</c:v>
                </c:pt>
                <c:pt idx="175">
                  <c:v>8.99</c:v>
                </c:pt>
                <c:pt idx="176">
                  <c:v>9</c:v>
                </c:pt>
                <c:pt idx="177">
                  <c:v>8.9700000000000006</c:v>
                </c:pt>
                <c:pt idx="178">
                  <c:v>8.8800000000000008</c:v>
                </c:pt>
                <c:pt idx="179">
                  <c:v>8.7200000000000006</c:v>
                </c:pt>
                <c:pt idx="180">
                  <c:v>8.49</c:v>
                </c:pt>
                <c:pt idx="181">
                  <c:v>8.26</c:v>
                </c:pt>
                <c:pt idx="182">
                  <c:v>7.98</c:v>
                </c:pt>
                <c:pt idx="183">
                  <c:v>7.69</c:v>
                </c:pt>
                <c:pt idx="184">
                  <c:v>7.36</c:v>
                </c:pt>
                <c:pt idx="185">
                  <c:v>7.06</c:v>
                </c:pt>
                <c:pt idx="186">
                  <c:v>6.74</c:v>
                </c:pt>
                <c:pt idx="187">
                  <c:v>6.45</c:v>
                </c:pt>
                <c:pt idx="188">
                  <c:v>6.11</c:v>
                </c:pt>
                <c:pt idx="189">
                  <c:v>5.85</c:v>
                </c:pt>
                <c:pt idx="190">
                  <c:v>5.5</c:v>
                </c:pt>
                <c:pt idx="191">
                  <c:v>5.2</c:v>
                </c:pt>
                <c:pt idx="192">
                  <c:v>4.91</c:v>
                </c:pt>
                <c:pt idx="193">
                  <c:v>4.66</c:v>
                </c:pt>
                <c:pt idx="194">
                  <c:v>4.4000000000000004</c:v>
                </c:pt>
                <c:pt idx="195">
                  <c:v>4.1500000000000004</c:v>
                </c:pt>
                <c:pt idx="196">
                  <c:v>3.92</c:v>
                </c:pt>
                <c:pt idx="197">
                  <c:v>3.68</c:v>
                </c:pt>
                <c:pt idx="198">
                  <c:v>3.44</c:v>
                </c:pt>
                <c:pt idx="199">
                  <c:v>3.25</c:v>
                </c:pt>
                <c:pt idx="200">
                  <c:v>3.02</c:v>
                </c:pt>
                <c:pt idx="201">
                  <c:v>2.85</c:v>
                </c:pt>
                <c:pt idx="202">
                  <c:v>2.7</c:v>
                </c:pt>
                <c:pt idx="203">
                  <c:v>2.52</c:v>
                </c:pt>
                <c:pt idx="204">
                  <c:v>2.3199999999999998</c:v>
                </c:pt>
                <c:pt idx="205">
                  <c:v>2.1800000000000002</c:v>
                </c:pt>
                <c:pt idx="206">
                  <c:v>2.0499999999999998</c:v>
                </c:pt>
                <c:pt idx="207">
                  <c:v>1.89</c:v>
                </c:pt>
                <c:pt idx="208">
                  <c:v>1.75</c:v>
                </c:pt>
                <c:pt idx="209">
                  <c:v>1.62</c:v>
                </c:pt>
                <c:pt idx="210">
                  <c:v>1.49</c:v>
                </c:pt>
                <c:pt idx="211">
                  <c:v>1.38</c:v>
                </c:pt>
                <c:pt idx="212">
                  <c:v>1.26</c:v>
                </c:pt>
                <c:pt idx="213">
                  <c:v>1.1599999999999999</c:v>
                </c:pt>
                <c:pt idx="214">
                  <c:v>1.06</c:v>
                </c:pt>
                <c:pt idx="215">
                  <c:v>0.97</c:v>
                </c:pt>
                <c:pt idx="216">
                  <c:v>0.88</c:v>
                </c:pt>
                <c:pt idx="217">
                  <c:v>0.8</c:v>
                </c:pt>
                <c:pt idx="218">
                  <c:v>0.74</c:v>
                </c:pt>
                <c:pt idx="219">
                  <c:v>0.67</c:v>
                </c:pt>
                <c:pt idx="220">
                  <c:v>0.6</c:v>
                </c:pt>
                <c:pt idx="221">
                  <c:v>0.54</c:v>
                </c:pt>
                <c:pt idx="222">
                  <c:v>0.48</c:v>
                </c:pt>
                <c:pt idx="223">
                  <c:v>0.44</c:v>
                </c:pt>
                <c:pt idx="224">
                  <c:v>0.39</c:v>
                </c:pt>
                <c:pt idx="225">
                  <c:v>0.35</c:v>
                </c:pt>
                <c:pt idx="226">
                  <c:v>0.32</c:v>
                </c:pt>
                <c:pt idx="227">
                  <c:v>0.28999999999999998</c:v>
                </c:pt>
                <c:pt idx="228">
                  <c:v>0.26</c:v>
                </c:pt>
                <c:pt idx="229">
                  <c:v>0.24</c:v>
                </c:pt>
                <c:pt idx="230">
                  <c:v>0.21</c:v>
                </c:pt>
                <c:pt idx="231">
                  <c:v>0.2</c:v>
                </c:pt>
                <c:pt idx="232">
                  <c:v>0.18</c:v>
                </c:pt>
                <c:pt idx="233">
                  <c:v>0.16</c:v>
                </c:pt>
                <c:pt idx="234">
                  <c:v>0.14000000000000001</c:v>
                </c:pt>
                <c:pt idx="235">
                  <c:v>0.12</c:v>
                </c:pt>
                <c:pt idx="236">
                  <c:v>0.1</c:v>
                </c:pt>
                <c:pt idx="237">
                  <c:v>0.09</c:v>
                </c:pt>
                <c:pt idx="238">
                  <c:v>7.0000000000000007E-2</c:v>
                </c:pt>
                <c:pt idx="239">
                  <c:v>0.05</c:v>
                </c:pt>
                <c:pt idx="240">
                  <c:v>0.03</c:v>
                </c:pt>
                <c:pt idx="241">
                  <c:v>0.02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57-4DF1-8DA1-FEA9712A6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359199"/>
        <c:axId val="1565347679"/>
      </c:lineChart>
      <c:catAx>
        <c:axId val="1459877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Angle (degrees)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0148736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40014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Displacement from TDC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###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9877152"/>
        <c:crosses val="autoZero"/>
        <c:crossBetween val="between"/>
        <c:majorUnit val="5"/>
      </c:valAx>
      <c:valAx>
        <c:axId val="156534767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359199"/>
        <c:crosses val="max"/>
        <c:crossBetween val="between"/>
      </c:valAx>
      <c:catAx>
        <c:axId val="1565359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65347679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63500" sx="102000" sy="102000" algn="ctr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523152</xdr:colOff>
      <xdr:row>2</xdr:row>
      <xdr:rowOff>190499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7A4D1E9F-EDCB-4B92-9968-A304883F9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485417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9</xdr:col>
      <xdr:colOff>19429</xdr:colOff>
      <xdr:row>58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CEE03AD4-21A9-4395-A39B-C233C8319A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23568" y="12505904"/>
          <a:ext cx="1434624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560294</xdr:colOff>
      <xdr:row>33</xdr:row>
      <xdr:rowOff>279</xdr:rowOff>
    </xdr:from>
    <xdr:to>
      <xdr:col>30</xdr:col>
      <xdr:colOff>526676</xdr:colOff>
      <xdr:row>48</xdr:row>
      <xdr:rowOff>22411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F5A0AD0-40B7-AD5A-48EF-A870B93E17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574754</xdr:colOff>
      <xdr:row>14</xdr:row>
      <xdr:rowOff>17510</xdr:rowOff>
    </xdr:from>
    <xdr:to>
      <xdr:col>30</xdr:col>
      <xdr:colOff>1389529</xdr:colOff>
      <xdr:row>32</xdr:row>
      <xdr:rowOff>145676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E045C6F-ED3D-18B1-73F7-9F500574B4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588065</xdr:colOff>
      <xdr:row>34</xdr:row>
      <xdr:rowOff>57979</xdr:rowOff>
    </xdr:from>
    <xdr:to>
      <xdr:col>25</xdr:col>
      <xdr:colOff>16566</xdr:colOff>
      <xdr:row>63</xdr:row>
      <xdr:rowOff>190500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56C6738-ABD1-6097-7A2B-CC3B022DBE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586467</xdr:colOff>
      <xdr:row>65</xdr:row>
      <xdr:rowOff>73477</xdr:rowOff>
    </xdr:from>
    <xdr:to>
      <xdr:col>34</xdr:col>
      <xdr:colOff>291192</xdr:colOff>
      <xdr:row>110</xdr:row>
      <xdr:rowOff>84363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CAD78B3-76E1-DB16-B106-1CF3E9305E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04C70943-2DBF-4F41-8263-FEC7C4BBE7A1}" userId="S::abi.summerfield@uwtsd.ac.uk::ca5258b9-f1a4-4ad2-af5d-1c126a171107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04C70943-2DBF-4F41-8263-FEC7C4BBE7A1}" id="{DF690008-EC8F-4E83-B7BE-4AF0A897D415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A0F4-DF3A-4417-B791-10B82B62C0EF}">
  <sheetPr>
    <pageSetUpPr fitToPage="1"/>
  </sheetPr>
  <dimension ref="A1:BB114"/>
  <sheetViews>
    <sheetView tabSelected="1" zoomScale="85" zoomScaleNormal="85" workbookViewId="0">
      <selection activeCell="L82" sqref="L82"/>
    </sheetView>
  </sheetViews>
  <sheetFormatPr defaultRowHeight="15" x14ac:dyDescent="0.25"/>
  <cols>
    <col min="1" max="1" width="5.28515625" customWidth="1"/>
    <col min="2" max="2" width="5" customWidth="1"/>
    <col min="3" max="3" width="22.140625" customWidth="1"/>
    <col min="4" max="14" width="8.7109375" customWidth="1"/>
    <col min="15" max="15" width="4.85546875" customWidth="1"/>
    <col min="16" max="16" width="6.85546875" customWidth="1"/>
    <col min="29" max="29" width="29.28515625" customWidth="1"/>
    <col min="31" max="31" width="25.7109375" customWidth="1"/>
    <col min="33" max="33" width="29.140625" customWidth="1"/>
  </cols>
  <sheetData>
    <row r="1" spans="1:54" ht="19.5" customHeight="1" thickBot="1" x14ac:dyDescent="0.3">
      <c r="A1" s="11"/>
      <c r="B1" s="35"/>
      <c r="C1" s="36"/>
      <c r="D1" s="37"/>
      <c r="E1" s="38"/>
      <c r="F1" s="38"/>
      <c r="G1" s="39"/>
      <c r="H1" s="39" t="s">
        <v>0</v>
      </c>
      <c r="I1" s="38"/>
      <c r="J1" s="38"/>
      <c r="K1" s="38"/>
      <c r="L1" s="38"/>
      <c r="M1" s="38"/>
      <c r="N1" s="38"/>
      <c r="O1" s="40"/>
      <c r="P1" s="184"/>
    </row>
    <row r="2" spans="1:54" ht="19.5" customHeight="1" x14ac:dyDescent="0.25">
      <c r="A2" s="11"/>
      <c r="B2" s="1"/>
      <c r="C2" s="158"/>
      <c r="D2" s="185"/>
      <c r="E2" s="185"/>
      <c r="F2" s="185"/>
      <c r="G2" s="185"/>
      <c r="H2" s="185"/>
      <c r="I2" s="185"/>
      <c r="J2" s="185"/>
      <c r="K2" s="185"/>
      <c r="L2" s="185"/>
      <c r="M2" s="186"/>
      <c r="N2" s="187"/>
      <c r="O2" s="158"/>
      <c r="P2" s="12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</row>
    <row r="3" spans="1:54" ht="19.5" customHeight="1" thickBot="1" x14ac:dyDescent="0.3">
      <c r="A3" s="11"/>
      <c r="B3" s="1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2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</row>
    <row r="4" spans="1:54" ht="19.5" customHeight="1" thickBot="1" x14ac:dyDescent="0.3">
      <c r="A4" s="11"/>
      <c r="B4" s="21"/>
      <c r="C4" s="22" t="s">
        <v>1</v>
      </c>
      <c r="D4" s="109"/>
      <c r="E4" s="110"/>
      <c r="F4" s="110"/>
      <c r="G4" s="110"/>
      <c r="H4" s="110"/>
      <c r="I4" s="110"/>
      <c r="J4" s="111"/>
      <c r="K4" s="101" t="s">
        <v>2</v>
      </c>
      <c r="L4" s="102"/>
      <c r="M4" s="2"/>
      <c r="N4" s="3"/>
      <c r="O4" s="4"/>
      <c r="P4" s="12"/>
      <c r="S4" s="156" t="s">
        <v>111</v>
      </c>
      <c r="T4" s="156"/>
      <c r="U4" s="156"/>
      <c r="V4" s="156" t="s">
        <v>112</v>
      </c>
      <c r="W4" s="156"/>
      <c r="X4" s="157" t="s">
        <v>113</v>
      </c>
      <c r="Y4" s="156" t="s">
        <v>114</v>
      </c>
      <c r="Z4" s="156"/>
      <c r="AA4" s="156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</row>
    <row r="5" spans="1:54" ht="19.5" customHeight="1" thickBot="1" x14ac:dyDescent="0.3">
      <c r="A5" s="11"/>
      <c r="B5" s="23"/>
      <c r="C5" s="188" t="s">
        <v>3</v>
      </c>
      <c r="D5" s="103" t="s">
        <v>4</v>
      </c>
      <c r="E5" s="104"/>
      <c r="F5" s="104"/>
      <c r="G5" s="104"/>
      <c r="H5" s="104"/>
      <c r="I5" s="104"/>
      <c r="J5" s="105"/>
      <c r="K5" s="97" t="s">
        <v>5</v>
      </c>
      <c r="L5" s="98"/>
      <c r="M5" s="5"/>
      <c r="N5" s="6"/>
      <c r="O5" s="7"/>
      <c r="P5" s="12"/>
      <c r="S5" s="175"/>
      <c r="T5" s="160">
        <f>Z5/V5</f>
        <v>0.44991279069767443</v>
      </c>
      <c r="U5" s="161"/>
      <c r="V5" s="162">
        <v>3.44</v>
      </c>
      <c r="W5" s="163"/>
      <c r="X5" s="164">
        <v>1.75</v>
      </c>
      <c r="Y5" s="162"/>
      <c r="Z5" s="176">
        <v>1.5477000000000001</v>
      </c>
      <c r="AA5" s="177"/>
      <c r="AC5" s="202" t="s">
        <v>115</v>
      </c>
      <c r="AD5" s="75"/>
      <c r="AE5" s="202" t="s">
        <v>122</v>
      </c>
      <c r="AF5" s="167"/>
      <c r="AG5" s="78" t="s">
        <v>120</v>
      </c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</row>
    <row r="6" spans="1:54" ht="19.5" customHeight="1" thickBot="1" x14ac:dyDescent="0.3">
      <c r="A6" s="11"/>
      <c r="B6" s="23"/>
      <c r="C6" s="188" t="s">
        <v>6</v>
      </c>
      <c r="D6" s="103"/>
      <c r="E6" s="104"/>
      <c r="F6" s="104"/>
      <c r="G6" s="104"/>
      <c r="H6" s="104"/>
      <c r="I6" s="104"/>
      <c r="J6" s="105"/>
      <c r="K6" s="97" t="s">
        <v>7</v>
      </c>
      <c r="L6" s="98"/>
      <c r="M6" s="13"/>
      <c r="N6" s="17" t="s">
        <v>8</v>
      </c>
      <c r="O6" s="15"/>
      <c r="P6" s="12"/>
      <c r="S6" s="178"/>
      <c r="T6" s="165">
        <f>Z6/V6</f>
        <v>0.43718483230290794</v>
      </c>
      <c r="U6" s="166"/>
      <c r="V6" s="167">
        <v>6.88</v>
      </c>
      <c r="W6" s="168"/>
      <c r="X6" s="169">
        <v>3.5</v>
      </c>
      <c r="Y6" s="167"/>
      <c r="Z6" s="179">
        <v>3.0078316462440067</v>
      </c>
      <c r="AA6" s="180"/>
      <c r="AC6" s="201">
        <f>AVERAGE(T5:T13)</f>
        <v>0.34913047870139213</v>
      </c>
      <c r="AD6" s="75"/>
      <c r="AE6" s="204">
        <f>(1000*((AC6*AC9*AG9*60)/(1999/4)))*60</f>
        <v>6194.4592064527415</v>
      </c>
      <c r="AF6" s="75"/>
      <c r="AG6" s="200">
        <v>1.2090240000000001</v>
      </c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9.5" customHeight="1" thickBot="1" x14ac:dyDescent="0.3">
      <c r="A7" s="11"/>
      <c r="B7" s="23"/>
      <c r="C7" s="188" t="s">
        <v>9</v>
      </c>
      <c r="D7" s="103"/>
      <c r="E7" s="104"/>
      <c r="F7" s="104"/>
      <c r="G7" s="104"/>
      <c r="H7" s="104"/>
      <c r="I7" s="104"/>
      <c r="J7" s="105"/>
      <c r="K7" s="97" t="s">
        <v>10</v>
      </c>
      <c r="L7" s="98"/>
      <c r="M7" s="5"/>
      <c r="N7" s="18" t="s">
        <v>11</v>
      </c>
      <c r="O7" s="12"/>
      <c r="P7" s="12"/>
      <c r="S7" s="178"/>
      <c r="T7" s="165">
        <f>Z7/V7</f>
        <v>0.40383695197861424</v>
      </c>
      <c r="U7" s="166"/>
      <c r="V7" s="167">
        <v>10.210000000000001</v>
      </c>
      <c r="W7" s="168"/>
      <c r="X7" s="169">
        <v>5.25</v>
      </c>
      <c r="Y7" s="167"/>
      <c r="Z7" s="179">
        <v>4.1231752797016519</v>
      </c>
      <c r="AA7" s="180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</row>
    <row r="8" spans="1:54" ht="19.5" customHeight="1" thickBot="1" x14ac:dyDescent="0.3">
      <c r="A8" s="11"/>
      <c r="B8" s="23"/>
      <c r="C8" s="188" t="s">
        <v>12</v>
      </c>
      <c r="D8" s="103"/>
      <c r="E8" s="104"/>
      <c r="F8" s="104"/>
      <c r="G8" s="104"/>
      <c r="H8" s="104"/>
      <c r="I8" s="104"/>
      <c r="J8" s="105"/>
      <c r="K8" s="97" t="s">
        <v>13</v>
      </c>
      <c r="L8" s="98"/>
      <c r="M8" s="5"/>
      <c r="N8" s="18" t="s">
        <v>14</v>
      </c>
      <c r="O8" s="12"/>
      <c r="P8" s="12"/>
      <c r="S8" s="178"/>
      <c r="T8" s="165">
        <f>Z8/V8</f>
        <v>0.38336655573296902</v>
      </c>
      <c r="U8" s="166"/>
      <c r="V8" s="167">
        <v>13.54</v>
      </c>
      <c r="W8" s="168"/>
      <c r="X8" s="169">
        <v>7</v>
      </c>
      <c r="Y8" s="167"/>
      <c r="Z8" s="179">
        <v>5.1907831646244</v>
      </c>
      <c r="AA8" s="180"/>
      <c r="AC8" s="202" t="s">
        <v>116</v>
      </c>
      <c r="AD8" s="75"/>
      <c r="AE8" s="202" t="s">
        <v>119</v>
      </c>
      <c r="AF8" s="75"/>
      <c r="AG8" s="78" t="s">
        <v>121</v>
      </c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</row>
    <row r="9" spans="1:54" ht="19.5" customHeight="1" thickBot="1" x14ac:dyDescent="0.3">
      <c r="A9" s="11"/>
      <c r="B9" s="23"/>
      <c r="C9" s="188" t="s">
        <v>15</v>
      </c>
      <c r="D9" s="103"/>
      <c r="E9" s="104"/>
      <c r="F9" s="104"/>
      <c r="G9" s="104"/>
      <c r="H9" s="104"/>
      <c r="I9" s="104"/>
      <c r="J9" s="105"/>
      <c r="K9" s="97" t="s">
        <v>16</v>
      </c>
      <c r="L9" s="98"/>
      <c r="M9" s="5"/>
      <c r="N9" s="18" t="s">
        <v>8</v>
      </c>
      <c r="O9" s="12"/>
      <c r="P9" s="12"/>
      <c r="S9" s="178"/>
      <c r="T9" s="165">
        <f>Z9/V9</f>
        <v>0.34424110807515063</v>
      </c>
      <c r="U9" s="166"/>
      <c r="V9" s="167">
        <v>16.79</v>
      </c>
      <c r="W9" s="168"/>
      <c r="X9" s="169">
        <v>8.75</v>
      </c>
      <c r="Y9" s="167"/>
      <c r="Z9" s="179">
        <v>5.7798082045817791</v>
      </c>
      <c r="AA9" s="180"/>
      <c r="AC9" s="203">
        <f>PI()*(3.5/2)^2</f>
        <v>9.6211275016187408</v>
      </c>
      <c r="AD9" s="75"/>
      <c r="AE9" s="201">
        <f>SQRT((2*AE12)/AG6)</f>
        <v>107.41231483504316</v>
      </c>
      <c r="AF9" s="75"/>
      <c r="AG9" s="200">
        <v>0.25600000000000001</v>
      </c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</row>
    <row r="10" spans="1:54" ht="19.5" customHeight="1" thickBot="1" x14ac:dyDescent="0.3">
      <c r="A10" s="11"/>
      <c r="B10" s="23"/>
      <c r="C10" s="188" t="s">
        <v>17</v>
      </c>
      <c r="D10" s="103"/>
      <c r="E10" s="104"/>
      <c r="F10" s="104"/>
      <c r="G10" s="104"/>
      <c r="H10" s="104"/>
      <c r="I10" s="104"/>
      <c r="J10" s="105"/>
      <c r="K10" s="97" t="s">
        <v>18</v>
      </c>
      <c r="L10" s="98"/>
      <c r="M10" s="5"/>
      <c r="N10" s="18" t="s">
        <v>14</v>
      </c>
      <c r="O10" s="12"/>
      <c r="P10" s="12"/>
      <c r="S10" s="178"/>
      <c r="T10" s="165">
        <f>Z10/V10</f>
        <v>0.31624007324644515</v>
      </c>
      <c r="U10" s="166"/>
      <c r="V10" s="167">
        <v>19.79</v>
      </c>
      <c r="W10" s="168"/>
      <c r="X10" s="169">
        <v>10.5</v>
      </c>
      <c r="Y10" s="167"/>
      <c r="Z10" s="179">
        <v>6.2583910495471491</v>
      </c>
      <c r="AA10" s="180"/>
      <c r="AC10" s="75"/>
      <c r="AD10" s="75"/>
      <c r="AE10" s="75"/>
      <c r="AF10" s="75"/>
      <c r="AG10" s="209" t="s">
        <v>125</v>
      </c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</row>
    <row r="11" spans="1:54" ht="19.5" customHeight="1" thickBot="1" x14ac:dyDescent="0.3">
      <c r="A11" s="11"/>
      <c r="B11" s="23"/>
      <c r="C11" s="188" t="s">
        <v>19</v>
      </c>
      <c r="D11" s="103" t="s">
        <v>20</v>
      </c>
      <c r="E11" s="104"/>
      <c r="F11" s="104"/>
      <c r="G11" s="104"/>
      <c r="H11" s="104"/>
      <c r="I11" s="104"/>
      <c r="J11" s="105"/>
      <c r="K11" s="97" t="s">
        <v>21</v>
      </c>
      <c r="L11" s="98"/>
      <c r="M11" s="14">
        <v>83.1</v>
      </c>
      <c r="N11" s="19" t="s">
        <v>22</v>
      </c>
      <c r="O11" s="16"/>
      <c r="P11" s="12"/>
      <c r="S11" s="178"/>
      <c r="T11" s="165">
        <f>Z11/V11</f>
        <v>0.28241384405582443</v>
      </c>
      <c r="U11" s="166"/>
      <c r="V11" s="167">
        <v>22.03</v>
      </c>
      <c r="W11" s="168"/>
      <c r="X11" s="169">
        <v>12.25</v>
      </c>
      <c r="Y11" s="167"/>
      <c r="Z11" s="179">
        <v>6.221576984549813</v>
      </c>
      <c r="AA11" s="180"/>
      <c r="AC11" s="202" t="s">
        <v>117</v>
      </c>
      <c r="AD11" s="75"/>
      <c r="AE11" s="202" t="s">
        <v>118</v>
      </c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</row>
    <row r="12" spans="1:54" ht="19.5" customHeight="1" thickBot="1" x14ac:dyDescent="0.3">
      <c r="A12" s="11"/>
      <c r="B12" s="24"/>
      <c r="C12" s="25" t="s">
        <v>23</v>
      </c>
      <c r="D12" s="106"/>
      <c r="E12" s="107"/>
      <c r="F12" s="107"/>
      <c r="G12" s="107"/>
      <c r="H12" s="107"/>
      <c r="I12" s="107"/>
      <c r="J12" s="108"/>
      <c r="K12" s="99" t="s">
        <v>24</v>
      </c>
      <c r="L12" s="100"/>
      <c r="M12" s="8"/>
      <c r="N12" s="9"/>
      <c r="O12" s="10"/>
      <c r="P12" s="12"/>
      <c r="S12" s="178"/>
      <c r="T12" s="165">
        <f>Z12/V12</f>
        <v>0.26452283097575735</v>
      </c>
      <c r="U12" s="166"/>
      <c r="V12" s="167">
        <v>23.52</v>
      </c>
      <c r="W12" s="168"/>
      <c r="X12" s="169">
        <v>14</v>
      </c>
      <c r="Y12" s="167"/>
      <c r="Z12" s="179">
        <v>6.221576984549813</v>
      </c>
      <c r="AA12" s="180"/>
      <c r="AC12" s="200">
        <v>0.9</v>
      </c>
      <c r="AD12" s="75"/>
      <c r="AE12" s="200">
        <v>6974.5</v>
      </c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</row>
    <row r="13" spans="1:54" ht="19.5" customHeight="1" thickBot="1" x14ac:dyDescent="0.3">
      <c r="A13" s="11"/>
      <c r="B13" s="1"/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2"/>
      <c r="S13" s="181"/>
      <c r="T13" s="170">
        <f>Z13/V13</f>
        <v>0.26045532124718596</v>
      </c>
      <c r="U13" s="171"/>
      <c r="V13" s="172">
        <v>24.17</v>
      </c>
      <c r="W13" s="173"/>
      <c r="X13" s="174">
        <v>15.75</v>
      </c>
      <c r="Y13" s="172"/>
      <c r="Z13" s="182">
        <v>6.2952051145444852</v>
      </c>
      <c r="AA13" s="183"/>
      <c r="AC13" s="209" t="s">
        <v>125</v>
      </c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</row>
    <row r="14" spans="1:54" ht="19.5" customHeight="1" x14ac:dyDescent="0.25">
      <c r="A14" s="11"/>
      <c r="B14" s="27"/>
      <c r="C14" s="28"/>
      <c r="D14" s="31"/>
      <c r="E14" s="28"/>
      <c r="F14" s="28"/>
      <c r="G14" s="28"/>
      <c r="H14" s="29" t="s">
        <v>25</v>
      </c>
      <c r="I14" s="28"/>
      <c r="J14" s="28"/>
      <c r="K14" s="28"/>
      <c r="L14" s="28"/>
      <c r="M14" s="28"/>
      <c r="N14" s="28"/>
      <c r="O14" s="30"/>
      <c r="P14" s="12"/>
      <c r="S14" s="154"/>
      <c r="T14" s="154"/>
      <c r="U14" s="154"/>
      <c r="V14" s="154"/>
      <c r="W14" s="154"/>
      <c r="X14" s="15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</row>
    <row r="15" spans="1:54" ht="19.5" customHeight="1" x14ac:dyDescent="0.25">
      <c r="A15" s="11"/>
      <c r="B15" s="1"/>
      <c r="C15" s="185"/>
      <c r="D15" s="189" t="s">
        <v>26</v>
      </c>
      <c r="E15" s="185"/>
      <c r="F15" s="189" t="s">
        <v>27</v>
      </c>
      <c r="G15" s="185"/>
      <c r="H15" s="189" t="s">
        <v>28</v>
      </c>
      <c r="I15" s="185"/>
      <c r="J15" s="189" t="s">
        <v>29</v>
      </c>
      <c r="K15" s="185"/>
      <c r="L15" s="189" t="s">
        <v>30</v>
      </c>
      <c r="M15" s="185"/>
      <c r="N15" s="189" t="s">
        <v>31</v>
      </c>
      <c r="O15" s="12"/>
      <c r="P15" s="12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</row>
    <row r="16" spans="1:54" ht="19.5" customHeight="1" x14ac:dyDescent="0.25">
      <c r="A16" s="11"/>
      <c r="B16" s="23"/>
      <c r="C16" s="188" t="s">
        <v>32</v>
      </c>
      <c r="D16" s="26">
        <v>35</v>
      </c>
      <c r="E16" s="190" t="s">
        <v>22</v>
      </c>
      <c r="F16" s="26">
        <v>5</v>
      </c>
      <c r="G16" s="190" t="s">
        <v>22</v>
      </c>
      <c r="H16" s="26">
        <v>1.75</v>
      </c>
      <c r="I16" s="190" t="s">
        <v>22</v>
      </c>
      <c r="J16" s="26">
        <v>18.77</v>
      </c>
      <c r="K16" s="190" t="s">
        <v>33</v>
      </c>
      <c r="L16" s="26">
        <v>0</v>
      </c>
      <c r="M16" s="190" t="s">
        <v>34</v>
      </c>
      <c r="N16" s="26"/>
      <c r="O16" s="32" t="s">
        <v>22</v>
      </c>
      <c r="P16" s="12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</row>
    <row r="17" spans="1:54" ht="19.5" customHeight="1" thickBot="1" x14ac:dyDescent="0.3">
      <c r="A17" s="11"/>
      <c r="B17" s="24"/>
      <c r="C17" s="25" t="s">
        <v>35</v>
      </c>
      <c r="D17" s="33">
        <v>30</v>
      </c>
      <c r="E17" s="20" t="s">
        <v>22</v>
      </c>
      <c r="F17" s="33">
        <v>5</v>
      </c>
      <c r="G17" s="20" t="s">
        <v>22</v>
      </c>
      <c r="H17" s="33">
        <v>1.5</v>
      </c>
      <c r="I17" s="20" t="s">
        <v>22</v>
      </c>
      <c r="J17" s="33">
        <v>13.74</v>
      </c>
      <c r="K17" s="20" t="s">
        <v>33</v>
      </c>
      <c r="L17" s="33">
        <v>0</v>
      </c>
      <c r="M17" s="20" t="s">
        <v>34</v>
      </c>
      <c r="N17" s="33"/>
      <c r="O17" s="34" t="s">
        <v>22</v>
      </c>
      <c r="P17" s="12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</row>
    <row r="18" spans="1:54" ht="19.5" customHeight="1" thickBot="1" x14ac:dyDescent="0.3">
      <c r="A18" s="11"/>
      <c r="B18" s="1"/>
      <c r="C18" s="191"/>
      <c r="D18" s="185"/>
      <c r="E18" s="189"/>
      <c r="F18" s="185"/>
      <c r="G18" s="189"/>
      <c r="H18" s="185"/>
      <c r="I18" s="189"/>
      <c r="J18" s="185"/>
      <c r="K18" s="189"/>
      <c r="L18" s="185"/>
      <c r="M18" s="189"/>
      <c r="N18" s="185"/>
      <c r="O18" s="189"/>
      <c r="P18" s="12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</row>
    <row r="19" spans="1:54" ht="19.5" customHeight="1" x14ac:dyDescent="0.25">
      <c r="A19" s="11"/>
      <c r="B19" s="21"/>
      <c r="C19" s="45" t="s">
        <v>36</v>
      </c>
      <c r="D19" s="70">
        <v>0.05</v>
      </c>
      <c r="E19" s="71">
        <v>0.1</v>
      </c>
      <c r="F19" s="71">
        <v>0.15</v>
      </c>
      <c r="G19" s="71">
        <v>0.2</v>
      </c>
      <c r="H19" s="71">
        <v>0.25</v>
      </c>
      <c r="I19" s="71">
        <v>0.3</v>
      </c>
      <c r="J19" s="71">
        <v>0.35</v>
      </c>
      <c r="K19" s="71">
        <v>0.4</v>
      </c>
      <c r="L19" s="71">
        <v>0.45</v>
      </c>
      <c r="M19" s="71">
        <v>0.5</v>
      </c>
      <c r="N19" s="53"/>
      <c r="O19" s="54"/>
      <c r="P19" s="12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</row>
    <row r="20" spans="1:54" ht="19.5" customHeight="1" x14ac:dyDescent="0.25">
      <c r="A20" s="11"/>
      <c r="B20" s="23"/>
      <c r="C20" s="188" t="s">
        <v>37</v>
      </c>
      <c r="D20" s="72">
        <v>1.75</v>
      </c>
      <c r="E20" s="26">
        <v>3.5</v>
      </c>
      <c r="F20" s="26">
        <v>5.25</v>
      </c>
      <c r="G20" s="26">
        <v>7</v>
      </c>
      <c r="H20" s="26">
        <v>8.75</v>
      </c>
      <c r="I20" s="26">
        <v>10.5</v>
      </c>
      <c r="J20" s="26">
        <v>12.25</v>
      </c>
      <c r="K20" s="26">
        <v>14</v>
      </c>
      <c r="L20" s="26">
        <v>15.75</v>
      </c>
      <c r="M20" s="59">
        <v>17.5</v>
      </c>
      <c r="N20" s="59"/>
      <c r="O20" s="60"/>
      <c r="P20" s="12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</row>
    <row r="21" spans="1:54" ht="19.5" customHeight="1" thickBot="1" x14ac:dyDescent="0.3">
      <c r="A21" s="11"/>
      <c r="B21" s="24"/>
      <c r="C21" s="25" t="s">
        <v>38</v>
      </c>
      <c r="D21" s="73">
        <v>1.5</v>
      </c>
      <c r="E21" s="33">
        <v>3</v>
      </c>
      <c r="F21" s="33">
        <v>4.5</v>
      </c>
      <c r="G21" s="33">
        <v>6</v>
      </c>
      <c r="H21" s="33">
        <v>7.5</v>
      </c>
      <c r="I21" s="33">
        <v>9</v>
      </c>
      <c r="J21" s="73">
        <v>10.5</v>
      </c>
      <c r="K21" s="33">
        <v>12</v>
      </c>
      <c r="L21" s="33">
        <v>13.5</v>
      </c>
      <c r="M21" s="33">
        <v>15</v>
      </c>
      <c r="N21" s="33"/>
      <c r="O21" s="58"/>
      <c r="P21" s="12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</row>
    <row r="22" spans="1:54" ht="19.5" customHeight="1" thickBot="1" x14ac:dyDescent="0.3">
      <c r="A22" s="11"/>
      <c r="B22" s="159"/>
      <c r="C22" s="185"/>
      <c r="D22" s="185">
        <v>5</v>
      </c>
      <c r="E22" s="185"/>
      <c r="F22" s="185"/>
      <c r="G22" s="185"/>
      <c r="H22" s="185"/>
      <c r="I22" s="185"/>
      <c r="J22" s="185"/>
      <c r="K22" s="185"/>
      <c r="L22" s="185"/>
      <c r="M22" s="185"/>
      <c r="N22" s="185"/>
      <c r="O22" s="185"/>
      <c r="P22" s="12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</row>
    <row r="23" spans="1:54" ht="19.5" customHeight="1" x14ac:dyDescent="0.25">
      <c r="A23" s="11"/>
      <c r="B23" s="21"/>
      <c r="C23" s="63" t="s">
        <v>39</v>
      </c>
      <c r="D23" s="64">
        <v>1</v>
      </c>
      <c r="E23" s="65">
        <v>2</v>
      </c>
      <c r="F23" s="65">
        <v>3</v>
      </c>
      <c r="G23" s="65">
        <v>4</v>
      </c>
      <c r="H23" s="65">
        <v>5</v>
      </c>
      <c r="I23" s="66">
        <v>6</v>
      </c>
      <c r="J23" s="1"/>
      <c r="K23" s="185"/>
      <c r="L23" s="185"/>
      <c r="M23" s="185"/>
      <c r="N23" s="185"/>
      <c r="O23" s="185"/>
      <c r="P23" s="12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</row>
    <row r="24" spans="1:54" ht="19.5" customHeight="1" x14ac:dyDescent="0.25">
      <c r="A24" s="11"/>
      <c r="B24" s="23"/>
      <c r="C24" s="61" t="s">
        <v>40</v>
      </c>
      <c r="D24" s="55">
        <v>16.5</v>
      </c>
      <c r="E24" s="52">
        <v>33.200000000000003</v>
      </c>
      <c r="F24" s="52">
        <v>69.7</v>
      </c>
      <c r="G24" s="52">
        <v>138.19999999999999</v>
      </c>
      <c r="H24" s="52">
        <v>207.8</v>
      </c>
      <c r="I24" s="67">
        <v>279.5</v>
      </c>
      <c r="J24" s="1"/>
      <c r="K24" s="185"/>
      <c r="L24" s="185"/>
      <c r="M24" s="185"/>
      <c r="N24" s="185"/>
      <c r="O24" s="185"/>
      <c r="P24" s="12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</row>
    <row r="25" spans="1:54" ht="19.5" customHeight="1" thickBot="1" x14ac:dyDescent="0.3">
      <c r="A25" s="11"/>
      <c r="B25" s="24"/>
      <c r="C25" s="62" t="s">
        <v>41</v>
      </c>
      <c r="D25" s="56">
        <v>19.5</v>
      </c>
      <c r="E25" s="57">
        <v>37.1</v>
      </c>
      <c r="F25" s="57">
        <v>75</v>
      </c>
      <c r="G25" s="57">
        <v>148.5</v>
      </c>
      <c r="H25" s="57">
        <v>219.6</v>
      </c>
      <c r="I25" s="68">
        <v>284.60000000000002</v>
      </c>
      <c r="J25" s="1"/>
      <c r="K25" s="185"/>
      <c r="L25" s="185"/>
      <c r="M25" s="185"/>
      <c r="N25" s="185"/>
      <c r="O25" s="185"/>
      <c r="P25" s="12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</row>
    <row r="26" spans="1:54" ht="19.5" customHeight="1" thickBot="1" x14ac:dyDescent="0.3">
      <c r="A26" s="11"/>
      <c r="B26" s="159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2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</row>
    <row r="27" spans="1:54" ht="19.5" customHeight="1" x14ac:dyDescent="0.25">
      <c r="A27" s="11"/>
      <c r="B27" s="27"/>
      <c r="C27" s="28"/>
      <c r="D27" s="28"/>
      <c r="E27" s="28"/>
      <c r="F27" s="28"/>
      <c r="G27" s="28"/>
      <c r="H27" s="29" t="s">
        <v>42</v>
      </c>
      <c r="I27" s="28"/>
      <c r="J27" s="28"/>
      <c r="K27" s="28"/>
      <c r="L27" s="28"/>
      <c r="M27" s="30"/>
      <c r="N27" s="185"/>
      <c r="O27" s="185"/>
      <c r="P27" s="12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</row>
    <row r="28" spans="1:54" ht="19.5" customHeight="1" x14ac:dyDescent="0.25">
      <c r="A28" s="11"/>
      <c r="B28" s="46">
        <v>1</v>
      </c>
      <c r="C28" s="47" t="s">
        <v>2</v>
      </c>
      <c r="D28" s="47">
        <v>1</v>
      </c>
      <c r="E28" s="47">
        <v>2</v>
      </c>
      <c r="F28" s="47">
        <v>3</v>
      </c>
      <c r="G28" s="47">
        <v>4</v>
      </c>
      <c r="H28" s="47">
        <v>5</v>
      </c>
      <c r="I28" s="47">
        <v>6</v>
      </c>
      <c r="J28" s="47">
        <v>7</v>
      </c>
      <c r="K28" s="47">
        <v>8</v>
      </c>
      <c r="L28" s="47">
        <v>9</v>
      </c>
      <c r="M28" s="51">
        <v>10</v>
      </c>
      <c r="N28" s="185"/>
      <c r="O28" s="185"/>
      <c r="P28" s="12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</row>
    <row r="29" spans="1:54" ht="19.5" customHeight="1" x14ac:dyDescent="0.25">
      <c r="A29" s="11"/>
      <c r="B29" s="48">
        <v>2</v>
      </c>
      <c r="C29" s="49" t="s">
        <v>43</v>
      </c>
      <c r="D29" s="26">
        <v>25</v>
      </c>
      <c r="E29" s="26">
        <v>25</v>
      </c>
      <c r="F29" s="26">
        <v>25</v>
      </c>
      <c r="G29" s="26">
        <v>25</v>
      </c>
      <c r="H29" s="196">
        <v>25</v>
      </c>
      <c r="I29" s="26">
        <v>25</v>
      </c>
      <c r="J29" s="26">
        <v>25</v>
      </c>
      <c r="K29" s="26">
        <v>25</v>
      </c>
      <c r="L29" s="26">
        <v>25</v>
      </c>
      <c r="M29" s="198">
        <v>25</v>
      </c>
      <c r="N29" s="185"/>
      <c r="O29" s="185"/>
      <c r="P29" s="12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</row>
    <row r="30" spans="1:54" ht="19.5" customHeight="1" x14ac:dyDescent="0.25">
      <c r="A30" s="11"/>
      <c r="B30" s="48">
        <v>3</v>
      </c>
      <c r="C30" s="49" t="s">
        <v>44</v>
      </c>
      <c r="D30" s="72">
        <v>1.75</v>
      </c>
      <c r="E30" s="26">
        <v>3.5</v>
      </c>
      <c r="F30" s="26">
        <v>5.25</v>
      </c>
      <c r="G30" s="26">
        <v>7</v>
      </c>
      <c r="H30" s="196">
        <v>8.75</v>
      </c>
      <c r="I30" s="26">
        <v>10.5</v>
      </c>
      <c r="J30" s="26">
        <v>12.25</v>
      </c>
      <c r="K30" s="26">
        <v>14</v>
      </c>
      <c r="L30" s="26">
        <v>15.75</v>
      </c>
      <c r="M30" s="198">
        <v>25</v>
      </c>
      <c r="N30" s="185"/>
      <c r="O30" s="185"/>
      <c r="P30" s="12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</row>
    <row r="31" spans="1:54" ht="19.5" customHeight="1" x14ac:dyDescent="0.25">
      <c r="A31" s="11"/>
      <c r="B31" s="48">
        <v>4</v>
      </c>
      <c r="C31" s="49" t="s">
        <v>45</v>
      </c>
      <c r="D31" s="26">
        <v>2</v>
      </c>
      <c r="E31" s="26">
        <v>3</v>
      </c>
      <c r="F31" s="26">
        <v>4</v>
      </c>
      <c r="G31" s="26">
        <v>4</v>
      </c>
      <c r="H31" s="196">
        <v>4</v>
      </c>
      <c r="I31" s="26">
        <v>4</v>
      </c>
      <c r="J31" s="26">
        <v>4</v>
      </c>
      <c r="K31" s="26">
        <v>4</v>
      </c>
      <c r="L31" s="26">
        <v>4</v>
      </c>
      <c r="M31" s="198">
        <v>25</v>
      </c>
      <c r="N31" s="185"/>
      <c r="O31" s="185"/>
      <c r="P31" s="12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</row>
    <row r="32" spans="1:54" ht="19.5" customHeight="1" x14ac:dyDescent="0.25">
      <c r="A32" s="11"/>
      <c r="B32" s="48">
        <v>5</v>
      </c>
      <c r="C32" s="49" t="s">
        <v>46</v>
      </c>
      <c r="D32" s="26">
        <v>87.5</v>
      </c>
      <c r="E32" s="26">
        <v>81</v>
      </c>
      <c r="F32" s="26">
        <v>56</v>
      </c>
      <c r="G32" s="26">
        <v>70.5</v>
      </c>
      <c r="H32" s="196">
        <v>78.5</v>
      </c>
      <c r="I32" s="26">
        <v>85</v>
      </c>
      <c r="J32" s="26">
        <v>84.5</v>
      </c>
      <c r="K32" s="26">
        <v>84.5</v>
      </c>
      <c r="L32" s="26">
        <v>85.5</v>
      </c>
      <c r="M32" s="198">
        <v>25</v>
      </c>
      <c r="N32" s="185"/>
      <c r="O32" s="185"/>
      <c r="P32" s="12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</row>
    <row r="33" spans="1:54" ht="19.5" customHeight="1" x14ac:dyDescent="0.25">
      <c r="A33" s="11"/>
      <c r="B33" s="48">
        <v>6</v>
      </c>
      <c r="C33" s="49" t="s">
        <v>47</v>
      </c>
      <c r="D33" s="26">
        <f>D32/100</f>
        <v>0.875</v>
      </c>
      <c r="E33" s="26">
        <f t="shared" ref="E33:L33" si="0">E32/100</f>
        <v>0.81</v>
      </c>
      <c r="F33" s="26">
        <f t="shared" si="0"/>
        <v>0.56000000000000005</v>
      </c>
      <c r="G33" s="26">
        <f t="shared" si="0"/>
        <v>0.70499999999999996</v>
      </c>
      <c r="H33" s="196">
        <f t="shared" si="0"/>
        <v>0.78500000000000003</v>
      </c>
      <c r="I33" s="26">
        <f t="shared" si="0"/>
        <v>0.85</v>
      </c>
      <c r="J33" s="26">
        <f>J32/100</f>
        <v>0.84499999999999997</v>
      </c>
      <c r="K33" s="26">
        <f t="shared" si="0"/>
        <v>0.84499999999999997</v>
      </c>
      <c r="L33" s="26">
        <f t="shared" si="0"/>
        <v>0.85499999999999998</v>
      </c>
      <c r="M33" s="198">
        <v>25</v>
      </c>
      <c r="N33" s="185"/>
      <c r="O33" s="185"/>
      <c r="P33" s="12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</row>
    <row r="34" spans="1:54" ht="19.5" customHeight="1" x14ac:dyDescent="0.25">
      <c r="A34" s="11"/>
      <c r="B34" s="48">
        <v>7</v>
      </c>
      <c r="C34" s="69" t="s">
        <v>48</v>
      </c>
      <c r="D34" s="26">
        <f>D33*E24</f>
        <v>29.050000000000004</v>
      </c>
      <c r="E34" s="26">
        <f>E33*F24</f>
        <v>56.457000000000008</v>
      </c>
      <c r="F34" s="26">
        <f>F33*$G$24</f>
        <v>77.391999999999996</v>
      </c>
      <c r="G34" s="26">
        <f>G33*$G$24</f>
        <v>97.430999999999983</v>
      </c>
      <c r="H34" s="196">
        <f t="shared" ref="H34:K34" si="1">H33*$G$24</f>
        <v>108.48699999999999</v>
      </c>
      <c r="I34" s="26">
        <f t="shared" si="1"/>
        <v>117.46999999999998</v>
      </c>
      <c r="J34" s="26">
        <f t="shared" si="1"/>
        <v>116.77899999999998</v>
      </c>
      <c r="K34" s="26">
        <f t="shared" si="1"/>
        <v>116.77899999999998</v>
      </c>
      <c r="L34" s="26">
        <f>L33*$G$24</f>
        <v>118.16099999999999</v>
      </c>
      <c r="M34" s="198">
        <v>25</v>
      </c>
      <c r="N34" s="185"/>
      <c r="O34" s="185"/>
      <c r="P34" s="12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</row>
    <row r="35" spans="1:54" ht="19.5" customHeight="1" x14ac:dyDescent="0.25">
      <c r="A35" s="11"/>
      <c r="B35" s="48">
        <v>8</v>
      </c>
      <c r="C35" s="49" t="s">
        <v>49</v>
      </c>
      <c r="D35" s="26">
        <v>0</v>
      </c>
      <c r="E35" s="26">
        <v>0</v>
      </c>
      <c r="F35" s="26">
        <v>0</v>
      </c>
      <c r="G35" s="26">
        <v>0</v>
      </c>
      <c r="H35" s="196">
        <v>0</v>
      </c>
      <c r="I35" s="26">
        <v>0</v>
      </c>
      <c r="J35" s="26">
        <v>0</v>
      </c>
      <c r="K35" s="26">
        <v>0</v>
      </c>
      <c r="L35" s="26">
        <v>0</v>
      </c>
      <c r="M35" s="198">
        <v>25</v>
      </c>
      <c r="N35" s="185"/>
      <c r="O35" s="185"/>
      <c r="P35" s="12"/>
    </row>
    <row r="36" spans="1:54" ht="19.5" customHeight="1" x14ac:dyDescent="0.25">
      <c r="A36" s="11"/>
      <c r="B36" s="48">
        <v>9</v>
      </c>
      <c r="C36" s="49" t="s">
        <v>50</v>
      </c>
      <c r="D36" s="26">
        <f>D34-D35</f>
        <v>29.050000000000004</v>
      </c>
      <c r="E36" s="26">
        <f t="shared" ref="E36:L36" si="2">E34-E35</f>
        <v>56.457000000000008</v>
      </c>
      <c r="F36" s="26">
        <f t="shared" si="2"/>
        <v>77.391999999999996</v>
      </c>
      <c r="G36" s="26">
        <f t="shared" si="2"/>
        <v>97.430999999999983</v>
      </c>
      <c r="H36" s="196">
        <f t="shared" si="2"/>
        <v>108.48699999999999</v>
      </c>
      <c r="I36" s="26">
        <f t="shared" si="2"/>
        <v>117.46999999999998</v>
      </c>
      <c r="J36" s="26">
        <f t="shared" si="2"/>
        <v>116.77899999999998</v>
      </c>
      <c r="K36" s="26">
        <f t="shared" si="2"/>
        <v>116.77899999999998</v>
      </c>
      <c r="L36" s="26">
        <f t="shared" si="2"/>
        <v>118.16099999999999</v>
      </c>
      <c r="M36" s="198">
        <v>25</v>
      </c>
      <c r="N36" s="185"/>
      <c r="O36" s="185"/>
      <c r="P36" s="12"/>
    </row>
    <row r="37" spans="1:54" ht="19.5" customHeight="1" thickBot="1" x14ac:dyDescent="0.3">
      <c r="A37" s="11"/>
      <c r="B37" s="74">
        <v>10</v>
      </c>
      <c r="C37" s="50" t="s">
        <v>51</v>
      </c>
      <c r="D37" s="33">
        <f>D36/$J16</f>
        <v>1.547682472029835</v>
      </c>
      <c r="E37" s="33">
        <f>E36/$J16</f>
        <v>3.0078316462440067</v>
      </c>
      <c r="F37" s="33">
        <f t="shared" ref="F37:L37" si="3">F36/$J16</f>
        <v>4.1231752797016519</v>
      </c>
      <c r="G37" s="33">
        <f t="shared" si="3"/>
        <v>5.1907831646244</v>
      </c>
      <c r="H37" s="197">
        <f t="shared" si="3"/>
        <v>5.7798082045817791</v>
      </c>
      <c r="I37" s="33">
        <f t="shared" si="3"/>
        <v>6.2583910495471491</v>
      </c>
      <c r="J37" s="33">
        <f t="shared" si="3"/>
        <v>6.221576984549813</v>
      </c>
      <c r="K37" s="33">
        <f t="shared" si="3"/>
        <v>6.221576984549813</v>
      </c>
      <c r="L37" s="33">
        <f t="shared" si="3"/>
        <v>6.2952051145444852</v>
      </c>
      <c r="M37" s="199">
        <v>25</v>
      </c>
      <c r="N37" s="185"/>
      <c r="O37" s="185"/>
      <c r="P37" s="12"/>
    </row>
    <row r="38" spans="1:54" ht="19.5" customHeight="1" x14ac:dyDescent="0.25">
      <c r="A38" s="11"/>
      <c r="B38" s="1"/>
      <c r="C38" s="185"/>
      <c r="D38" s="185"/>
      <c r="E38" s="192" t="s">
        <v>52</v>
      </c>
      <c r="F38" s="43"/>
      <c r="G38" s="189" t="s">
        <v>53</v>
      </c>
      <c r="H38" s="185"/>
      <c r="I38" s="185"/>
      <c r="J38" s="185"/>
      <c r="K38" s="192" t="s">
        <v>54</v>
      </c>
      <c r="L38" s="43"/>
      <c r="M38" s="189" t="s">
        <v>53</v>
      </c>
      <c r="N38" s="185"/>
      <c r="O38" s="185"/>
      <c r="P38" s="12"/>
    </row>
    <row r="39" spans="1:54" ht="19.5" customHeight="1" thickBot="1" x14ac:dyDescent="0.3">
      <c r="A39" s="11"/>
      <c r="B39" s="1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2"/>
    </row>
    <row r="40" spans="1:54" ht="19.5" customHeight="1" x14ac:dyDescent="0.25">
      <c r="A40" s="11"/>
      <c r="B40" s="27"/>
      <c r="C40" s="28"/>
      <c r="D40" s="28"/>
      <c r="E40" s="28"/>
      <c r="F40" s="28"/>
      <c r="G40" s="28"/>
      <c r="H40" s="29" t="s">
        <v>55</v>
      </c>
      <c r="I40" s="28"/>
      <c r="J40" s="28"/>
      <c r="K40" s="28"/>
      <c r="L40" s="28"/>
      <c r="M40" s="30"/>
      <c r="N40" s="185"/>
      <c r="O40" s="185"/>
      <c r="P40" s="12"/>
    </row>
    <row r="41" spans="1:54" ht="19.5" customHeight="1" x14ac:dyDescent="0.25">
      <c r="A41" s="11"/>
      <c r="B41" s="46">
        <v>1</v>
      </c>
      <c r="C41" s="47" t="s">
        <v>2</v>
      </c>
      <c r="D41" s="47">
        <v>1</v>
      </c>
      <c r="E41" s="47">
        <v>2</v>
      </c>
      <c r="F41" s="47">
        <v>3</v>
      </c>
      <c r="G41" s="47">
        <v>4</v>
      </c>
      <c r="H41" s="47">
        <v>5</v>
      </c>
      <c r="I41" s="47">
        <v>6</v>
      </c>
      <c r="J41" s="47">
        <v>7</v>
      </c>
      <c r="K41" s="47">
        <v>8</v>
      </c>
      <c r="L41" s="47">
        <v>9</v>
      </c>
      <c r="M41" s="51">
        <v>10</v>
      </c>
      <c r="N41" s="185"/>
      <c r="O41" s="185"/>
      <c r="P41" s="12"/>
    </row>
    <row r="42" spans="1:54" ht="19.5" customHeight="1" x14ac:dyDescent="0.25">
      <c r="A42" s="11"/>
      <c r="B42" s="48">
        <v>2</v>
      </c>
      <c r="C42" s="49" t="s">
        <v>43</v>
      </c>
      <c r="D42" s="26">
        <v>25</v>
      </c>
      <c r="E42" s="26">
        <v>25</v>
      </c>
      <c r="F42" s="26">
        <v>25</v>
      </c>
      <c r="G42" s="26">
        <v>25</v>
      </c>
      <c r="H42" s="196">
        <v>25</v>
      </c>
      <c r="I42" s="26">
        <v>25</v>
      </c>
      <c r="J42" s="26">
        <v>25</v>
      </c>
      <c r="K42" s="26">
        <v>25</v>
      </c>
      <c r="L42" s="26">
        <v>25</v>
      </c>
      <c r="M42" s="41">
        <v>25</v>
      </c>
      <c r="N42" s="185"/>
      <c r="O42" s="185"/>
      <c r="P42" s="12"/>
    </row>
    <row r="43" spans="1:54" ht="19.5" customHeight="1" thickBot="1" x14ac:dyDescent="0.3">
      <c r="A43" s="11"/>
      <c r="B43" s="48">
        <v>3</v>
      </c>
      <c r="C43" s="49" t="s">
        <v>44</v>
      </c>
      <c r="D43" s="73">
        <v>1.5</v>
      </c>
      <c r="E43" s="33">
        <v>3</v>
      </c>
      <c r="F43" s="33">
        <v>4.5</v>
      </c>
      <c r="G43" s="33">
        <v>6</v>
      </c>
      <c r="H43" s="197">
        <v>7.5</v>
      </c>
      <c r="I43" s="33">
        <v>9</v>
      </c>
      <c r="J43" s="73">
        <v>10.5</v>
      </c>
      <c r="K43" s="33">
        <v>12</v>
      </c>
      <c r="L43" s="33">
        <v>13.5</v>
      </c>
      <c r="M43" s="42">
        <v>15</v>
      </c>
      <c r="N43" s="185"/>
      <c r="O43" s="185"/>
      <c r="P43" s="12"/>
    </row>
    <row r="44" spans="1:54" ht="19.5" customHeight="1" x14ac:dyDescent="0.25">
      <c r="A44" s="11"/>
      <c r="B44" s="48">
        <v>4</v>
      </c>
      <c r="C44" s="49" t="s">
        <v>45</v>
      </c>
      <c r="D44" s="26">
        <v>2</v>
      </c>
      <c r="E44" s="26">
        <v>3</v>
      </c>
      <c r="F44" s="26">
        <v>3</v>
      </c>
      <c r="G44" s="26">
        <v>3</v>
      </c>
      <c r="H44" s="196">
        <v>3</v>
      </c>
      <c r="I44" s="26">
        <v>4</v>
      </c>
      <c r="J44" s="26">
        <v>4</v>
      </c>
      <c r="K44" s="26">
        <v>4</v>
      </c>
      <c r="L44" s="26">
        <v>4</v>
      </c>
      <c r="M44" s="41">
        <v>4</v>
      </c>
      <c r="N44" s="185"/>
      <c r="O44" s="185"/>
      <c r="P44" s="12"/>
    </row>
    <row r="45" spans="1:54" ht="19.5" customHeight="1" x14ac:dyDescent="0.25">
      <c r="A45" s="11"/>
      <c r="B45" s="48">
        <v>5</v>
      </c>
      <c r="C45" s="49" t="s">
        <v>46</v>
      </c>
      <c r="D45" s="26">
        <v>51</v>
      </c>
      <c r="E45" s="26">
        <v>56</v>
      </c>
      <c r="F45" s="26">
        <v>76</v>
      </c>
      <c r="G45" s="26">
        <v>87</v>
      </c>
      <c r="H45" s="196">
        <v>93.5</v>
      </c>
      <c r="I45" s="26">
        <v>48</v>
      </c>
      <c r="J45" s="26">
        <v>50</v>
      </c>
      <c r="K45" s="26">
        <v>51</v>
      </c>
      <c r="L45" s="26">
        <v>51</v>
      </c>
      <c r="M45" s="41">
        <v>51</v>
      </c>
      <c r="N45" s="185"/>
      <c r="O45" s="185"/>
      <c r="P45" s="12"/>
    </row>
    <row r="46" spans="1:54" ht="19.5" customHeight="1" x14ac:dyDescent="0.25">
      <c r="A46" s="11"/>
      <c r="B46" s="48">
        <v>6</v>
      </c>
      <c r="C46" s="49" t="s">
        <v>47</v>
      </c>
      <c r="D46" s="26">
        <f>D45/100</f>
        <v>0.51</v>
      </c>
      <c r="E46" s="26">
        <f t="shared" ref="E46:M46" si="4">E45/100</f>
        <v>0.56000000000000005</v>
      </c>
      <c r="F46" s="26">
        <f t="shared" si="4"/>
        <v>0.76</v>
      </c>
      <c r="G46" s="26">
        <f t="shared" si="4"/>
        <v>0.87</v>
      </c>
      <c r="H46" s="196">
        <f t="shared" si="4"/>
        <v>0.93500000000000005</v>
      </c>
      <c r="I46" s="26">
        <f t="shared" si="4"/>
        <v>0.48</v>
      </c>
      <c r="J46" s="26">
        <f t="shared" si="4"/>
        <v>0.5</v>
      </c>
      <c r="K46" s="26">
        <f t="shared" si="4"/>
        <v>0.51</v>
      </c>
      <c r="L46" s="26">
        <f t="shared" si="4"/>
        <v>0.51</v>
      </c>
      <c r="M46" s="41">
        <f t="shared" si="4"/>
        <v>0.51</v>
      </c>
      <c r="N46" s="185"/>
      <c r="O46" s="185"/>
      <c r="P46" s="12"/>
    </row>
    <row r="47" spans="1:54" ht="19.5" customHeight="1" x14ac:dyDescent="0.25">
      <c r="A47" s="11"/>
      <c r="B47" s="48">
        <v>7</v>
      </c>
      <c r="C47" s="69" t="s">
        <v>56</v>
      </c>
      <c r="D47" s="26">
        <f>D46*$E25</f>
        <v>18.920999999999999</v>
      </c>
      <c r="E47" s="26">
        <f>E46*$F25</f>
        <v>42.000000000000007</v>
      </c>
      <c r="F47" s="26">
        <f t="shared" ref="F47:H47" si="5">F46*$F25</f>
        <v>57</v>
      </c>
      <c r="G47" s="26">
        <f t="shared" si="5"/>
        <v>65.25</v>
      </c>
      <c r="H47" s="196">
        <f t="shared" si="5"/>
        <v>70.125</v>
      </c>
      <c r="I47" s="26">
        <f>I46*$G25</f>
        <v>71.28</v>
      </c>
      <c r="J47" s="26">
        <f t="shared" ref="J47:M47" si="6">J46*$G25</f>
        <v>74.25</v>
      </c>
      <c r="K47" s="26">
        <f t="shared" si="6"/>
        <v>75.734999999999999</v>
      </c>
      <c r="L47" s="26">
        <f t="shared" si="6"/>
        <v>75.734999999999999</v>
      </c>
      <c r="M47" s="41">
        <f t="shared" si="6"/>
        <v>75.734999999999999</v>
      </c>
      <c r="N47" s="185"/>
      <c r="O47" s="185"/>
      <c r="P47" s="12"/>
    </row>
    <row r="48" spans="1:54" ht="19.5" customHeight="1" x14ac:dyDescent="0.25">
      <c r="A48" s="11"/>
      <c r="B48" s="48">
        <v>8</v>
      </c>
      <c r="C48" s="49" t="s">
        <v>49</v>
      </c>
      <c r="D48" s="26">
        <v>0</v>
      </c>
      <c r="E48" s="26">
        <v>0</v>
      </c>
      <c r="F48" s="26">
        <v>0</v>
      </c>
      <c r="G48" s="26">
        <v>0</v>
      </c>
      <c r="H48" s="196">
        <v>0</v>
      </c>
      <c r="I48" s="26">
        <v>0</v>
      </c>
      <c r="J48" s="26">
        <v>0</v>
      </c>
      <c r="K48" s="26">
        <v>0</v>
      </c>
      <c r="L48" s="26">
        <v>0</v>
      </c>
      <c r="M48" s="41">
        <v>0</v>
      </c>
      <c r="N48" s="185"/>
      <c r="O48" s="185"/>
      <c r="P48" s="12"/>
    </row>
    <row r="49" spans="1:16" ht="19.5" customHeight="1" x14ac:dyDescent="0.25">
      <c r="A49" s="11"/>
      <c r="B49" s="48">
        <v>9</v>
      </c>
      <c r="C49" s="49" t="s">
        <v>50</v>
      </c>
      <c r="D49" s="26">
        <f>D47-D48</f>
        <v>18.920999999999999</v>
      </c>
      <c r="E49" s="26">
        <f t="shared" ref="E49:M49" si="7">E47-E48</f>
        <v>42.000000000000007</v>
      </c>
      <c r="F49" s="26">
        <f t="shared" si="7"/>
        <v>57</v>
      </c>
      <c r="G49" s="26">
        <f t="shared" si="7"/>
        <v>65.25</v>
      </c>
      <c r="H49" s="196">
        <f t="shared" si="7"/>
        <v>70.125</v>
      </c>
      <c r="I49" s="26">
        <f t="shared" si="7"/>
        <v>71.28</v>
      </c>
      <c r="J49" s="26">
        <f t="shared" si="7"/>
        <v>74.25</v>
      </c>
      <c r="K49" s="26">
        <f t="shared" si="7"/>
        <v>75.734999999999999</v>
      </c>
      <c r="L49" s="26">
        <f t="shared" si="7"/>
        <v>75.734999999999999</v>
      </c>
      <c r="M49" s="41">
        <f t="shared" si="7"/>
        <v>75.734999999999999</v>
      </c>
      <c r="N49" s="185"/>
      <c r="O49" s="185"/>
      <c r="P49" s="12"/>
    </row>
    <row r="50" spans="1:16" ht="19.5" customHeight="1" thickBot="1" x14ac:dyDescent="0.3">
      <c r="A50" s="11"/>
      <c r="B50" s="74">
        <v>10</v>
      </c>
      <c r="C50" s="50" t="s">
        <v>51</v>
      </c>
      <c r="D50" s="33">
        <f>D49/$J17</f>
        <v>1.3770742358078603</v>
      </c>
      <c r="E50" s="33">
        <f t="shared" ref="E50:M50" si="8">E49/$J17</f>
        <v>3.0567685589519655</v>
      </c>
      <c r="F50" s="33">
        <f t="shared" si="8"/>
        <v>4.1484716157205241</v>
      </c>
      <c r="G50" s="33">
        <f t="shared" si="8"/>
        <v>4.748908296943231</v>
      </c>
      <c r="H50" s="197">
        <f t="shared" si="8"/>
        <v>5.1037117903930129</v>
      </c>
      <c r="I50" s="33">
        <f t="shared" si="8"/>
        <v>5.1877729257641922</v>
      </c>
      <c r="J50" s="33">
        <f t="shared" si="8"/>
        <v>5.4039301310043664</v>
      </c>
      <c r="K50" s="33">
        <f t="shared" si="8"/>
        <v>5.5120087336244543</v>
      </c>
      <c r="L50" s="33">
        <f t="shared" si="8"/>
        <v>5.5120087336244543</v>
      </c>
      <c r="M50" s="42">
        <f t="shared" si="8"/>
        <v>5.5120087336244543</v>
      </c>
      <c r="N50" s="185"/>
      <c r="O50" s="185"/>
      <c r="P50" s="12"/>
    </row>
    <row r="51" spans="1:16" ht="19.5" customHeight="1" x14ac:dyDescent="0.25">
      <c r="A51" s="11"/>
      <c r="B51" s="1"/>
      <c r="C51" s="185"/>
      <c r="D51" s="185"/>
      <c r="E51" s="192" t="s">
        <v>52</v>
      </c>
      <c r="F51" s="43"/>
      <c r="G51" s="189" t="s">
        <v>53</v>
      </c>
      <c r="H51" s="185"/>
      <c r="I51" s="185"/>
      <c r="J51" s="185"/>
      <c r="K51" s="192" t="s">
        <v>54</v>
      </c>
      <c r="L51" s="43"/>
      <c r="M51" s="189" t="s">
        <v>53</v>
      </c>
      <c r="N51" s="185"/>
      <c r="O51" s="185"/>
      <c r="P51" s="12"/>
    </row>
    <row r="52" spans="1:16" ht="19.5" customHeight="1" x14ac:dyDescent="0.25">
      <c r="A52" s="11"/>
      <c r="B52" s="1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2"/>
    </row>
    <row r="53" spans="1:16" ht="19.5" customHeight="1" x14ac:dyDescent="0.25">
      <c r="A53" s="11"/>
      <c r="B53" s="1"/>
      <c r="C53" s="185"/>
      <c r="D53" s="189"/>
      <c r="E53" s="191" t="s">
        <v>57</v>
      </c>
      <c r="F53" s="43"/>
      <c r="G53" s="189"/>
      <c r="H53" s="189"/>
      <c r="I53" s="189"/>
      <c r="J53" s="191" t="s">
        <v>58</v>
      </c>
      <c r="K53" s="43"/>
      <c r="L53" s="189"/>
      <c r="M53" s="189"/>
      <c r="N53" s="189"/>
      <c r="O53" s="189"/>
      <c r="P53" s="12"/>
    </row>
    <row r="54" spans="1:16" ht="19.5" customHeight="1" x14ac:dyDescent="0.25">
      <c r="A54" s="11"/>
      <c r="B54" s="1"/>
      <c r="C54" s="185"/>
      <c r="D54" s="189"/>
      <c r="E54" s="191" t="s">
        <v>59</v>
      </c>
      <c r="F54" s="43"/>
      <c r="G54" s="189"/>
      <c r="H54" s="189"/>
      <c r="I54" s="189"/>
      <c r="J54" s="191" t="s">
        <v>60</v>
      </c>
      <c r="K54" s="44"/>
      <c r="L54" s="189" t="s">
        <v>61</v>
      </c>
      <c r="M54" s="189"/>
      <c r="N54" s="189"/>
      <c r="O54" s="189"/>
      <c r="P54" s="12"/>
    </row>
    <row r="55" spans="1:16" ht="19.5" customHeight="1" x14ac:dyDescent="0.25">
      <c r="A55" s="11"/>
      <c r="B55" s="1"/>
      <c r="C55" s="185"/>
      <c r="D55" s="189"/>
      <c r="E55" s="191" t="s">
        <v>62</v>
      </c>
      <c r="F55" s="43"/>
      <c r="G55" s="189"/>
      <c r="H55" s="189"/>
      <c r="I55" s="189"/>
      <c r="J55" s="191" t="s">
        <v>63</v>
      </c>
      <c r="K55" s="43"/>
      <c r="L55" s="43"/>
      <c r="M55" s="43"/>
      <c r="N55" s="43"/>
      <c r="O55" s="189" t="s">
        <v>64</v>
      </c>
      <c r="P55" s="12"/>
    </row>
    <row r="56" spans="1:16" x14ac:dyDescent="0.25">
      <c r="A56" s="11"/>
      <c r="B56" s="1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2"/>
    </row>
    <row r="57" spans="1:16" x14ac:dyDescent="0.25">
      <c r="A57" s="11"/>
      <c r="B57" s="1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2"/>
    </row>
    <row r="58" spans="1:16" x14ac:dyDescent="0.25">
      <c r="A58" s="11"/>
      <c r="B58" s="1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2"/>
    </row>
    <row r="59" spans="1:16" x14ac:dyDescent="0.25">
      <c r="A59" s="11"/>
      <c r="B59" s="1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2"/>
    </row>
    <row r="60" spans="1:16" ht="15.75" thickBot="1" x14ac:dyDescent="0.3">
      <c r="A60" s="11"/>
      <c r="B60" s="193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5"/>
    </row>
    <row r="86" spans="6:10" x14ac:dyDescent="0.25">
      <c r="F86" s="213"/>
      <c r="G86" s="213"/>
      <c r="H86" s="213"/>
      <c r="I86" s="213"/>
      <c r="J86" s="213"/>
    </row>
    <row r="87" spans="6:10" x14ac:dyDescent="0.25">
      <c r="F87" s="213"/>
      <c r="G87" s="213"/>
      <c r="H87" s="213"/>
      <c r="I87" s="213"/>
      <c r="J87" s="213"/>
    </row>
    <row r="88" spans="6:10" x14ac:dyDescent="0.25">
      <c r="F88" s="213"/>
      <c r="G88" s="213"/>
      <c r="H88" s="213"/>
      <c r="I88" s="213"/>
      <c r="J88" s="213"/>
    </row>
    <row r="89" spans="6:10" x14ac:dyDescent="0.25">
      <c r="F89" s="213"/>
      <c r="G89" s="213"/>
      <c r="H89" s="213"/>
      <c r="I89" s="213"/>
      <c r="J89" s="213"/>
    </row>
    <row r="90" spans="6:10" x14ac:dyDescent="0.25">
      <c r="F90" s="213"/>
      <c r="G90" s="213"/>
      <c r="H90" s="213"/>
      <c r="I90" s="213"/>
      <c r="J90" s="213"/>
    </row>
    <row r="91" spans="6:10" x14ac:dyDescent="0.25">
      <c r="F91" s="213"/>
      <c r="G91" s="213"/>
      <c r="H91" s="213"/>
      <c r="I91" s="213"/>
      <c r="J91" s="213"/>
    </row>
    <row r="92" spans="6:10" x14ac:dyDescent="0.25">
      <c r="F92" s="213"/>
      <c r="G92" s="213"/>
      <c r="H92" s="213"/>
      <c r="I92" s="213"/>
      <c r="J92" s="213"/>
    </row>
    <row r="93" spans="6:10" x14ac:dyDescent="0.25">
      <c r="F93" s="213"/>
      <c r="G93" s="213"/>
      <c r="H93" s="213"/>
      <c r="I93" s="213"/>
      <c r="J93" s="213"/>
    </row>
    <row r="94" spans="6:10" x14ac:dyDescent="0.25">
      <c r="F94" s="213"/>
      <c r="G94" s="213"/>
      <c r="H94" s="213"/>
      <c r="I94" s="213"/>
      <c r="J94" s="213"/>
    </row>
    <row r="95" spans="6:10" x14ac:dyDescent="0.25">
      <c r="F95" s="213"/>
      <c r="G95" s="213"/>
      <c r="H95" s="213"/>
      <c r="I95" s="213"/>
      <c r="J95" s="213"/>
    </row>
    <row r="96" spans="6:10" x14ac:dyDescent="0.25">
      <c r="F96" s="213"/>
      <c r="G96" s="213"/>
      <c r="H96" s="213"/>
      <c r="I96" s="213"/>
      <c r="J96" s="213"/>
    </row>
    <row r="97" spans="6:19" x14ac:dyDescent="0.25">
      <c r="F97" s="213"/>
      <c r="G97" s="213"/>
      <c r="H97" s="213"/>
      <c r="I97" s="213"/>
      <c r="J97" s="213"/>
    </row>
    <row r="98" spans="6:19" x14ac:dyDescent="0.25">
      <c r="F98" s="213"/>
      <c r="G98" s="213"/>
      <c r="H98" s="213"/>
      <c r="I98" s="213"/>
      <c r="J98" s="213"/>
    </row>
    <row r="99" spans="6:19" x14ac:dyDescent="0.25">
      <c r="F99" s="213"/>
      <c r="G99" s="213"/>
      <c r="H99" s="213"/>
      <c r="I99" s="213"/>
      <c r="J99" s="213"/>
    </row>
    <row r="100" spans="6:19" x14ac:dyDescent="0.25">
      <c r="F100" s="213"/>
      <c r="G100" s="212"/>
      <c r="H100" s="212"/>
      <c r="I100" s="212"/>
      <c r="J100" s="212"/>
    </row>
    <row r="101" spans="6:19" x14ac:dyDescent="0.25">
      <c r="F101" s="213"/>
      <c r="G101" s="212"/>
      <c r="H101" s="212"/>
      <c r="I101" s="212"/>
      <c r="J101" s="212"/>
    </row>
    <row r="102" spans="6:19" x14ac:dyDescent="0.25">
      <c r="F102" s="213"/>
      <c r="G102" s="212"/>
      <c r="H102" s="212" t="s">
        <v>109</v>
      </c>
      <c r="I102" s="212" t="s">
        <v>110</v>
      </c>
      <c r="J102" s="212"/>
    </row>
    <row r="103" spans="6:19" x14ac:dyDescent="0.25">
      <c r="F103" s="213"/>
      <c r="G103" s="212"/>
      <c r="H103" s="212">
        <v>8.75</v>
      </c>
      <c r="I103" s="212">
        <v>0</v>
      </c>
      <c r="J103" s="212"/>
      <c r="K103" s="211">
        <v>0</v>
      </c>
      <c r="L103" s="211">
        <v>0</v>
      </c>
      <c r="M103" s="211">
        <v>0</v>
      </c>
      <c r="N103" s="211">
        <v>0</v>
      </c>
      <c r="O103" s="211">
        <v>7</v>
      </c>
      <c r="P103" s="211">
        <v>0</v>
      </c>
      <c r="Q103" s="211">
        <v>0</v>
      </c>
      <c r="R103" s="211">
        <v>0</v>
      </c>
      <c r="S103" s="211">
        <v>0</v>
      </c>
    </row>
    <row r="104" spans="6:19" x14ac:dyDescent="0.25">
      <c r="F104" s="213"/>
      <c r="G104" s="212"/>
      <c r="H104" s="212">
        <v>8.75</v>
      </c>
      <c r="I104" s="212">
        <v>7</v>
      </c>
      <c r="J104" s="212"/>
      <c r="K104" s="211">
        <v>1.75</v>
      </c>
      <c r="L104" s="211">
        <v>3.5</v>
      </c>
      <c r="M104" s="211">
        <v>5.25</v>
      </c>
      <c r="N104" s="211">
        <v>7</v>
      </c>
      <c r="O104" s="211">
        <v>8.75</v>
      </c>
      <c r="P104" s="211">
        <v>10.5</v>
      </c>
      <c r="Q104" s="211">
        <v>12.25</v>
      </c>
      <c r="R104" s="211">
        <v>14</v>
      </c>
      <c r="S104" s="211">
        <v>15.75</v>
      </c>
    </row>
    <row r="105" spans="6:19" x14ac:dyDescent="0.25">
      <c r="F105" s="213"/>
      <c r="G105" s="212"/>
      <c r="H105" s="212">
        <v>8.75</v>
      </c>
      <c r="I105" s="212">
        <v>7</v>
      </c>
      <c r="J105" s="212"/>
    </row>
    <row r="106" spans="6:19" x14ac:dyDescent="0.25">
      <c r="F106" s="213"/>
      <c r="G106" s="212"/>
      <c r="H106" s="212">
        <v>8.75</v>
      </c>
      <c r="I106" s="212">
        <v>7</v>
      </c>
      <c r="J106" s="212"/>
    </row>
    <row r="107" spans="6:19" x14ac:dyDescent="0.25">
      <c r="G107" s="210"/>
      <c r="H107" s="210">
        <v>8.75</v>
      </c>
      <c r="I107" s="210">
        <v>7</v>
      </c>
      <c r="J107" s="210"/>
    </row>
    <row r="108" spans="6:19" x14ac:dyDescent="0.25">
      <c r="G108" s="210"/>
      <c r="H108" s="210">
        <v>8.75</v>
      </c>
      <c r="I108" s="210">
        <v>7</v>
      </c>
      <c r="J108" s="210"/>
    </row>
    <row r="109" spans="6:19" x14ac:dyDescent="0.25">
      <c r="G109" s="210"/>
      <c r="H109" s="210">
        <v>8.75</v>
      </c>
      <c r="I109" s="210">
        <v>7</v>
      </c>
      <c r="J109" s="210"/>
    </row>
    <row r="110" spans="6:19" x14ac:dyDescent="0.25">
      <c r="G110" s="210"/>
      <c r="H110" s="210">
        <v>8.75</v>
      </c>
      <c r="I110" s="210">
        <v>7</v>
      </c>
      <c r="J110" s="210"/>
    </row>
    <row r="111" spans="6:19" x14ac:dyDescent="0.25">
      <c r="G111" s="210"/>
      <c r="H111" s="210">
        <v>8.75</v>
      </c>
      <c r="I111" s="210">
        <v>7</v>
      </c>
      <c r="J111" s="210"/>
    </row>
    <row r="112" spans="6:19" x14ac:dyDescent="0.25">
      <c r="G112" s="210"/>
      <c r="H112" s="210">
        <v>8.75</v>
      </c>
      <c r="I112" s="210">
        <v>7</v>
      </c>
      <c r="J112" s="210"/>
    </row>
    <row r="113" spans="7:10" x14ac:dyDescent="0.25">
      <c r="G113" s="210"/>
      <c r="H113" s="210"/>
      <c r="I113" s="210"/>
      <c r="J113" s="210"/>
    </row>
    <row r="114" spans="7:10" x14ac:dyDescent="0.25">
      <c r="G114" s="210"/>
      <c r="H114" s="210"/>
      <c r="I114" s="210"/>
      <c r="J114" s="210"/>
    </row>
  </sheetData>
  <mergeCells count="23">
    <mergeCell ref="Y4:AA4"/>
    <mergeCell ref="V4:W4"/>
    <mergeCell ref="S14:U14"/>
    <mergeCell ref="V14:W14"/>
    <mergeCell ref="S4:U4"/>
    <mergeCell ref="D9:J9"/>
    <mergeCell ref="D10:J10"/>
    <mergeCell ref="D11:J11"/>
    <mergeCell ref="D12:J12"/>
    <mergeCell ref="D4:J4"/>
    <mergeCell ref="D5:J5"/>
    <mergeCell ref="D6:J6"/>
    <mergeCell ref="D7:J7"/>
    <mergeCell ref="D8:J8"/>
    <mergeCell ref="K10:L10"/>
    <mergeCell ref="K11:L11"/>
    <mergeCell ref="K12:L12"/>
    <mergeCell ref="K4:L4"/>
    <mergeCell ref="K5:L5"/>
    <mergeCell ref="K6:L6"/>
    <mergeCell ref="K7:L7"/>
    <mergeCell ref="K8:L8"/>
    <mergeCell ref="K9:L9"/>
  </mergeCells>
  <pageMargins left="0.7" right="0.7" top="0.75" bottom="0.75" header="0.3" footer="0.3"/>
  <pageSetup scale="54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8925E-79B3-4132-AD78-439ED077A953}">
  <dimension ref="A1:W371"/>
  <sheetViews>
    <sheetView topLeftCell="B1" zoomScale="70" zoomScaleNormal="70" workbookViewId="0">
      <selection activeCell="Y14" sqref="Y14"/>
    </sheetView>
  </sheetViews>
  <sheetFormatPr defaultRowHeight="15" x14ac:dyDescent="0.25"/>
  <cols>
    <col min="1" max="1" width="18.42578125" style="75" customWidth="1"/>
    <col min="2" max="2" width="19.42578125" style="75" customWidth="1"/>
    <col min="3" max="3" width="28.85546875" style="75" customWidth="1"/>
    <col min="4" max="4" width="35.28515625" style="75" customWidth="1"/>
    <col min="5" max="5" width="40.7109375" style="75" customWidth="1"/>
    <col min="6" max="6" width="22.140625" style="75" customWidth="1"/>
    <col min="7" max="7" width="19.5703125" style="75" customWidth="1"/>
    <col min="8" max="8" width="11.140625" style="75" customWidth="1"/>
    <col min="9" max="9" width="9.140625" style="75"/>
    <col min="10" max="10" width="17.28515625" style="75" customWidth="1"/>
    <col min="11" max="11" width="11.42578125" style="75" customWidth="1"/>
    <col min="12" max="12" width="9.140625" style="75"/>
    <col min="13" max="13" width="28.42578125" style="75" customWidth="1"/>
    <col min="14" max="14" width="14.5703125" style="75" customWidth="1"/>
    <col min="15" max="15" width="17.85546875" style="75" customWidth="1"/>
    <col min="16" max="19" width="9.140625" style="75"/>
    <col min="20" max="20" width="17.140625" style="75" customWidth="1"/>
    <col min="21" max="21" width="18.28515625" style="75" customWidth="1"/>
    <col min="22" max="22" width="9.140625" style="75" customWidth="1"/>
    <col min="23" max="23" width="13" style="75" customWidth="1"/>
    <col min="24" max="16384" width="9.140625" style="75"/>
  </cols>
  <sheetData>
    <row r="1" spans="1:23" ht="19.5" thickBot="1" x14ac:dyDescent="0.3">
      <c r="G1" s="139" t="s">
        <v>91</v>
      </c>
      <c r="H1" s="140"/>
      <c r="I1" s="90"/>
      <c r="J1" s="139" t="s">
        <v>65</v>
      </c>
      <c r="K1" s="140"/>
    </row>
    <row r="2" spans="1:23" ht="15.75" thickBot="1" x14ac:dyDescent="0.3">
      <c r="G2" s="141" t="s">
        <v>66</v>
      </c>
      <c r="H2" s="142"/>
      <c r="I2" s="84"/>
      <c r="J2" s="141" t="s">
        <v>66</v>
      </c>
      <c r="K2" s="142"/>
      <c r="M2" s="125" t="s">
        <v>67</v>
      </c>
      <c r="N2" s="126"/>
      <c r="O2" s="122" t="s">
        <v>91</v>
      </c>
      <c r="P2" s="123"/>
      <c r="Q2" s="122" t="s">
        <v>65</v>
      </c>
      <c r="R2" s="123"/>
    </row>
    <row r="3" spans="1:23" x14ac:dyDescent="0.25">
      <c r="G3" s="112" t="s">
        <v>107</v>
      </c>
      <c r="H3" s="93" t="s">
        <v>108</v>
      </c>
      <c r="I3" s="84"/>
      <c r="J3" s="112" t="s">
        <v>107</v>
      </c>
      <c r="K3" s="93" t="s">
        <v>108</v>
      </c>
      <c r="M3" s="127"/>
      <c r="N3" s="128"/>
      <c r="O3" s="122" t="s">
        <v>68</v>
      </c>
      <c r="P3" s="123"/>
      <c r="Q3" s="122" t="s">
        <v>68</v>
      </c>
      <c r="R3" s="123"/>
    </row>
    <row r="4" spans="1:23" x14ac:dyDescent="0.25">
      <c r="G4" s="113"/>
      <c r="H4" s="115" t="s">
        <v>69</v>
      </c>
      <c r="I4" s="84"/>
      <c r="J4" s="113"/>
      <c r="K4" s="115" t="s">
        <v>69</v>
      </c>
      <c r="M4" s="129"/>
      <c r="N4" s="130"/>
      <c r="O4" s="122" t="s">
        <v>70</v>
      </c>
      <c r="P4" s="123"/>
      <c r="Q4" s="122" t="s">
        <v>70</v>
      </c>
      <c r="R4" s="123"/>
    </row>
    <row r="5" spans="1:23" ht="15.75" thickBot="1" x14ac:dyDescent="0.3">
      <c r="G5" s="114"/>
      <c r="H5" s="116"/>
      <c r="I5" s="84"/>
      <c r="J5" s="114"/>
      <c r="K5" s="116"/>
      <c r="M5" s="117"/>
      <c r="N5" s="118"/>
      <c r="O5" s="117"/>
      <c r="P5" s="118"/>
      <c r="Q5" s="117"/>
      <c r="R5" s="118"/>
    </row>
    <row r="6" spans="1:23" x14ac:dyDescent="0.25">
      <c r="G6" s="91">
        <v>1</v>
      </c>
      <c r="H6" s="92">
        <v>0</v>
      </c>
      <c r="I6" s="84"/>
      <c r="J6" s="91">
        <v>1</v>
      </c>
      <c r="K6" s="92">
        <v>0</v>
      </c>
      <c r="M6" s="135" t="s">
        <v>71</v>
      </c>
      <c r="N6" s="136"/>
      <c r="O6" s="117">
        <v>2098</v>
      </c>
      <c r="P6" s="118"/>
      <c r="Q6" s="117">
        <v>2128</v>
      </c>
      <c r="R6" s="118"/>
    </row>
    <row r="7" spans="1:23" x14ac:dyDescent="0.25">
      <c r="E7" s="150"/>
      <c r="G7" s="86">
        <v>2</v>
      </c>
      <c r="H7" s="87">
        <v>0</v>
      </c>
      <c r="I7" s="84"/>
      <c r="J7" s="86">
        <v>2</v>
      </c>
      <c r="K7" s="87">
        <v>0</v>
      </c>
      <c r="M7" s="137" t="s">
        <v>72</v>
      </c>
      <c r="N7" s="138"/>
      <c r="O7" s="117">
        <v>32</v>
      </c>
      <c r="P7" s="118"/>
      <c r="Q7" s="117">
        <v>31</v>
      </c>
      <c r="R7" s="118"/>
    </row>
    <row r="8" spans="1:23" x14ac:dyDescent="0.25">
      <c r="G8" s="86">
        <v>3</v>
      </c>
      <c r="H8" s="87">
        <v>0</v>
      </c>
      <c r="I8" s="84"/>
      <c r="J8" s="86">
        <v>3</v>
      </c>
      <c r="K8" s="87">
        <v>0</v>
      </c>
      <c r="M8" s="135" t="s">
        <v>73</v>
      </c>
      <c r="N8" s="136"/>
      <c r="O8" s="117">
        <v>35</v>
      </c>
      <c r="P8" s="118"/>
      <c r="Q8" s="117">
        <v>37</v>
      </c>
      <c r="R8" s="118"/>
    </row>
    <row r="9" spans="1:23" ht="18.75" customHeight="1" thickBot="1" x14ac:dyDescent="0.3">
      <c r="G9" s="86">
        <v>4</v>
      </c>
      <c r="H9" s="87">
        <v>0</v>
      </c>
      <c r="I9" s="84"/>
      <c r="J9" s="86">
        <v>4</v>
      </c>
      <c r="K9" s="87">
        <v>0</v>
      </c>
      <c r="M9" s="137" t="s">
        <v>74</v>
      </c>
      <c r="N9" s="138"/>
      <c r="O9" s="117">
        <v>12</v>
      </c>
      <c r="P9" s="118"/>
      <c r="Q9" s="117">
        <v>12</v>
      </c>
      <c r="R9" s="118"/>
    </row>
    <row r="10" spans="1:23" ht="25.5" customHeight="1" thickBot="1" x14ac:dyDescent="0.3">
      <c r="A10" s="77" t="s">
        <v>97</v>
      </c>
      <c r="B10" s="78" t="s">
        <v>98</v>
      </c>
      <c r="C10" s="78" t="s">
        <v>93</v>
      </c>
      <c r="D10" s="78" t="s">
        <v>94</v>
      </c>
      <c r="E10" s="78" t="s">
        <v>95</v>
      </c>
      <c r="F10" s="77" t="s">
        <v>96</v>
      </c>
      <c r="G10" s="86">
        <v>5</v>
      </c>
      <c r="H10" s="87">
        <v>0</v>
      </c>
      <c r="I10" s="84"/>
      <c r="J10" s="86">
        <v>5</v>
      </c>
      <c r="K10" s="87">
        <v>0</v>
      </c>
      <c r="M10" s="135" t="s">
        <v>75</v>
      </c>
      <c r="N10" s="136"/>
      <c r="O10" s="117">
        <v>33</v>
      </c>
      <c r="P10" s="118"/>
      <c r="Q10" s="117">
        <v>33</v>
      </c>
      <c r="R10" s="118"/>
    </row>
    <row r="11" spans="1:23" ht="15.75" thickBot="1" x14ac:dyDescent="0.3">
      <c r="A11" s="75">
        <v>0</v>
      </c>
      <c r="B11" s="145">
        <f>RADIANS(A11)</f>
        <v>0</v>
      </c>
      <c r="C11" s="145">
        <f t="shared" ref="C11:C74" si="0">$N$32*COS(B11)+SQRT($N$33^2 - ($N$32*SIN(B11))^2)</f>
        <v>0.18654999999999999</v>
      </c>
      <c r="D11" s="145">
        <f t="shared" ref="D11:D74" si="1">($N$32+$N$33)-C11</f>
        <v>0</v>
      </c>
      <c r="E11" s="145">
        <f>D11*1000</f>
        <v>0</v>
      </c>
      <c r="F11" s="146">
        <v>0</v>
      </c>
      <c r="G11" s="86">
        <v>6</v>
      </c>
      <c r="H11" s="87">
        <v>0.01</v>
      </c>
      <c r="I11" s="84"/>
      <c r="J11" s="86">
        <v>6</v>
      </c>
      <c r="K11" s="87">
        <v>0</v>
      </c>
      <c r="M11" s="124"/>
      <c r="N11" s="124"/>
      <c r="O11" s="124"/>
      <c r="P11" s="124"/>
      <c r="Q11" s="124"/>
      <c r="R11" s="124"/>
      <c r="T11" s="94" t="s">
        <v>105</v>
      </c>
      <c r="U11" s="95" t="s">
        <v>106</v>
      </c>
      <c r="V11" s="95" t="s">
        <v>123</v>
      </c>
      <c r="W11" s="208" t="s">
        <v>124</v>
      </c>
    </row>
    <row r="12" spans="1:23" ht="15.75" thickBot="1" x14ac:dyDescent="0.3">
      <c r="A12" s="75">
        <f>A11+1</f>
        <v>1</v>
      </c>
      <c r="B12" s="145">
        <f t="shared" ref="B12:B75" si="2">RADIANS(A12)</f>
        <v>1.7453292519943295E-2</v>
      </c>
      <c r="C12" s="145">
        <f t="shared" si="0"/>
        <v>0.18654185848489818</v>
      </c>
      <c r="D12" s="145">
        <f t="shared" si="1"/>
        <v>8.1415151018116028E-6</v>
      </c>
      <c r="E12" s="145">
        <f t="shared" ref="E12:E75" si="3">D12*1000</f>
        <v>8.1415151018116028E-3</v>
      </c>
      <c r="F12" s="146">
        <f t="shared" ref="F12:F75" si="4">(D13-D11)*$N$31/(2*RADIANS(1))</f>
        <v>0.63496016125402799</v>
      </c>
      <c r="G12" s="86">
        <v>7</v>
      </c>
      <c r="H12" s="87">
        <v>0.01</v>
      </c>
      <c r="I12" s="84"/>
      <c r="J12" s="86">
        <v>7</v>
      </c>
      <c r="K12" s="87">
        <v>0.01</v>
      </c>
      <c r="M12" s="122" t="s">
        <v>67</v>
      </c>
      <c r="N12" s="123"/>
      <c r="O12" s="122" t="s">
        <v>22</v>
      </c>
      <c r="P12" s="123"/>
      <c r="Q12" s="122" t="s">
        <v>14</v>
      </c>
      <c r="R12" s="123"/>
      <c r="T12" s="96">
        <v>18.004999999999999</v>
      </c>
      <c r="U12" s="96">
        <v>29.425108389999998</v>
      </c>
      <c r="V12" s="205">
        <v>0.44991279069767443</v>
      </c>
      <c r="W12" s="164">
        <v>1.75</v>
      </c>
    </row>
    <row r="13" spans="1:23" ht="15.75" thickBot="1" x14ac:dyDescent="0.3">
      <c r="A13" s="75">
        <f t="shared" ref="A13:A76" si="5">A12+1</f>
        <v>2</v>
      </c>
      <c r="B13" s="145">
        <f t="shared" si="2"/>
        <v>3.4906585039886591E-2</v>
      </c>
      <c r="C13" s="145">
        <f t="shared" si="0"/>
        <v>0.1865174379404485</v>
      </c>
      <c r="D13" s="145">
        <f t="shared" si="1"/>
        <v>3.2562059551488609E-5</v>
      </c>
      <c r="E13" s="145">
        <f t="shared" si="3"/>
        <v>3.2562059551488609E-2</v>
      </c>
      <c r="F13" s="146">
        <f t="shared" si="4"/>
        <v>1.2696083045484614</v>
      </c>
      <c r="G13" s="86">
        <v>8</v>
      </c>
      <c r="H13" s="87">
        <v>0.01</v>
      </c>
      <c r="I13" s="84"/>
      <c r="J13" s="86">
        <v>8</v>
      </c>
      <c r="K13" s="87">
        <v>0.01</v>
      </c>
      <c r="M13" s="135"/>
      <c r="N13" s="136"/>
      <c r="O13" s="117"/>
      <c r="P13" s="118"/>
      <c r="Q13" s="117"/>
      <c r="R13" s="118"/>
      <c r="T13" s="96">
        <v>18.004999999999999</v>
      </c>
      <c r="U13" s="96">
        <v>29.425108389999998</v>
      </c>
      <c r="V13" s="206">
        <v>0.43718483230290794</v>
      </c>
      <c r="W13" s="169">
        <v>3.5</v>
      </c>
    </row>
    <row r="14" spans="1:23" ht="15.75" thickBot="1" x14ac:dyDescent="0.3">
      <c r="A14" s="75">
        <f t="shared" si="5"/>
        <v>3</v>
      </c>
      <c r="B14" s="145">
        <f t="shared" si="2"/>
        <v>5.235987755982989E-2</v>
      </c>
      <c r="C14" s="145">
        <f t="shared" si="0"/>
        <v>0.18647675036671621</v>
      </c>
      <c r="D14" s="145">
        <f t="shared" si="1"/>
        <v>7.3249633283783977E-5</v>
      </c>
      <c r="E14" s="145">
        <f t="shared" si="3"/>
        <v>7.3249633283783977E-2</v>
      </c>
      <c r="F14" s="146">
        <f t="shared" si="4"/>
        <v>1.9036326070482059</v>
      </c>
      <c r="G14" s="86">
        <v>9</v>
      </c>
      <c r="H14" s="87">
        <v>0.01</v>
      </c>
      <c r="I14" s="84"/>
      <c r="J14" s="86">
        <v>9</v>
      </c>
      <c r="K14" s="87">
        <v>0.01</v>
      </c>
      <c r="M14" s="137" t="s">
        <v>76</v>
      </c>
      <c r="N14" s="138"/>
      <c r="O14" s="117">
        <v>87.5</v>
      </c>
      <c r="P14" s="118"/>
      <c r="Q14" s="117">
        <f>O14/1000</f>
        <v>8.7499999999999994E-2</v>
      </c>
      <c r="R14" s="118"/>
      <c r="T14" s="96">
        <v>18.004999999999999</v>
      </c>
      <c r="U14" s="96">
        <v>29.425108389999998</v>
      </c>
      <c r="V14" s="206">
        <v>0.40383695197861424</v>
      </c>
      <c r="W14" s="169">
        <v>5.25</v>
      </c>
    </row>
    <row r="15" spans="1:23" ht="15.75" thickBot="1" x14ac:dyDescent="0.3">
      <c r="A15" s="75">
        <f t="shared" si="5"/>
        <v>4</v>
      </c>
      <c r="B15" s="145">
        <f t="shared" si="2"/>
        <v>6.9813170079773182E-2</v>
      </c>
      <c r="C15" s="145">
        <f t="shared" si="0"/>
        <v>0.18641981575547167</v>
      </c>
      <c r="D15" s="145">
        <f t="shared" si="1"/>
        <v>1.3018424452831967E-4</v>
      </c>
      <c r="E15" s="145">
        <f t="shared" si="3"/>
        <v>0.13018424452831967</v>
      </c>
      <c r="F15" s="146">
        <f t="shared" si="4"/>
        <v>2.5367216361536356</v>
      </c>
      <c r="G15" s="86">
        <v>10</v>
      </c>
      <c r="H15" s="87">
        <v>0.01</v>
      </c>
      <c r="I15" s="84"/>
      <c r="J15" s="86">
        <v>10</v>
      </c>
      <c r="K15" s="87">
        <v>0.01</v>
      </c>
      <c r="M15" s="135" t="s">
        <v>21</v>
      </c>
      <c r="N15" s="136"/>
      <c r="O15" s="117">
        <v>83.1</v>
      </c>
      <c r="P15" s="118"/>
      <c r="Q15" s="117">
        <f>O15/1000</f>
        <v>8.3099999999999993E-2</v>
      </c>
      <c r="R15" s="118"/>
      <c r="T15" s="96">
        <v>18.004999999999999</v>
      </c>
      <c r="U15" s="96">
        <v>29.425108389999998</v>
      </c>
      <c r="V15" s="206">
        <v>0.38336655573296902</v>
      </c>
      <c r="W15" s="169">
        <v>7</v>
      </c>
    </row>
    <row r="16" spans="1:23" ht="15.75" thickBot="1" x14ac:dyDescent="0.3">
      <c r="A16" s="75">
        <f t="shared" si="5"/>
        <v>5</v>
      </c>
      <c r="B16" s="145">
        <f t="shared" si="2"/>
        <v>8.7266462599716474E-2</v>
      </c>
      <c r="C16" s="145">
        <f t="shared" si="0"/>
        <v>0.18634666207768269</v>
      </c>
      <c r="D16" s="145">
        <f t="shared" si="1"/>
        <v>2.0333792231730374E-4</v>
      </c>
      <c r="E16" s="145">
        <f t="shared" si="3"/>
        <v>0.20333792231730374</v>
      </c>
      <c r="F16" s="146">
        <f t="shared" si="4"/>
        <v>3.168564544620764</v>
      </c>
      <c r="G16" s="86">
        <v>11</v>
      </c>
      <c r="H16" s="87">
        <v>0.01</v>
      </c>
      <c r="I16" s="84"/>
      <c r="J16" s="86">
        <v>11</v>
      </c>
      <c r="K16" s="87">
        <v>0.01</v>
      </c>
      <c r="M16" s="137" t="s">
        <v>77</v>
      </c>
      <c r="N16" s="138"/>
      <c r="O16" s="117"/>
      <c r="P16" s="118"/>
      <c r="Q16" s="117"/>
      <c r="R16" s="118"/>
      <c r="T16" s="96">
        <v>18.004999999999999</v>
      </c>
      <c r="U16" s="96">
        <v>29.425108389999998</v>
      </c>
      <c r="V16" s="206">
        <v>0.34424110807515063</v>
      </c>
      <c r="W16" s="169">
        <v>8.75</v>
      </c>
    </row>
    <row r="17" spans="1:23" ht="15.75" thickBot="1" x14ac:dyDescent="0.3">
      <c r="A17" s="75">
        <f t="shared" si="5"/>
        <v>6</v>
      </c>
      <c r="B17" s="145">
        <f t="shared" si="2"/>
        <v>0.10471975511965978</v>
      </c>
      <c r="C17" s="145">
        <f t="shared" si="0"/>
        <v>0.18625732526600394</v>
      </c>
      <c r="D17" s="145">
        <f t="shared" si="1"/>
        <v>2.9267473399605115E-4</v>
      </c>
      <c r="E17" s="145">
        <f t="shared" si="3"/>
        <v>0.29267473399605115</v>
      </c>
      <c r="F17" s="146">
        <f t="shared" si="4"/>
        <v>3.7988512656543514</v>
      </c>
      <c r="G17" s="86">
        <v>12</v>
      </c>
      <c r="H17" s="87">
        <v>0.02</v>
      </c>
      <c r="I17" s="84"/>
      <c r="J17" s="86">
        <v>12</v>
      </c>
      <c r="K17" s="87">
        <v>0.01</v>
      </c>
      <c r="M17" s="135" t="s">
        <v>92</v>
      </c>
      <c r="N17" s="136"/>
      <c r="O17" s="121">
        <v>145</v>
      </c>
      <c r="P17" s="119"/>
      <c r="Q17" s="119">
        <v>0.14499999999999999</v>
      </c>
      <c r="R17" s="120"/>
      <c r="T17" s="96">
        <v>18.004999999999999</v>
      </c>
      <c r="U17" s="96">
        <v>29.425108389999998</v>
      </c>
      <c r="V17" s="206">
        <v>0.31624007324644515</v>
      </c>
      <c r="W17" s="169">
        <v>10.5</v>
      </c>
    </row>
    <row r="18" spans="1:23" ht="15.75" thickBot="1" x14ac:dyDescent="0.3">
      <c r="A18" s="75">
        <f t="shared" si="5"/>
        <v>7</v>
      </c>
      <c r="B18" s="145">
        <f t="shared" si="2"/>
        <v>0.12217304763960307</v>
      </c>
      <c r="C18" s="145">
        <f t="shared" si="0"/>
        <v>0.18615184919226452</v>
      </c>
      <c r="D18" s="145">
        <f t="shared" si="1"/>
        <v>3.9815080773547562E-4</v>
      </c>
      <c r="E18" s="145">
        <f t="shared" si="3"/>
        <v>0.39815080773547562</v>
      </c>
      <c r="F18" s="146">
        <f t="shared" si="4"/>
        <v>4.4272727079815306</v>
      </c>
      <c r="G18" s="86">
        <v>13</v>
      </c>
      <c r="H18" s="87">
        <v>0.02</v>
      </c>
      <c r="I18" s="84"/>
      <c r="J18" s="86">
        <v>13</v>
      </c>
      <c r="K18" s="87">
        <v>0.01</v>
      </c>
      <c r="M18" s="135"/>
      <c r="N18" s="136"/>
      <c r="O18" s="117"/>
      <c r="P18" s="118"/>
      <c r="Q18" s="117"/>
      <c r="R18" s="118"/>
      <c r="T18" s="96">
        <v>18.004999999999999</v>
      </c>
      <c r="U18" s="96">
        <v>29.425108389999998</v>
      </c>
      <c r="V18" s="206">
        <v>0.28241384405582443</v>
      </c>
      <c r="W18" s="169">
        <v>12.25</v>
      </c>
    </row>
    <row r="19" spans="1:23" ht="15.75" thickBot="1" x14ac:dyDescent="0.3">
      <c r="A19" s="75">
        <f t="shared" si="5"/>
        <v>8</v>
      </c>
      <c r="B19" s="145">
        <f t="shared" si="2"/>
        <v>0.13962634015954636</v>
      </c>
      <c r="C19" s="145">
        <f t="shared" si="0"/>
        <v>0.18603028563995361</v>
      </c>
      <c r="D19" s="145">
        <f t="shared" si="1"/>
        <v>5.1971436004638605E-4</v>
      </c>
      <c r="E19" s="145">
        <f t="shared" si="3"/>
        <v>0.51971436004638605</v>
      </c>
      <c r="F19" s="146">
        <f t="shared" si="4"/>
        <v>5.0535209509026959</v>
      </c>
      <c r="G19" s="86">
        <v>14</v>
      </c>
      <c r="H19" s="87">
        <v>0.02</v>
      </c>
      <c r="I19" s="84"/>
      <c r="J19" s="86">
        <v>14</v>
      </c>
      <c r="K19" s="87">
        <v>0.01</v>
      </c>
      <c r="M19" s="133"/>
      <c r="N19" s="133"/>
      <c r="O19" s="80"/>
      <c r="P19" s="80"/>
      <c r="Q19" s="80"/>
      <c r="R19" s="80"/>
      <c r="T19" s="96">
        <v>18.004999999999999</v>
      </c>
      <c r="U19" s="96">
        <v>29.425108389999998</v>
      </c>
      <c r="V19" s="206">
        <v>0.26452283097575735</v>
      </c>
      <c r="W19" s="169">
        <v>14</v>
      </c>
    </row>
    <row r="20" spans="1:23" ht="15.75" thickBot="1" x14ac:dyDescent="0.3">
      <c r="A20" s="75">
        <f t="shared" si="5"/>
        <v>9</v>
      </c>
      <c r="B20" s="145">
        <f t="shared" si="2"/>
        <v>0.15707963267948966</v>
      </c>
      <c r="C20" s="145">
        <f t="shared" si="0"/>
        <v>0.18589269427170541</v>
      </c>
      <c r="D20" s="145">
        <f t="shared" si="1"/>
        <v>6.5730572829458822E-4</v>
      </c>
      <c r="E20" s="145">
        <f t="shared" si="3"/>
        <v>0.65730572829458822</v>
      </c>
      <c r="F20" s="146">
        <f t="shared" si="4"/>
        <v>5.677289439296934</v>
      </c>
      <c r="G20" s="86">
        <v>15</v>
      </c>
      <c r="H20" s="87">
        <v>0.02</v>
      </c>
      <c r="I20" s="84"/>
      <c r="J20" s="86">
        <v>15</v>
      </c>
      <c r="K20" s="87">
        <v>0.01</v>
      </c>
      <c r="M20" s="134"/>
      <c r="N20" s="134"/>
      <c r="T20" s="96">
        <v>18.004999999999999</v>
      </c>
      <c r="U20" s="96">
        <v>29.425108389999998</v>
      </c>
      <c r="V20" s="207">
        <v>0.26045532124718596</v>
      </c>
      <c r="W20" s="174">
        <v>15.75</v>
      </c>
    </row>
    <row r="21" spans="1:23" ht="15.75" thickBot="1" x14ac:dyDescent="0.3">
      <c r="A21" s="75">
        <f t="shared" si="5"/>
        <v>10</v>
      </c>
      <c r="B21" s="145">
        <f t="shared" si="2"/>
        <v>0.17453292519943295</v>
      </c>
      <c r="C21" s="145">
        <f t="shared" si="0"/>
        <v>0.18573914259178453</v>
      </c>
      <c r="D21" s="145">
        <f t="shared" si="1"/>
        <v>8.108574082154596E-4</v>
      </c>
      <c r="E21" s="145">
        <f t="shared" si="3"/>
        <v>0.8108574082154596</v>
      </c>
      <c r="F21" s="146">
        <f t="shared" si="4"/>
        <v>6.298273178567376</v>
      </c>
      <c r="G21" s="86">
        <v>16</v>
      </c>
      <c r="H21" s="87">
        <v>0.02</v>
      </c>
      <c r="I21" s="84"/>
      <c r="J21" s="86">
        <v>16</v>
      </c>
      <c r="K21" s="87">
        <v>0.01</v>
      </c>
      <c r="M21" s="131" t="s">
        <v>78</v>
      </c>
      <c r="N21" s="132"/>
      <c r="O21" s="143">
        <v>45967</v>
      </c>
      <c r="P21" s="144"/>
      <c r="T21" s="96">
        <v>18.004999999999999</v>
      </c>
      <c r="U21" s="96">
        <v>29.425108389999998</v>
      </c>
    </row>
    <row r="22" spans="1:23" ht="15.75" thickBot="1" x14ac:dyDescent="0.3">
      <c r="A22" s="75">
        <f t="shared" si="5"/>
        <v>11</v>
      </c>
      <c r="B22" s="145">
        <f t="shared" si="2"/>
        <v>0.19198621771937624</v>
      </c>
      <c r="C22" s="145">
        <f t="shared" si="0"/>
        <v>0.18556970590357375</v>
      </c>
      <c r="D22" s="145">
        <f t="shared" si="1"/>
        <v>9.8029409642624854E-4</v>
      </c>
      <c r="E22" s="145">
        <f t="shared" si="3"/>
        <v>0.98029409642624854</v>
      </c>
      <c r="F22" s="146">
        <f t="shared" si="4"/>
        <v>6.9161689295096922</v>
      </c>
      <c r="G22" s="86">
        <v>17</v>
      </c>
      <c r="H22" s="87">
        <v>0.02</v>
      </c>
      <c r="I22" s="84"/>
      <c r="J22" s="86">
        <v>17</v>
      </c>
      <c r="K22" s="87">
        <v>0</v>
      </c>
      <c r="M22" s="131" t="s">
        <v>79</v>
      </c>
      <c r="N22" s="132"/>
      <c r="O22" s="117" t="s">
        <v>80</v>
      </c>
      <c r="P22" s="118"/>
      <c r="T22" s="96">
        <v>18.004999999999999</v>
      </c>
      <c r="U22" s="96">
        <v>29.425108389999998</v>
      </c>
    </row>
    <row r="23" spans="1:23" ht="15.75" thickBot="1" x14ac:dyDescent="0.3">
      <c r="A23" s="75">
        <f t="shared" si="5"/>
        <v>12</v>
      </c>
      <c r="B23" s="145">
        <f t="shared" si="2"/>
        <v>0.20943951023931956</v>
      </c>
      <c r="C23" s="145">
        <f t="shared" si="0"/>
        <v>0.18538446726206609</v>
      </c>
      <c r="D23" s="145">
        <f t="shared" si="1"/>
        <v>1.1655327379339053E-3</v>
      </c>
      <c r="E23" s="145">
        <f t="shared" si="3"/>
        <v>1.1655327379339053</v>
      </c>
      <c r="F23" s="146">
        <f t="shared" si="4"/>
        <v>7.5306754030842482</v>
      </c>
      <c r="G23" s="86">
        <v>18</v>
      </c>
      <c r="H23" s="87">
        <v>0.03</v>
      </c>
      <c r="I23" s="84"/>
      <c r="J23" s="86">
        <v>18</v>
      </c>
      <c r="K23" s="87">
        <v>0</v>
      </c>
      <c r="M23" s="131" t="s">
        <v>81</v>
      </c>
      <c r="N23" s="132"/>
      <c r="O23" s="117" t="s">
        <v>82</v>
      </c>
      <c r="P23" s="118"/>
      <c r="T23" s="96">
        <v>18.004999999999999</v>
      </c>
      <c r="U23" s="96">
        <v>29.425108389999998</v>
      </c>
    </row>
    <row r="24" spans="1:23" ht="15.75" thickBot="1" x14ac:dyDescent="0.3">
      <c r="A24" s="75">
        <f t="shared" si="5"/>
        <v>13</v>
      </c>
      <c r="B24" s="145">
        <f t="shared" si="2"/>
        <v>0.22689280275926285</v>
      </c>
      <c r="C24" s="145">
        <f t="shared" si="0"/>
        <v>0.1851835174213643</v>
      </c>
      <c r="D24" s="145">
        <f t="shared" si="1"/>
        <v>1.3664825786356971E-3</v>
      </c>
      <c r="E24" s="145">
        <f t="shared" si="3"/>
        <v>1.3664825786356971</v>
      </c>
      <c r="F24" s="146">
        <f t="shared" si="4"/>
        <v>8.1414934550551195</v>
      </c>
      <c r="G24" s="86">
        <v>19</v>
      </c>
      <c r="H24" s="87">
        <v>0.03</v>
      </c>
      <c r="I24" s="84"/>
      <c r="J24" s="86">
        <v>19</v>
      </c>
      <c r="K24" s="87">
        <v>0</v>
      </c>
      <c r="M24" s="131" t="s">
        <v>83</v>
      </c>
      <c r="N24" s="132"/>
      <c r="O24" s="152" t="s">
        <v>84</v>
      </c>
      <c r="P24" s="153"/>
      <c r="T24" s="96">
        <v>18.004999999999999</v>
      </c>
      <c r="U24" s="96">
        <v>29.425108389999998</v>
      </c>
    </row>
    <row r="25" spans="1:23" ht="15.75" thickBot="1" x14ac:dyDescent="0.3">
      <c r="A25" s="75">
        <f t="shared" si="5"/>
        <v>14</v>
      </c>
      <c r="B25" s="145">
        <f t="shared" si="2"/>
        <v>0.24434609527920614</v>
      </c>
      <c r="C25" s="145">
        <f t="shared" si="0"/>
        <v>0.18496695477719147</v>
      </c>
      <c r="D25" s="145">
        <f t="shared" si="1"/>
        <v>1.5830452228085268E-3</v>
      </c>
      <c r="E25" s="145">
        <f t="shared" si="3"/>
        <v>1.5830452228085268</v>
      </c>
      <c r="F25" s="146">
        <f t="shared" si="4"/>
        <v>8.7483262804602386</v>
      </c>
      <c r="G25" s="86">
        <v>20</v>
      </c>
      <c r="H25" s="87">
        <v>0.03</v>
      </c>
      <c r="I25" s="84"/>
      <c r="J25" s="86">
        <v>20</v>
      </c>
      <c r="K25" s="87">
        <v>0</v>
      </c>
      <c r="M25" s="131" t="s">
        <v>85</v>
      </c>
      <c r="N25" s="132"/>
      <c r="O25" s="117" t="s">
        <v>86</v>
      </c>
      <c r="P25" s="118"/>
      <c r="T25" s="96">
        <v>18.004999999999999</v>
      </c>
      <c r="U25" s="96">
        <v>29.425108389999998</v>
      </c>
    </row>
    <row r="26" spans="1:23" ht="15.75" thickBot="1" x14ac:dyDescent="0.3">
      <c r="A26" s="75">
        <f t="shared" si="5"/>
        <v>15</v>
      </c>
      <c r="B26" s="145">
        <f t="shared" si="2"/>
        <v>0.26179938779914941</v>
      </c>
      <c r="C26" s="145">
        <f t="shared" si="0"/>
        <v>0.18473488530441762</v>
      </c>
      <c r="D26" s="145">
        <f t="shared" si="1"/>
        <v>1.815114695582376E-3</v>
      </c>
      <c r="E26" s="145">
        <f t="shared" si="3"/>
        <v>1.815114695582376</v>
      </c>
      <c r="F26" s="146">
        <f t="shared" si="4"/>
        <v>9.3508796078791292</v>
      </c>
      <c r="G26" s="86">
        <v>21</v>
      </c>
      <c r="H26" s="87">
        <v>0.03</v>
      </c>
      <c r="I26" s="84"/>
      <c r="J26" s="86">
        <v>21</v>
      </c>
      <c r="K26" s="87">
        <v>0</v>
      </c>
      <c r="T26" s="96">
        <v>18.004999999999999</v>
      </c>
      <c r="U26" s="96">
        <v>29.425108389999998</v>
      </c>
    </row>
    <row r="27" spans="1:23" ht="15.75" thickBot="1" x14ac:dyDescent="0.3">
      <c r="A27" s="75">
        <f t="shared" si="5"/>
        <v>16</v>
      </c>
      <c r="B27" s="145">
        <f t="shared" si="2"/>
        <v>0.27925268031909273</v>
      </c>
      <c r="C27" s="145">
        <f t="shared" si="0"/>
        <v>0.18448742248960792</v>
      </c>
      <c r="D27" s="145">
        <f t="shared" si="1"/>
        <v>2.0625775103920718E-3</v>
      </c>
      <c r="E27" s="145">
        <f t="shared" si="3"/>
        <v>2.0625775103920718</v>
      </c>
      <c r="F27" s="146">
        <f t="shared" si="4"/>
        <v>9.9488618934500259</v>
      </c>
      <c r="G27" s="86">
        <v>22</v>
      </c>
      <c r="H27" s="87">
        <v>0.03</v>
      </c>
      <c r="I27" s="84"/>
      <c r="J27" s="86">
        <v>22</v>
      </c>
      <c r="K27" s="87">
        <v>0</v>
      </c>
      <c r="T27" s="96">
        <v>18.004999999999999</v>
      </c>
      <c r="U27" s="96">
        <v>29.425108389999998</v>
      </c>
    </row>
    <row r="28" spans="1:23" ht="15.75" thickBot="1" x14ac:dyDescent="0.3">
      <c r="A28" s="75">
        <f t="shared" si="5"/>
        <v>17</v>
      </c>
      <c r="B28" s="145">
        <f t="shared" si="2"/>
        <v>0.29670597283903605</v>
      </c>
      <c r="C28" s="145">
        <f t="shared" si="0"/>
        <v>0.18422468725859967</v>
      </c>
      <c r="D28" s="145">
        <f t="shared" si="1"/>
        <v>2.3253127414003261E-3</v>
      </c>
      <c r="E28" s="145">
        <f t="shared" si="3"/>
        <v>2.3253127414003263</v>
      </c>
      <c r="F28" s="146">
        <f t="shared" si="4"/>
        <v>10.541984514569863</v>
      </c>
      <c r="G28" s="86">
        <v>23</v>
      </c>
      <c r="H28" s="87">
        <v>0.03</v>
      </c>
      <c r="I28" s="84"/>
      <c r="J28" s="86">
        <v>23</v>
      </c>
      <c r="K28" s="87">
        <v>0</v>
      </c>
      <c r="M28" s="79" t="s">
        <v>103</v>
      </c>
      <c r="N28" s="82">
        <v>6500</v>
      </c>
      <c r="O28" s="81"/>
      <c r="T28" s="96">
        <v>18.004999999999999</v>
      </c>
      <c r="U28" s="96">
        <v>29.425108389999998</v>
      </c>
    </row>
    <row r="29" spans="1:23" ht="15.75" thickBot="1" x14ac:dyDescent="0.3">
      <c r="A29" s="75">
        <f t="shared" si="5"/>
        <v>18</v>
      </c>
      <c r="B29" s="145">
        <f t="shared" si="2"/>
        <v>0.31415926535897931</v>
      </c>
      <c r="C29" s="145">
        <f t="shared" si="0"/>
        <v>0.18394680789911716</v>
      </c>
      <c r="D29" s="145">
        <f t="shared" si="1"/>
        <v>2.603192100882834E-3</v>
      </c>
      <c r="E29" s="145">
        <f t="shared" si="3"/>
        <v>2.603192100882834</v>
      </c>
      <c r="F29" s="146">
        <f t="shared" si="4"/>
        <v>11.129961963231072</v>
      </c>
      <c r="G29" s="86">
        <v>24</v>
      </c>
      <c r="H29" s="87">
        <v>0.04</v>
      </c>
      <c r="I29" s="84"/>
      <c r="J29" s="86">
        <v>24</v>
      </c>
      <c r="K29" s="87">
        <v>0</v>
      </c>
      <c r="M29" s="79" t="s">
        <v>101</v>
      </c>
      <c r="N29" s="82">
        <f>2*(Q15)*N28/60</f>
        <v>18.004999999999999</v>
      </c>
      <c r="T29" s="96">
        <v>18.004999999999999</v>
      </c>
      <c r="U29" s="96">
        <v>29.425108389999998</v>
      </c>
    </row>
    <row r="30" spans="1:23" ht="15.75" thickBot="1" x14ac:dyDescent="0.3">
      <c r="A30" s="75">
        <f t="shared" si="5"/>
        <v>19</v>
      </c>
      <c r="B30" s="145">
        <f t="shared" si="2"/>
        <v>0.33161255787892263</v>
      </c>
      <c r="C30" s="145">
        <f t="shared" si="0"/>
        <v>0.18365391997843397</v>
      </c>
      <c r="D30" s="145">
        <f t="shared" si="1"/>
        <v>2.8960800215660221E-3</v>
      </c>
      <c r="E30" s="145">
        <f t="shared" si="3"/>
        <v>2.8960800215660223</v>
      </c>
      <c r="F30" s="146">
        <f t="shared" si="4"/>
        <v>11.712512038917822</v>
      </c>
      <c r="G30" s="86">
        <v>25</v>
      </c>
      <c r="H30" s="87">
        <v>0.04</v>
      </c>
      <c r="I30" s="84"/>
      <c r="J30" s="86">
        <v>25</v>
      </c>
      <c r="K30" s="87">
        <v>0</v>
      </c>
      <c r="M30" s="76" t="s">
        <v>102</v>
      </c>
      <c r="N30" s="151" cm="1">
        <f t="array" ref="N30">MAX(ABS(F12:F371))</f>
        <v>29.425108390749635</v>
      </c>
      <c r="T30" s="96">
        <v>18.004999999999999</v>
      </c>
      <c r="U30" s="96">
        <v>29.425108389999998</v>
      </c>
    </row>
    <row r="31" spans="1:23" ht="15.75" thickBot="1" x14ac:dyDescent="0.3">
      <c r="A31" s="75">
        <f t="shared" si="5"/>
        <v>20</v>
      </c>
      <c r="B31" s="145">
        <f t="shared" si="2"/>
        <v>0.3490658503988659</v>
      </c>
      <c r="C31" s="145">
        <f t="shared" si="0"/>
        <v>0.18334616625609573</v>
      </c>
      <c r="D31" s="145">
        <f t="shared" si="1"/>
        <v>3.2038337439042608E-3</v>
      </c>
      <c r="E31" s="145">
        <f t="shared" si="3"/>
        <v>3.2038337439042608</v>
      </c>
      <c r="F31" s="146">
        <f t="shared" si="4"/>
        <v>12.289356040969146</v>
      </c>
      <c r="G31" s="86">
        <v>26</v>
      </c>
      <c r="H31" s="87">
        <v>0.04</v>
      </c>
      <c r="I31" s="84"/>
      <c r="J31" s="86">
        <v>26</v>
      </c>
      <c r="K31" s="87">
        <v>0</v>
      </c>
      <c r="M31" s="76" t="s">
        <v>104</v>
      </c>
      <c r="N31" s="151">
        <f>2*PI()*N28/60</f>
        <v>680.67840827778855</v>
      </c>
      <c r="T31" s="96">
        <v>18.004999999999999</v>
      </c>
      <c r="U31" s="96">
        <v>29.425108389999998</v>
      </c>
    </row>
    <row r="32" spans="1:23" ht="15.75" thickBot="1" x14ac:dyDescent="0.3">
      <c r="A32" s="75">
        <f t="shared" si="5"/>
        <v>21</v>
      </c>
      <c r="B32" s="145">
        <f t="shared" si="2"/>
        <v>0.36651914291880922</v>
      </c>
      <c r="C32" s="145">
        <f t="shared" si="0"/>
        <v>0.18302369659171761</v>
      </c>
      <c r="D32" s="145">
        <f t="shared" si="1"/>
        <v>3.5263034082823885E-3</v>
      </c>
      <c r="E32" s="145">
        <f t="shared" si="3"/>
        <v>3.5263034082823888</v>
      </c>
      <c r="F32" s="146">
        <f t="shared" si="4"/>
        <v>12.860218960345629</v>
      </c>
      <c r="G32" s="86">
        <v>27</v>
      </c>
      <c r="H32" s="87">
        <v>0.04</v>
      </c>
      <c r="I32" s="84"/>
      <c r="J32" s="86">
        <v>27</v>
      </c>
      <c r="K32" s="87">
        <v>0</v>
      </c>
      <c r="M32" s="76" t="s">
        <v>99</v>
      </c>
      <c r="N32" s="151">
        <f>(O15/1000)/2</f>
        <v>4.1549999999999997E-2</v>
      </c>
      <c r="T32" s="96">
        <v>18.004999999999999</v>
      </c>
      <c r="U32" s="96">
        <v>29.425108389999998</v>
      </c>
    </row>
    <row r="33" spans="1:21" ht="15.75" thickBot="1" x14ac:dyDescent="0.3">
      <c r="A33" s="75">
        <f t="shared" si="5"/>
        <v>22</v>
      </c>
      <c r="B33" s="145">
        <f t="shared" si="2"/>
        <v>0.38397243543875248</v>
      </c>
      <c r="C33" s="145">
        <f t="shared" si="0"/>
        <v>0.18268666784787288</v>
      </c>
      <c r="D33" s="145">
        <f t="shared" si="1"/>
        <v>3.8633321521271136E-3</v>
      </c>
      <c r="E33" s="145">
        <f t="shared" si="3"/>
        <v>3.8633321521271133</v>
      </c>
      <c r="F33" s="146">
        <f t="shared" si="4"/>
        <v>13.424829670684367</v>
      </c>
      <c r="G33" s="86">
        <v>28</v>
      </c>
      <c r="H33" s="87">
        <v>0.04</v>
      </c>
      <c r="I33" s="84"/>
      <c r="J33" s="86">
        <v>28</v>
      </c>
      <c r="K33" s="87">
        <v>0</v>
      </c>
      <c r="M33" s="76" t="s">
        <v>100</v>
      </c>
      <c r="N33" s="83">
        <f>O17/1000</f>
        <v>0.14499999999999999</v>
      </c>
      <c r="T33" s="96">
        <v>18.004999999999999</v>
      </c>
      <c r="U33" s="96">
        <v>29.425108389999998</v>
      </c>
    </row>
    <row r="34" spans="1:21" ht="15.75" thickBot="1" x14ac:dyDescent="0.3">
      <c r="A34" s="75">
        <f t="shared" si="5"/>
        <v>23</v>
      </c>
      <c r="B34" s="145">
        <f t="shared" si="2"/>
        <v>0.4014257279586958</v>
      </c>
      <c r="C34" s="145">
        <f t="shared" si="0"/>
        <v>0.18233524378809277</v>
      </c>
      <c r="D34" s="145">
        <f t="shared" si="1"/>
        <v>4.2147562119072279E-3</v>
      </c>
      <c r="E34" s="145">
        <f t="shared" si="3"/>
        <v>4.2147562119072282</v>
      </c>
      <c r="F34" s="146">
        <f t="shared" si="4"/>
        <v>13.982921118531264</v>
      </c>
      <c r="G34" s="86">
        <v>29</v>
      </c>
      <c r="H34" s="87">
        <v>0.04</v>
      </c>
      <c r="I34" s="84"/>
      <c r="J34" s="86">
        <v>29</v>
      </c>
      <c r="K34" s="87">
        <v>0</v>
      </c>
      <c r="T34" s="96">
        <v>18.004999999999999</v>
      </c>
      <c r="U34" s="96">
        <v>29.425108389999998</v>
      </c>
    </row>
    <row r="35" spans="1:21" ht="15.75" thickBot="1" x14ac:dyDescent="0.3">
      <c r="A35" s="75">
        <f t="shared" si="5"/>
        <v>24</v>
      </c>
      <c r="B35" s="145">
        <f t="shared" si="2"/>
        <v>0.41887902047863912</v>
      </c>
      <c r="C35" s="145">
        <f t="shared" si="0"/>
        <v>0.18196959496999948</v>
      </c>
      <c r="D35" s="145">
        <f t="shared" si="1"/>
        <v>4.5804050300005117E-3</v>
      </c>
      <c r="E35" s="145">
        <f t="shared" si="3"/>
        <v>4.5804050300005112</v>
      </c>
      <c r="F35" s="146">
        <f t="shared" si="4"/>
        <v>14.534230512646172</v>
      </c>
      <c r="G35" s="86">
        <v>30</v>
      </c>
      <c r="H35" s="87">
        <v>0.05</v>
      </c>
      <c r="I35" s="84"/>
      <c r="J35" s="86">
        <v>30</v>
      </c>
      <c r="K35" s="87">
        <v>0</v>
      </c>
      <c r="T35" s="96">
        <v>18.004999999999999</v>
      </c>
      <c r="U35" s="96">
        <v>29.425108389999998</v>
      </c>
    </row>
    <row r="36" spans="1:21" ht="15.75" thickBot="1" x14ac:dyDescent="0.3">
      <c r="A36" s="75">
        <f t="shared" si="5"/>
        <v>25</v>
      </c>
      <c r="B36" s="145">
        <f t="shared" si="2"/>
        <v>0.43633231299858238</v>
      </c>
      <c r="C36" s="145">
        <f t="shared" si="0"/>
        <v>0.18158989863359809</v>
      </c>
      <c r="D36" s="145">
        <f t="shared" si="1"/>
        <v>4.9601013664019034E-3</v>
      </c>
      <c r="E36" s="145">
        <f t="shared" si="3"/>
        <v>4.9601013664019034</v>
      </c>
      <c r="F36" s="146">
        <f t="shared" si="4"/>
        <v>15.07849951224237</v>
      </c>
      <c r="G36" s="86">
        <v>31</v>
      </c>
      <c r="H36" s="87">
        <v>0.05</v>
      </c>
      <c r="I36" s="84"/>
      <c r="J36" s="86">
        <v>31</v>
      </c>
      <c r="K36" s="87">
        <v>0</v>
      </c>
      <c r="T36" s="96">
        <v>18.004999999999999</v>
      </c>
      <c r="U36" s="96">
        <v>29.425108389999998</v>
      </c>
    </row>
    <row r="37" spans="1:21" ht="15.75" thickBot="1" x14ac:dyDescent="0.3">
      <c r="A37" s="75">
        <f t="shared" si="5"/>
        <v>26</v>
      </c>
      <c r="B37" s="145">
        <f t="shared" si="2"/>
        <v>0.4537856055185257</v>
      </c>
      <c r="C37" s="145">
        <f t="shared" si="0"/>
        <v>0.18119633858475628</v>
      </c>
      <c r="D37" s="145">
        <f t="shared" si="1"/>
        <v>5.3536614152437101E-3</v>
      </c>
      <c r="E37" s="145">
        <f t="shared" si="3"/>
        <v>5.3536614152437103</v>
      </c>
      <c r="F37" s="146">
        <f t="shared" si="4"/>
        <v>15.615474414017449</v>
      </c>
      <c r="G37" s="86">
        <v>32</v>
      </c>
      <c r="H37" s="87">
        <v>0.05</v>
      </c>
      <c r="I37" s="84"/>
      <c r="J37" s="86">
        <v>32</v>
      </c>
      <c r="K37" s="87">
        <v>0</v>
      </c>
      <c r="T37" s="96">
        <v>18.004999999999999</v>
      </c>
      <c r="U37" s="96">
        <v>29.425108389999998</v>
      </c>
    </row>
    <row r="38" spans="1:21" ht="15.75" thickBot="1" x14ac:dyDescent="0.3">
      <c r="A38" s="75">
        <f t="shared" si="5"/>
        <v>27</v>
      </c>
      <c r="B38" s="145">
        <f t="shared" si="2"/>
        <v>0.47123889803846897</v>
      </c>
      <c r="C38" s="145">
        <f t="shared" si="0"/>
        <v>0.18078910507390489</v>
      </c>
      <c r="D38" s="145">
        <f t="shared" si="1"/>
        <v>5.7608949260951059E-3</v>
      </c>
      <c r="E38" s="145">
        <f t="shared" si="3"/>
        <v>5.7608949260951059</v>
      </c>
      <c r="F38" s="146">
        <f t="shared" si="4"/>
        <v>16.144906337826797</v>
      </c>
      <c r="G38" s="86">
        <v>33</v>
      </c>
      <c r="H38" s="87">
        <v>0.05</v>
      </c>
      <c r="I38" s="84"/>
      <c r="J38" s="86">
        <v>33</v>
      </c>
      <c r="K38" s="87">
        <v>0</v>
      </c>
      <c r="T38" s="96">
        <v>18.004999999999999</v>
      </c>
      <c r="U38" s="96">
        <v>29.425108389999998</v>
      </c>
    </row>
    <row r="39" spans="1:21" ht="15.75" thickBot="1" x14ac:dyDescent="0.3">
      <c r="A39" s="75">
        <f t="shared" si="5"/>
        <v>28</v>
      </c>
      <c r="B39" s="145">
        <f t="shared" si="2"/>
        <v>0.48869219055841229</v>
      </c>
      <c r="C39" s="145">
        <f t="shared" si="0"/>
        <v>0.18036839466999594</v>
      </c>
      <c r="D39" s="145">
        <f t="shared" si="1"/>
        <v>6.1816053300040585E-3</v>
      </c>
      <c r="E39" s="145">
        <f t="shared" si="3"/>
        <v>6.181605330004059</v>
      </c>
      <c r="F39" s="146">
        <f t="shared" si="4"/>
        <v>16.666551410842683</v>
      </c>
      <c r="G39" s="86">
        <v>34</v>
      </c>
      <c r="H39" s="87">
        <v>0.05</v>
      </c>
      <c r="I39" s="84"/>
      <c r="J39" s="86">
        <v>34</v>
      </c>
      <c r="K39" s="87">
        <v>0</v>
      </c>
      <c r="T39" s="96">
        <v>18.004999999999999</v>
      </c>
      <c r="U39" s="96">
        <v>29.425108389999998</v>
      </c>
    </row>
    <row r="40" spans="1:21" ht="15.75" thickBot="1" x14ac:dyDescent="0.3">
      <c r="A40" s="75">
        <f t="shared" si="5"/>
        <v>29</v>
      </c>
      <c r="B40" s="145">
        <f t="shared" si="2"/>
        <v>0.50614548307835561</v>
      </c>
      <c r="C40" s="145">
        <f t="shared" si="0"/>
        <v>0.17993441012975911</v>
      </c>
      <c r="D40" s="145">
        <f t="shared" si="1"/>
        <v>6.6155898702408844E-3</v>
      </c>
      <c r="E40" s="145">
        <f t="shared" si="3"/>
        <v>6.6155898702408846</v>
      </c>
      <c r="F40" s="146">
        <f t="shared" si="4"/>
        <v>17.180170950012286</v>
      </c>
      <c r="G40" s="86">
        <v>35</v>
      </c>
      <c r="H40" s="87">
        <v>0.05</v>
      </c>
      <c r="I40" s="84"/>
      <c r="J40" s="86">
        <v>35</v>
      </c>
      <c r="K40" s="87">
        <v>0</v>
      </c>
      <c r="T40" s="96">
        <v>18.004999999999999</v>
      </c>
      <c r="U40" s="96">
        <v>29.425108389999998</v>
      </c>
    </row>
    <row r="41" spans="1:21" ht="15.75" thickBot="1" x14ac:dyDescent="0.3">
      <c r="A41" s="75">
        <f t="shared" si="5"/>
        <v>30</v>
      </c>
      <c r="B41" s="145">
        <f t="shared" si="2"/>
        <v>0.52359877559829882</v>
      </c>
      <c r="C41" s="145">
        <f t="shared" si="0"/>
        <v>0.179487360262303</v>
      </c>
      <c r="D41" s="145">
        <f t="shared" si="1"/>
        <v>7.0626397376969963E-3</v>
      </c>
      <c r="E41" s="145">
        <f t="shared" si="3"/>
        <v>7.0626397376969958</v>
      </c>
      <c r="F41" s="146">
        <f t="shared" si="4"/>
        <v>17.685531642627332</v>
      </c>
      <c r="G41" s="86">
        <v>36</v>
      </c>
      <c r="H41" s="87">
        <v>0.06</v>
      </c>
      <c r="I41" s="84"/>
      <c r="J41" s="86">
        <v>36</v>
      </c>
      <c r="K41" s="87">
        <v>0</v>
      </c>
      <c r="T41" s="96">
        <v>18.004999999999999</v>
      </c>
      <c r="U41" s="96">
        <v>29.425108389999998</v>
      </c>
    </row>
    <row r="42" spans="1:21" ht="15.75" thickBot="1" x14ac:dyDescent="0.3">
      <c r="A42" s="75">
        <f t="shared" si="5"/>
        <v>31</v>
      </c>
      <c r="B42" s="145">
        <f t="shared" si="2"/>
        <v>0.54105206811824214</v>
      </c>
      <c r="C42" s="145">
        <f t="shared" si="0"/>
        <v>0.17902745978911155</v>
      </c>
      <c r="D42" s="145">
        <f t="shared" si="1"/>
        <v>7.5225402108884398E-3</v>
      </c>
      <c r="E42" s="145">
        <f t="shared" si="3"/>
        <v>7.5225402108884403</v>
      </c>
      <c r="F42" s="146">
        <f t="shared" si="4"/>
        <v>18.182405724815389</v>
      </c>
      <c r="G42" s="86">
        <v>37</v>
      </c>
      <c r="H42" s="87">
        <v>0.06</v>
      </c>
      <c r="I42" s="84"/>
      <c r="J42" s="86">
        <v>37</v>
      </c>
      <c r="K42" s="87">
        <v>0</v>
      </c>
      <c r="T42" s="96">
        <v>18.004999999999999</v>
      </c>
      <c r="U42" s="96">
        <v>29.425108389999998</v>
      </c>
    </row>
    <row r="43" spans="1:21" ht="15.75" thickBot="1" x14ac:dyDescent="0.3">
      <c r="A43" s="75">
        <f t="shared" si="5"/>
        <v>32</v>
      </c>
      <c r="B43" s="145">
        <f t="shared" si="2"/>
        <v>0.55850536063818546</v>
      </c>
      <c r="C43" s="145">
        <f t="shared" si="0"/>
        <v>0.17855492919949195</v>
      </c>
      <c r="D43" s="145">
        <f t="shared" si="1"/>
        <v>7.9950708005080418E-3</v>
      </c>
      <c r="E43" s="145">
        <f t="shared" si="3"/>
        <v>7.9950708005080422</v>
      </c>
      <c r="F43" s="146">
        <f t="shared" si="4"/>
        <v>18.670571157735807</v>
      </c>
      <c r="G43" s="86">
        <v>38</v>
      </c>
      <c r="H43" s="87">
        <v>0.06</v>
      </c>
      <c r="I43" s="84"/>
      <c r="J43" s="86">
        <v>38</v>
      </c>
      <c r="K43" s="87">
        <v>0</v>
      </c>
      <c r="T43" s="96">
        <v>18.004999999999999</v>
      </c>
      <c r="U43" s="96">
        <v>29.425108389999998</v>
      </c>
    </row>
    <row r="44" spans="1:21" ht="15.75" thickBot="1" x14ac:dyDescent="0.3">
      <c r="A44" s="75">
        <f t="shared" si="5"/>
        <v>33</v>
      </c>
      <c r="B44" s="145">
        <f t="shared" si="2"/>
        <v>0.57595865315812877</v>
      </c>
      <c r="C44" s="145">
        <f t="shared" si="0"/>
        <v>0.17806999460153536</v>
      </c>
      <c r="D44" s="145">
        <f t="shared" si="1"/>
        <v>8.4800053984646351E-3</v>
      </c>
      <c r="E44" s="145">
        <f t="shared" si="3"/>
        <v>8.4800053984646357</v>
      </c>
      <c r="F44" s="146">
        <f t="shared" si="4"/>
        <v>19.149811801249722</v>
      </c>
      <c r="G44" s="86">
        <v>39</v>
      </c>
      <c r="H44" s="87">
        <v>0.06</v>
      </c>
      <c r="I44" s="84"/>
      <c r="J44" s="86">
        <v>39</v>
      </c>
      <c r="K44" s="87">
        <v>0</v>
      </c>
      <c r="T44" s="96">
        <v>18.004999999999999</v>
      </c>
      <c r="U44" s="96">
        <v>29.425108389999998</v>
      </c>
    </row>
    <row r="45" spans="1:21" ht="15.75" thickBot="1" x14ac:dyDescent="0.3">
      <c r="A45" s="75">
        <f t="shared" si="5"/>
        <v>34</v>
      </c>
      <c r="B45" s="145">
        <f t="shared" si="2"/>
        <v>0.59341194567807209</v>
      </c>
      <c r="C45" s="145">
        <f t="shared" si="0"/>
        <v>0.17757288756865863</v>
      </c>
      <c r="D45" s="145">
        <f t="shared" si="1"/>
        <v>8.9771124313413608E-3</v>
      </c>
      <c r="E45" s="145">
        <f t="shared" si="3"/>
        <v>8.9771124313413608</v>
      </c>
      <c r="F45" s="146">
        <f t="shared" si="4"/>
        <v>19.619917584830283</v>
      </c>
      <c r="G45" s="86">
        <v>40</v>
      </c>
      <c r="H45" s="87">
        <v>0.06</v>
      </c>
      <c r="I45" s="84"/>
      <c r="J45" s="86">
        <v>40</v>
      </c>
      <c r="K45" s="87">
        <v>0</v>
      </c>
      <c r="T45" s="96">
        <v>18.004999999999999</v>
      </c>
      <c r="U45" s="96">
        <v>29.425108389999998</v>
      </c>
    </row>
    <row r="46" spans="1:21" ht="15.75" thickBot="1" x14ac:dyDescent="0.3">
      <c r="A46" s="75">
        <f t="shared" si="5"/>
        <v>35</v>
      </c>
      <c r="B46" s="145">
        <f t="shared" si="2"/>
        <v>0.6108652381980153</v>
      </c>
      <c r="C46" s="145">
        <f t="shared" si="0"/>
        <v>0.17706384498180047</v>
      </c>
      <c r="D46" s="145">
        <f t="shared" si="1"/>
        <v>9.4861550181995213E-3</v>
      </c>
      <c r="E46" s="145">
        <f t="shared" si="3"/>
        <v>9.486155018199522</v>
      </c>
      <c r="F46" s="146">
        <f t="shared" si="4"/>
        <v>20.0806846754788</v>
      </c>
      <c r="G46" s="86">
        <v>41</v>
      </c>
      <c r="H46" s="87">
        <v>0.06</v>
      </c>
      <c r="I46" s="84"/>
      <c r="J46" s="86">
        <v>41</v>
      </c>
      <c r="K46" s="87">
        <v>0</v>
      </c>
      <c r="T46" s="96">
        <v>18.004999999999999</v>
      </c>
      <c r="U46" s="96">
        <v>29.425108389999998</v>
      </c>
    </row>
    <row r="47" spans="1:21" ht="15.75" thickBot="1" x14ac:dyDescent="0.3">
      <c r="A47" s="75">
        <f t="shared" si="5"/>
        <v>36</v>
      </c>
      <c r="B47" s="145">
        <f t="shared" si="2"/>
        <v>0.62831853071795862</v>
      </c>
      <c r="C47" s="145">
        <f t="shared" si="0"/>
        <v>0.17654310886735203</v>
      </c>
      <c r="D47" s="145">
        <f t="shared" si="1"/>
        <v>1.0006891132647966E-2</v>
      </c>
      <c r="E47" s="145">
        <f t="shared" si="3"/>
        <v>10.006891132647965</v>
      </c>
      <c r="F47" s="146">
        <f t="shared" si="4"/>
        <v>20.531915642358303</v>
      </c>
      <c r="G47" s="86">
        <v>42</v>
      </c>
      <c r="H47" s="87">
        <v>7.0000000000000007E-2</v>
      </c>
      <c r="I47" s="84"/>
      <c r="J47" s="86">
        <v>42</v>
      </c>
      <c r="K47" s="87">
        <v>0</v>
      </c>
      <c r="T47" s="96">
        <v>18.004999999999999</v>
      </c>
      <c r="U47" s="96">
        <v>29.425108389999998</v>
      </c>
    </row>
    <row r="48" spans="1:21" ht="15.75" thickBot="1" x14ac:dyDescent="0.3">
      <c r="A48" s="75">
        <f t="shared" si="5"/>
        <v>37</v>
      </c>
      <c r="B48" s="145">
        <f t="shared" si="2"/>
        <v>0.64577182323790194</v>
      </c>
      <c r="C48" s="145">
        <f t="shared" si="0"/>
        <v>0.1760109262309103</v>
      </c>
      <c r="D48" s="145">
        <f t="shared" si="1"/>
        <v>1.0539073769089691E-2</v>
      </c>
      <c r="E48" s="145">
        <f t="shared" si="3"/>
        <v>10.53907376908969</v>
      </c>
      <c r="F48" s="146">
        <f t="shared" si="4"/>
        <v>20.973419617896088</v>
      </c>
      <c r="G48" s="86">
        <v>43</v>
      </c>
      <c r="H48" s="87">
        <v>7.0000000000000007E-2</v>
      </c>
      <c r="I48" s="84"/>
      <c r="J48" s="86">
        <v>43</v>
      </c>
      <c r="K48" s="87">
        <v>0</v>
      </c>
      <c r="T48" s="96">
        <v>18.004999999999999</v>
      </c>
      <c r="U48" s="96">
        <v>29.425108389999998</v>
      </c>
    </row>
    <row r="49" spans="1:21" ht="15.75" thickBot="1" x14ac:dyDescent="0.3">
      <c r="A49" s="75">
        <f t="shared" si="5"/>
        <v>38</v>
      </c>
      <c r="B49" s="145">
        <f t="shared" si="2"/>
        <v>0.66322511575784526</v>
      </c>
      <c r="C49" s="145">
        <f t="shared" si="0"/>
        <v>0.1754675488869471</v>
      </c>
      <c r="D49" s="145">
        <f t="shared" si="1"/>
        <v>1.1082451113052894E-2</v>
      </c>
      <c r="E49" s="145">
        <f t="shared" si="3"/>
        <v>11.082451113052894</v>
      </c>
      <c r="F49" s="146">
        <f t="shared" si="4"/>
        <v>21.405012455067318</v>
      </c>
      <c r="G49" s="86">
        <v>44</v>
      </c>
      <c r="H49" s="87">
        <v>7.0000000000000007E-2</v>
      </c>
      <c r="I49" s="84"/>
      <c r="J49" s="86">
        <v>44</v>
      </c>
      <c r="K49" s="87">
        <v>0</v>
      </c>
      <c r="T49" s="96">
        <v>18.004999999999999</v>
      </c>
      <c r="U49" s="96">
        <v>29.425108389999998</v>
      </c>
    </row>
    <row r="50" spans="1:21" ht="15.75" thickBot="1" x14ac:dyDescent="0.3">
      <c r="A50" s="75">
        <f t="shared" si="5"/>
        <v>39</v>
      </c>
      <c r="B50" s="145">
        <f t="shared" si="2"/>
        <v>0.68067840827778847</v>
      </c>
      <c r="C50" s="145">
        <f t="shared" si="0"/>
        <v>0.17491323328449659</v>
      </c>
      <c r="D50" s="145">
        <f t="shared" si="1"/>
        <v>1.1636766715503399E-2</v>
      </c>
      <c r="E50" s="145">
        <f t="shared" si="3"/>
        <v>11.636766715503398</v>
      </c>
      <c r="F50" s="146">
        <f t="shared" si="4"/>
        <v>21.826516880554969</v>
      </c>
      <c r="G50" s="86">
        <v>45</v>
      </c>
      <c r="H50" s="87">
        <v>7.0000000000000007E-2</v>
      </c>
      <c r="I50" s="84"/>
      <c r="J50" s="86">
        <v>45</v>
      </c>
      <c r="K50" s="87">
        <v>0</v>
      </c>
      <c r="T50" s="96">
        <v>18.004999999999999</v>
      </c>
      <c r="U50" s="96">
        <v>29.425108389999998</v>
      </c>
    </row>
    <row r="51" spans="1:21" ht="15.75" thickBot="1" x14ac:dyDescent="0.3">
      <c r="A51" s="75">
        <f t="shared" si="5"/>
        <v>40</v>
      </c>
      <c r="B51" s="145">
        <f t="shared" si="2"/>
        <v>0.69813170079773179</v>
      </c>
      <c r="C51" s="145">
        <f t="shared" si="0"/>
        <v>0.17434824032896992</v>
      </c>
      <c r="D51" s="145">
        <f t="shared" si="1"/>
        <v>1.2201759671030071E-2</v>
      </c>
      <c r="E51" s="145">
        <f t="shared" si="3"/>
        <v>12.201759671030072</v>
      </c>
      <c r="F51" s="146">
        <f t="shared" si="4"/>
        <v>22.237762643493838</v>
      </c>
      <c r="G51" s="86">
        <v>46</v>
      </c>
      <c r="H51" s="87">
        <v>7.0000000000000007E-2</v>
      </c>
      <c r="I51" s="84"/>
      <c r="J51" s="86">
        <v>46</v>
      </c>
      <c r="K51" s="87">
        <v>0</v>
      </c>
      <c r="T51" s="96">
        <v>18.004999999999999</v>
      </c>
      <c r="U51" s="96">
        <v>29.425108389999998</v>
      </c>
    </row>
    <row r="52" spans="1:21" ht="15.75" thickBot="1" x14ac:dyDescent="0.3">
      <c r="A52" s="75">
        <f t="shared" si="5"/>
        <v>41</v>
      </c>
      <c r="B52" s="145">
        <f t="shared" si="2"/>
        <v>0.71558499331767511</v>
      </c>
      <c r="C52" s="145">
        <f t="shared" si="0"/>
        <v>0.17377283520021486</v>
      </c>
      <c r="D52" s="145">
        <f t="shared" si="1"/>
        <v>1.2777164799785135E-2</v>
      </c>
      <c r="E52" s="145">
        <f t="shared" si="3"/>
        <v>12.777164799785135</v>
      </c>
      <c r="F52" s="146">
        <f t="shared" si="4"/>
        <v>22.638586659475532</v>
      </c>
      <c r="G52" s="86">
        <v>47</v>
      </c>
      <c r="H52" s="87">
        <v>7.0000000000000007E-2</v>
      </c>
      <c r="I52" s="84"/>
      <c r="J52" s="86">
        <v>47</v>
      </c>
      <c r="K52" s="87">
        <v>0</v>
      </c>
      <c r="T52" s="96">
        <v>18.004999999999999</v>
      </c>
      <c r="U52" s="96">
        <v>29.425108389999998</v>
      </c>
    </row>
    <row r="53" spans="1:21" ht="15.75" thickBot="1" x14ac:dyDescent="0.3">
      <c r="A53" s="75">
        <f t="shared" si="5"/>
        <v>42</v>
      </c>
      <c r="B53" s="145">
        <f t="shared" si="2"/>
        <v>0.73303828583761843</v>
      </c>
      <c r="C53" s="145">
        <f t="shared" si="0"/>
        <v>0.17318728716694554</v>
      </c>
      <c r="D53" s="145">
        <f t="shared" si="1"/>
        <v>1.3362712833054458E-2</v>
      </c>
      <c r="E53" s="145">
        <f t="shared" si="3"/>
        <v>13.362712833054458</v>
      </c>
      <c r="F53" s="146">
        <f t="shared" si="4"/>
        <v>23.02883314950806</v>
      </c>
      <c r="G53" s="86">
        <v>48</v>
      </c>
      <c r="H53" s="87">
        <v>0.08</v>
      </c>
      <c r="I53" s="84"/>
      <c r="J53" s="86">
        <v>48</v>
      </c>
      <c r="K53" s="87">
        <v>0</v>
      </c>
      <c r="T53" s="96">
        <v>18.004999999999999</v>
      </c>
      <c r="U53" s="96">
        <v>29.425108389999998</v>
      </c>
    </row>
    <row r="54" spans="1:21" ht="15.75" thickBot="1" x14ac:dyDescent="0.3">
      <c r="A54" s="75">
        <f t="shared" si="5"/>
        <v>43</v>
      </c>
      <c r="B54" s="145">
        <f t="shared" si="2"/>
        <v>0.75049157835756175</v>
      </c>
      <c r="C54" s="145">
        <f t="shared" si="0"/>
        <v>0.17259186939767598</v>
      </c>
      <c r="D54" s="145">
        <f t="shared" si="1"/>
        <v>1.3958130602324009E-2</v>
      </c>
      <c r="E54" s="145">
        <f t="shared" si="3"/>
        <v>13.95813060232401</v>
      </c>
      <c r="F54" s="146">
        <f t="shared" si="4"/>
        <v>23.408353773574976</v>
      </c>
      <c r="G54" s="86">
        <v>49</v>
      </c>
      <c r="H54" s="87">
        <v>0.08</v>
      </c>
      <c r="I54" s="84"/>
      <c r="J54" s="86">
        <v>49</v>
      </c>
      <c r="K54" s="87">
        <v>0</v>
      </c>
      <c r="T54" s="96">
        <v>18.004999999999999</v>
      </c>
      <c r="U54" s="96">
        <v>29.425108389999998</v>
      </c>
    </row>
    <row r="55" spans="1:21" ht="15.75" thickBot="1" x14ac:dyDescent="0.3">
      <c r="A55" s="75">
        <f t="shared" si="5"/>
        <v>44</v>
      </c>
      <c r="B55" s="145">
        <f t="shared" si="2"/>
        <v>0.76794487087750496</v>
      </c>
      <c r="C55" s="145">
        <f t="shared" si="0"/>
        <v>0.17198685876830067</v>
      </c>
      <c r="D55" s="145">
        <f t="shared" si="1"/>
        <v>1.4563141231699328E-2</v>
      </c>
      <c r="E55" s="145">
        <f t="shared" si="3"/>
        <v>14.563141231699328</v>
      </c>
      <c r="F55" s="146">
        <f t="shared" si="4"/>
        <v>23.77700775847644</v>
      </c>
      <c r="G55" s="86">
        <v>50</v>
      </c>
      <c r="H55" s="87">
        <v>0.08</v>
      </c>
      <c r="I55" s="84"/>
      <c r="J55" s="86">
        <v>50</v>
      </c>
      <c r="K55" s="87">
        <v>0</v>
      </c>
      <c r="T55" s="96">
        <v>18.004999999999999</v>
      </c>
      <c r="U55" s="96">
        <v>29.425108389999998</v>
      </c>
    </row>
    <row r="56" spans="1:21" ht="15.75" thickBot="1" x14ac:dyDescent="0.3">
      <c r="A56" s="75">
        <f t="shared" si="5"/>
        <v>45</v>
      </c>
      <c r="B56" s="145">
        <f t="shared" si="2"/>
        <v>0.78539816339744828</v>
      </c>
      <c r="C56" s="145">
        <f t="shared" si="0"/>
        <v>0.17137253566647206</v>
      </c>
      <c r="D56" s="145">
        <f t="shared" si="1"/>
        <v>1.5177464333527929E-2</v>
      </c>
      <c r="E56" s="145">
        <f t="shared" si="3"/>
        <v>15.177464333527929</v>
      </c>
      <c r="F56" s="146">
        <f t="shared" si="4"/>
        <v>24.134662019608943</v>
      </c>
      <c r="G56" s="86">
        <v>51</v>
      </c>
      <c r="H56" s="87">
        <v>0.08</v>
      </c>
      <c r="I56" s="84"/>
      <c r="J56" s="86">
        <v>51</v>
      </c>
      <c r="K56" s="87">
        <v>0</v>
      </c>
      <c r="T56" s="96">
        <v>18.004999999999999</v>
      </c>
      <c r="U56" s="96">
        <v>29.425108389999998</v>
      </c>
    </row>
    <row r="57" spans="1:21" ht="15.75" thickBot="1" x14ac:dyDescent="0.3">
      <c r="A57" s="75">
        <f t="shared" si="5"/>
        <v>46</v>
      </c>
      <c r="B57" s="145">
        <f t="shared" si="2"/>
        <v>0.8028514559173916</v>
      </c>
      <c r="C57" s="145">
        <f t="shared" si="0"/>
        <v>0.1707491837929361</v>
      </c>
      <c r="D57" s="145">
        <f t="shared" si="1"/>
        <v>1.5800816207063889E-2</v>
      </c>
      <c r="E57" s="145">
        <f t="shared" si="3"/>
        <v>15.800816207063889</v>
      </c>
      <c r="F57" s="146">
        <f t="shared" si="4"/>
        <v>24.481191276320093</v>
      </c>
      <c r="G57" s="86">
        <v>52</v>
      </c>
      <c r="H57" s="87">
        <v>0.08</v>
      </c>
      <c r="I57" s="84"/>
      <c r="J57" s="86">
        <v>52</v>
      </c>
      <c r="K57" s="87">
        <v>0</v>
      </c>
      <c r="T57" s="96">
        <v>18.004999999999999</v>
      </c>
      <c r="U57" s="96">
        <v>29.425108389999998</v>
      </c>
    </row>
    <row r="58" spans="1:21" ht="15.75" thickBot="1" x14ac:dyDescent="0.3">
      <c r="A58" s="75">
        <f t="shared" si="5"/>
        <v>47</v>
      </c>
      <c r="B58" s="145">
        <f t="shared" si="2"/>
        <v>0.82030474843733492</v>
      </c>
      <c r="C58" s="145">
        <f t="shared" si="0"/>
        <v>0.17011708995999411</v>
      </c>
      <c r="D58" s="145">
        <f t="shared" si="1"/>
        <v>1.6432910040005883E-2</v>
      </c>
      <c r="E58" s="145">
        <f t="shared" si="3"/>
        <v>16.432910040005883</v>
      </c>
      <c r="F58" s="146">
        <f t="shared" si="4"/>
        <v>24.816478160501198</v>
      </c>
      <c r="G58" s="86">
        <v>53</v>
      </c>
      <c r="H58" s="87">
        <v>0.08</v>
      </c>
      <c r="I58" s="84"/>
      <c r="J58" s="86">
        <v>53</v>
      </c>
      <c r="K58" s="87">
        <v>0</v>
      </c>
      <c r="T58" s="96">
        <v>18.004999999999999</v>
      </c>
      <c r="U58" s="96">
        <v>29.425108389999998</v>
      </c>
    </row>
    <row r="59" spans="1:21" ht="15.75" thickBot="1" x14ac:dyDescent="0.3">
      <c r="A59" s="75">
        <f t="shared" si="5"/>
        <v>48</v>
      </c>
      <c r="B59" s="145">
        <f t="shared" si="2"/>
        <v>0.83775804095727824</v>
      </c>
      <c r="C59" s="145">
        <f t="shared" si="0"/>
        <v>0.16947654388726938</v>
      </c>
      <c r="D59" s="145">
        <f t="shared" si="1"/>
        <v>1.7073456112730617E-2</v>
      </c>
      <c r="E59" s="145">
        <f t="shared" si="3"/>
        <v>17.073456112730618</v>
      </c>
      <c r="F59" s="146">
        <f t="shared" si="4"/>
        <v>25.140413318060482</v>
      </c>
      <c r="G59" s="86">
        <v>54</v>
      </c>
      <c r="H59" s="87">
        <v>0.08</v>
      </c>
      <c r="I59" s="84"/>
      <c r="J59" s="86">
        <v>54</v>
      </c>
      <c r="K59" s="87">
        <v>0</v>
      </c>
      <c r="T59" s="96">
        <v>18.004999999999999</v>
      </c>
      <c r="U59" s="96">
        <v>29.425108389999998</v>
      </c>
    </row>
    <row r="60" spans="1:21" ht="15.75" thickBot="1" x14ac:dyDescent="0.3">
      <c r="A60" s="75">
        <f t="shared" si="5"/>
        <v>49</v>
      </c>
      <c r="B60" s="145">
        <f t="shared" si="2"/>
        <v>0.85521133347722145</v>
      </c>
      <c r="C60" s="145">
        <f t="shared" si="0"/>
        <v>0.16882783799496537</v>
      </c>
      <c r="D60" s="145">
        <f t="shared" si="1"/>
        <v>1.7722162005034625E-2</v>
      </c>
      <c r="E60" s="145">
        <f t="shared" si="3"/>
        <v>17.722162005034626</v>
      </c>
      <c r="F60" s="146">
        <f t="shared" si="4"/>
        <v>25.452895502915336</v>
      </c>
      <c r="G60" s="86">
        <v>55</v>
      </c>
      <c r="H60" s="87">
        <v>0.08</v>
      </c>
      <c r="I60" s="84"/>
      <c r="J60" s="86">
        <v>55</v>
      </c>
      <c r="K60" s="87">
        <v>0</v>
      </c>
      <c r="T60" s="96">
        <v>18.004999999999999</v>
      </c>
      <c r="U60" s="96">
        <v>29.425108389999998</v>
      </c>
    </row>
    <row r="61" spans="1:21" ht="15.75" thickBot="1" x14ac:dyDescent="0.3">
      <c r="A61" s="75">
        <f t="shared" si="5"/>
        <v>50</v>
      </c>
      <c r="B61" s="145">
        <f t="shared" si="2"/>
        <v>0.87266462599716477</v>
      </c>
      <c r="C61" s="145">
        <f t="shared" si="0"/>
        <v>0.16817126719481218</v>
      </c>
      <c r="D61" s="145">
        <f t="shared" si="1"/>
        <v>1.8378732805187814E-2</v>
      </c>
      <c r="E61" s="145">
        <f t="shared" si="3"/>
        <v>18.378732805187813</v>
      </c>
      <c r="F61" s="146">
        <f t="shared" si="4"/>
        <v>25.753831663163794</v>
      </c>
      <c r="G61" s="86">
        <v>56</v>
      </c>
      <c r="H61" s="87">
        <v>0.08</v>
      </c>
      <c r="I61" s="84"/>
      <c r="J61" s="86">
        <v>56</v>
      </c>
      <c r="K61" s="87">
        <v>0</v>
      </c>
      <c r="T61" s="96">
        <v>18.004999999999999</v>
      </c>
      <c r="U61" s="96">
        <v>29.425108389999998</v>
      </c>
    </row>
    <row r="62" spans="1:21" ht="15.75" thickBot="1" x14ac:dyDescent="0.3">
      <c r="A62" s="75">
        <f t="shared" si="5"/>
        <v>51</v>
      </c>
      <c r="B62" s="145">
        <f t="shared" si="2"/>
        <v>0.89011791851710809</v>
      </c>
      <c r="C62" s="145">
        <f t="shared" si="0"/>
        <v>0.16750712867890569</v>
      </c>
      <c r="D62" s="145">
        <f t="shared" si="1"/>
        <v>1.9042871321094307E-2</v>
      </c>
      <c r="E62" s="145">
        <f t="shared" si="3"/>
        <v>19.042871321094307</v>
      </c>
      <c r="F62" s="146">
        <f t="shared" si="4"/>
        <v>26.043137019072486</v>
      </c>
      <c r="G62" s="86">
        <v>57</v>
      </c>
      <c r="H62" s="87">
        <v>0.09</v>
      </c>
      <c r="I62" s="84"/>
      <c r="J62" s="86">
        <v>57</v>
      </c>
      <c r="K62" s="87">
        <v>0</v>
      </c>
      <c r="T62" s="96">
        <v>18.004999999999999</v>
      </c>
      <c r="U62" s="96">
        <v>29.425108389999998</v>
      </c>
    </row>
    <row r="63" spans="1:21" ht="15.75" thickBot="1" x14ac:dyDescent="0.3">
      <c r="A63" s="75">
        <f t="shared" si="5"/>
        <v>52</v>
      </c>
      <c r="B63" s="145">
        <f t="shared" si="2"/>
        <v>0.90757121103705141</v>
      </c>
      <c r="C63" s="145">
        <f t="shared" si="0"/>
        <v>0.16683572170665462</v>
      </c>
      <c r="D63" s="145">
        <f t="shared" si="1"/>
        <v>1.9714278293345378E-2</v>
      </c>
      <c r="E63" s="145">
        <f t="shared" si="3"/>
        <v>19.714278293345377</v>
      </c>
      <c r="F63" s="146">
        <f t="shared" si="4"/>
        <v>26.320735132531581</v>
      </c>
      <c r="G63" s="86">
        <v>58</v>
      </c>
      <c r="H63" s="87">
        <v>0.09</v>
      </c>
      <c r="I63" s="84"/>
      <c r="J63" s="86">
        <v>58</v>
      </c>
      <c r="K63" s="87">
        <v>0</v>
      </c>
      <c r="T63" s="96">
        <v>18.004999999999999</v>
      </c>
      <c r="U63" s="96">
        <v>29.425108389999998</v>
      </c>
    </row>
    <row r="64" spans="1:21" ht="15.75" thickBot="1" x14ac:dyDescent="0.3">
      <c r="A64" s="75">
        <f t="shared" si="5"/>
        <v>53</v>
      </c>
      <c r="B64" s="145">
        <f t="shared" si="2"/>
        <v>0.92502450355699462</v>
      </c>
      <c r="C64" s="145">
        <f t="shared" si="0"/>
        <v>0.16615734739005791</v>
      </c>
      <c r="D64" s="145">
        <f t="shared" si="1"/>
        <v>2.039265260994208E-2</v>
      </c>
      <c r="E64" s="145">
        <f t="shared" si="3"/>
        <v>20.392652609942079</v>
      </c>
      <c r="F64" s="146">
        <f t="shared" si="4"/>
        <v>26.586557967651817</v>
      </c>
      <c r="G64" s="86">
        <v>59</v>
      </c>
      <c r="H64" s="87">
        <v>0.09</v>
      </c>
      <c r="I64" s="84"/>
      <c r="J64" s="86">
        <v>59</v>
      </c>
      <c r="K64" s="87">
        <v>0</v>
      </c>
      <c r="T64" s="96">
        <v>18.004999999999999</v>
      </c>
      <c r="U64" s="96">
        <v>29.425108389999998</v>
      </c>
    </row>
    <row r="65" spans="1:21" ht="15.75" thickBot="1" x14ac:dyDescent="0.3">
      <c r="A65" s="75">
        <f t="shared" si="5"/>
        <v>54</v>
      </c>
      <c r="B65" s="145">
        <f t="shared" si="2"/>
        <v>0.94247779607693793</v>
      </c>
      <c r="C65" s="145">
        <f t="shared" si="0"/>
        <v>0.16547230847754427</v>
      </c>
      <c r="D65" s="145">
        <f t="shared" si="1"/>
        <v>2.1077691522455727E-2</v>
      </c>
      <c r="E65" s="145">
        <f t="shared" si="3"/>
        <v>21.077691522455726</v>
      </c>
      <c r="F65" s="146">
        <f t="shared" si="4"/>
        <v>26.840545942153042</v>
      </c>
      <c r="G65" s="86">
        <v>60</v>
      </c>
      <c r="H65" s="87">
        <v>0.09</v>
      </c>
      <c r="I65" s="84"/>
      <c r="J65" s="86">
        <v>60</v>
      </c>
      <c r="K65" s="87">
        <v>0</v>
      </c>
      <c r="T65" s="96">
        <v>18.004999999999999</v>
      </c>
      <c r="U65" s="96">
        <v>29.425108389999998</v>
      </c>
    </row>
    <row r="66" spans="1:21" ht="15.75" thickBot="1" x14ac:dyDescent="0.3">
      <c r="A66" s="75">
        <f t="shared" si="5"/>
        <v>55</v>
      </c>
      <c r="B66" s="145">
        <f t="shared" si="2"/>
        <v>0.95993108859688125</v>
      </c>
      <c r="C66" s="145">
        <f t="shared" si="0"/>
        <v>0.16478090913661417</v>
      </c>
      <c r="D66" s="145">
        <f t="shared" si="1"/>
        <v>2.1769090863385826E-2</v>
      </c>
      <c r="E66" s="145">
        <f t="shared" si="3"/>
        <v>21.769090863385827</v>
      </c>
      <c r="F66" s="146">
        <f t="shared" si="4"/>
        <v>27.082647969226482</v>
      </c>
      <c r="G66" s="86">
        <v>61</v>
      </c>
      <c r="H66" s="87">
        <v>0.09</v>
      </c>
      <c r="I66" s="84"/>
      <c r="J66" s="86">
        <v>61</v>
      </c>
      <c r="K66" s="87">
        <v>0</v>
      </c>
      <c r="T66" s="96">
        <v>18.004999999999999</v>
      </c>
      <c r="U66" s="96">
        <v>29.425108389999998</v>
      </c>
    </row>
    <row r="67" spans="1:21" ht="15.75" thickBot="1" x14ac:dyDescent="0.3">
      <c r="A67" s="75">
        <f t="shared" si="5"/>
        <v>56</v>
      </c>
      <c r="B67" s="145">
        <f t="shared" si="2"/>
        <v>0.97738438111682457</v>
      </c>
      <c r="C67" s="145">
        <f t="shared" si="0"/>
        <v>0.16408345473553265</v>
      </c>
      <c r="D67" s="145">
        <f t="shared" si="1"/>
        <v>2.2466545264467341E-2</v>
      </c>
      <c r="E67" s="145">
        <f t="shared" si="3"/>
        <v>22.466545264467342</v>
      </c>
      <c r="F67" s="146">
        <f t="shared" si="4"/>
        <v>27.312821489562754</v>
      </c>
      <c r="G67" s="86">
        <v>62</v>
      </c>
      <c r="H67" s="87">
        <v>0.09</v>
      </c>
      <c r="I67" s="84"/>
      <c r="J67" s="86">
        <v>62</v>
      </c>
      <c r="K67" s="87">
        <v>0</v>
      </c>
      <c r="T67" s="96">
        <v>18.004999999999999</v>
      </c>
      <c r="U67" s="96">
        <v>29.425108389999998</v>
      </c>
    </row>
    <row r="68" spans="1:21" ht="15.75" thickBot="1" x14ac:dyDescent="0.3">
      <c r="A68" s="75">
        <f t="shared" si="5"/>
        <v>57</v>
      </c>
      <c r="B68" s="145">
        <f t="shared" si="2"/>
        <v>0.99483767363676789</v>
      </c>
      <c r="C68" s="145">
        <f t="shared" si="0"/>
        <v>0.1633802516243289</v>
      </c>
      <c r="D68" s="145">
        <f t="shared" si="1"/>
        <v>2.3169748375671095E-2</v>
      </c>
      <c r="E68" s="145">
        <f t="shared" si="3"/>
        <v>23.169748375671094</v>
      </c>
      <c r="F68" s="146">
        <f t="shared" si="4"/>
        <v>27.531032493245903</v>
      </c>
      <c r="G68" s="86">
        <v>63</v>
      </c>
      <c r="H68" s="87">
        <v>0.1</v>
      </c>
      <c r="I68" s="84"/>
      <c r="J68" s="86">
        <v>63</v>
      </c>
      <c r="K68" s="87">
        <v>0</v>
      </c>
      <c r="T68" s="96">
        <v>18.004999999999999</v>
      </c>
      <c r="U68" s="96">
        <v>29.425108389999998</v>
      </c>
    </row>
    <row r="69" spans="1:21" ht="15.75" thickBot="1" x14ac:dyDescent="0.3">
      <c r="A69" s="75">
        <f t="shared" si="5"/>
        <v>58</v>
      </c>
      <c r="B69" s="145">
        <f t="shared" si="2"/>
        <v>1.0122909661567112</v>
      </c>
      <c r="C69" s="145">
        <f t="shared" si="0"/>
        <v>0.1626716069153662</v>
      </c>
      <c r="D69" s="145">
        <f t="shared" si="1"/>
        <v>2.3878393084633798E-2</v>
      </c>
      <c r="E69" s="145">
        <f t="shared" si="3"/>
        <v>23.8783930846338</v>
      </c>
      <c r="F69" s="146">
        <f t="shared" si="4"/>
        <v>27.73725553122318</v>
      </c>
      <c r="G69" s="86">
        <v>64</v>
      </c>
      <c r="H69" s="87">
        <v>0.1</v>
      </c>
      <c r="I69" s="84"/>
      <c r="J69" s="86">
        <v>64</v>
      </c>
      <c r="K69" s="87">
        <v>0</v>
      </c>
      <c r="T69" s="96">
        <v>18.004999999999999</v>
      </c>
      <c r="U69" s="96">
        <v>29.425108389999998</v>
      </c>
    </row>
    <row r="70" spans="1:21" ht="15.75" thickBot="1" x14ac:dyDescent="0.3">
      <c r="A70" s="75">
        <f t="shared" si="5"/>
        <v>59</v>
      </c>
      <c r="B70" s="145">
        <f t="shared" si="2"/>
        <v>1.0297442586766545</v>
      </c>
      <c r="C70" s="145">
        <f t="shared" si="0"/>
        <v>0.16195782826375335</v>
      </c>
      <c r="D70" s="145">
        <f t="shared" si="1"/>
        <v>2.4592171736246643E-2</v>
      </c>
      <c r="E70" s="145">
        <f t="shared" si="3"/>
        <v>24.592171736246645</v>
      </c>
      <c r="F70" s="146">
        <f t="shared" si="4"/>
        <v>27.93147371609528</v>
      </c>
      <c r="G70" s="86">
        <v>65</v>
      </c>
      <c r="H70" s="87">
        <v>0.1</v>
      </c>
      <c r="I70" s="84"/>
      <c r="J70" s="86">
        <v>65</v>
      </c>
      <c r="K70" s="87">
        <v>0</v>
      </c>
      <c r="T70" s="96">
        <v>18.004999999999999</v>
      </c>
      <c r="U70" s="96">
        <v>29.425108389999998</v>
      </c>
    </row>
    <row r="71" spans="1:21" ht="15.75" thickBot="1" x14ac:dyDescent="0.3">
      <c r="A71" s="75">
        <f t="shared" si="5"/>
        <v>60</v>
      </c>
      <c r="B71" s="145">
        <f t="shared" si="2"/>
        <v>1.0471975511965976</v>
      </c>
      <c r="C71" s="145">
        <f t="shared" si="0"/>
        <v>0.16123922364787413</v>
      </c>
      <c r="D71" s="145">
        <f t="shared" si="1"/>
        <v>2.5310776352125863E-2</v>
      </c>
      <c r="E71" s="145">
        <f t="shared" si="3"/>
        <v>25.310776352125863</v>
      </c>
      <c r="F71" s="146">
        <f t="shared" si="4"/>
        <v>28.113678711983876</v>
      </c>
      <c r="G71" s="86">
        <v>66</v>
      </c>
      <c r="H71" s="87">
        <v>0.1</v>
      </c>
      <c r="I71" s="84"/>
      <c r="J71" s="86">
        <v>66</v>
      </c>
      <c r="K71" s="87">
        <v>0</v>
      </c>
      <c r="T71" s="96">
        <v>18.004999999999999</v>
      </c>
      <c r="U71" s="96">
        <v>29.425108389999998</v>
      </c>
    </row>
    <row r="72" spans="1:21" ht="15.75" thickBot="1" x14ac:dyDescent="0.3">
      <c r="A72" s="75">
        <f t="shared" si="5"/>
        <v>61</v>
      </c>
      <c r="B72" s="145">
        <f t="shared" si="2"/>
        <v>1.064650843716541</v>
      </c>
      <c r="C72" s="145">
        <f t="shared" si="0"/>
        <v>0.16051610115031828</v>
      </c>
      <c r="D72" s="145">
        <f t="shared" si="1"/>
        <v>2.6033898849681714E-2</v>
      </c>
      <c r="E72" s="145">
        <f t="shared" si="3"/>
        <v>26.033898849681712</v>
      </c>
      <c r="F72" s="146">
        <f t="shared" si="4"/>
        <v>28.283870713241676</v>
      </c>
      <c r="G72" s="86">
        <v>67</v>
      </c>
      <c r="H72" s="87">
        <v>0.1</v>
      </c>
      <c r="I72" s="84"/>
      <c r="J72" s="86">
        <v>67</v>
      </c>
      <c r="K72" s="87">
        <v>0.01</v>
      </c>
      <c r="T72" s="96">
        <v>18.004999999999999</v>
      </c>
      <c r="U72" s="96">
        <v>29.425108389999998</v>
      </c>
    </row>
    <row r="73" spans="1:21" ht="15.75" thickBot="1" x14ac:dyDescent="0.3">
      <c r="A73" s="75">
        <f t="shared" si="5"/>
        <v>62</v>
      </c>
      <c r="B73" s="145">
        <f t="shared" si="2"/>
        <v>1.0821041362364843</v>
      </c>
      <c r="C73" s="145">
        <f t="shared" si="0"/>
        <v>0.15978876873950276</v>
      </c>
      <c r="D73" s="145">
        <f t="shared" si="1"/>
        <v>2.6761231260497231E-2</v>
      </c>
      <c r="E73" s="145">
        <f t="shared" si="3"/>
        <v>26.761231260497233</v>
      </c>
      <c r="F73" s="146">
        <f t="shared" si="4"/>
        <v>28.442058411820877</v>
      </c>
      <c r="G73" s="86">
        <v>68</v>
      </c>
      <c r="H73" s="87">
        <v>0.1</v>
      </c>
      <c r="I73" s="84"/>
      <c r="J73" s="86">
        <v>68</v>
      </c>
      <c r="K73" s="87">
        <v>0.01</v>
      </c>
      <c r="T73" s="96">
        <v>18.004999999999999</v>
      </c>
      <c r="U73" s="96">
        <v>29.425108389999998</v>
      </c>
    </row>
    <row r="74" spans="1:21" ht="15.75" thickBot="1" x14ac:dyDescent="0.3">
      <c r="A74" s="75">
        <f t="shared" si="5"/>
        <v>63</v>
      </c>
      <c r="B74" s="145">
        <f t="shared" si="2"/>
        <v>1.0995574287564276</v>
      </c>
      <c r="C74" s="145">
        <f t="shared" si="0"/>
        <v>0.15905753405227618</v>
      </c>
      <c r="D74" s="145">
        <f t="shared" si="1"/>
        <v>2.749246594772381E-2</v>
      </c>
      <c r="E74" s="145">
        <f t="shared" si="3"/>
        <v>27.492465947723808</v>
      </c>
      <c r="F74" s="146">
        <f t="shared" si="4"/>
        <v>28.588258953116078</v>
      </c>
      <c r="G74" s="86">
        <v>69</v>
      </c>
      <c r="H74" s="87">
        <v>0.1</v>
      </c>
      <c r="I74" s="84"/>
      <c r="J74" s="86">
        <v>69</v>
      </c>
      <c r="K74" s="87">
        <v>0.01</v>
      </c>
      <c r="T74" s="96">
        <v>18.004999999999999</v>
      </c>
      <c r="U74" s="96">
        <v>29.425108389999998</v>
      </c>
    </row>
    <row r="75" spans="1:21" ht="15.75" thickBot="1" x14ac:dyDescent="0.3">
      <c r="A75" s="75">
        <f t="shared" si="5"/>
        <v>64</v>
      </c>
      <c r="B75" s="145">
        <f t="shared" si="2"/>
        <v>1.1170107212763709</v>
      </c>
      <c r="C75" s="145">
        <f t="shared" ref="C75:C138" si="6">$N$32*COS(B75)+SQRT($N$33^2 - ($N$32*SIN(B75))^2)</f>
        <v>0.1583227041778045</v>
      </c>
      <c r="D75" s="145">
        <f t="shared" ref="D75:D138" si="7">($N$32+$N$33)-C75</f>
        <v>2.8227295822195492E-2</v>
      </c>
      <c r="E75" s="145">
        <f t="shared" si="3"/>
        <v>28.22729582219549</v>
      </c>
      <c r="F75" s="146">
        <f t="shared" si="4"/>
        <v>28.722497880144694</v>
      </c>
      <c r="G75" s="86">
        <v>70</v>
      </c>
      <c r="H75" s="87">
        <v>0.1</v>
      </c>
      <c r="I75" s="84"/>
      <c r="J75" s="86">
        <v>70</v>
      </c>
      <c r="K75" s="87">
        <v>0.01</v>
      </c>
      <c r="T75" s="96">
        <v>18.004999999999999</v>
      </c>
      <c r="U75" s="96">
        <v>29.425108389999998</v>
      </c>
    </row>
    <row r="76" spans="1:21" ht="15.75" thickBot="1" x14ac:dyDescent="0.3">
      <c r="A76" s="75">
        <f t="shared" si="5"/>
        <v>65</v>
      </c>
      <c r="B76" s="145">
        <f t="shared" ref="B76:B139" si="8">RADIANS(A76)</f>
        <v>1.1344640137963142</v>
      </c>
      <c r="C76" s="145">
        <f t="shared" si="6"/>
        <v>0.15758458544303799</v>
      </c>
      <c r="D76" s="145">
        <f t="shared" si="7"/>
        <v>2.8965414556961999E-2</v>
      </c>
      <c r="E76" s="145">
        <f t="shared" ref="E76:E139" si="9">D76*1000</f>
        <v>28.965414556961999</v>
      </c>
      <c r="F76" s="146">
        <f t="shared" ref="F76:F139" si="10">(D77-D75)*$N$31/(2*RADIANS(1))</f>
        <v>28.844809065950095</v>
      </c>
      <c r="G76" s="86">
        <v>71</v>
      </c>
      <c r="H76" s="87">
        <v>0.1</v>
      </c>
      <c r="I76" s="84"/>
      <c r="J76" s="86">
        <v>71</v>
      </c>
      <c r="K76" s="87">
        <v>0.01</v>
      </c>
      <c r="T76" s="96">
        <v>18.004999999999999</v>
      </c>
      <c r="U76" s="96">
        <v>29.425108389999998</v>
      </c>
    </row>
    <row r="77" spans="1:21" ht="15.75" thickBot="1" x14ac:dyDescent="0.3">
      <c r="A77" s="75">
        <f t="shared" ref="A77:A140" si="11">A76+1</f>
        <v>66</v>
      </c>
      <c r="B77" s="145">
        <f t="shared" si="8"/>
        <v>1.1519173063162575</v>
      </c>
      <c r="C77" s="145">
        <f t="shared" si="6"/>
        <v>0.15684348320006347</v>
      </c>
      <c r="D77" s="145">
        <f t="shared" si="7"/>
        <v>2.9706516799936522E-2</v>
      </c>
      <c r="E77" s="145">
        <f t="shared" si="9"/>
        <v>29.706516799936523</v>
      </c>
      <c r="F77" s="146">
        <f t="shared" si="10"/>
        <v>28.955234634131717</v>
      </c>
      <c r="G77" s="86">
        <v>72</v>
      </c>
      <c r="H77" s="87">
        <v>0.1</v>
      </c>
      <c r="I77" s="84"/>
      <c r="J77" s="86">
        <v>72</v>
      </c>
      <c r="K77" s="87">
        <v>0.01</v>
      </c>
      <c r="T77" s="96">
        <v>18.004999999999999</v>
      </c>
      <c r="U77" s="96">
        <v>29.425108389999998</v>
      </c>
    </row>
    <row r="78" spans="1:21" ht="15.75" thickBot="1" x14ac:dyDescent="0.3">
      <c r="A78" s="75">
        <f t="shared" si="11"/>
        <v>67</v>
      </c>
      <c r="B78" s="145">
        <f t="shared" si="8"/>
        <v>1.1693705988362009</v>
      </c>
      <c r="C78" s="145">
        <f t="shared" si="6"/>
        <v>0.15609970161564662</v>
      </c>
      <c r="D78" s="145">
        <f t="shared" si="7"/>
        <v>3.0450298384353369E-2</v>
      </c>
      <c r="E78" s="145">
        <f t="shared" si="9"/>
        <v>30.450298384353371</v>
      </c>
      <c r="F78" s="146">
        <f t="shared" si="10"/>
        <v>29.053824867474546</v>
      </c>
      <c r="G78" s="86">
        <v>73</v>
      </c>
      <c r="H78" s="87">
        <v>0.1</v>
      </c>
      <c r="I78" s="84"/>
      <c r="J78" s="86">
        <v>73</v>
      </c>
      <c r="K78" s="87">
        <v>0.01</v>
      </c>
      <c r="N78" s="75" t="s">
        <v>87</v>
      </c>
      <c r="O78" s="75">
        <v>78</v>
      </c>
      <c r="T78" s="96">
        <v>18.004999999999999</v>
      </c>
      <c r="U78" s="96">
        <v>29.425108389999998</v>
      </c>
    </row>
    <row r="79" spans="1:21" ht="15.75" thickBot="1" x14ac:dyDescent="0.3">
      <c r="A79" s="75">
        <f t="shared" si="11"/>
        <v>68</v>
      </c>
      <c r="B79" s="145">
        <f t="shared" si="8"/>
        <v>1.1868238913561442</v>
      </c>
      <c r="C79" s="145">
        <f t="shared" si="6"/>
        <v>0.15535354346326991</v>
      </c>
      <c r="D79" s="145">
        <f t="shared" si="7"/>
        <v>3.1196456536730088E-2</v>
      </c>
      <c r="E79" s="145">
        <f t="shared" si="9"/>
        <v>31.196456536730089</v>
      </c>
      <c r="F79" s="146">
        <f t="shared" si="10"/>
        <v>29.140638104645429</v>
      </c>
      <c r="G79" s="86">
        <v>74</v>
      </c>
      <c r="H79" s="87">
        <v>0.1</v>
      </c>
      <c r="I79" s="84"/>
      <c r="J79" s="86">
        <v>74</v>
      </c>
      <c r="K79" s="87">
        <v>0.01</v>
      </c>
      <c r="N79" s="75" t="s">
        <v>88</v>
      </c>
      <c r="O79" s="75">
        <v>98</v>
      </c>
      <c r="T79" s="96">
        <v>18.004999999999999</v>
      </c>
      <c r="U79" s="96">
        <v>29.425108389999998</v>
      </c>
    </row>
    <row r="80" spans="1:21" ht="15.75" thickBot="1" x14ac:dyDescent="0.3">
      <c r="A80" s="75">
        <f t="shared" si="11"/>
        <v>69</v>
      </c>
      <c r="B80" s="145">
        <f t="shared" si="8"/>
        <v>1.2042771838760873</v>
      </c>
      <c r="C80" s="145">
        <f t="shared" si="6"/>
        <v>0.1546053099179725</v>
      </c>
      <c r="D80" s="145">
        <f t="shared" si="7"/>
        <v>3.1944690082027494E-2</v>
      </c>
      <c r="E80" s="145">
        <f t="shared" si="9"/>
        <v>31.944690082027492</v>
      </c>
      <c r="F80" s="146">
        <f t="shared" si="10"/>
        <v>29.215740624976895</v>
      </c>
      <c r="G80" s="86">
        <v>75</v>
      </c>
      <c r="H80" s="87">
        <v>0.1</v>
      </c>
      <c r="I80" s="84"/>
      <c r="J80" s="86">
        <v>75</v>
      </c>
      <c r="K80" s="87">
        <v>0.01</v>
      </c>
      <c r="N80" s="75" t="s">
        <v>89</v>
      </c>
      <c r="O80" s="75">
        <v>258</v>
      </c>
      <c r="T80" s="96">
        <v>18.004999999999999</v>
      </c>
      <c r="U80" s="96">
        <v>29.425108389999998</v>
      </c>
    </row>
    <row r="81" spans="1:21" ht="15.75" thickBot="1" x14ac:dyDescent="0.3">
      <c r="A81" s="75">
        <f t="shared" si="11"/>
        <v>70</v>
      </c>
      <c r="B81" s="145">
        <f t="shared" si="8"/>
        <v>1.2217304763960306</v>
      </c>
      <c r="C81" s="145">
        <f t="shared" si="6"/>
        <v>0.15385530035429673</v>
      </c>
      <c r="D81" s="145">
        <f t="shared" si="7"/>
        <v>3.2694699645703262E-2</v>
      </c>
      <c r="E81" s="145">
        <f t="shared" si="9"/>
        <v>32.69469964570326</v>
      </c>
      <c r="F81" s="146">
        <f t="shared" si="10"/>
        <v>29.279206521409264</v>
      </c>
      <c r="G81" s="86">
        <v>76</v>
      </c>
      <c r="H81" s="87">
        <v>0.1</v>
      </c>
      <c r="I81" s="84"/>
      <c r="J81" s="86">
        <v>76</v>
      </c>
      <c r="K81" s="87">
        <v>0.01</v>
      </c>
      <c r="N81" s="75" t="s">
        <v>90</v>
      </c>
      <c r="O81" s="75">
        <v>278</v>
      </c>
      <c r="T81" s="96">
        <v>18.004999999999999</v>
      </c>
      <c r="U81" s="96">
        <v>29.425108389999998</v>
      </c>
    </row>
    <row r="82" spans="1:21" ht="15.75" thickBot="1" x14ac:dyDescent="0.3">
      <c r="A82" s="75">
        <f t="shared" si="11"/>
        <v>71</v>
      </c>
      <c r="B82" s="145">
        <f t="shared" si="8"/>
        <v>1.2391837689159739</v>
      </c>
      <c r="C82" s="145">
        <f t="shared" si="6"/>
        <v>0.15310381214764382</v>
      </c>
      <c r="D82" s="145">
        <f t="shared" si="7"/>
        <v>3.3446187852356174E-2</v>
      </c>
      <c r="E82" s="145">
        <f t="shared" si="9"/>
        <v>33.446187852356175</v>
      </c>
      <c r="F82" s="146">
        <f t="shared" si="10"/>
        <v>29.331117561676667</v>
      </c>
      <c r="G82" s="86">
        <v>77</v>
      </c>
      <c r="H82" s="87">
        <v>0.1</v>
      </c>
      <c r="I82" s="84"/>
      <c r="J82" s="86">
        <v>77</v>
      </c>
      <c r="K82" s="87">
        <v>0.01</v>
      </c>
      <c r="T82" s="96">
        <v>18.004999999999999</v>
      </c>
      <c r="U82" s="96">
        <v>29.425108389999998</v>
      </c>
    </row>
    <row r="83" spans="1:21" ht="15.75" thickBot="1" x14ac:dyDescent="0.3">
      <c r="A83" s="75">
        <f t="shared" si="11"/>
        <v>72</v>
      </c>
      <c r="B83" s="145">
        <f t="shared" si="8"/>
        <v>1.2566370614359172</v>
      </c>
      <c r="C83" s="145">
        <f t="shared" si="6"/>
        <v>0.15235114047933895</v>
      </c>
      <c r="D83" s="145">
        <f t="shared" si="7"/>
        <v>3.419885952066104E-2</v>
      </c>
      <c r="E83" s="145">
        <f t="shared" si="9"/>
        <v>34.198859520661038</v>
      </c>
      <c r="F83" s="146">
        <f t="shared" si="10"/>
        <v>29.37156303787436</v>
      </c>
      <c r="G83" s="86">
        <v>78</v>
      </c>
      <c r="H83" s="87">
        <v>0.1</v>
      </c>
      <c r="I83" s="84"/>
      <c r="J83" s="86">
        <v>78</v>
      </c>
      <c r="K83" s="87">
        <v>0.01</v>
      </c>
      <c r="T83" s="96">
        <v>18.004999999999999</v>
      </c>
      <c r="U83" s="96">
        <v>29.425108389999998</v>
      </c>
    </row>
    <row r="84" spans="1:21" ht="15.75" thickBot="1" x14ac:dyDescent="0.3">
      <c r="A84" s="75">
        <f t="shared" si="11"/>
        <v>73</v>
      </c>
      <c r="B84" s="145">
        <f t="shared" si="8"/>
        <v>1.2740903539558606</v>
      </c>
      <c r="C84" s="145">
        <f t="shared" si="6"/>
        <v>0.15159757814570154</v>
      </c>
      <c r="D84" s="145">
        <f t="shared" si="7"/>
        <v>3.4952421854298449E-2</v>
      </c>
      <c r="E84" s="145">
        <f t="shared" si="9"/>
        <v>34.95242185429845</v>
      </c>
      <c r="F84" s="146">
        <f t="shared" si="10"/>
        <v>29.400639604586015</v>
      </c>
      <c r="G84" s="86">
        <v>79</v>
      </c>
      <c r="H84" s="87">
        <v>0.1</v>
      </c>
      <c r="I84" s="84"/>
      <c r="J84" s="86">
        <v>79</v>
      </c>
      <c r="K84" s="87">
        <v>0.01</v>
      </c>
      <c r="T84" s="96">
        <v>18.004999999999999</v>
      </c>
      <c r="U84" s="96">
        <v>29.425108389999998</v>
      </c>
    </row>
    <row r="85" spans="1:21" ht="15.75" thickBot="1" x14ac:dyDescent="0.3">
      <c r="A85" s="75">
        <f t="shared" si="11"/>
        <v>74</v>
      </c>
      <c r="B85" s="145">
        <f t="shared" si="8"/>
        <v>1.2915436464758039</v>
      </c>
      <c r="C85" s="145">
        <f t="shared" si="6"/>
        <v>0.15084341537141147</v>
      </c>
      <c r="D85" s="145">
        <f t="shared" si="7"/>
        <v>3.5706584628588528E-2</v>
      </c>
      <c r="E85" s="145">
        <f t="shared" si="9"/>
        <v>35.70658462858853</v>
      </c>
      <c r="F85" s="146">
        <f t="shared" si="10"/>
        <v>29.418451105783088</v>
      </c>
      <c r="G85" s="86">
        <v>80</v>
      </c>
      <c r="H85" s="87">
        <v>0.11</v>
      </c>
      <c r="I85" s="84"/>
      <c r="J85" s="86">
        <v>80</v>
      </c>
      <c r="K85" s="87">
        <v>0.01</v>
      </c>
      <c r="T85" s="96">
        <v>18.004999999999999</v>
      </c>
      <c r="U85" s="96">
        <v>29.425108389999998</v>
      </c>
    </row>
    <row r="86" spans="1:21" ht="15.75" thickBot="1" x14ac:dyDescent="0.3">
      <c r="A86" s="75">
        <f t="shared" si="11"/>
        <v>75</v>
      </c>
      <c r="B86" s="145">
        <f t="shared" si="8"/>
        <v>1.3089969389957472</v>
      </c>
      <c r="C86" s="145">
        <f t="shared" si="6"/>
        <v>0.15008893962745626</v>
      </c>
      <c r="D86" s="145">
        <f t="shared" si="7"/>
        <v>3.6461060372543735E-2</v>
      </c>
      <c r="E86" s="145">
        <f t="shared" si="9"/>
        <v>36.461060372543734</v>
      </c>
      <c r="F86" s="146">
        <f t="shared" si="10"/>
        <v>29.425108390749635</v>
      </c>
      <c r="G86" s="86">
        <v>81</v>
      </c>
      <c r="H86" s="87">
        <v>0.11</v>
      </c>
      <c r="I86" s="84"/>
      <c r="J86" s="86">
        <v>81</v>
      </c>
      <c r="K86" s="87">
        <v>0.01</v>
      </c>
      <c r="T86" s="96">
        <v>18.004999999999999</v>
      </c>
      <c r="U86" s="96">
        <v>29.425108389999998</v>
      </c>
    </row>
    <row r="87" spans="1:21" ht="15.75" thickBot="1" x14ac:dyDescent="0.3">
      <c r="A87" s="75">
        <f t="shared" si="11"/>
        <v>76</v>
      </c>
      <c r="B87" s="145">
        <f t="shared" si="8"/>
        <v>1.3264502315156905</v>
      </c>
      <c r="C87" s="145">
        <f t="shared" si="6"/>
        <v>0.14933443545393713</v>
      </c>
      <c r="D87" s="145">
        <f t="shared" si="7"/>
        <v>3.7215564546062868E-2</v>
      </c>
      <c r="E87" s="145">
        <f t="shared" si="9"/>
        <v>37.215564546062865</v>
      </c>
      <c r="F87" s="146">
        <f t="shared" si="10"/>
        <v>29.420729119337174</v>
      </c>
      <c r="G87" s="86">
        <v>82</v>
      </c>
      <c r="H87" s="87">
        <v>0.11</v>
      </c>
      <c r="I87" s="84"/>
      <c r="J87" s="86">
        <v>82</v>
      </c>
      <c r="K87" s="87">
        <v>0.01</v>
      </c>
      <c r="T87" s="96">
        <v>18.004999999999999</v>
      </c>
      <c r="U87" s="96">
        <v>29.425108389999998</v>
      </c>
    </row>
    <row r="88" spans="1:21" ht="15.75" thickBot="1" x14ac:dyDescent="0.3">
      <c r="A88" s="75">
        <f t="shared" si="11"/>
        <v>77</v>
      </c>
      <c r="B88" s="145">
        <f t="shared" si="8"/>
        <v>1.3439035240356338</v>
      </c>
      <c r="C88" s="145">
        <f t="shared" si="6"/>
        <v>0.14858018428800307</v>
      </c>
      <c r="D88" s="145">
        <f t="shared" si="7"/>
        <v>3.7969815711996924E-2</v>
      </c>
      <c r="E88" s="145">
        <f t="shared" si="9"/>
        <v>37.969815711996922</v>
      </c>
      <c r="F88" s="146">
        <f t="shared" si="10"/>
        <v>29.405437556871238</v>
      </c>
      <c r="G88" s="86">
        <v>83</v>
      </c>
      <c r="H88" s="87">
        <v>0.11</v>
      </c>
      <c r="I88" s="84"/>
      <c r="J88" s="86">
        <v>83</v>
      </c>
      <c r="K88" s="87">
        <v>0.01</v>
      </c>
      <c r="T88" s="96">
        <v>18.004999999999999</v>
      </c>
      <c r="U88" s="96">
        <v>29.425108389999998</v>
      </c>
    </row>
    <row r="89" spans="1:21" ht="15.75" thickBot="1" x14ac:dyDescent="0.3">
      <c r="A89" s="75">
        <f t="shared" si="11"/>
        <v>78</v>
      </c>
      <c r="B89" s="145">
        <f t="shared" si="8"/>
        <v>1.3613568165555769</v>
      </c>
      <c r="C89" s="145">
        <f t="shared" si="6"/>
        <v>0.1478264642971745</v>
      </c>
      <c r="D89" s="145">
        <f t="shared" si="7"/>
        <v>3.8723535702825496E-2</v>
      </c>
      <c r="E89" s="145">
        <f t="shared" si="9"/>
        <v>38.723535702825494</v>
      </c>
      <c r="F89" s="146">
        <f t="shared" si="10"/>
        <v>29.3793643590943</v>
      </c>
      <c r="G89" s="86">
        <v>84</v>
      </c>
      <c r="H89" s="87">
        <v>0.11</v>
      </c>
      <c r="I89" s="84"/>
      <c r="J89" s="86">
        <v>84</v>
      </c>
      <c r="K89" s="87">
        <v>0.01</v>
      </c>
      <c r="T89" s="96">
        <v>18.004999999999999</v>
      </c>
      <c r="U89" s="96">
        <v>29.425108389999998</v>
      </c>
    </row>
    <row r="90" spans="1:21" ht="15.75" thickBot="1" x14ac:dyDescent="0.3">
      <c r="A90" s="75">
        <f t="shared" si="11"/>
        <v>79</v>
      </c>
      <c r="B90" s="145">
        <f t="shared" si="8"/>
        <v>1.3788101090755203</v>
      </c>
      <c r="C90" s="145">
        <f t="shared" si="6"/>
        <v>0.14707355021830593</v>
      </c>
      <c r="D90" s="145">
        <f t="shared" si="7"/>
        <v>3.9476449781694067E-2</v>
      </c>
      <c r="E90" s="145">
        <f t="shared" si="9"/>
        <v>39.476449781694065</v>
      </c>
      <c r="F90" s="146">
        <f t="shared" si="10"/>
        <v>29.342646347558119</v>
      </c>
      <c r="G90" s="86">
        <v>85</v>
      </c>
      <c r="H90" s="87">
        <v>0.11</v>
      </c>
      <c r="I90" s="84"/>
      <c r="J90" s="86">
        <v>85</v>
      </c>
      <c r="K90" s="87">
        <v>0.01</v>
      </c>
      <c r="T90" s="96">
        <v>18.004999999999999</v>
      </c>
      <c r="U90" s="96">
        <v>29.425108389999998</v>
      </c>
    </row>
    <row r="91" spans="1:21" ht="15.75" thickBot="1" x14ac:dyDescent="0.3">
      <c r="A91" s="75">
        <f t="shared" si="11"/>
        <v>80</v>
      </c>
      <c r="B91" s="145">
        <f t="shared" si="8"/>
        <v>1.3962634015954636</v>
      </c>
      <c r="C91" s="145">
        <f t="shared" si="6"/>
        <v>0.14632171320242793</v>
      </c>
      <c r="D91" s="145">
        <f t="shared" si="7"/>
        <v>4.0228286797572066E-2</v>
      </c>
      <c r="E91" s="145">
        <f t="shared" si="9"/>
        <v>40.228286797572068</v>
      </c>
      <c r="F91" s="146">
        <f t="shared" si="10"/>
        <v>29.295426275903857</v>
      </c>
      <c r="G91" s="86">
        <v>86</v>
      </c>
      <c r="H91" s="87">
        <v>0.11</v>
      </c>
      <c r="I91" s="84"/>
      <c r="J91" s="86">
        <v>86</v>
      </c>
      <c r="K91" s="87">
        <v>0.01</v>
      </c>
      <c r="T91" s="96">
        <v>18.004999999999999</v>
      </c>
      <c r="U91" s="96">
        <v>29.425108389999998</v>
      </c>
    </row>
    <row r="92" spans="1:21" ht="15.75" thickBot="1" x14ac:dyDescent="0.3">
      <c r="A92" s="75">
        <f t="shared" si="11"/>
        <v>81</v>
      </c>
      <c r="B92" s="145">
        <f t="shared" si="8"/>
        <v>1.4137166941154069</v>
      </c>
      <c r="C92" s="145">
        <f t="shared" si="6"/>
        <v>0.14557122066569547</v>
      </c>
      <c r="D92" s="145">
        <f t="shared" si="7"/>
        <v>4.0978779334304521E-2</v>
      </c>
      <c r="E92" s="145">
        <f t="shared" si="9"/>
        <v>40.978779334304519</v>
      </c>
      <c r="F92" s="146">
        <f t="shared" si="10"/>
        <v>29.237852587533325</v>
      </c>
      <c r="G92" s="86">
        <v>87</v>
      </c>
      <c r="H92" s="87">
        <v>0.11</v>
      </c>
      <c r="I92" s="84"/>
      <c r="J92" s="86">
        <v>87</v>
      </c>
      <c r="K92" s="87">
        <v>0.01</v>
      </c>
      <c r="T92" s="96">
        <v>18.004999999999999</v>
      </c>
      <c r="U92" s="96">
        <v>29.425108389999998</v>
      </c>
    </row>
    <row r="93" spans="1:21" ht="15.75" thickBot="1" x14ac:dyDescent="0.3">
      <c r="A93" s="75">
        <f t="shared" si="11"/>
        <v>82</v>
      </c>
      <c r="B93" s="145">
        <f t="shared" si="8"/>
        <v>1.4311699866353502</v>
      </c>
      <c r="C93" s="145">
        <f t="shared" si="6"/>
        <v>0.14482233614665699</v>
      </c>
      <c r="D93" s="145">
        <f t="shared" si="7"/>
        <v>4.1727663853343006E-2</v>
      </c>
      <c r="E93" s="145">
        <f t="shared" si="9"/>
        <v>41.727663853343003</v>
      </c>
      <c r="F93" s="146">
        <f t="shared" si="10"/>
        <v>29.170079165174752</v>
      </c>
      <c r="G93" s="86">
        <v>88</v>
      </c>
      <c r="H93" s="87">
        <v>0.11</v>
      </c>
      <c r="I93" s="84"/>
      <c r="J93" s="86">
        <v>88</v>
      </c>
      <c r="K93" s="87">
        <v>0.01</v>
      </c>
      <c r="T93" s="96">
        <v>18.004999999999999</v>
      </c>
      <c r="U93" s="96">
        <v>29.425108389999998</v>
      </c>
    </row>
    <row r="94" spans="1:21" ht="15.75" thickBot="1" x14ac:dyDescent="0.3">
      <c r="A94" s="75">
        <f t="shared" si="11"/>
        <v>83</v>
      </c>
      <c r="B94" s="145">
        <f t="shared" si="8"/>
        <v>1.4486232791552935</v>
      </c>
      <c r="C94" s="145">
        <f t="shared" si="6"/>
        <v>0.14407531917004548</v>
      </c>
      <c r="D94" s="145">
        <f t="shared" si="7"/>
        <v>4.2474680829954509E-2</v>
      </c>
      <c r="E94" s="145">
        <f t="shared" si="9"/>
        <v>42.474680829954508</v>
      </c>
      <c r="F94" s="146">
        <f t="shared" si="10"/>
        <v>29.092265072906425</v>
      </c>
      <c r="G94" s="86">
        <v>89</v>
      </c>
      <c r="H94" s="87">
        <v>0.11</v>
      </c>
      <c r="I94" s="84"/>
      <c r="J94" s="86">
        <v>89</v>
      </c>
      <c r="K94" s="87">
        <v>0.01</v>
      </c>
      <c r="T94" s="96">
        <v>18.004999999999999</v>
      </c>
      <c r="U94" s="96">
        <v>29.425108389999998</v>
      </c>
    </row>
    <row r="95" spans="1:21" ht="15.75" thickBot="1" x14ac:dyDescent="0.3">
      <c r="A95" s="75">
        <f t="shared" si="11"/>
        <v>84</v>
      </c>
      <c r="B95" s="145">
        <f t="shared" si="8"/>
        <v>1.4660765716752369</v>
      </c>
      <c r="C95" s="145">
        <f t="shared" si="6"/>
        <v>0.14333042511727717</v>
      </c>
      <c r="D95" s="145">
        <f t="shared" si="7"/>
        <v>4.3219574882722822E-2</v>
      </c>
      <c r="E95" s="145">
        <f t="shared" si="9"/>
        <v>43.219574882722824</v>
      </c>
      <c r="F95" s="146">
        <f t="shared" si="10"/>
        <v>29.004574291215736</v>
      </c>
      <c r="G95" s="86">
        <v>90</v>
      </c>
      <c r="H95" s="87">
        <v>0.11</v>
      </c>
      <c r="I95" s="84"/>
      <c r="J95" s="86">
        <v>90</v>
      </c>
      <c r="K95" s="87">
        <v>0.01</v>
      </c>
      <c r="T95" s="96">
        <v>18.004999999999999</v>
      </c>
      <c r="U95" s="96">
        <v>29.425108389999998</v>
      </c>
    </row>
    <row r="96" spans="1:21" ht="15.75" thickBot="1" x14ac:dyDescent="0.3">
      <c r="A96" s="75">
        <f t="shared" si="11"/>
        <v>85</v>
      </c>
      <c r="B96" s="145">
        <f t="shared" si="8"/>
        <v>1.4835298641951802</v>
      </c>
      <c r="C96" s="145">
        <f t="shared" si="6"/>
        <v>0.14258790510382929</v>
      </c>
      <c r="D96" s="145">
        <f t="shared" si="7"/>
        <v>4.39620948961707E-2</v>
      </c>
      <c r="E96" s="145">
        <f t="shared" si="9"/>
        <v>43.962094896170697</v>
      </c>
      <c r="F96" s="146">
        <f t="shared" si="10"/>
        <v>28.907175445703636</v>
      </c>
      <c r="G96" s="86">
        <v>91</v>
      </c>
      <c r="H96" s="87">
        <v>0.11</v>
      </c>
      <c r="I96" s="84"/>
      <c r="J96" s="86">
        <v>91</v>
      </c>
      <c r="K96" s="87">
        <v>0.01</v>
      </c>
      <c r="T96" s="96">
        <v>18.004999999999999</v>
      </c>
      <c r="U96" s="96">
        <v>29.425108389999998</v>
      </c>
    </row>
    <row r="97" spans="1:21" ht="15.75" thickBot="1" x14ac:dyDescent="0.3">
      <c r="A97" s="75">
        <f t="shared" si="11"/>
        <v>86</v>
      </c>
      <c r="B97" s="145">
        <f t="shared" si="8"/>
        <v>1.5009831567151235</v>
      </c>
      <c r="C97" s="145">
        <f t="shared" si="6"/>
        <v>0.14184800586365134</v>
      </c>
      <c r="D97" s="145">
        <f t="shared" si="7"/>
        <v>4.4701994136348649E-2</v>
      </c>
      <c r="E97" s="145">
        <f t="shared" si="9"/>
        <v>44.701994136348652</v>
      </c>
      <c r="F97" s="146">
        <f t="shared" si="10"/>
        <v>28.80024153007793</v>
      </c>
      <c r="G97" s="86">
        <v>92</v>
      </c>
      <c r="H97" s="87">
        <v>0.11</v>
      </c>
      <c r="I97" s="84"/>
      <c r="J97" s="86">
        <v>92</v>
      </c>
      <c r="K97" s="87">
        <v>0.01</v>
      </c>
      <c r="T97" s="96">
        <v>18.004999999999999</v>
      </c>
      <c r="U97" s="96">
        <v>29.425108389999998</v>
      </c>
    </row>
    <row r="98" spans="1:21" ht="15.75" thickBot="1" x14ac:dyDescent="0.3">
      <c r="A98" s="75">
        <f t="shared" si="11"/>
        <v>87</v>
      </c>
      <c r="B98" s="145">
        <f t="shared" si="8"/>
        <v>1.5184364492350666</v>
      </c>
      <c r="C98" s="145">
        <f t="shared" si="6"/>
        <v>0.14111096964074837</v>
      </c>
      <c r="D98" s="145">
        <f t="shared" si="7"/>
        <v>4.543903035925162E-2</v>
      </c>
      <c r="E98" s="145">
        <f t="shared" si="9"/>
        <v>45.439030359251618</v>
      </c>
      <c r="F98" s="146">
        <f t="shared" si="10"/>
        <v>28.683949624080164</v>
      </c>
      <c r="G98" s="86">
        <v>93</v>
      </c>
      <c r="H98" s="87">
        <v>0.11</v>
      </c>
      <c r="I98" s="84"/>
      <c r="J98" s="86">
        <v>93</v>
      </c>
      <c r="K98" s="87">
        <v>0.01</v>
      </c>
      <c r="T98" s="96">
        <v>18.004999999999999</v>
      </c>
      <c r="U98" s="96">
        <v>29.425108389999998</v>
      </c>
    </row>
    <row r="99" spans="1:21" ht="15.75" thickBot="1" x14ac:dyDescent="0.3">
      <c r="A99" s="75">
        <f t="shared" si="11"/>
        <v>88</v>
      </c>
      <c r="B99" s="145">
        <f t="shared" si="8"/>
        <v>1.5358897417550099</v>
      </c>
      <c r="C99" s="145">
        <f t="shared" si="6"/>
        <v>0.14037703408805749</v>
      </c>
      <c r="D99" s="145">
        <f t="shared" si="7"/>
        <v>4.6172965911942504E-2</v>
      </c>
      <c r="E99" s="145">
        <f t="shared" si="9"/>
        <v>46.172965911942505</v>
      </c>
      <c r="F99" s="146">
        <f t="shared" si="10"/>
        <v>28.558480607037641</v>
      </c>
      <c r="G99" s="86">
        <v>94</v>
      </c>
      <c r="H99" s="87">
        <v>0.11</v>
      </c>
      <c r="I99" s="84"/>
      <c r="J99" s="86">
        <v>94</v>
      </c>
      <c r="K99" s="87">
        <v>0.01</v>
      </c>
      <c r="T99" s="96">
        <v>18.004999999999999</v>
      </c>
      <c r="U99" s="96">
        <v>29.425108389999998</v>
      </c>
    </row>
    <row r="100" spans="1:21" ht="15.75" thickBot="1" x14ac:dyDescent="0.3">
      <c r="A100" s="75">
        <f t="shared" si="11"/>
        <v>89</v>
      </c>
      <c r="B100" s="145">
        <f t="shared" si="8"/>
        <v>1.5533430342749532</v>
      </c>
      <c r="C100" s="145">
        <f t="shared" si="6"/>
        <v>0.1396464321737208</v>
      </c>
      <c r="D100" s="145">
        <f t="shared" si="7"/>
        <v>4.6903567826279191E-2</v>
      </c>
      <c r="E100" s="145">
        <f t="shared" si="9"/>
        <v>46.903567826279193</v>
      </c>
      <c r="F100" s="146">
        <f t="shared" si="10"/>
        <v>28.42401886773348</v>
      </c>
      <c r="G100" s="86">
        <v>95</v>
      </c>
      <c r="H100" s="87">
        <v>0.11</v>
      </c>
      <c r="I100" s="84"/>
      <c r="J100" s="86">
        <v>95</v>
      </c>
      <c r="K100" s="87">
        <v>0.01</v>
      </c>
      <c r="T100" s="96">
        <v>18.004999999999999</v>
      </c>
      <c r="U100" s="96">
        <v>29.425108389999998</v>
      </c>
    </row>
    <row r="101" spans="1:21" ht="15.75" thickBot="1" x14ac:dyDescent="0.3">
      <c r="A101" s="75">
        <f t="shared" si="11"/>
        <v>90</v>
      </c>
      <c r="B101" s="145">
        <f t="shared" si="8"/>
        <v>1.5707963267948966</v>
      </c>
      <c r="C101" s="145">
        <f t="shared" si="6"/>
        <v>0.13891939209484039</v>
      </c>
      <c r="D101" s="145">
        <f t="shared" si="7"/>
        <v>4.7630607905159605E-2</v>
      </c>
      <c r="E101" s="145">
        <f t="shared" si="9"/>
        <v>47.630607905159607</v>
      </c>
      <c r="F101" s="146">
        <f t="shared" si="10"/>
        <v>28.28075201129607</v>
      </c>
      <c r="G101" s="86">
        <v>96</v>
      </c>
      <c r="H101" s="87">
        <v>0.11</v>
      </c>
      <c r="I101" s="84"/>
      <c r="J101" s="86">
        <v>96</v>
      </c>
      <c r="K101" s="87">
        <v>0.01</v>
      </c>
      <c r="T101" s="96">
        <v>18.004999999999999</v>
      </c>
      <c r="U101" s="96">
        <v>29.425108389999998</v>
      </c>
    </row>
    <row r="102" spans="1:21" ht="15.75" thickBot="1" x14ac:dyDescent="0.3">
      <c r="A102" s="75">
        <f t="shared" si="11"/>
        <v>91</v>
      </c>
      <c r="B102" s="145">
        <f t="shared" si="8"/>
        <v>1.5882496193148399</v>
      </c>
      <c r="C102" s="145">
        <f t="shared" si="6"/>
        <v>0.13819613719878254</v>
      </c>
      <c r="D102" s="145">
        <f t="shared" si="7"/>
        <v>4.8353862801217451E-2</v>
      </c>
      <c r="E102" s="145">
        <f t="shared" si="9"/>
        <v>48.353862801217453</v>
      </c>
      <c r="F102" s="146">
        <f t="shared" si="10"/>
        <v>28.128870563834301</v>
      </c>
      <c r="G102" s="86">
        <v>97</v>
      </c>
      <c r="H102" s="87">
        <v>0.11</v>
      </c>
      <c r="I102" s="84"/>
      <c r="J102" s="86">
        <v>97</v>
      </c>
      <c r="K102" s="87">
        <v>0.01</v>
      </c>
      <c r="T102" s="96">
        <v>18.004999999999999</v>
      </c>
      <c r="U102" s="96">
        <v>29.425108389999998</v>
      </c>
    </row>
    <row r="103" spans="1:21" ht="15.75" thickBot="1" x14ac:dyDescent="0.3">
      <c r="A103" s="75">
        <f t="shared" si="11"/>
        <v>92</v>
      </c>
      <c r="B103" s="145">
        <f t="shared" si="8"/>
        <v>1.6057029118347832</v>
      </c>
      <c r="C103" s="145">
        <f t="shared" si="6"/>
        <v>0.13747688591207965</v>
      </c>
      <c r="D103" s="145">
        <f t="shared" si="7"/>
        <v>4.9073114087920339E-2</v>
      </c>
      <c r="E103" s="145">
        <f t="shared" si="9"/>
        <v>49.073114087920338</v>
      </c>
      <c r="F103" s="146">
        <f t="shared" si="10"/>
        <v>27.968567675544346</v>
      </c>
      <c r="G103" s="86">
        <v>98</v>
      </c>
      <c r="H103" s="87">
        <v>0.11</v>
      </c>
      <c r="I103" s="84"/>
      <c r="J103" s="86">
        <v>98</v>
      </c>
      <c r="K103" s="87">
        <v>0.01</v>
      </c>
      <c r="T103" s="96">
        <v>18.004999999999999</v>
      </c>
      <c r="U103" s="96">
        <v>29.425108389999998</v>
      </c>
    </row>
    <row r="104" spans="1:21" ht="15.75" thickBot="1" x14ac:dyDescent="0.3">
      <c r="A104" s="75">
        <f t="shared" si="11"/>
        <v>93</v>
      </c>
      <c r="B104" s="145">
        <f t="shared" si="8"/>
        <v>1.6231562043547265</v>
      </c>
      <c r="C104" s="145">
        <f t="shared" si="6"/>
        <v>0.13676185167695976</v>
      </c>
      <c r="D104" s="145">
        <f t="shared" si="7"/>
        <v>4.9788148323040238E-2</v>
      </c>
      <c r="E104" s="145">
        <f t="shared" si="9"/>
        <v>49.78814832304024</v>
      </c>
      <c r="F104" s="146">
        <f t="shared" si="10"/>
        <v>27.800038823019737</v>
      </c>
      <c r="G104" s="86">
        <v>99</v>
      </c>
      <c r="H104" s="87">
        <v>0.11</v>
      </c>
      <c r="I104" s="84"/>
      <c r="J104" s="86">
        <v>99</v>
      </c>
      <c r="K104" s="87">
        <v>0.01</v>
      </c>
      <c r="T104" s="96">
        <v>18.004999999999999</v>
      </c>
      <c r="U104" s="96">
        <v>29.425108389999998</v>
      </c>
    </row>
    <row r="105" spans="1:21" ht="15.75" thickBot="1" x14ac:dyDescent="0.3">
      <c r="A105" s="75">
        <f t="shared" si="11"/>
        <v>94</v>
      </c>
      <c r="B105" s="145">
        <f t="shared" si="8"/>
        <v>1.6406094968746698</v>
      </c>
      <c r="C105" s="145">
        <f t="shared" si="6"/>
        <v>0.13605124289551454</v>
      </c>
      <c r="D105" s="145">
        <f t="shared" si="7"/>
        <v>5.0498757104485453E-2</v>
      </c>
      <c r="E105" s="145">
        <f t="shared" si="9"/>
        <v>50.498757104485456</v>
      </c>
      <c r="F105" s="146">
        <f t="shared" si="10"/>
        <v>27.623481511486776</v>
      </c>
      <c r="G105" s="86">
        <v>100</v>
      </c>
      <c r="H105" s="87">
        <v>0.11</v>
      </c>
      <c r="I105" s="84"/>
      <c r="J105" s="86">
        <v>100</v>
      </c>
      <c r="K105" s="87">
        <v>0.02</v>
      </c>
      <c r="T105" s="96">
        <v>18.004999999999999</v>
      </c>
      <c r="U105" s="96">
        <v>29.425108389999998</v>
      </c>
    </row>
    <row r="106" spans="1:21" ht="15.75" thickBot="1" x14ac:dyDescent="0.3">
      <c r="A106" s="75">
        <f t="shared" si="11"/>
        <v>95</v>
      </c>
      <c r="B106" s="145">
        <f t="shared" si="8"/>
        <v>1.6580627893946132</v>
      </c>
      <c r="C106" s="145">
        <f t="shared" si="6"/>
        <v>0.1353452628814989</v>
      </c>
      <c r="D106" s="145">
        <f t="shared" si="7"/>
        <v>5.1204737118501098E-2</v>
      </c>
      <c r="E106" s="145">
        <f t="shared" si="9"/>
        <v>51.2047371185011</v>
      </c>
      <c r="F106" s="146">
        <f t="shared" si="10"/>
        <v>27.439094977697518</v>
      </c>
      <c r="G106" s="86">
        <v>101</v>
      </c>
      <c r="H106" s="87">
        <v>0.11</v>
      </c>
      <c r="I106" s="84"/>
      <c r="J106" s="86">
        <v>101</v>
      </c>
      <c r="K106" s="87">
        <v>0.03</v>
      </c>
      <c r="T106" s="96">
        <v>18.004999999999999</v>
      </c>
      <c r="U106" s="96">
        <v>29.425108389999998</v>
      </c>
    </row>
    <row r="107" spans="1:21" ht="15.75" thickBot="1" x14ac:dyDescent="0.3">
      <c r="A107" s="75">
        <f t="shared" si="11"/>
        <v>96</v>
      </c>
      <c r="B107" s="145">
        <f t="shared" si="8"/>
        <v>1.6755160819145565</v>
      </c>
      <c r="C107" s="145">
        <f t="shared" si="6"/>
        <v>0.13464410981973518</v>
      </c>
      <c r="D107" s="145">
        <f t="shared" si="7"/>
        <v>5.1905890180264813E-2</v>
      </c>
      <c r="E107" s="145">
        <f t="shared" si="9"/>
        <v>51.905890180264812</v>
      </c>
      <c r="F107" s="146">
        <f t="shared" si="10"/>
        <v>27.247079894212657</v>
      </c>
      <c r="G107" s="86">
        <v>102</v>
      </c>
      <c r="H107" s="87">
        <v>0.11</v>
      </c>
      <c r="I107" s="84"/>
      <c r="J107" s="86">
        <v>102</v>
      </c>
      <c r="K107" s="87">
        <v>0.04</v>
      </c>
      <c r="T107" s="96">
        <v>18.004999999999999</v>
      </c>
      <c r="U107" s="96">
        <v>29.425108389999998</v>
      </c>
    </row>
    <row r="108" spans="1:21" ht="15.75" thickBot="1" x14ac:dyDescent="0.3">
      <c r="A108" s="75">
        <f t="shared" si="11"/>
        <v>97</v>
      </c>
      <c r="B108" s="145">
        <f t="shared" si="8"/>
        <v>1.6929693744344996</v>
      </c>
      <c r="C108" s="145">
        <f t="shared" si="6"/>
        <v>0.13394797673307773</v>
      </c>
      <c r="D108" s="145">
        <f t="shared" si="7"/>
        <v>5.260202326692226E-2</v>
      </c>
      <c r="E108" s="145">
        <f t="shared" si="9"/>
        <v>52.602023266922259</v>
      </c>
      <c r="F108" s="146">
        <f t="shared" si="10"/>
        <v>27.047638075762745</v>
      </c>
      <c r="G108" s="86">
        <v>103</v>
      </c>
      <c r="H108" s="87">
        <v>0.11</v>
      </c>
      <c r="I108" s="84"/>
      <c r="J108" s="86">
        <v>103</v>
      </c>
      <c r="K108" s="87">
        <v>0.05</v>
      </c>
      <c r="T108" s="96">
        <v>18.004999999999999</v>
      </c>
      <c r="U108" s="96">
        <v>29.425108389999998</v>
      </c>
    </row>
    <row r="109" spans="1:21" ht="15.75" thickBot="1" x14ac:dyDescent="0.3">
      <c r="A109" s="75">
        <f t="shared" si="11"/>
        <v>98</v>
      </c>
      <c r="B109" s="145">
        <f t="shared" si="8"/>
        <v>1.7104226669544429</v>
      </c>
      <c r="C109" s="145">
        <f t="shared" si="6"/>
        <v>0.13325705145687555</v>
      </c>
      <c r="D109" s="145">
        <f t="shared" si="7"/>
        <v>5.3292948543124441E-2</v>
      </c>
      <c r="E109" s="145">
        <f t="shared" si="9"/>
        <v>53.292948543124439</v>
      </c>
      <c r="F109" s="146">
        <f t="shared" si="10"/>
        <v>26.840972188396218</v>
      </c>
      <c r="G109" s="86">
        <v>104</v>
      </c>
      <c r="H109" s="87">
        <v>0.11</v>
      </c>
      <c r="I109" s="84"/>
      <c r="J109" s="86">
        <v>104</v>
      </c>
      <c r="K109" s="87">
        <v>7.0000000000000007E-2</v>
      </c>
      <c r="T109" s="96">
        <v>18.004999999999999</v>
      </c>
      <c r="U109" s="96">
        <v>29.425108389999998</v>
      </c>
    </row>
    <row r="110" spans="1:21" ht="15.75" thickBot="1" x14ac:dyDescent="0.3">
      <c r="A110" s="75">
        <f t="shared" si="11"/>
        <v>99</v>
      </c>
      <c r="B110" s="145">
        <f t="shared" si="8"/>
        <v>1.7278759594743862</v>
      </c>
      <c r="C110" s="145">
        <f t="shared" si="6"/>
        <v>0.13257151662085229</v>
      </c>
      <c r="D110" s="145">
        <f t="shared" si="7"/>
        <v>5.3978483379147707E-2</v>
      </c>
      <c r="E110" s="145">
        <f t="shared" si="9"/>
        <v>53.978483379147704</v>
      </c>
      <c r="F110" s="146">
        <f t="shared" si="10"/>
        <v>26.627285462105966</v>
      </c>
      <c r="G110" s="86">
        <v>105</v>
      </c>
      <c r="H110" s="87">
        <v>0.11</v>
      </c>
      <c r="I110" s="84"/>
      <c r="J110" s="86">
        <v>105</v>
      </c>
      <c r="K110" s="87">
        <v>0.09</v>
      </c>
      <c r="T110" s="96">
        <v>18.004999999999999</v>
      </c>
      <c r="U110" s="96">
        <v>29.425108389999998</v>
      </c>
    </row>
    <row r="111" spans="1:21" ht="15.75" thickBot="1" x14ac:dyDescent="0.3">
      <c r="A111" s="75">
        <f t="shared" si="11"/>
        <v>100</v>
      </c>
      <c r="B111" s="145">
        <f t="shared" si="8"/>
        <v>1.7453292519943295</v>
      </c>
      <c r="C111" s="145">
        <f t="shared" si="6"/>
        <v>0.13189154963830602</v>
      </c>
      <c r="D111" s="145">
        <f t="shared" si="7"/>
        <v>5.4658450361693978E-2</v>
      </c>
      <c r="E111" s="145">
        <f t="shared" si="9"/>
        <v>54.65845036169398</v>
      </c>
      <c r="F111" s="146">
        <f t="shared" si="10"/>
        <v>26.406781407576243</v>
      </c>
      <c r="G111" s="86">
        <v>106</v>
      </c>
      <c r="H111" s="87">
        <v>0.11</v>
      </c>
      <c r="I111" s="84"/>
      <c r="J111" s="86">
        <v>106</v>
      </c>
      <c r="K111" s="87">
        <v>0.1</v>
      </c>
      <c r="T111" s="96">
        <v>18.004999999999999</v>
      </c>
      <c r="U111" s="96">
        <v>29.425108389999998</v>
      </c>
    </row>
    <row r="112" spans="1:21" ht="15.75" thickBot="1" x14ac:dyDescent="0.3">
      <c r="A112" s="75">
        <f t="shared" si="11"/>
        <v>101</v>
      </c>
      <c r="B112" s="145">
        <f t="shared" si="8"/>
        <v>1.7627825445142729</v>
      </c>
      <c r="C112" s="145">
        <f t="shared" si="6"/>
        <v>0.13121732270251504</v>
      </c>
      <c r="D112" s="145">
        <f t="shared" si="7"/>
        <v>5.533267729748495E-2</v>
      </c>
      <c r="E112" s="145">
        <f t="shared" si="9"/>
        <v>55.332677297484949</v>
      </c>
      <c r="F112" s="146">
        <f t="shared" si="10"/>
        <v>26.179663537702794</v>
      </c>
      <c r="G112" s="86">
        <v>107</v>
      </c>
      <c r="H112" s="87">
        <v>0.11</v>
      </c>
      <c r="I112" s="84"/>
      <c r="J112" s="86">
        <v>107</v>
      </c>
      <c r="K112" s="87">
        <v>0.12</v>
      </c>
      <c r="T112" s="96">
        <v>18.004999999999999</v>
      </c>
      <c r="U112" s="96">
        <v>29.425108389999998</v>
      </c>
    </row>
    <row r="113" spans="1:21" ht="15.75" thickBot="1" x14ac:dyDescent="0.3">
      <c r="A113" s="75">
        <f t="shared" si="11"/>
        <v>102</v>
      </c>
      <c r="B113" s="145">
        <f t="shared" si="8"/>
        <v>1.7802358370342162</v>
      </c>
      <c r="C113" s="145">
        <f t="shared" si="6"/>
        <v>0.13054900279021869</v>
      </c>
      <c r="D113" s="145">
        <f t="shared" si="7"/>
        <v>5.60009972097813E-2</v>
      </c>
      <c r="E113" s="145">
        <f t="shared" si="9"/>
        <v>56.000997209781303</v>
      </c>
      <c r="F113" s="146">
        <f t="shared" si="10"/>
        <v>25.946135094499294</v>
      </c>
      <c r="G113" s="86">
        <v>108</v>
      </c>
      <c r="H113" s="87">
        <v>0.11</v>
      </c>
      <c r="I113" s="84"/>
      <c r="J113" s="86">
        <v>108</v>
      </c>
      <c r="K113" s="87">
        <v>0.14000000000000001</v>
      </c>
      <c r="T113" s="96">
        <v>18.004999999999999</v>
      </c>
      <c r="U113" s="96">
        <v>29.425108389999998</v>
      </c>
    </row>
    <row r="114" spans="1:21" ht="15.75" thickBot="1" x14ac:dyDescent="0.3">
      <c r="A114" s="75">
        <f t="shared" si="11"/>
        <v>103</v>
      </c>
      <c r="B114" s="145">
        <f t="shared" si="8"/>
        <v>1.7976891295541595</v>
      </c>
      <c r="C114" s="145">
        <f t="shared" si="6"/>
        <v>0.1298867516720279</v>
      </c>
      <c r="D114" s="145">
        <f t="shared" si="7"/>
        <v>5.6663248327972093E-2</v>
      </c>
      <c r="E114" s="145">
        <f t="shared" si="9"/>
        <v>56.663248327972092</v>
      </c>
      <c r="F114" s="146">
        <f t="shared" si="10"/>
        <v>25.706398781971995</v>
      </c>
      <c r="G114" s="86">
        <v>109</v>
      </c>
      <c r="H114" s="87">
        <v>0.11</v>
      </c>
      <c r="I114" s="84"/>
      <c r="J114" s="86">
        <v>109</v>
      </c>
      <c r="K114" s="87">
        <v>0.15</v>
      </c>
      <c r="T114" s="96">
        <v>18.004999999999999</v>
      </c>
      <c r="U114" s="96">
        <v>29.425108389999998</v>
      </c>
    </row>
    <row r="115" spans="1:21" ht="15.75" thickBot="1" x14ac:dyDescent="0.3">
      <c r="A115" s="75">
        <f t="shared" si="11"/>
        <v>104</v>
      </c>
      <c r="B115" s="145">
        <f t="shared" si="8"/>
        <v>1.8151424220741028</v>
      </c>
      <c r="C115" s="145">
        <f t="shared" si="6"/>
        <v>0.12923072592960475</v>
      </c>
      <c r="D115" s="145">
        <f t="shared" si="7"/>
        <v>5.7319274070395249E-2</v>
      </c>
      <c r="E115" s="145">
        <f t="shared" si="9"/>
        <v>57.319274070395245</v>
      </c>
      <c r="F115" s="146">
        <f t="shared" si="10"/>
        <v>25.460656505526494</v>
      </c>
      <c r="G115" s="86">
        <v>110</v>
      </c>
      <c r="H115" s="87">
        <v>0.11</v>
      </c>
      <c r="I115" s="84"/>
      <c r="J115" s="86">
        <v>110</v>
      </c>
      <c r="K115" s="87">
        <v>0.17</v>
      </c>
      <c r="T115" s="96">
        <v>18.004999999999999</v>
      </c>
      <c r="U115" s="96">
        <v>29.425108389999998</v>
      </c>
    </row>
    <row r="116" spans="1:21" ht="15.75" thickBot="1" x14ac:dyDescent="0.3">
      <c r="A116" s="75">
        <f t="shared" si="11"/>
        <v>105</v>
      </c>
      <c r="B116" s="145">
        <f t="shared" si="8"/>
        <v>1.8325957145940461</v>
      </c>
      <c r="C116" s="145">
        <f t="shared" si="6"/>
        <v>0.1285810769794368</v>
      </c>
      <c r="D116" s="145">
        <f t="shared" si="7"/>
        <v>5.7968923020563196E-2</v>
      </c>
      <c r="E116" s="145">
        <f t="shared" si="9"/>
        <v>57.968923020563196</v>
      </c>
      <c r="F116" s="146">
        <f t="shared" si="10"/>
        <v>25.209109118425193</v>
      </c>
      <c r="G116" s="86">
        <v>111</v>
      </c>
      <c r="H116" s="87">
        <v>0.11</v>
      </c>
      <c r="I116" s="84"/>
      <c r="J116" s="86">
        <v>111</v>
      </c>
      <c r="K116" s="87">
        <v>0.19</v>
      </c>
      <c r="T116" s="96">
        <v>18.004999999999999</v>
      </c>
      <c r="U116" s="96">
        <v>29.425108389999998</v>
      </c>
    </row>
    <row r="117" spans="1:21" ht="15.75" thickBot="1" x14ac:dyDescent="0.3">
      <c r="A117" s="75">
        <f t="shared" si="11"/>
        <v>106</v>
      </c>
      <c r="B117" s="145">
        <f t="shared" si="8"/>
        <v>1.8500490071139892</v>
      </c>
      <c r="C117" s="145">
        <f t="shared" si="6"/>
        <v>0.12793795110301884</v>
      </c>
      <c r="D117" s="145">
        <f t="shared" si="7"/>
        <v>5.8612048896981156E-2</v>
      </c>
      <c r="E117" s="145">
        <f t="shared" si="9"/>
        <v>58.612048896981157</v>
      </c>
      <c r="F117" s="146">
        <f t="shared" si="10"/>
        <v>24.951956175796013</v>
      </c>
      <c r="G117" s="86">
        <v>112</v>
      </c>
      <c r="H117" s="87">
        <v>0.12</v>
      </c>
      <c r="I117" s="84"/>
      <c r="J117" s="86">
        <v>112</v>
      </c>
      <c r="K117" s="87">
        <v>0.2</v>
      </c>
      <c r="T117" s="96">
        <v>18.004999999999999</v>
      </c>
      <c r="U117" s="96">
        <v>29.425108389999998</v>
      </c>
    </row>
    <row r="118" spans="1:21" ht="15.75" thickBot="1" x14ac:dyDescent="0.3">
      <c r="A118" s="75">
        <f t="shared" si="11"/>
        <v>107</v>
      </c>
      <c r="B118" s="145">
        <f t="shared" si="8"/>
        <v>1.8675022996339325</v>
      </c>
      <c r="C118" s="145">
        <f t="shared" si="6"/>
        <v>0.12730148948324213</v>
      </c>
      <c r="D118" s="145">
        <f t="shared" si="7"/>
        <v>5.9248510516757863E-2</v>
      </c>
      <c r="E118" s="145">
        <f t="shared" si="9"/>
        <v>59.248510516757861</v>
      </c>
      <c r="F118" s="146">
        <f t="shared" si="10"/>
        <v>24.68939569664165</v>
      </c>
      <c r="G118" s="86">
        <v>113</v>
      </c>
      <c r="H118" s="87">
        <v>0.13</v>
      </c>
      <c r="I118" s="84"/>
      <c r="J118" s="86">
        <v>113</v>
      </c>
      <c r="K118" s="87">
        <v>0.22</v>
      </c>
      <c r="T118" s="96">
        <v>18.004999999999999</v>
      </c>
      <c r="U118" s="96">
        <v>29.425108389999998</v>
      </c>
    </row>
    <row r="119" spans="1:21" ht="15.75" thickBot="1" x14ac:dyDescent="0.3">
      <c r="A119" s="75">
        <f t="shared" si="11"/>
        <v>108</v>
      </c>
      <c r="B119" s="145">
        <f t="shared" si="8"/>
        <v>1.8849555921538759</v>
      </c>
      <c r="C119" s="145">
        <f t="shared" si="6"/>
        <v>0.1266718282467808</v>
      </c>
      <c r="D119" s="145">
        <f t="shared" si="7"/>
        <v>5.9878171753219189E-2</v>
      </c>
      <c r="E119" s="145">
        <f t="shared" si="9"/>
        <v>59.878171753219192</v>
      </c>
      <c r="F119" s="146">
        <f t="shared" si="10"/>
        <v>24.421623934266627</v>
      </c>
      <c r="G119" s="86">
        <v>114</v>
      </c>
      <c r="H119" s="87">
        <v>0.14000000000000001</v>
      </c>
      <c r="I119" s="84"/>
      <c r="J119" s="86">
        <v>114</v>
      </c>
      <c r="K119" s="87">
        <v>0.24</v>
      </c>
      <c r="T119" s="96">
        <v>18.004999999999999</v>
      </c>
      <c r="U119" s="96">
        <v>29.425108389999998</v>
      </c>
    </row>
    <row r="120" spans="1:21" ht="15.75" thickBot="1" x14ac:dyDescent="0.3">
      <c r="A120" s="75">
        <f t="shared" si="11"/>
        <v>109</v>
      </c>
      <c r="B120" s="145">
        <f t="shared" si="8"/>
        <v>1.9024088846738192</v>
      </c>
      <c r="C120" s="145">
        <f t="shared" si="6"/>
        <v>0.1260490985122541</v>
      </c>
      <c r="D120" s="145">
        <f t="shared" si="7"/>
        <v>6.0500901487745895E-2</v>
      </c>
      <c r="E120" s="145">
        <f t="shared" si="9"/>
        <v>60.500901487745892</v>
      </c>
      <c r="F120" s="146">
        <f t="shared" si="10"/>
        <v>24.148835155518885</v>
      </c>
      <c r="G120" s="86">
        <v>115</v>
      </c>
      <c r="H120" s="87">
        <v>0.15</v>
      </c>
      <c r="I120" s="84"/>
      <c r="J120" s="86">
        <v>115</v>
      </c>
      <c r="K120" s="87">
        <v>0.26</v>
      </c>
      <c r="T120" s="96">
        <v>18.004999999999999</v>
      </c>
      <c r="U120" s="96">
        <v>29.425108389999998</v>
      </c>
    </row>
    <row r="121" spans="1:21" ht="15.75" thickBot="1" x14ac:dyDescent="0.3">
      <c r="A121" s="75">
        <f t="shared" si="11"/>
        <v>110</v>
      </c>
      <c r="B121" s="145">
        <f t="shared" si="8"/>
        <v>1.9198621771937625</v>
      </c>
      <c r="C121" s="145">
        <f t="shared" si="6"/>
        <v>0.12543342644393368</v>
      </c>
      <c r="D121" s="145">
        <f t="shared" si="7"/>
        <v>6.1116573556066311E-2</v>
      </c>
      <c r="E121" s="145">
        <f t="shared" si="9"/>
        <v>61.116573556066314</v>
      </c>
      <c r="F121" s="146">
        <f t="shared" si="10"/>
        <v>23.87122142917281</v>
      </c>
      <c r="G121" s="86">
        <v>116</v>
      </c>
      <c r="H121" s="87">
        <v>0.16</v>
      </c>
      <c r="I121" s="84"/>
      <c r="J121" s="86">
        <v>116</v>
      </c>
      <c r="K121" s="87">
        <v>0.27</v>
      </c>
      <c r="T121" s="96">
        <v>18.004999999999999</v>
      </c>
      <c r="U121" s="96">
        <v>29.425108389999998</v>
      </c>
    </row>
    <row r="122" spans="1:21" ht="15.75" thickBot="1" x14ac:dyDescent="0.3">
      <c r="A122" s="75">
        <f t="shared" si="11"/>
        <v>111</v>
      </c>
      <c r="B122" s="145">
        <f t="shared" si="8"/>
        <v>1.9373154697137058</v>
      </c>
      <c r="C122" s="145">
        <f t="shared" si="6"/>
        <v>0.12482493331075806</v>
      </c>
      <c r="D122" s="145">
        <f t="shared" si="7"/>
        <v>6.1725066689241936E-2</v>
      </c>
      <c r="E122" s="145">
        <f t="shared" si="9"/>
        <v>61.725066689241935</v>
      </c>
      <c r="F122" s="146">
        <f t="shared" si="10"/>
        <v>23.588972423758403</v>
      </c>
      <c r="G122" s="86">
        <v>117</v>
      </c>
      <c r="H122" s="87">
        <v>0.18</v>
      </c>
      <c r="I122" s="84"/>
      <c r="J122" s="86">
        <v>117</v>
      </c>
      <c r="K122" s="87">
        <v>0.28999999999999998</v>
      </c>
      <c r="T122" s="96">
        <v>18.004999999999999</v>
      </c>
      <c r="U122" s="96">
        <v>29.425108389999998</v>
      </c>
    </row>
    <row r="123" spans="1:21" ht="15.75" thickBot="1" x14ac:dyDescent="0.3">
      <c r="A123" s="75">
        <f t="shared" si="11"/>
        <v>112</v>
      </c>
      <c r="B123" s="145">
        <f t="shared" si="8"/>
        <v>1.9547687622336491</v>
      </c>
      <c r="C123" s="145">
        <f t="shared" si="6"/>
        <v>0.12422373555040761</v>
      </c>
      <c r="D123" s="145">
        <f t="shared" si="7"/>
        <v>6.2326264449592383E-2</v>
      </c>
      <c r="E123" s="145">
        <f t="shared" si="9"/>
        <v>62.326264449592387</v>
      </c>
      <c r="F123" s="146">
        <f t="shared" si="10"/>
        <v>23.302275215116182</v>
      </c>
      <c r="G123" s="86">
        <v>118</v>
      </c>
      <c r="H123" s="87">
        <v>0.2</v>
      </c>
      <c r="I123" s="84"/>
      <c r="J123" s="86">
        <v>118</v>
      </c>
      <c r="K123" s="87">
        <v>0.3</v>
      </c>
      <c r="T123" s="96">
        <v>18.004999999999999</v>
      </c>
      <c r="U123" s="96">
        <v>29.425108389999998</v>
      </c>
    </row>
    <row r="124" spans="1:21" ht="15.75" thickBot="1" x14ac:dyDescent="0.3">
      <c r="A124" s="75">
        <f t="shared" si="11"/>
        <v>113</v>
      </c>
      <c r="B124" s="145">
        <f t="shared" si="8"/>
        <v>1.9722220547535925</v>
      </c>
      <c r="C124" s="145">
        <f t="shared" si="6"/>
        <v>0.123629944838188</v>
      </c>
      <c r="D124" s="145">
        <f t="shared" si="7"/>
        <v>6.2920055161811997E-2</v>
      </c>
      <c r="E124" s="145">
        <f t="shared" si="9"/>
        <v>62.920055161811995</v>
      </c>
      <c r="F124" s="146">
        <f t="shared" si="10"/>
        <v>23.011314103891237</v>
      </c>
      <c r="G124" s="86">
        <v>119</v>
      </c>
      <c r="H124" s="87">
        <v>0.22</v>
      </c>
      <c r="I124" s="84"/>
      <c r="J124" s="86">
        <v>119</v>
      </c>
      <c r="K124" s="87">
        <v>0.32</v>
      </c>
      <c r="T124" s="96">
        <v>18.004999999999999</v>
      </c>
      <c r="U124" s="96">
        <v>29.425108389999998</v>
      </c>
    </row>
    <row r="125" spans="1:21" ht="15.75" thickBot="1" x14ac:dyDescent="0.3">
      <c r="A125" s="75">
        <f t="shared" si="11"/>
        <v>114</v>
      </c>
      <c r="B125" s="145">
        <f t="shared" si="8"/>
        <v>1.9896753472735358</v>
      </c>
      <c r="C125" s="145">
        <f t="shared" si="6"/>
        <v>0.12304366816046447</v>
      </c>
      <c r="D125" s="145">
        <f t="shared" si="7"/>
        <v>6.3506331839535524E-2</v>
      </c>
      <c r="E125" s="145">
        <f t="shared" si="9"/>
        <v>63.506331839535527</v>
      </c>
      <c r="F125" s="146">
        <f t="shared" si="10"/>
        <v>22.71627044314166</v>
      </c>
      <c r="G125" s="86">
        <v>120</v>
      </c>
      <c r="H125" s="87">
        <v>0.23</v>
      </c>
      <c r="I125" s="84"/>
      <c r="J125" s="86">
        <v>120</v>
      </c>
      <c r="K125" s="87">
        <v>0.34</v>
      </c>
      <c r="T125" s="96">
        <v>18.004999999999999</v>
      </c>
      <c r="U125" s="96">
        <v>29.425108389999998</v>
      </c>
    </row>
    <row r="126" spans="1:21" ht="15.75" thickBot="1" x14ac:dyDescent="0.3">
      <c r="A126" s="75">
        <f t="shared" si="11"/>
        <v>115</v>
      </c>
      <c r="B126" s="145">
        <f t="shared" si="8"/>
        <v>2.0071286397934789</v>
      </c>
      <c r="C126" s="145">
        <f t="shared" si="6"/>
        <v>0.12246500789238586</v>
      </c>
      <c r="D126" s="145">
        <f t="shared" si="7"/>
        <v>6.4084992107614133E-2</v>
      </c>
      <c r="E126" s="145">
        <f t="shared" si="9"/>
        <v>64.084992107614127</v>
      </c>
      <c r="F126" s="146">
        <f t="shared" si="10"/>
        <v>22.417322476229838</v>
      </c>
      <c r="G126" s="86">
        <v>121</v>
      </c>
      <c r="H126" s="87">
        <v>0.25</v>
      </c>
      <c r="I126" s="84"/>
      <c r="J126" s="86">
        <v>121</v>
      </c>
      <c r="K126" s="87">
        <v>0.36</v>
      </c>
      <c r="T126" s="96">
        <v>18.004999999999999</v>
      </c>
      <c r="U126" s="96">
        <v>29.425108389999998</v>
      </c>
    </row>
    <row r="127" spans="1:21" ht="15.75" thickBot="1" x14ac:dyDescent="0.3">
      <c r="A127" s="75">
        <f t="shared" si="11"/>
        <v>116</v>
      </c>
      <c r="B127" s="145">
        <f t="shared" si="8"/>
        <v>2.0245819323134224</v>
      </c>
      <c r="C127" s="145">
        <f t="shared" si="6"/>
        <v>0.12189406187963217</v>
      </c>
      <c r="D127" s="145">
        <f t="shared" si="7"/>
        <v>6.4655938120367823E-2</v>
      </c>
      <c r="E127" s="145">
        <f t="shared" si="9"/>
        <v>64.655938120367821</v>
      </c>
      <c r="F127" s="146">
        <f t="shared" si="10"/>
        <v>22.114645185087298</v>
      </c>
      <c r="G127" s="86">
        <v>122</v>
      </c>
      <c r="H127" s="87">
        <v>0.27</v>
      </c>
      <c r="I127" s="84"/>
      <c r="J127" s="86">
        <v>122</v>
      </c>
      <c r="K127" s="87">
        <v>0.38</v>
      </c>
      <c r="T127" s="96">
        <v>18.004999999999999</v>
      </c>
      <c r="U127" s="96">
        <v>29.425108389999998</v>
      </c>
    </row>
    <row r="128" spans="1:21" ht="15.75" thickBot="1" x14ac:dyDescent="0.3">
      <c r="A128" s="75">
        <f t="shared" si="11"/>
        <v>117</v>
      </c>
      <c r="B128" s="145">
        <f t="shared" si="8"/>
        <v>2.0420352248333655</v>
      </c>
      <c r="C128" s="145">
        <f t="shared" si="6"/>
        <v>0.12133092352391985</v>
      </c>
      <c r="D128" s="145">
        <f t="shared" si="7"/>
        <v>6.5219076476080148E-2</v>
      </c>
      <c r="E128" s="145">
        <f t="shared" si="9"/>
        <v>65.219076476080147</v>
      </c>
      <c r="F128" s="146">
        <f t="shared" si="10"/>
        <v>21.808410148920501</v>
      </c>
      <c r="G128" s="86">
        <v>123</v>
      </c>
      <c r="H128" s="87">
        <v>0.28999999999999998</v>
      </c>
      <c r="I128" s="84"/>
      <c r="J128" s="86">
        <v>123</v>
      </c>
      <c r="K128" s="87">
        <v>0.4</v>
      </c>
      <c r="T128" s="96">
        <v>18.004999999999999</v>
      </c>
      <c r="U128" s="96">
        <v>29.425108389999998</v>
      </c>
    </row>
    <row r="129" spans="1:21" ht="15.75" thickBot="1" x14ac:dyDescent="0.3">
      <c r="A129" s="75">
        <f t="shared" si="11"/>
        <v>118</v>
      </c>
      <c r="B129" s="145">
        <f t="shared" si="8"/>
        <v>2.0594885173533091</v>
      </c>
      <c r="C129" s="145">
        <f t="shared" si="6"/>
        <v>0.12077568187199522</v>
      </c>
      <c r="D129" s="145">
        <f t="shared" si="7"/>
        <v>6.5774318128004772E-2</v>
      </c>
      <c r="E129" s="145">
        <f t="shared" si="9"/>
        <v>65.774318128004765</v>
      </c>
      <c r="F129" s="146">
        <f t="shared" si="10"/>
        <v>21.49878541340712</v>
      </c>
      <c r="G129" s="86">
        <v>124</v>
      </c>
      <c r="H129" s="87">
        <v>0.3</v>
      </c>
      <c r="I129" s="84"/>
      <c r="J129" s="86">
        <v>124</v>
      </c>
      <c r="K129" s="87">
        <v>0.43</v>
      </c>
      <c r="T129" s="96">
        <v>18.004999999999999</v>
      </c>
      <c r="U129" s="96">
        <v>29.425108389999998</v>
      </c>
    </row>
    <row r="130" spans="1:21" ht="15.75" thickBot="1" x14ac:dyDescent="0.3">
      <c r="A130" s="75">
        <f t="shared" si="11"/>
        <v>119</v>
      </c>
      <c r="B130" s="145">
        <f t="shared" si="8"/>
        <v>2.0769418098732522</v>
      </c>
      <c r="C130" s="145">
        <f t="shared" si="6"/>
        <v>0.12022842170784769</v>
      </c>
      <c r="D130" s="145">
        <f t="shared" si="7"/>
        <v>6.6321578292152308E-2</v>
      </c>
      <c r="E130" s="145">
        <f t="shared" si="9"/>
        <v>66.32157829215231</v>
      </c>
      <c r="F130" s="146">
        <f t="shared" si="10"/>
        <v>21.185935370361356</v>
      </c>
      <c r="G130" s="86">
        <v>125</v>
      </c>
      <c r="H130" s="87">
        <v>0.32</v>
      </c>
      <c r="I130" s="84"/>
      <c r="J130" s="86">
        <v>125</v>
      </c>
      <c r="K130" s="87">
        <v>0.47</v>
      </c>
      <c r="T130" s="96">
        <v>18.004999999999999</v>
      </c>
      <c r="U130" s="96">
        <v>29.425108389999998</v>
      </c>
    </row>
    <row r="131" spans="1:21" ht="15.75" thickBot="1" x14ac:dyDescent="0.3">
      <c r="A131" s="75">
        <f t="shared" si="11"/>
        <v>120</v>
      </c>
      <c r="B131" s="145">
        <f t="shared" si="8"/>
        <v>2.0943951023931953</v>
      </c>
      <c r="C131" s="145">
        <f t="shared" si="6"/>
        <v>0.11968922364787413</v>
      </c>
      <c r="D131" s="145">
        <f t="shared" si="7"/>
        <v>6.6860776352125867E-2</v>
      </c>
      <c r="E131" s="145">
        <f t="shared" si="9"/>
        <v>66.860776352125868</v>
      </c>
      <c r="F131" s="146">
        <f t="shared" si="10"/>
        <v>20.870020647836711</v>
      </c>
      <c r="G131" s="86">
        <v>126</v>
      </c>
      <c r="H131" s="87">
        <v>0.34</v>
      </c>
      <c r="I131" s="84"/>
      <c r="J131" s="86">
        <v>126</v>
      </c>
      <c r="K131" s="87">
        <v>0.5</v>
      </c>
      <c r="T131" s="96">
        <v>18.004999999999999</v>
      </c>
      <c r="U131" s="96">
        <v>29.425108389999998</v>
      </c>
    </row>
    <row r="132" spans="1:21" ht="15.75" thickBot="1" x14ac:dyDescent="0.3">
      <c r="A132" s="75">
        <f t="shared" si="11"/>
        <v>121</v>
      </c>
      <c r="B132" s="145">
        <f t="shared" si="8"/>
        <v>2.1118483949131388</v>
      </c>
      <c r="C132" s="145">
        <f t="shared" si="6"/>
        <v>0.11915816423872785</v>
      </c>
      <c r="D132" s="145">
        <f t="shared" si="7"/>
        <v>6.739183576127214E-2</v>
      </c>
      <c r="E132" s="145">
        <f t="shared" si="9"/>
        <v>67.391835761272134</v>
      </c>
      <c r="F132" s="146">
        <f t="shared" si="10"/>
        <v>20.5511980106015</v>
      </c>
      <c r="G132" s="86">
        <v>127</v>
      </c>
      <c r="H132" s="87">
        <v>0.36</v>
      </c>
      <c r="I132" s="84"/>
      <c r="J132" s="86">
        <v>127</v>
      </c>
      <c r="K132" s="87">
        <v>0.55000000000000004</v>
      </c>
      <c r="T132" s="96">
        <v>18.004999999999999</v>
      </c>
      <c r="U132" s="96">
        <v>29.425108389999998</v>
      </c>
    </row>
    <row r="133" spans="1:21" ht="15.75" thickBot="1" x14ac:dyDescent="0.3">
      <c r="A133" s="75">
        <f t="shared" si="11"/>
        <v>122</v>
      </c>
      <c r="B133" s="145">
        <f t="shared" si="8"/>
        <v>2.1293016874330819</v>
      </c>
      <c r="C133" s="145">
        <f t="shared" si="6"/>
        <v>0.11863531605758687</v>
      </c>
      <c r="D133" s="145">
        <f t="shared" si="7"/>
        <v>6.7914683942413123E-2</v>
      </c>
      <c r="E133" s="145">
        <f t="shared" si="9"/>
        <v>67.91468394241312</v>
      </c>
      <c r="F133" s="146">
        <f t="shared" si="10"/>
        <v>20.229620270880197</v>
      </c>
      <c r="G133" s="86">
        <v>128</v>
      </c>
      <c r="H133" s="87">
        <v>0.38</v>
      </c>
      <c r="I133" s="84"/>
      <c r="J133" s="86">
        <v>128</v>
      </c>
      <c r="K133" s="87">
        <v>0.59</v>
      </c>
      <c r="T133" s="96">
        <v>18.004999999999999</v>
      </c>
      <c r="U133" s="96">
        <v>29.425108389999998</v>
      </c>
    </row>
    <row r="134" spans="1:21" ht="15.75" thickBot="1" x14ac:dyDescent="0.3">
      <c r="A134" s="75">
        <f t="shared" si="11"/>
        <v>123</v>
      </c>
      <c r="B134" s="145">
        <f t="shared" si="8"/>
        <v>2.1467549799530254</v>
      </c>
      <c r="C134" s="145">
        <f t="shared" si="6"/>
        <v>0.11812074781458015</v>
      </c>
      <c r="D134" s="145">
        <f t="shared" si="7"/>
        <v>6.8429252185419842E-2</v>
      </c>
      <c r="E134" s="145">
        <f t="shared" si="9"/>
        <v>68.429252185419841</v>
      </c>
      <c r="F134" s="146">
        <f t="shared" si="10"/>
        <v>19.905436209228331</v>
      </c>
      <c r="G134" s="86">
        <v>129</v>
      </c>
      <c r="H134" s="87">
        <v>0.4</v>
      </c>
      <c r="I134" s="84"/>
      <c r="J134" s="86">
        <v>129</v>
      </c>
      <c r="K134" s="87">
        <v>0.65</v>
      </c>
      <c r="T134" s="96">
        <v>18.004999999999999</v>
      </c>
      <c r="U134" s="96">
        <v>29.425108389999998</v>
      </c>
    </row>
    <row r="135" spans="1:21" ht="15.75" thickBot="1" x14ac:dyDescent="0.3">
      <c r="A135" s="75">
        <f t="shared" si="11"/>
        <v>124</v>
      </c>
      <c r="B135" s="145">
        <f t="shared" si="8"/>
        <v>2.1642082724729685</v>
      </c>
      <c r="C135" s="145">
        <f t="shared" si="6"/>
        <v>0.11761452445711362</v>
      </c>
      <c r="D135" s="145">
        <f t="shared" si="7"/>
        <v>6.8935475542886371E-2</v>
      </c>
      <c r="E135" s="145">
        <f t="shared" si="9"/>
        <v>68.935475542886365</v>
      </c>
      <c r="F135" s="146">
        <f t="shared" si="10"/>
        <v>19.578790505389033</v>
      </c>
      <c r="G135" s="86">
        <v>130</v>
      </c>
      <c r="H135" s="87">
        <v>0.41</v>
      </c>
      <c r="I135" s="84"/>
      <c r="J135" s="86">
        <v>130</v>
      </c>
      <c r="K135" s="87">
        <v>0.71</v>
      </c>
      <c r="T135" s="96">
        <v>18.004999999999999</v>
      </c>
      <c r="U135" s="96">
        <v>29.425108389999998</v>
      </c>
    </row>
    <row r="136" spans="1:21" ht="15.75" thickBot="1" x14ac:dyDescent="0.3">
      <c r="A136" s="75">
        <f t="shared" si="11"/>
        <v>125</v>
      </c>
      <c r="B136" s="145">
        <f t="shared" si="8"/>
        <v>2.1816615649929121</v>
      </c>
      <c r="C136" s="145">
        <f t="shared" si="6"/>
        <v>0.11711670727584225</v>
      </c>
      <c r="D136" s="145">
        <f t="shared" si="7"/>
        <v>6.9433292724157741E-2</v>
      </c>
      <c r="E136" s="145">
        <f t="shared" si="9"/>
        <v>69.433292724157738</v>
      </c>
      <c r="F136" s="146">
        <f t="shared" si="10"/>
        <v>19.249823678940587</v>
      </c>
      <c r="G136" s="86">
        <v>131</v>
      </c>
      <c r="H136" s="87">
        <v>0.43</v>
      </c>
      <c r="I136" s="84"/>
      <c r="J136" s="86">
        <v>131</v>
      </c>
      <c r="K136" s="87">
        <v>0.76</v>
      </c>
      <c r="T136" s="96">
        <v>18.004999999999999</v>
      </c>
      <c r="U136" s="96">
        <v>29.425108389999998</v>
      </c>
    </row>
    <row r="137" spans="1:21" ht="15.75" thickBot="1" x14ac:dyDescent="0.3">
      <c r="A137" s="75">
        <f t="shared" si="11"/>
        <v>126</v>
      </c>
      <c r="B137" s="145">
        <f t="shared" si="8"/>
        <v>2.1991148575128552</v>
      </c>
      <c r="C137" s="145">
        <f t="shared" si="6"/>
        <v>0.11662735401203975</v>
      </c>
      <c r="D137" s="145">
        <f t="shared" si="7"/>
        <v>6.9922645987960247E-2</v>
      </c>
      <c r="E137" s="145">
        <f t="shared" si="9"/>
        <v>69.922645987960252</v>
      </c>
      <c r="F137" s="146">
        <f t="shared" si="10"/>
        <v>18.918672039531543</v>
      </c>
      <c r="G137" s="86">
        <v>132</v>
      </c>
      <c r="H137" s="87">
        <v>0.45</v>
      </c>
      <c r="I137" s="84"/>
      <c r="J137" s="86">
        <v>132</v>
      </c>
      <c r="K137" s="87">
        <v>0.83</v>
      </c>
      <c r="T137" s="96">
        <v>18.004999999999999</v>
      </c>
      <c r="U137" s="96">
        <v>29.425108389999998</v>
      </c>
    </row>
    <row r="138" spans="1:21" ht="15.75" thickBot="1" x14ac:dyDescent="0.3">
      <c r="A138" s="75">
        <f t="shared" si="11"/>
        <v>127</v>
      </c>
      <c r="B138" s="145">
        <f t="shared" si="8"/>
        <v>2.2165681500327987</v>
      </c>
      <c r="C138" s="145">
        <f t="shared" si="6"/>
        <v>0.11614651896612269</v>
      </c>
      <c r="D138" s="145">
        <f t="shared" si="7"/>
        <v>7.0403481033877308E-2</v>
      </c>
      <c r="E138" s="145">
        <f t="shared" si="9"/>
        <v>70.403481033877313</v>
      </c>
      <c r="F138" s="146">
        <f t="shared" si="10"/>
        <v>18.585467646473084</v>
      </c>
      <c r="G138" s="86">
        <v>133</v>
      </c>
      <c r="H138" s="87">
        <v>0.47</v>
      </c>
      <c r="I138" s="84"/>
      <c r="J138" s="86">
        <v>133</v>
      </c>
      <c r="K138" s="87">
        <v>0.91</v>
      </c>
      <c r="T138" s="96">
        <v>18.004999999999999</v>
      </c>
      <c r="U138" s="96">
        <v>29.425108389999998</v>
      </c>
    </row>
    <row r="139" spans="1:21" ht="15.75" thickBot="1" x14ac:dyDescent="0.3">
      <c r="A139" s="75">
        <f t="shared" si="11"/>
        <v>128</v>
      </c>
      <c r="B139" s="145">
        <f t="shared" si="8"/>
        <v>2.2340214425527418</v>
      </c>
      <c r="C139" s="145">
        <f t="shared" ref="C139:C202" si="12">$N$32*COS(B139)+SQRT($N$33^2 - ($N$32*SIN(B139))^2)</f>
        <v>0.11567425310709241</v>
      </c>
      <c r="D139" s="145">
        <f t="shared" ref="D139:D202" si="13">($N$32+$N$33)-C139</f>
        <v>7.0875746892907585E-2</v>
      </c>
      <c r="E139" s="145">
        <f t="shared" si="9"/>
        <v>70.875746892907586</v>
      </c>
      <c r="F139" s="146">
        <f t="shared" si="10"/>
        <v>18.250338277440527</v>
      </c>
      <c r="G139" s="86">
        <v>134</v>
      </c>
      <c r="H139" s="87">
        <v>0.49</v>
      </c>
      <c r="I139" s="84"/>
      <c r="J139" s="86">
        <v>134</v>
      </c>
      <c r="K139" s="87">
        <v>0.99</v>
      </c>
      <c r="T139" s="96">
        <v>18.004999999999999</v>
      </c>
      <c r="U139" s="96">
        <v>29.425108389999998</v>
      </c>
    </row>
    <row r="140" spans="1:21" ht="15.75" thickBot="1" x14ac:dyDescent="0.3">
      <c r="A140" s="75">
        <f t="shared" si="11"/>
        <v>129</v>
      </c>
      <c r="B140" s="145">
        <f t="shared" ref="B140:B203" si="14">RADIANS(A140)</f>
        <v>2.2514747350726849</v>
      </c>
      <c r="C140" s="145">
        <f t="shared" si="12"/>
        <v>0.1152106041826642</v>
      </c>
      <c r="D140" s="145">
        <f t="shared" si="13"/>
        <v>7.1339395817335796E-2</v>
      </c>
      <c r="E140" s="145">
        <f t="shared" ref="E140:E203" si="15">D140*1000</f>
        <v>71.339395817335799</v>
      </c>
      <c r="F140" s="146">
        <f t="shared" ref="F140:F203" si="16">(D141-D139)*$N$31/(2*RADIANS(1))</f>
        <v>17.913407406017267</v>
      </c>
      <c r="G140" s="86">
        <v>135</v>
      </c>
      <c r="H140" s="87">
        <v>0.51</v>
      </c>
      <c r="I140" s="84"/>
      <c r="J140" s="86">
        <v>135</v>
      </c>
      <c r="K140" s="87">
        <v>1.06</v>
      </c>
      <c r="T140" s="96">
        <v>18.004999999999999</v>
      </c>
      <c r="U140" s="96">
        <v>29.425108389999998</v>
      </c>
    </row>
    <row r="141" spans="1:21" ht="15.75" thickBot="1" x14ac:dyDescent="0.3">
      <c r="A141" s="75">
        <f t="shared" ref="A141:A204" si="17">A140+1</f>
        <v>130</v>
      </c>
      <c r="B141" s="145">
        <f t="shared" si="14"/>
        <v>2.2689280275926285</v>
      </c>
      <c r="C141" s="145">
        <f t="shared" si="12"/>
        <v>0.11475561682986075</v>
      </c>
      <c r="D141" s="145">
        <f t="shared" si="13"/>
        <v>7.1794383170139239E-2</v>
      </c>
      <c r="E141" s="145">
        <f t="shared" si="15"/>
        <v>71.794383170139241</v>
      </c>
      <c r="F141" s="146">
        <f t="shared" si="16"/>
        <v>17.574794187794286</v>
      </c>
      <c r="G141" s="86">
        <v>136</v>
      </c>
      <c r="H141" s="87">
        <v>0.53</v>
      </c>
      <c r="I141" s="84"/>
      <c r="J141" s="86">
        <v>136</v>
      </c>
      <c r="K141" s="87">
        <v>1.1499999999999999</v>
      </c>
      <c r="T141" s="96">
        <v>18.004999999999999</v>
      </c>
      <c r="U141" s="96">
        <v>29.425108389999998</v>
      </c>
    </row>
    <row r="142" spans="1:21" ht="15.75" thickBot="1" x14ac:dyDescent="0.3">
      <c r="A142" s="75">
        <f t="shared" si="17"/>
        <v>131</v>
      </c>
      <c r="B142" s="145">
        <f t="shared" si="14"/>
        <v>2.2863813201125716</v>
      </c>
      <c r="C142" s="145">
        <f t="shared" si="12"/>
        <v>0.11430933268585423</v>
      </c>
      <c r="D142" s="145">
        <f t="shared" si="13"/>
        <v>7.2240667314145759E-2</v>
      </c>
      <c r="E142" s="145">
        <f t="shared" si="15"/>
        <v>72.240667314145753</v>
      </c>
      <c r="F142" s="146">
        <f t="shared" si="16"/>
        <v>17.234613454743737</v>
      </c>
      <c r="G142" s="86">
        <v>137</v>
      </c>
      <c r="H142" s="87">
        <v>0.56000000000000005</v>
      </c>
      <c r="I142" s="84"/>
      <c r="J142" s="86">
        <v>137</v>
      </c>
      <c r="K142" s="87">
        <v>1.24</v>
      </c>
      <c r="T142" s="96">
        <v>18.004999999999999</v>
      </c>
      <c r="U142" s="96">
        <v>29.425108389999998</v>
      </c>
    </row>
    <row r="143" spans="1:21" ht="15.75" thickBot="1" x14ac:dyDescent="0.3">
      <c r="A143" s="75">
        <f t="shared" si="17"/>
        <v>132</v>
      </c>
      <c r="B143" s="145">
        <f t="shared" si="14"/>
        <v>2.3038346126325151</v>
      </c>
      <c r="C143" s="145">
        <f t="shared" si="12"/>
        <v>0.11387179049884825</v>
      </c>
      <c r="D143" s="145">
        <f t="shared" si="13"/>
        <v>7.2678209501151739E-2</v>
      </c>
      <c r="E143" s="145">
        <f t="shared" si="15"/>
        <v>72.678209501151741</v>
      </c>
      <c r="F143" s="146">
        <f t="shared" si="16"/>
        <v>16.892975717547632</v>
      </c>
      <c r="G143" s="86">
        <v>138</v>
      </c>
      <c r="H143" s="87">
        <v>0.59</v>
      </c>
      <c r="I143" s="84"/>
      <c r="J143" s="86">
        <v>138</v>
      </c>
      <c r="K143" s="87">
        <v>1.34</v>
      </c>
      <c r="T143" s="96">
        <v>18.004999999999999</v>
      </c>
      <c r="U143" s="96">
        <v>29.425108389999998</v>
      </c>
    </row>
    <row r="144" spans="1:21" ht="15.75" thickBot="1" x14ac:dyDescent="0.3">
      <c r="A144" s="75">
        <f t="shared" si="17"/>
        <v>133</v>
      </c>
      <c r="B144" s="145">
        <f t="shared" si="14"/>
        <v>2.3212879051524582</v>
      </c>
      <c r="C144" s="145">
        <f t="shared" si="12"/>
        <v>0.11344302623880051</v>
      </c>
      <c r="D144" s="145">
        <f t="shared" si="13"/>
        <v>7.3106973761199484E-2</v>
      </c>
      <c r="E144" s="145">
        <f t="shared" si="15"/>
        <v>73.106973761199484</v>
      </c>
      <c r="F144" s="146">
        <f t="shared" si="16"/>
        <v>16.549987175568951</v>
      </c>
      <c r="G144" s="86">
        <v>139</v>
      </c>
      <c r="H144" s="87">
        <v>0.63</v>
      </c>
      <c r="I144" s="84"/>
      <c r="J144" s="86">
        <v>139</v>
      </c>
      <c r="K144" s="87">
        <v>1.45</v>
      </c>
      <c r="T144" s="96">
        <v>18.004999999999999</v>
      </c>
      <c r="U144" s="96">
        <v>29.425108389999998</v>
      </c>
    </row>
    <row r="145" spans="1:21" ht="15.75" thickBot="1" x14ac:dyDescent="0.3">
      <c r="A145" s="75">
        <f t="shared" si="17"/>
        <v>134</v>
      </c>
      <c r="B145" s="145">
        <f t="shared" si="14"/>
        <v>2.3387411976724017</v>
      </c>
      <c r="C145" s="145">
        <f t="shared" si="12"/>
        <v>0.11302307320779344</v>
      </c>
      <c r="D145" s="145">
        <f t="shared" si="13"/>
        <v>7.3526926792206557E-2</v>
      </c>
      <c r="E145" s="145">
        <f t="shared" si="15"/>
        <v>73.526926792206552</v>
      </c>
      <c r="F145" s="146">
        <f t="shared" si="16"/>
        <v>16.205749734145179</v>
      </c>
      <c r="G145" s="86">
        <v>140</v>
      </c>
      <c r="H145" s="87">
        <v>0.67</v>
      </c>
      <c r="I145" s="84"/>
      <c r="J145" s="86">
        <v>140</v>
      </c>
      <c r="K145" s="87">
        <v>1.56</v>
      </c>
      <c r="T145" s="96">
        <v>18.004999999999999</v>
      </c>
      <c r="U145" s="96">
        <v>29.425108389999998</v>
      </c>
    </row>
    <row r="146" spans="1:21" ht="15.75" thickBot="1" x14ac:dyDescent="0.3">
      <c r="A146" s="75">
        <f t="shared" si="17"/>
        <v>135</v>
      </c>
      <c r="B146" s="145">
        <f t="shared" si="14"/>
        <v>2.3561944901923448</v>
      </c>
      <c r="C146" s="145">
        <f t="shared" si="12"/>
        <v>0.11261196214986999</v>
      </c>
      <c r="D146" s="145">
        <f t="shared" si="13"/>
        <v>7.3938037850130006E-2</v>
      </c>
      <c r="E146" s="145">
        <f t="shared" si="15"/>
        <v>73.938037850130002</v>
      </c>
      <c r="F146" s="146">
        <f t="shared" si="16"/>
        <v>15.860361028876156</v>
      </c>
      <c r="G146" s="86">
        <v>141</v>
      </c>
      <c r="H146" s="87">
        <v>0.71</v>
      </c>
      <c r="I146" s="84"/>
      <c r="J146" s="86">
        <v>141</v>
      </c>
      <c r="K146" s="87">
        <v>1.67</v>
      </c>
      <c r="T146" s="96">
        <v>18.004999999999999</v>
      </c>
      <c r="U146" s="96">
        <v>29.425108389999998</v>
      </c>
    </row>
    <row r="147" spans="1:21" ht="15.75" thickBot="1" x14ac:dyDescent="0.3">
      <c r="A147" s="75">
        <f t="shared" si="17"/>
        <v>136</v>
      </c>
      <c r="B147" s="145">
        <f t="shared" si="14"/>
        <v>2.3736477827122884</v>
      </c>
      <c r="C147" s="145">
        <f t="shared" si="12"/>
        <v>0.11220972136015876</v>
      </c>
      <c r="D147" s="145">
        <f t="shared" si="13"/>
        <v>7.4340278639841231E-2</v>
      </c>
      <c r="E147" s="145">
        <f t="shared" si="15"/>
        <v>74.34027863984123</v>
      </c>
      <c r="F147" s="146">
        <f t="shared" si="16"/>
        <v>15.513914456567745</v>
      </c>
      <c r="G147" s="86">
        <v>142</v>
      </c>
      <c r="H147" s="87">
        <v>0.77</v>
      </c>
      <c r="I147" s="84"/>
      <c r="J147" s="86">
        <v>142</v>
      </c>
      <c r="K147" s="87">
        <v>1.8</v>
      </c>
      <c r="T147" s="96">
        <v>18.004999999999999</v>
      </c>
      <c r="U147" s="96">
        <v>29.425108389999998</v>
      </c>
    </row>
    <row r="148" spans="1:21" ht="15.75" thickBot="1" x14ac:dyDescent="0.3">
      <c r="A148" s="75">
        <f t="shared" si="17"/>
        <v>137</v>
      </c>
      <c r="B148" s="145">
        <f t="shared" si="14"/>
        <v>2.3911010752322315</v>
      </c>
      <c r="C148" s="145">
        <f t="shared" si="12"/>
        <v>0.11181637679312292</v>
      </c>
      <c r="D148" s="145">
        <f t="shared" si="13"/>
        <v>7.473362320687707E-2</v>
      </c>
      <c r="E148" s="145">
        <f t="shared" si="15"/>
        <v>74.73362320687707</v>
      </c>
      <c r="F148" s="146">
        <f t="shared" si="16"/>
        <v>15.16649921250122</v>
      </c>
      <c r="G148" s="86">
        <v>143</v>
      </c>
      <c r="H148" s="87">
        <v>0.82</v>
      </c>
      <c r="I148" s="84"/>
      <c r="J148" s="86">
        <v>143</v>
      </c>
      <c r="K148" s="87">
        <v>1.91</v>
      </c>
      <c r="T148" s="96">
        <v>18.004999999999999</v>
      </c>
      <c r="U148" s="96">
        <v>29.425108389999998</v>
      </c>
    </row>
    <row r="149" spans="1:21" ht="15.75" thickBot="1" x14ac:dyDescent="0.3">
      <c r="A149" s="75">
        <f t="shared" si="17"/>
        <v>138</v>
      </c>
      <c r="B149" s="145">
        <f t="shared" si="14"/>
        <v>2.4085543677521746</v>
      </c>
      <c r="C149" s="145">
        <f t="shared" si="12"/>
        <v>0.11143195216977408</v>
      </c>
      <c r="D149" s="145">
        <f t="shared" si="13"/>
        <v>7.5118047830225909E-2</v>
      </c>
      <c r="E149" s="145">
        <f t="shared" si="15"/>
        <v>75.118047830225905</v>
      </c>
      <c r="F149" s="146">
        <f t="shared" si="16"/>
        <v>14.818200333697831</v>
      </c>
      <c r="G149" s="86">
        <v>144</v>
      </c>
      <c r="H149" s="87">
        <v>0.89</v>
      </c>
      <c r="I149" s="84"/>
      <c r="J149" s="86">
        <v>144</v>
      </c>
      <c r="K149" s="87">
        <v>2.06</v>
      </c>
      <c r="T149" s="96">
        <v>18.004999999999999</v>
      </c>
      <c r="U149" s="96">
        <v>29.425108389999998</v>
      </c>
    </row>
    <row r="150" spans="1:21" ht="15.75" thickBot="1" x14ac:dyDescent="0.3">
      <c r="A150" s="75">
        <f t="shared" si="17"/>
        <v>139</v>
      </c>
      <c r="B150" s="145">
        <f t="shared" si="14"/>
        <v>2.4260076602721181</v>
      </c>
      <c r="C150" s="145">
        <f t="shared" si="12"/>
        <v>0.11105646908370252</v>
      </c>
      <c r="D150" s="145">
        <f t="shared" si="13"/>
        <v>7.5493530916297472E-2</v>
      </c>
      <c r="E150" s="145">
        <f t="shared" si="15"/>
        <v>75.493530916297473</v>
      </c>
      <c r="F150" s="146">
        <f t="shared" si="16"/>
        <v>14.46909874782877</v>
      </c>
      <c r="G150" s="86">
        <v>145</v>
      </c>
      <c r="H150" s="87">
        <v>0.96</v>
      </c>
      <c r="I150" s="84"/>
      <c r="J150" s="86">
        <v>145</v>
      </c>
      <c r="K150" s="87">
        <v>2.2000000000000002</v>
      </c>
      <c r="T150" s="96">
        <v>18.004999999999999</v>
      </c>
      <c r="U150" s="96">
        <v>29.425108389999998</v>
      </c>
    </row>
    <row r="151" spans="1:21" ht="15.75" thickBot="1" x14ac:dyDescent="0.3">
      <c r="A151" s="75">
        <f t="shared" si="17"/>
        <v>140</v>
      </c>
      <c r="B151" s="145">
        <f t="shared" si="14"/>
        <v>2.4434609527920612</v>
      </c>
      <c r="C151" s="145">
        <f t="shared" si="12"/>
        <v>0.11068994710578287</v>
      </c>
      <c r="D151" s="145">
        <f t="shared" si="13"/>
        <v>7.5860052894217128E-2</v>
      </c>
      <c r="E151" s="145">
        <f t="shared" si="15"/>
        <v>75.860052894217134</v>
      </c>
      <c r="F151" s="146">
        <f t="shared" si="16"/>
        <v>14.11927132746383</v>
      </c>
      <c r="G151" s="86">
        <v>146</v>
      </c>
      <c r="H151" s="87">
        <v>1.04</v>
      </c>
      <c r="I151" s="84"/>
      <c r="J151" s="86">
        <v>146</v>
      </c>
      <c r="K151" s="87">
        <v>2.3199999999999998</v>
      </c>
      <c r="T151" s="96">
        <v>18.004999999999999</v>
      </c>
      <c r="U151" s="96">
        <v>29.425108389999998</v>
      </c>
    </row>
    <row r="152" spans="1:21" ht="15.75" thickBot="1" x14ac:dyDescent="0.3">
      <c r="A152" s="75">
        <f t="shared" si="17"/>
        <v>141</v>
      </c>
      <c r="B152" s="145">
        <f t="shared" si="14"/>
        <v>2.4609142453120048</v>
      </c>
      <c r="C152" s="145">
        <f t="shared" si="12"/>
        <v>0.11033240388742233</v>
      </c>
      <c r="D152" s="145">
        <f t="shared" si="13"/>
        <v>7.6217596112577668E-2</v>
      </c>
      <c r="E152" s="145">
        <f t="shared" si="15"/>
        <v>76.217596112577667</v>
      </c>
      <c r="F152" s="146">
        <f t="shared" si="16"/>
        <v>13.768790949309427</v>
      </c>
      <c r="G152" s="86">
        <v>147</v>
      </c>
      <c r="H152" s="87">
        <v>1.1100000000000001</v>
      </c>
      <c r="I152" s="84"/>
      <c r="J152" s="86">
        <v>147</v>
      </c>
      <c r="K152" s="87">
        <v>2.5</v>
      </c>
      <c r="T152" s="96">
        <v>18.004999999999999</v>
      </c>
      <c r="U152" s="96">
        <v>29.425108389999998</v>
      </c>
    </row>
    <row r="153" spans="1:21" ht="15.75" thickBot="1" x14ac:dyDescent="0.3">
      <c r="A153" s="75">
        <f t="shared" si="17"/>
        <v>142</v>
      </c>
      <c r="B153" s="145">
        <f t="shared" si="14"/>
        <v>2.4783675378319479</v>
      </c>
      <c r="C153" s="145">
        <f t="shared" si="12"/>
        <v>0.10998385526222854</v>
      </c>
      <c r="D153" s="145">
        <f t="shared" si="13"/>
        <v>7.6566144737771458E-2</v>
      </c>
      <c r="E153" s="145">
        <f t="shared" si="15"/>
        <v>76.566144737771452</v>
      </c>
      <c r="F153" s="146">
        <f t="shared" si="16"/>
        <v>13.417726558119924</v>
      </c>
      <c r="G153" s="86">
        <v>148</v>
      </c>
      <c r="H153" s="87">
        <v>1.2</v>
      </c>
      <c r="I153" s="84"/>
      <c r="J153" s="86">
        <v>148</v>
      </c>
      <c r="K153" s="87">
        <v>2.67</v>
      </c>
      <c r="T153" s="96">
        <v>18.004999999999999</v>
      </c>
      <c r="U153" s="96">
        <v>29.425108389999998</v>
      </c>
    </row>
    <row r="154" spans="1:21" ht="15.75" thickBot="1" x14ac:dyDescent="0.3">
      <c r="A154" s="75">
        <f t="shared" si="17"/>
        <v>143</v>
      </c>
      <c r="B154" s="145">
        <f t="shared" si="14"/>
        <v>2.4958208303518914</v>
      </c>
      <c r="C154" s="145">
        <f t="shared" si="12"/>
        <v>0.10964431534598028</v>
      </c>
      <c r="D154" s="145">
        <f t="shared" si="13"/>
        <v>7.6905684654019715E-2</v>
      </c>
      <c r="E154" s="145">
        <f t="shared" si="15"/>
        <v>76.905684654019709</v>
      </c>
      <c r="F154" s="146">
        <f t="shared" si="16"/>
        <v>13.066143234975348</v>
      </c>
      <c r="G154" s="86">
        <v>149</v>
      </c>
      <c r="H154" s="87">
        <v>1.29</v>
      </c>
      <c r="I154" s="84"/>
      <c r="J154" s="86">
        <v>149</v>
      </c>
      <c r="K154" s="87">
        <v>2.81</v>
      </c>
      <c r="T154" s="96">
        <v>18.004999999999999</v>
      </c>
      <c r="U154" s="96">
        <v>29.425108389999998</v>
      </c>
    </row>
    <row r="155" spans="1:21" ht="15.75" thickBot="1" x14ac:dyDescent="0.3">
      <c r="A155" s="75">
        <f t="shared" si="17"/>
        <v>144</v>
      </c>
      <c r="B155" s="145">
        <f t="shared" si="14"/>
        <v>2.5132741228718345</v>
      </c>
      <c r="C155" s="145">
        <f t="shared" si="12"/>
        <v>0.1093137966347939</v>
      </c>
      <c r="D155" s="145">
        <f t="shared" si="13"/>
        <v>7.7236203365206091E-2</v>
      </c>
      <c r="E155" s="145">
        <f t="shared" si="15"/>
        <v>77.236203365206094</v>
      </c>
      <c r="F155" s="146">
        <f t="shared" si="16"/>
        <v>12.714102269603201</v>
      </c>
      <c r="G155" s="86">
        <v>150</v>
      </c>
      <c r="H155" s="87">
        <v>1.38</v>
      </c>
      <c r="I155" s="84"/>
      <c r="J155" s="86">
        <v>150</v>
      </c>
      <c r="K155" s="87">
        <v>3</v>
      </c>
      <c r="T155" s="96">
        <v>18.004999999999999</v>
      </c>
      <c r="U155" s="96">
        <v>29.425108389999998</v>
      </c>
    </row>
    <row r="156" spans="1:21" ht="15.75" thickBot="1" x14ac:dyDescent="0.3">
      <c r="A156" s="75">
        <f t="shared" si="17"/>
        <v>145</v>
      </c>
      <c r="B156" s="145">
        <f t="shared" si="14"/>
        <v>2.530727415391778</v>
      </c>
      <c r="C156" s="145">
        <f t="shared" si="12"/>
        <v>0.10899231010138524</v>
      </c>
      <c r="D156" s="145">
        <f t="shared" si="13"/>
        <v>7.7557689898614751E-2</v>
      </c>
      <c r="E156" s="145">
        <f t="shared" si="15"/>
        <v>77.557689898614754</v>
      </c>
      <c r="F156" s="146">
        <f t="shared" si="16"/>
        <v>12.361661236454541</v>
      </c>
      <c r="G156" s="86">
        <v>151</v>
      </c>
      <c r="H156" s="87">
        <v>1.48</v>
      </c>
      <c r="I156" s="84"/>
      <c r="J156" s="86">
        <v>151</v>
      </c>
      <c r="K156" s="87">
        <v>3.19</v>
      </c>
      <c r="T156" s="96">
        <v>18.004999999999999</v>
      </c>
      <c r="U156" s="96">
        <v>29.425108389999998</v>
      </c>
    </row>
    <row r="157" spans="1:21" ht="15.75" thickBot="1" x14ac:dyDescent="0.3">
      <c r="A157" s="75">
        <f t="shared" si="17"/>
        <v>146</v>
      </c>
      <c r="B157" s="145">
        <f t="shared" si="14"/>
        <v>2.5481807079117211</v>
      </c>
      <c r="C157" s="145">
        <f t="shared" si="12"/>
        <v>0.1086798652893347</v>
      </c>
      <c r="D157" s="145">
        <f t="shared" si="13"/>
        <v>7.7870134710665298E-2</v>
      </c>
      <c r="E157" s="145">
        <f t="shared" si="15"/>
        <v>77.870134710665297</v>
      </c>
      <c r="F157" s="146">
        <f t="shared" si="16"/>
        <v>12.008874074235038</v>
      </c>
      <c r="G157" s="86">
        <v>152</v>
      </c>
      <c r="H157" s="87">
        <v>1.56</v>
      </c>
      <c r="I157" s="84"/>
      <c r="J157" s="86">
        <v>152</v>
      </c>
      <c r="K157" s="87">
        <v>3.38</v>
      </c>
      <c r="T157" s="96">
        <v>18.004999999999999</v>
      </c>
      <c r="U157" s="96">
        <v>29.425108389999998</v>
      </c>
    </row>
    <row r="158" spans="1:21" ht="15.75" thickBot="1" x14ac:dyDescent="0.3">
      <c r="A158" s="75">
        <f t="shared" si="17"/>
        <v>147</v>
      </c>
      <c r="B158" s="145">
        <f t="shared" si="14"/>
        <v>2.5656340004316642</v>
      </c>
      <c r="C158" s="145">
        <f t="shared" si="12"/>
        <v>0.10837647040527063</v>
      </c>
      <c r="D158" s="145">
        <f t="shared" si="13"/>
        <v>7.8173529594729368E-2</v>
      </c>
      <c r="E158" s="145">
        <f t="shared" si="15"/>
        <v>78.173529594729374</v>
      </c>
      <c r="F158" s="146">
        <f t="shared" si="16"/>
        <v>11.6557911686136</v>
      </c>
      <c r="G158" s="86">
        <v>153</v>
      </c>
      <c r="H158" s="87">
        <v>1.69</v>
      </c>
      <c r="I158" s="84"/>
      <c r="J158" s="86">
        <v>153</v>
      </c>
      <c r="K158" s="87">
        <v>3.56</v>
      </c>
      <c r="T158" s="96">
        <v>18.004999999999999</v>
      </c>
      <c r="U158" s="96">
        <v>29.425108389999998</v>
      </c>
    </row>
    <row r="159" spans="1:21" ht="15.75" thickBot="1" x14ac:dyDescent="0.3">
      <c r="A159" s="75">
        <f t="shared" si="17"/>
        <v>148</v>
      </c>
      <c r="B159" s="145">
        <f t="shared" si="14"/>
        <v>2.5830872929516078</v>
      </c>
      <c r="C159" s="145">
        <f t="shared" si="12"/>
        <v>0.10808213240889297</v>
      </c>
      <c r="D159" s="145">
        <f t="shared" si="13"/>
        <v>7.8467867591107021E-2</v>
      </c>
      <c r="E159" s="145">
        <f t="shared" si="15"/>
        <v>78.467867591107023</v>
      </c>
      <c r="F159" s="146">
        <f t="shared" si="16"/>
        <v>11.302459437839598</v>
      </c>
      <c r="G159" s="86">
        <v>154</v>
      </c>
      <c r="H159" s="87">
        <v>1.81</v>
      </c>
      <c r="I159" s="84"/>
      <c r="J159" s="86">
        <v>154</v>
      </c>
      <c r="K159" s="87">
        <v>3.77</v>
      </c>
      <c r="T159" s="96">
        <v>18.004999999999999</v>
      </c>
      <c r="U159" s="96">
        <v>29.425108389999998</v>
      </c>
    </row>
    <row r="160" spans="1:21" ht="15.75" thickBot="1" x14ac:dyDescent="0.3">
      <c r="A160" s="75">
        <f t="shared" si="17"/>
        <v>149</v>
      </c>
      <c r="B160" s="145">
        <f t="shared" si="14"/>
        <v>2.6005405854715509</v>
      </c>
      <c r="C160" s="145">
        <f t="shared" si="12"/>
        <v>0.10779685710076603</v>
      </c>
      <c r="D160" s="145">
        <f t="shared" si="13"/>
        <v>7.8753142899233963E-2</v>
      </c>
      <c r="E160" s="145">
        <f t="shared" si="15"/>
        <v>78.753142899233964</v>
      </c>
      <c r="F160" s="146">
        <f t="shared" si="16"/>
        <v>10.948922420998327</v>
      </c>
      <c r="G160" s="86">
        <v>155</v>
      </c>
      <c r="H160" s="87">
        <v>1.93</v>
      </c>
      <c r="I160" s="84"/>
      <c r="J160" s="86">
        <v>155</v>
      </c>
      <c r="K160" s="87">
        <v>4.0199999999999996</v>
      </c>
      <c r="T160" s="96">
        <v>18.004999999999999</v>
      </c>
      <c r="U160" s="96">
        <v>29.425108389999998</v>
      </c>
    </row>
    <row r="161" spans="1:21" ht="15.75" thickBot="1" x14ac:dyDescent="0.3">
      <c r="A161" s="75">
        <f t="shared" si="17"/>
        <v>150</v>
      </c>
      <c r="B161" s="145">
        <f t="shared" si="14"/>
        <v>2.6179938779914944</v>
      </c>
      <c r="C161" s="145">
        <f t="shared" si="12"/>
        <v>0.10752064920781614</v>
      </c>
      <c r="D161" s="145">
        <f t="shared" si="13"/>
        <v>7.9029350792183858E-2</v>
      </c>
      <c r="E161" s="145">
        <f t="shared" si="15"/>
        <v>79.029350792183862</v>
      </c>
      <c r="F161" s="146">
        <f t="shared" si="16"/>
        <v>10.595220368668738</v>
      </c>
      <c r="G161" s="86">
        <v>156</v>
      </c>
      <c r="H161" s="87">
        <v>2.06</v>
      </c>
      <c r="I161" s="84"/>
      <c r="J161" s="86">
        <v>156</v>
      </c>
      <c r="K161" s="87">
        <v>4.21</v>
      </c>
      <c r="T161" s="96">
        <v>18.004999999999999</v>
      </c>
      <c r="U161" s="96">
        <v>29.425108389999998</v>
      </c>
    </row>
    <row r="162" spans="1:21" ht="15.75" thickBot="1" x14ac:dyDescent="0.3">
      <c r="A162" s="75">
        <f t="shared" si="17"/>
        <v>151</v>
      </c>
      <c r="B162" s="145">
        <f t="shared" si="14"/>
        <v>2.6354471705114375</v>
      </c>
      <c r="C162" s="145">
        <f t="shared" si="12"/>
        <v>0.10725351246647533</v>
      </c>
      <c r="D162" s="145">
        <f t="shared" si="13"/>
        <v>7.9296487533524668E-2</v>
      </c>
      <c r="E162" s="145">
        <f t="shared" si="15"/>
        <v>79.296487533524669</v>
      </c>
      <c r="F162" s="146">
        <f t="shared" si="16"/>
        <v>10.241390335741778</v>
      </c>
      <c r="G162" s="86">
        <v>157</v>
      </c>
      <c r="H162" s="87">
        <v>2.2000000000000002</v>
      </c>
      <c r="I162" s="84"/>
      <c r="J162" s="86">
        <v>157</v>
      </c>
      <c r="K162" s="87">
        <v>4.42</v>
      </c>
      <c r="T162" s="96">
        <v>18.004999999999999</v>
      </c>
      <c r="U162" s="96">
        <v>29.425108389999998</v>
      </c>
    </row>
    <row r="163" spans="1:21" ht="15.75" thickBot="1" x14ac:dyDescent="0.3">
      <c r="A163" s="75">
        <f t="shared" si="17"/>
        <v>152</v>
      </c>
      <c r="B163" s="145">
        <f t="shared" si="14"/>
        <v>2.6529004630313811</v>
      </c>
      <c r="C163" s="145">
        <f t="shared" si="12"/>
        <v>0.10699544970341912</v>
      </c>
      <c r="D163" s="145">
        <f t="shared" si="13"/>
        <v>7.9554550296580873E-2</v>
      </c>
      <c r="E163" s="145">
        <f t="shared" si="15"/>
        <v>79.554550296580871</v>
      </c>
      <c r="F163" s="146">
        <f t="shared" si="16"/>
        <v>9.8874662761638952</v>
      </c>
      <c r="G163" s="86">
        <v>158</v>
      </c>
      <c r="H163" s="87">
        <v>2.34</v>
      </c>
      <c r="I163" s="84"/>
      <c r="J163" s="86">
        <v>158</v>
      </c>
      <c r="K163" s="87">
        <v>4.67</v>
      </c>
      <c r="T163" s="96">
        <v>18.004999999999999</v>
      </c>
      <c r="U163" s="96">
        <v>29.425108389999998</v>
      </c>
    </row>
    <row r="164" spans="1:21" ht="15.75" thickBot="1" x14ac:dyDescent="0.3">
      <c r="A164" s="75">
        <f t="shared" si="17"/>
        <v>153</v>
      </c>
      <c r="B164" s="145">
        <f t="shared" si="14"/>
        <v>2.6703537555513241</v>
      </c>
      <c r="C164" s="145">
        <f t="shared" si="12"/>
        <v>0.10674646291385154</v>
      </c>
      <c r="D164" s="145">
        <f t="shared" si="13"/>
        <v>7.9803537086148457E-2</v>
      </c>
      <c r="E164" s="145">
        <f t="shared" si="15"/>
        <v>79.803537086148452</v>
      </c>
      <c r="F164" s="146">
        <f t="shared" si="16"/>
        <v>9.5334791394105913</v>
      </c>
      <c r="G164" s="86">
        <v>159</v>
      </c>
      <c r="H164" s="87">
        <v>2.4900000000000002</v>
      </c>
      <c r="I164" s="84"/>
      <c r="J164" s="86">
        <v>159</v>
      </c>
      <c r="K164" s="87">
        <v>4.91</v>
      </c>
      <c r="T164" s="96">
        <v>18.004999999999999</v>
      </c>
      <c r="U164" s="96">
        <v>29.425108389999998</v>
      </c>
    </row>
    <row r="165" spans="1:21" ht="15.75" thickBot="1" x14ac:dyDescent="0.3">
      <c r="A165" s="75">
        <f t="shared" si="17"/>
        <v>154</v>
      </c>
      <c r="B165" s="145">
        <f t="shared" si="14"/>
        <v>2.6878070480712677</v>
      </c>
      <c r="C165" s="145">
        <f t="shared" si="12"/>
        <v>0.1065065533372955</v>
      </c>
      <c r="D165" s="145">
        <f t="shared" si="13"/>
        <v>8.0043446662704493E-2</v>
      </c>
      <c r="E165" s="145">
        <f t="shared" si="15"/>
        <v>80.043446662704497</v>
      </c>
      <c r="F165" s="146">
        <f t="shared" si="16"/>
        <v>9.1794569684816665</v>
      </c>
      <c r="G165" s="86">
        <v>160</v>
      </c>
      <c r="H165" s="87">
        <v>2.63</v>
      </c>
      <c r="I165" s="84"/>
      <c r="J165" s="86">
        <v>160</v>
      </c>
      <c r="K165" s="87">
        <v>5.2</v>
      </c>
      <c r="T165" s="96">
        <v>18.004999999999999</v>
      </c>
      <c r="U165" s="96">
        <v>29.425108389999998</v>
      </c>
    </row>
    <row r="166" spans="1:21" ht="15.75" thickBot="1" x14ac:dyDescent="0.3">
      <c r="A166" s="75">
        <f t="shared" si="17"/>
        <v>155</v>
      </c>
      <c r="B166" s="145">
        <f t="shared" si="14"/>
        <v>2.7052603405912108</v>
      </c>
      <c r="C166" s="145">
        <f t="shared" si="12"/>
        <v>0.10627572153085248</v>
      </c>
      <c r="D166" s="145">
        <f t="shared" si="13"/>
        <v>8.0274278469147517E-2</v>
      </c>
      <c r="E166" s="145">
        <f t="shared" si="15"/>
        <v>80.274278469147518</v>
      </c>
      <c r="F166" s="146">
        <f t="shared" si="16"/>
        <v>8.8254249992246319</v>
      </c>
      <c r="G166" s="86">
        <v>161</v>
      </c>
      <c r="H166" s="87">
        <v>2.7</v>
      </c>
      <c r="I166" s="84"/>
      <c r="J166" s="86">
        <v>161</v>
      </c>
      <c r="K166" s="87">
        <v>5.34</v>
      </c>
      <c r="T166" s="96">
        <v>18.004999999999999</v>
      </c>
      <c r="U166" s="96">
        <v>29.425108389999998</v>
      </c>
    </row>
    <row r="167" spans="1:21" ht="15.75" thickBot="1" x14ac:dyDescent="0.3">
      <c r="A167" s="75">
        <f t="shared" si="17"/>
        <v>156</v>
      </c>
      <c r="B167" s="145">
        <f t="shared" si="14"/>
        <v>2.7227136331111539</v>
      </c>
      <c r="C167" s="145">
        <f t="shared" si="12"/>
        <v>0.10605396743989937</v>
      </c>
      <c r="D167" s="145">
        <f t="shared" si="13"/>
        <v>8.0496032560100628E-2</v>
      </c>
      <c r="E167" s="145">
        <f t="shared" si="15"/>
        <v>80.49603256010063</v>
      </c>
      <c r="F167" s="146">
        <f t="shared" si="16"/>
        <v>8.471405760821261</v>
      </c>
      <c r="G167" s="86">
        <v>162</v>
      </c>
      <c r="H167" s="87">
        <v>2.94</v>
      </c>
      <c r="I167" s="84"/>
      <c r="J167" s="86">
        <v>162</v>
      </c>
      <c r="K167" s="87">
        <v>5.72</v>
      </c>
      <c r="T167" s="96">
        <v>18.004999999999999</v>
      </c>
      <c r="U167" s="96">
        <v>29.425108389999998</v>
      </c>
    </row>
    <row r="168" spans="1:21" ht="15.75" thickBot="1" x14ac:dyDescent="0.3">
      <c r="A168" s="75">
        <f t="shared" si="17"/>
        <v>157</v>
      </c>
      <c r="B168" s="145">
        <f t="shared" si="14"/>
        <v>2.7401669256310974</v>
      </c>
      <c r="C168" s="145">
        <f t="shared" si="12"/>
        <v>0.10584129046619498</v>
      </c>
      <c r="D168" s="145">
        <f t="shared" si="13"/>
        <v>8.0708709533805018E-2</v>
      </c>
      <c r="E168" s="145">
        <f t="shared" si="15"/>
        <v>80.70870953380502</v>
      </c>
      <c r="F168" s="146">
        <f t="shared" si="16"/>
        <v>8.1174191772675481</v>
      </c>
      <c r="G168" s="86">
        <v>163</v>
      </c>
      <c r="H168" s="87">
        <v>3.15</v>
      </c>
      <c r="I168" s="84"/>
      <c r="J168" s="86">
        <v>163</v>
      </c>
      <c r="K168" s="87">
        <v>6</v>
      </c>
      <c r="T168" s="96">
        <v>18.004999999999999</v>
      </c>
      <c r="U168" s="96">
        <v>29.425108389999998</v>
      </c>
    </row>
    <row r="169" spans="1:21" ht="15.75" thickBot="1" x14ac:dyDescent="0.3">
      <c r="A169" s="75">
        <f t="shared" si="17"/>
        <v>158</v>
      </c>
      <c r="B169" s="145">
        <f t="shared" si="14"/>
        <v>2.7576202181510405</v>
      </c>
      <c r="C169" s="145">
        <f t="shared" si="12"/>
        <v>0.10563768953337282</v>
      </c>
      <c r="D169" s="145">
        <f t="shared" si="13"/>
        <v>8.0912310466627169E-2</v>
      </c>
      <c r="E169" s="145">
        <f t="shared" si="15"/>
        <v>80.912310466627162</v>
      </c>
      <c r="F169" s="146">
        <f t="shared" si="16"/>
        <v>7.7634826696990897</v>
      </c>
      <c r="G169" s="86">
        <v>164</v>
      </c>
      <c r="H169" s="87">
        <v>3.3</v>
      </c>
      <c r="I169" s="84"/>
      <c r="J169" s="86">
        <v>164</v>
      </c>
      <c r="K169" s="87">
        <v>6.27</v>
      </c>
      <c r="T169" s="96">
        <v>18.004999999999999</v>
      </c>
      <c r="U169" s="96">
        <v>29.425108389999998</v>
      </c>
    </row>
    <row r="170" spans="1:21" ht="15.75" thickBot="1" x14ac:dyDescent="0.3">
      <c r="A170" s="75">
        <f t="shared" si="17"/>
        <v>159</v>
      </c>
      <c r="B170" s="145">
        <f t="shared" si="14"/>
        <v>2.7750735106709841</v>
      </c>
      <c r="C170" s="145">
        <f t="shared" si="12"/>
        <v>0.10544316314980015</v>
      </c>
      <c r="D170" s="145">
        <f t="shared" si="13"/>
        <v>8.1106836850199843E-2</v>
      </c>
      <c r="E170" s="145">
        <f t="shared" si="15"/>
        <v>81.106836850199841</v>
      </c>
      <c r="F170" s="146">
        <f t="shared" si="16"/>
        <v>7.4096112594281847</v>
      </c>
      <c r="G170" s="86">
        <v>165</v>
      </c>
      <c r="H170" s="87">
        <v>3.51</v>
      </c>
      <c r="I170" s="84"/>
      <c r="J170" s="86">
        <v>165</v>
      </c>
      <c r="K170" s="87">
        <v>6.57</v>
      </c>
      <c r="T170" s="96">
        <v>18.004999999999999</v>
      </c>
      <c r="U170" s="96">
        <v>29.425108389999998</v>
      </c>
    </row>
    <row r="171" spans="1:21" ht="15.75" thickBot="1" x14ac:dyDescent="0.3">
      <c r="A171" s="75">
        <f t="shared" si="17"/>
        <v>160</v>
      </c>
      <c r="B171" s="145">
        <f t="shared" si="14"/>
        <v>2.7925268031909272</v>
      </c>
      <c r="C171" s="145">
        <f t="shared" si="12"/>
        <v>0.10525770946878676</v>
      </c>
      <c r="D171" s="145">
        <f t="shared" si="13"/>
        <v>8.1292290531213229E-2</v>
      </c>
      <c r="E171" s="145">
        <f t="shared" si="15"/>
        <v>81.292290531213226</v>
      </c>
      <c r="F171" s="146">
        <f t="shared" si="16"/>
        <v>7.0558176715535552</v>
      </c>
      <c r="G171" s="86">
        <v>166</v>
      </c>
      <c r="H171" s="87">
        <v>3.69</v>
      </c>
      <c r="I171" s="84"/>
      <c r="J171" s="86">
        <v>166</v>
      </c>
      <c r="K171" s="87">
        <v>6.89</v>
      </c>
      <c r="T171" s="96">
        <v>18.004999999999999</v>
      </c>
      <c r="U171" s="96">
        <v>29.425108389999998</v>
      </c>
    </row>
    <row r="172" spans="1:21" ht="15.75" thickBot="1" x14ac:dyDescent="0.3">
      <c r="A172" s="75">
        <f t="shared" si="17"/>
        <v>161</v>
      </c>
      <c r="B172" s="145">
        <f t="shared" si="14"/>
        <v>2.8099800957108707</v>
      </c>
      <c r="C172" s="145">
        <f t="shared" si="12"/>
        <v>0.10508132634613074</v>
      </c>
      <c r="D172" s="145">
        <f t="shared" si="13"/>
        <v>8.1468673653869256E-2</v>
      </c>
      <c r="E172" s="145">
        <f t="shared" si="15"/>
        <v>81.46867365386926</v>
      </c>
      <c r="F172" s="146">
        <f t="shared" si="16"/>
        <v>6.7021124390387872</v>
      </c>
      <c r="G172" s="86">
        <v>167</v>
      </c>
      <c r="H172" s="87">
        <v>3.89</v>
      </c>
      <c r="I172" s="84"/>
      <c r="J172" s="86">
        <v>167</v>
      </c>
      <c r="K172" s="87">
        <v>7.15</v>
      </c>
      <c r="T172" s="96">
        <v>18.004999999999999</v>
      </c>
      <c r="U172" s="96">
        <v>29.425108389999998</v>
      </c>
    </row>
    <row r="173" spans="1:21" ht="15.75" thickBot="1" x14ac:dyDescent="0.3">
      <c r="A173" s="75">
        <f t="shared" si="17"/>
        <v>162</v>
      </c>
      <c r="B173" s="145">
        <f t="shared" si="14"/>
        <v>2.8274333882308138</v>
      </c>
      <c r="C173" s="145">
        <f t="shared" si="12"/>
        <v>0.1049140113949899</v>
      </c>
      <c r="D173" s="145">
        <f t="shared" si="13"/>
        <v>8.163598860501009E-2</v>
      </c>
      <c r="E173" s="145">
        <f t="shared" si="15"/>
        <v>81.635988605010084</v>
      </c>
      <c r="F173" s="146">
        <f t="shared" si="16"/>
        <v>6.3485040071563636</v>
      </c>
      <c r="G173" s="86">
        <v>168</v>
      </c>
      <c r="H173" s="87">
        <v>4.12</v>
      </c>
      <c r="I173" s="84"/>
      <c r="J173" s="86">
        <v>168</v>
      </c>
      <c r="K173" s="87">
        <v>7.45</v>
      </c>
      <c r="T173" s="96">
        <v>18.004999999999999</v>
      </c>
      <c r="U173" s="96">
        <v>29.425108389999998</v>
      </c>
    </row>
    <row r="174" spans="1:21" ht="15.75" thickBot="1" x14ac:dyDescent="0.3">
      <c r="A174" s="75">
        <f t="shared" si="17"/>
        <v>163</v>
      </c>
      <c r="B174" s="145">
        <f t="shared" si="14"/>
        <v>2.8448866807507573</v>
      </c>
      <c r="C174" s="145">
        <f t="shared" si="12"/>
        <v>0.10475576203807144</v>
      </c>
      <c r="D174" s="145">
        <f t="shared" si="13"/>
        <v>8.1794237961928556E-2</v>
      </c>
      <c r="E174" s="145">
        <f t="shared" si="15"/>
        <v>81.794237961928559</v>
      </c>
      <c r="F174" s="146">
        <f t="shared" si="16"/>
        <v>5.9949988381977146</v>
      </c>
      <c r="G174" s="86">
        <v>169</v>
      </c>
      <c r="H174" s="87">
        <v>4.32</v>
      </c>
      <c r="I174" s="84"/>
      <c r="J174" s="86">
        <v>169</v>
      </c>
      <c r="K174" s="87">
        <v>7.76</v>
      </c>
      <c r="T174" s="96">
        <v>18.004999999999999</v>
      </c>
      <c r="U174" s="96">
        <v>29.425108389999998</v>
      </c>
    </row>
    <row r="175" spans="1:21" ht="15.75" thickBot="1" x14ac:dyDescent="0.3">
      <c r="A175" s="75">
        <f t="shared" si="17"/>
        <v>164</v>
      </c>
      <c r="B175" s="145">
        <f t="shared" si="14"/>
        <v>2.8623399732707004</v>
      </c>
      <c r="C175" s="145">
        <f t="shared" si="12"/>
        <v>0.10460657555713361</v>
      </c>
      <c r="D175" s="145">
        <f t="shared" si="13"/>
        <v>8.1943424442866383E-2</v>
      </c>
      <c r="E175" s="145">
        <f t="shared" si="15"/>
        <v>81.943424442866387</v>
      </c>
      <c r="F175" s="146">
        <f t="shared" si="16"/>
        <v>5.6416015163702689</v>
      </c>
      <c r="G175" s="86">
        <v>170</v>
      </c>
      <c r="H175" s="87">
        <v>4.5599999999999996</v>
      </c>
      <c r="I175" s="84"/>
      <c r="J175" s="86">
        <v>170</v>
      </c>
      <c r="K175" s="87">
        <v>8.01</v>
      </c>
      <c r="T175" s="96">
        <v>18.004999999999999</v>
      </c>
      <c r="U175" s="96">
        <v>29.425108389999998</v>
      </c>
    </row>
    <row r="176" spans="1:21" ht="15.75" thickBot="1" x14ac:dyDescent="0.3">
      <c r="A176" s="75">
        <f t="shared" si="17"/>
        <v>165</v>
      </c>
      <c r="B176" s="145">
        <f t="shared" si="14"/>
        <v>2.8797932657906435</v>
      </c>
      <c r="C176" s="145">
        <f t="shared" si="12"/>
        <v>0.10446644913979604</v>
      </c>
      <c r="D176" s="145">
        <f t="shared" si="13"/>
        <v>8.2083550860203955E-2</v>
      </c>
      <c r="E176" s="145">
        <f t="shared" si="15"/>
        <v>82.083550860203957</v>
      </c>
      <c r="F176" s="146">
        <f t="shared" si="16"/>
        <v>5.2883148528097905</v>
      </c>
      <c r="G176" s="86">
        <v>171</v>
      </c>
      <c r="H176" s="87">
        <v>4.75</v>
      </c>
      <c r="I176" s="84"/>
      <c r="J176" s="86">
        <v>171</v>
      </c>
      <c r="K176" s="87">
        <v>8.2899999999999991</v>
      </c>
      <c r="T176" s="96">
        <v>18.004999999999999</v>
      </c>
      <c r="U176" s="96">
        <v>29.425108389999998</v>
      </c>
    </row>
    <row r="177" spans="1:21" ht="15.75" thickBot="1" x14ac:dyDescent="0.3">
      <c r="A177" s="75">
        <f t="shared" si="17"/>
        <v>166</v>
      </c>
      <c r="B177" s="145">
        <f t="shared" si="14"/>
        <v>2.8972465583105871</v>
      </c>
      <c r="C177" s="145">
        <f t="shared" si="12"/>
        <v>0.10433537992365619</v>
      </c>
      <c r="D177" s="145">
        <f t="shared" si="13"/>
        <v>8.2214620076343808E-2</v>
      </c>
      <c r="E177" s="145">
        <f t="shared" si="15"/>
        <v>82.214620076343806</v>
      </c>
      <c r="F177" s="146">
        <f t="shared" si="16"/>
        <v>4.9351399906533215</v>
      </c>
      <c r="G177" s="86">
        <v>172</v>
      </c>
      <c r="H177" s="87">
        <v>5.0599999999999996</v>
      </c>
      <c r="I177" s="84"/>
      <c r="J177" s="86">
        <v>172</v>
      </c>
      <c r="K177" s="87">
        <v>8.5299999999999994</v>
      </c>
      <c r="T177" s="96">
        <v>18.004999999999999</v>
      </c>
      <c r="U177" s="96">
        <v>29.425108389999998</v>
      </c>
    </row>
    <row r="178" spans="1:21" ht="15.75" thickBot="1" x14ac:dyDescent="0.3">
      <c r="A178" s="75">
        <f t="shared" si="17"/>
        <v>167</v>
      </c>
      <c r="B178" s="145">
        <f t="shared" si="14"/>
        <v>2.9146998508305302</v>
      </c>
      <c r="C178" s="145">
        <f t="shared" si="12"/>
        <v>0.10421336503771125</v>
      </c>
      <c r="D178" s="145">
        <f t="shared" si="13"/>
        <v>8.2336634962288741E-2</v>
      </c>
      <c r="E178" s="145">
        <f t="shared" si="15"/>
        <v>82.336634962288741</v>
      </c>
      <c r="F178" s="146">
        <f t="shared" si="16"/>
        <v>4.5820765101018539</v>
      </c>
      <c r="G178" s="86">
        <v>173</v>
      </c>
      <c r="H178" s="87">
        <v>5.27</v>
      </c>
      <c r="I178" s="84"/>
      <c r="J178" s="86">
        <v>173</v>
      </c>
      <c r="K178" s="87">
        <v>8.7200000000000006</v>
      </c>
      <c r="T178" s="96">
        <v>18.004999999999999</v>
      </c>
      <c r="U178" s="96">
        <v>29.425108389999998</v>
      </c>
    </row>
    <row r="179" spans="1:21" ht="15.75" thickBot="1" x14ac:dyDescent="0.3">
      <c r="A179" s="75">
        <f t="shared" si="17"/>
        <v>168</v>
      </c>
      <c r="B179" s="145">
        <f t="shared" si="14"/>
        <v>2.9321531433504737</v>
      </c>
      <c r="C179" s="145">
        <f t="shared" si="12"/>
        <v>0.10410040164108686</v>
      </c>
      <c r="D179" s="145">
        <f t="shared" si="13"/>
        <v>8.2449598358913134E-2</v>
      </c>
      <c r="E179" s="145">
        <f t="shared" si="15"/>
        <v>82.449598358913136</v>
      </c>
      <c r="F179" s="146">
        <f t="shared" si="16"/>
        <v>4.2291225334483569</v>
      </c>
      <c r="G179" s="86">
        <v>174</v>
      </c>
      <c r="H179" s="87">
        <v>5.53</v>
      </c>
      <c r="I179" s="84"/>
      <c r="J179" s="86">
        <v>174</v>
      </c>
      <c r="K179" s="87">
        <v>8.8699999999999992</v>
      </c>
      <c r="T179" s="96">
        <v>18.004999999999999</v>
      </c>
      <c r="U179" s="96">
        <v>29.425108389999998</v>
      </c>
    </row>
    <row r="180" spans="1:21" ht="15.75" thickBot="1" x14ac:dyDescent="0.3">
      <c r="A180" s="75">
        <f t="shared" si="17"/>
        <v>169</v>
      </c>
      <c r="B180" s="145">
        <f t="shared" si="14"/>
        <v>2.9496064358704168</v>
      </c>
      <c r="C180" s="145">
        <f t="shared" si="12"/>
        <v>0.10399648695907288</v>
      </c>
      <c r="D180" s="145">
        <f t="shared" si="13"/>
        <v>8.2553513040927118E-2</v>
      </c>
      <c r="E180" s="145">
        <f t="shared" si="15"/>
        <v>82.553513040927115</v>
      </c>
      <c r="F180" s="146">
        <f t="shared" si="16"/>
        <v>3.8762748300278651</v>
      </c>
      <c r="G180" s="86">
        <v>175</v>
      </c>
      <c r="H180" s="87">
        <v>5.79</v>
      </c>
      <c r="I180" s="84"/>
      <c r="J180" s="86">
        <v>175</v>
      </c>
      <c r="K180" s="87">
        <v>8.94</v>
      </c>
      <c r="T180" s="96">
        <v>18.004999999999999</v>
      </c>
      <c r="U180" s="96">
        <v>29.425108389999998</v>
      </c>
    </row>
    <row r="181" spans="1:21" ht="15.75" thickBot="1" x14ac:dyDescent="0.3">
      <c r="A181" s="75">
        <f t="shared" si="17"/>
        <v>170</v>
      </c>
      <c r="B181" s="145">
        <f t="shared" si="14"/>
        <v>2.9670597283903604</v>
      </c>
      <c r="C181" s="145">
        <f t="shared" si="12"/>
        <v>0.10390161831647005</v>
      </c>
      <c r="D181" s="145">
        <f t="shared" si="13"/>
        <v>8.2648381683529948E-2</v>
      </c>
      <c r="E181" s="145">
        <f t="shared" si="15"/>
        <v>82.648381683529948</v>
      </c>
      <c r="F181" s="146">
        <f t="shared" si="16"/>
        <v>3.5235289210566183</v>
      </c>
      <c r="G181" s="86">
        <v>176</v>
      </c>
      <c r="H181" s="87">
        <v>6.12</v>
      </c>
      <c r="I181" s="84"/>
      <c r="J181" s="86">
        <v>176</v>
      </c>
      <c r="K181" s="87">
        <v>8.99</v>
      </c>
      <c r="T181" s="96">
        <v>18.004999999999999</v>
      </c>
      <c r="U181" s="96">
        <v>29.425108389999998</v>
      </c>
    </row>
    <row r="182" spans="1:21" ht="15.75" thickBot="1" x14ac:dyDescent="0.3">
      <c r="A182" s="75">
        <f t="shared" si="17"/>
        <v>171</v>
      </c>
      <c r="B182" s="145">
        <f t="shared" si="14"/>
        <v>2.9845130209103035</v>
      </c>
      <c r="C182" s="145">
        <f t="shared" si="12"/>
        <v>0.10381579316824946</v>
      </c>
      <c r="D182" s="145">
        <f t="shared" si="13"/>
        <v>8.2734206831750534E-2</v>
      </c>
      <c r="E182" s="145">
        <f t="shared" si="15"/>
        <v>82.734206831750541</v>
      </c>
      <c r="F182" s="146">
        <f t="shared" si="16"/>
        <v>3.1708791843477955</v>
      </c>
      <c r="G182" s="86">
        <v>177</v>
      </c>
      <c r="H182" s="87">
        <v>6.38</v>
      </c>
      <c r="I182" s="84"/>
      <c r="J182" s="86">
        <v>177</v>
      </c>
      <c r="K182" s="85">
        <v>9</v>
      </c>
      <c r="T182" s="96">
        <v>18.004999999999999</v>
      </c>
      <c r="U182" s="96">
        <v>29.425108389999998</v>
      </c>
    </row>
    <row r="183" spans="1:21" ht="15.75" thickBot="1" x14ac:dyDescent="0.3">
      <c r="A183" s="75">
        <f t="shared" si="17"/>
        <v>172</v>
      </c>
      <c r="B183" s="145">
        <f t="shared" si="14"/>
        <v>3.001966313430247</v>
      </c>
      <c r="C183" s="145">
        <f t="shared" si="12"/>
        <v>0.10373900912752913</v>
      </c>
      <c r="D183" s="145">
        <f t="shared" si="13"/>
        <v>8.281099087247086E-2</v>
      </c>
      <c r="E183" s="145">
        <f t="shared" si="15"/>
        <v>82.810990872470867</v>
      </c>
      <c r="F183" s="146">
        <f t="shared" si="16"/>
        <v>2.8183189588862625</v>
      </c>
      <c r="G183" s="86">
        <v>178</v>
      </c>
      <c r="H183" s="87">
        <v>6.59</v>
      </c>
      <c r="I183" s="84"/>
      <c r="J183" s="86">
        <v>178</v>
      </c>
      <c r="K183" s="87">
        <v>8.9700000000000006</v>
      </c>
      <c r="T183" s="96">
        <v>18.004999999999999</v>
      </c>
      <c r="U183" s="96">
        <v>29.425108389999998</v>
      </c>
    </row>
    <row r="184" spans="1:21" ht="15.75" thickBot="1" x14ac:dyDescent="0.3">
      <c r="A184" s="75">
        <f t="shared" si="17"/>
        <v>173</v>
      </c>
      <c r="B184" s="145">
        <f t="shared" si="14"/>
        <v>3.0194196059501901</v>
      </c>
      <c r="C184" s="145">
        <f t="shared" si="12"/>
        <v>0.10367126399087068</v>
      </c>
      <c r="D184" s="145">
        <f t="shared" si="13"/>
        <v>8.2878736009129317E-2</v>
      </c>
      <c r="E184" s="145">
        <f t="shared" si="15"/>
        <v>82.878736009129312</v>
      </c>
      <c r="F184" s="146">
        <f t="shared" si="16"/>
        <v>2.4658406492598859</v>
      </c>
      <c r="G184" s="86">
        <v>179</v>
      </c>
      <c r="H184" s="87">
        <v>6.89</v>
      </c>
      <c r="I184" s="84"/>
      <c r="J184" s="86">
        <v>179</v>
      </c>
      <c r="K184" s="87">
        <v>8.8800000000000008</v>
      </c>
      <c r="T184" s="96">
        <v>18.004999999999999</v>
      </c>
      <c r="U184" s="96">
        <v>29.425108389999998</v>
      </c>
    </row>
    <row r="185" spans="1:21" ht="15.75" thickBot="1" x14ac:dyDescent="0.3">
      <c r="A185" s="75">
        <f t="shared" si="17"/>
        <v>174</v>
      </c>
      <c r="B185" s="145">
        <f t="shared" si="14"/>
        <v>3.0368728984701332</v>
      </c>
      <c r="C185" s="145">
        <f t="shared" si="12"/>
        <v>0.10361255576090042</v>
      </c>
      <c r="D185" s="145">
        <f t="shared" si="13"/>
        <v>8.2937444239099573E-2</v>
      </c>
      <c r="E185" s="145">
        <f t="shared" si="15"/>
        <v>82.937444239099577</v>
      </c>
      <c r="F185" s="146">
        <f t="shared" si="16"/>
        <v>2.1134358299349789</v>
      </c>
      <c r="G185" s="86">
        <v>180</v>
      </c>
      <c r="H185" s="87">
        <v>7.16</v>
      </c>
      <c r="I185" s="84"/>
      <c r="J185" s="86">
        <v>180</v>
      </c>
      <c r="K185" s="87">
        <v>8.7200000000000006</v>
      </c>
      <c r="T185" s="96">
        <v>18.004999999999999</v>
      </c>
      <c r="U185" s="96">
        <v>29.425108389999998</v>
      </c>
    </row>
    <row r="186" spans="1:21" ht="15.75" thickBot="1" x14ac:dyDescent="0.3">
      <c r="A186" s="75">
        <f t="shared" si="17"/>
        <v>175</v>
      </c>
      <c r="B186" s="145">
        <f t="shared" si="14"/>
        <v>3.0543261909900767</v>
      </c>
      <c r="C186" s="145">
        <f t="shared" si="12"/>
        <v>0.10356288266625863</v>
      </c>
      <c r="D186" s="145">
        <f t="shared" si="13"/>
        <v>8.2987117333741367E-2</v>
      </c>
      <c r="E186" s="145">
        <f t="shared" si="15"/>
        <v>82.987117333741367</v>
      </c>
      <c r="F186" s="146">
        <f t="shared" si="16"/>
        <v>1.7610953493923736</v>
      </c>
      <c r="G186" s="86">
        <v>181</v>
      </c>
      <c r="H186" s="87">
        <v>7.41</v>
      </c>
      <c r="I186" s="84"/>
      <c r="J186" s="86">
        <v>181</v>
      </c>
      <c r="K186" s="87">
        <v>8.49</v>
      </c>
      <c r="T186" s="96">
        <v>18.004999999999999</v>
      </c>
      <c r="U186" s="96">
        <v>29.425108389999998</v>
      </c>
    </row>
    <row r="187" spans="1:21" ht="15.75" thickBot="1" x14ac:dyDescent="0.3">
      <c r="A187" s="75">
        <f t="shared" si="17"/>
        <v>176</v>
      </c>
      <c r="B187" s="145">
        <f t="shared" si="14"/>
        <v>3.0717794835100198</v>
      </c>
      <c r="C187" s="145">
        <f t="shared" si="12"/>
        <v>0.1035222431788803</v>
      </c>
      <c r="D187" s="145">
        <f t="shared" si="13"/>
        <v>8.3027756821119694E-2</v>
      </c>
      <c r="E187" s="145">
        <f t="shared" si="15"/>
        <v>83.027756821119695</v>
      </c>
      <c r="F187" s="146">
        <f t="shared" si="16"/>
        <v>1.4088094341265651</v>
      </c>
      <c r="G187" s="86">
        <v>182</v>
      </c>
      <c r="H187" s="87">
        <v>7.63</v>
      </c>
      <c r="I187" s="84"/>
      <c r="J187" s="86">
        <v>182</v>
      </c>
      <c r="K187" s="87">
        <v>8.26</v>
      </c>
      <c r="T187" s="96">
        <v>18.004999999999999</v>
      </c>
      <c r="U187" s="96">
        <v>29.425108389999998</v>
      </c>
    </row>
    <row r="188" spans="1:21" ht="15.75" thickBot="1" x14ac:dyDescent="0.3">
      <c r="A188" s="75">
        <f t="shared" si="17"/>
        <v>177</v>
      </c>
      <c r="B188" s="145">
        <f t="shared" si="14"/>
        <v>3.0892327760299634</v>
      </c>
      <c r="C188" s="145">
        <f t="shared" si="12"/>
        <v>0.10349063602861111</v>
      </c>
      <c r="D188" s="145">
        <f t="shared" si="13"/>
        <v>8.3059363971388883E-2</v>
      </c>
      <c r="E188" s="145">
        <f t="shared" si="15"/>
        <v>83.059363971388876</v>
      </c>
      <c r="F188" s="146">
        <f t="shared" si="16"/>
        <v>1.0565677925138752</v>
      </c>
      <c r="G188" s="86">
        <v>183</v>
      </c>
      <c r="H188" s="87">
        <v>7.84</v>
      </c>
      <c r="I188" s="84"/>
      <c r="J188" s="86">
        <v>183</v>
      </c>
      <c r="K188" s="87">
        <v>7.98</v>
      </c>
      <c r="T188" s="96">
        <v>18.004999999999999</v>
      </c>
      <c r="U188" s="96">
        <v>29.425108389999998</v>
      </c>
    </row>
    <row r="189" spans="1:21" ht="15.75" thickBot="1" x14ac:dyDescent="0.3">
      <c r="A189" s="75">
        <f t="shared" si="17"/>
        <v>178</v>
      </c>
      <c r="B189" s="145">
        <f t="shared" si="14"/>
        <v>3.1066860685499065</v>
      </c>
      <c r="C189" s="145">
        <f t="shared" si="12"/>
        <v>0.10346806021516164</v>
      </c>
      <c r="D189" s="145">
        <f t="shared" si="13"/>
        <v>8.3081939784838355E-2</v>
      </c>
      <c r="E189" s="145">
        <f t="shared" si="15"/>
        <v>83.081939784838355</v>
      </c>
      <c r="F189" s="146">
        <f t="shared" si="16"/>
        <v>0.70435971857588786</v>
      </c>
      <c r="G189" s="86">
        <v>184</v>
      </c>
      <c r="H189" s="87">
        <v>8.02</v>
      </c>
      <c r="I189" s="84"/>
      <c r="J189" s="86">
        <v>184</v>
      </c>
      <c r="K189" s="87">
        <v>7.69</v>
      </c>
      <c r="T189" s="96">
        <v>18.004999999999999</v>
      </c>
      <c r="U189" s="96">
        <v>29.425108389999998</v>
      </c>
    </row>
    <row r="190" spans="1:21" ht="15.75" thickBot="1" x14ac:dyDescent="0.3">
      <c r="A190" s="75">
        <f t="shared" si="17"/>
        <v>179</v>
      </c>
      <c r="B190" s="145">
        <f t="shared" si="14"/>
        <v>3.12413936106985</v>
      </c>
      <c r="C190" s="145">
        <f t="shared" si="12"/>
        <v>0.10345451501740209</v>
      </c>
      <c r="D190" s="145">
        <f t="shared" si="13"/>
        <v>8.3095484982597903E-2</v>
      </c>
      <c r="E190" s="145">
        <f t="shared" si="15"/>
        <v>83.09548498259791</v>
      </c>
      <c r="F190" s="146">
        <f t="shared" si="16"/>
        <v>0.3521741956522273</v>
      </c>
      <c r="G190" s="86">
        <v>185</v>
      </c>
      <c r="H190" s="87">
        <v>8.11</v>
      </c>
      <c r="I190" s="84"/>
      <c r="J190" s="86">
        <v>185</v>
      </c>
      <c r="K190" s="87">
        <v>7.36</v>
      </c>
      <c r="T190" s="96">
        <v>18.004999999999999</v>
      </c>
      <c r="U190" s="96">
        <v>29.425108389999998</v>
      </c>
    </row>
    <row r="191" spans="1:21" ht="15.75" thickBot="1" x14ac:dyDescent="0.3">
      <c r="A191" s="75">
        <f t="shared" si="17"/>
        <v>180</v>
      </c>
      <c r="B191" s="145">
        <f t="shared" si="14"/>
        <v>3.1415926535897931</v>
      </c>
      <c r="C191" s="145">
        <f t="shared" si="12"/>
        <v>0.10344999999999999</v>
      </c>
      <c r="D191" s="145">
        <f t="shared" si="13"/>
        <v>8.3100000000000007E-2</v>
      </c>
      <c r="E191" s="145">
        <f t="shared" si="15"/>
        <v>83.100000000000009</v>
      </c>
      <c r="F191" s="146">
        <f t="shared" si="16"/>
        <v>0</v>
      </c>
      <c r="G191" s="86">
        <v>186</v>
      </c>
      <c r="H191" s="87">
        <v>8.17</v>
      </c>
      <c r="I191" s="84"/>
      <c r="J191" s="86">
        <v>186</v>
      </c>
      <c r="K191" s="87">
        <v>7.06</v>
      </c>
      <c r="T191" s="96">
        <v>18.004999999999999</v>
      </c>
      <c r="U191" s="96">
        <v>29.425108389999998</v>
      </c>
    </row>
    <row r="192" spans="1:21" ht="15.75" thickBot="1" x14ac:dyDescent="0.3">
      <c r="A192" s="75">
        <f t="shared" si="17"/>
        <v>181</v>
      </c>
      <c r="B192" s="145">
        <f t="shared" si="14"/>
        <v>3.1590459461097367</v>
      </c>
      <c r="C192" s="145">
        <f t="shared" si="12"/>
        <v>0.10345451501740209</v>
      </c>
      <c r="D192" s="145">
        <f t="shared" si="13"/>
        <v>8.3095484982597903E-2</v>
      </c>
      <c r="E192" s="145">
        <f t="shared" si="15"/>
        <v>83.09548498259791</v>
      </c>
      <c r="F192" s="146">
        <f t="shared" si="16"/>
        <v>-0.3521741956522273</v>
      </c>
      <c r="G192" s="86">
        <v>187</v>
      </c>
      <c r="H192" s="85">
        <v>8.19</v>
      </c>
      <c r="I192" s="84"/>
      <c r="J192" s="86">
        <v>187</v>
      </c>
      <c r="K192" s="87">
        <v>6.74</v>
      </c>
      <c r="T192" s="96">
        <v>18.004999999999999</v>
      </c>
      <c r="U192" s="96">
        <v>29.425108389999998</v>
      </c>
    </row>
    <row r="193" spans="1:21" ht="15.75" thickBot="1" x14ac:dyDescent="0.3">
      <c r="A193" s="75">
        <f t="shared" si="17"/>
        <v>182</v>
      </c>
      <c r="B193" s="145">
        <f t="shared" si="14"/>
        <v>3.1764992386296798</v>
      </c>
      <c r="C193" s="145">
        <f t="shared" si="12"/>
        <v>0.10346806021516164</v>
      </c>
      <c r="D193" s="145">
        <f t="shared" si="13"/>
        <v>8.3081939784838355E-2</v>
      </c>
      <c r="E193" s="145">
        <f t="shared" si="15"/>
        <v>83.081939784838355</v>
      </c>
      <c r="F193" s="146">
        <f t="shared" si="16"/>
        <v>-0.70435971857588786</v>
      </c>
      <c r="G193" s="86">
        <v>188</v>
      </c>
      <c r="H193" s="87">
        <v>8.16</v>
      </c>
      <c r="I193" s="84"/>
      <c r="J193" s="86">
        <v>188</v>
      </c>
      <c r="K193" s="87">
        <v>6.45</v>
      </c>
      <c r="T193" s="96">
        <v>18.004999999999999</v>
      </c>
      <c r="U193" s="96">
        <v>29.425108389999998</v>
      </c>
    </row>
    <row r="194" spans="1:21" ht="15.75" thickBot="1" x14ac:dyDescent="0.3">
      <c r="A194" s="75">
        <f t="shared" si="17"/>
        <v>183</v>
      </c>
      <c r="B194" s="145">
        <f t="shared" si="14"/>
        <v>3.1939525311496229</v>
      </c>
      <c r="C194" s="145">
        <f t="shared" si="12"/>
        <v>0.10349063602861111</v>
      </c>
      <c r="D194" s="145">
        <f t="shared" si="13"/>
        <v>8.3059363971388883E-2</v>
      </c>
      <c r="E194" s="145">
        <f t="shared" si="15"/>
        <v>83.059363971388876</v>
      </c>
      <c r="F194" s="146">
        <f t="shared" si="16"/>
        <v>-1.0565677925138752</v>
      </c>
      <c r="G194" s="86">
        <v>189</v>
      </c>
      <c r="H194" s="87">
        <v>8.09</v>
      </c>
      <c r="I194" s="84"/>
      <c r="J194" s="86">
        <v>189</v>
      </c>
      <c r="K194" s="87">
        <v>6.11</v>
      </c>
      <c r="T194" s="96">
        <v>18.004999999999999</v>
      </c>
      <c r="U194" s="96">
        <v>29.425108389999998</v>
      </c>
    </row>
    <row r="195" spans="1:21" ht="15.75" thickBot="1" x14ac:dyDescent="0.3">
      <c r="A195" s="75">
        <f t="shared" si="17"/>
        <v>184</v>
      </c>
      <c r="B195" s="145">
        <f t="shared" si="14"/>
        <v>3.2114058236695664</v>
      </c>
      <c r="C195" s="145">
        <f t="shared" si="12"/>
        <v>0.1035222431788803</v>
      </c>
      <c r="D195" s="145">
        <f t="shared" si="13"/>
        <v>8.3027756821119694E-2</v>
      </c>
      <c r="E195" s="145">
        <f t="shared" si="15"/>
        <v>83.027756821119695</v>
      </c>
      <c r="F195" s="146">
        <f t="shared" si="16"/>
        <v>-1.4088094341265651</v>
      </c>
      <c r="G195" s="86">
        <v>190</v>
      </c>
      <c r="H195" s="87">
        <v>7.94</v>
      </c>
      <c r="I195" s="84"/>
      <c r="J195" s="86">
        <v>190</v>
      </c>
      <c r="K195" s="87">
        <v>5.85</v>
      </c>
      <c r="T195" s="96">
        <v>18.004999999999999</v>
      </c>
      <c r="U195" s="96">
        <v>29.425108389999998</v>
      </c>
    </row>
    <row r="196" spans="1:21" ht="15.75" thickBot="1" x14ac:dyDescent="0.3">
      <c r="A196" s="75">
        <f t="shared" si="17"/>
        <v>185</v>
      </c>
      <c r="B196" s="145">
        <f t="shared" si="14"/>
        <v>3.2288591161895095</v>
      </c>
      <c r="C196" s="145">
        <f t="shared" si="12"/>
        <v>0.10356288266625863</v>
      </c>
      <c r="D196" s="145">
        <f t="shared" si="13"/>
        <v>8.2987117333741367E-2</v>
      </c>
      <c r="E196" s="145">
        <f t="shared" si="15"/>
        <v>82.987117333741367</v>
      </c>
      <c r="F196" s="146">
        <f t="shared" si="16"/>
        <v>-1.7610953493923736</v>
      </c>
      <c r="G196" s="86">
        <v>191</v>
      </c>
      <c r="H196" s="87">
        <v>7.58</v>
      </c>
      <c r="I196" s="84"/>
      <c r="J196" s="86">
        <v>191</v>
      </c>
      <c r="K196" s="87">
        <v>5.5</v>
      </c>
      <c r="T196" s="96">
        <v>18.004999999999999</v>
      </c>
      <c r="U196" s="96">
        <v>29.425108389999998</v>
      </c>
    </row>
    <row r="197" spans="1:21" ht="15.75" thickBot="1" x14ac:dyDescent="0.3">
      <c r="A197" s="75">
        <f t="shared" si="17"/>
        <v>186</v>
      </c>
      <c r="B197" s="145">
        <f t="shared" si="14"/>
        <v>3.246312408709453</v>
      </c>
      <c r="C197" s="145">
        <f t="shared" si="12"/>
        <v>0.10361255576090042</v>
      </c>
      <c r="D197" s="145">
        <f t="shared" si="13"/>
        <v>8.2937444239099573E-2</v>
      </c>
      <c r="E197" s="145">
        <f t="shared" si="15"/>
        <v>82.937444239099577</v>
      </c>
      <c r="F197" s="146">
        <f t="shared" si="16"/>
        <v>-2.1134358299349789</v>
      </c>
      <c r="G197" s="86">
        <v>192</v>
      </c>
      <c r="H197" s="87">
        <v>7.37</v>
      </c>
      <c r="I197" s="84"/>
      <c r="J197" s="86">
        <v>192</v>
      </c>
      <c r="K197" s="87">
        <v>5.2</v>
      </c>
      <c r="T197" s="96">
        <v>18.004999999999999</v>
      </c>
      <c r="U197" s="96">
        <v>29.425108389999998</v>
      </c>
    </row>
    <row r="198" spans="1:21" ht="15.75" thickBot="1" x14ac:dyDescent="0.3">
      <c r="A198" s="75">
        <f t="shared" si="17"/>
        <v>187</v>
      </c>
      <c r="B198" s="145">
        <f t="shared" si="14"/>
        <v>3.2637657012293961</v>
      </c>
      <c r="C198" s="145">
        <f t="shared" si="12"/>
        <v>0.10367126399087068</v>
      </c>
      <c r="D198" s="145">
        <f t="shared" si="13"/>
        <v>8.2878736009129317E-2</v>
      </c>
      <c r="E198" s="145">
        <f t="shared" si="15"/>
        <v>82.878736009129312</v>
      </c>
      <c r="F198" s="146">
        <f t="shared" si="16"/>
        <v>-2.4658406492601568</v>
      </c>
      <c r="G198" s="86">
        <v>193</v>
      </c>
      <c r="H198" s="87">
        <v>7.08</v>
      </c>
      <c r="I198" s="84"/>
      <c r="J198" s="86">
        <v>193</v>
      </c>
      <c r="K198" s="87">
        <v>4.91</v>
      </c>
      <c r="T198" s="96">
        <v>18.004999999999999</v>
      </c>
      <c r="U198" s="96">
        <v>29.425108389999998</v>
      </c>
    </row>
    <row r="199" spans="1:21" ht="15.75" thickBot="1" x14ac:dyDescent="0.3">
      <c r="A199" s="75">
        <f t="shared" si="17"/>
        <v>188</v>
      </c>
      <c r="B199" s="145">
        <f t="shared" si="14"/>
        <v>3.2812189937493397</v>
      </c>
      <c r="C199" s="145">
        <f t="shared" si="12"/>
        <v>0.10373900912752915</v>
      </c>
      <c r="D199" s="145">
        <f t="shared" si="13"/>
        <v>8.2810990872470847E-2</v>
      </c>
      <c r="E199" s="145">
        <f t="shared" si="15"/>
        <v>82.810990872470853</v>
      </c>
      <c r="F199" s="146">
        <f t="shared" si="16"/>
        <v>-2.8183189588862625</v>
      </c>
      <c r="G199" s="86">
        <v>194</v>
      </c>
      <c r="H199" s="87">
        <v>6.76</v>
      </c>
      <c r="I199" s="84"/>
      <c r="J199" s="86">
        <v>194</v>
      </c>
      <c r="K199" s="87">
        <v>4.66</v>
      </c>
      <c r="T199" s="96">
        <v>18.004999999999999</v>
      </c>
      <c r="U199" s="96">
        <v>29.425108389999998</v>
      </c>
    </row>
    <row r="200" spans="1:21" ht="15.75" thickBot="1" x14ac:dyDescent="0.3">
      <c r="A200" s="75">
        <f t="shared" si="17"/>
        <v>189</v>
      </c>
      <c r="B200" s="145">
        <f t="shared" si="14"/>
        <v>3.2986722862692828</v>
      </c>
      <c r="C200" s="145">
        <f t="shared" si="12"/>
        <v>0.10381579316824946</v>
      </c>
      <c r="D200" s="145">
        <f t="shared" si="13"/>
        <v>8.2734206831750534E-2</v>
      </c>
      <c r="E200" s="145">
        <f t="shared" si="15"/>
        <v>82.734206831750541</v>
      </c>
      <c r="F200" s="146">
        <f t="shared" si="16"/>
        <v>-3.1708791843469837</v>
      </c>
      <c r="G200" s="86">
        <v>195</v>
      </c>
      <c r="H200" s="87">
        <v>6.54</v>
      </c>
      <c r="I200" s="84"/>
      <c r="J200" s="86">
        <v>195</v>
      </c>
      <c r="K200" s="87">
        <v>4.4000000000000004</v>
      </c>
      <c r="T200" s="96">
        <v>18.004999999999999</v>
      </c>
      <c r="U200" s="96">
        <v>29.425108389999998</v>
      </c>
    </row>
    <row r="201" spans="1:21" ht="15.75" thickBot="1" x14ac:dyDescent="0.3">
      <c r="A201" s="75">
        <f t="shared" si="17"/>
        <v>190</v>
      </c>
      <c r="B201" s="145">
        <f t="shared" si="14"/>
        <v>3.3161255787892263</v>
      </c>
      <c r="C201" s="145">
        <f t="shared" si="12"/>
        <v>0.10390161831647002</v>
      </c>
      <c r="D201" s="145">
        <f t="shared" si="13"/>
        <v>8.2648381683529976E-2</v>
      </c>
      <c r="E201" s="145">
        <f t="shared" si="15"/>
        <v>82.648381683529976</v>
      </c>
      <c r="F201" s="146">
        <f t="shared" si="16"/>
        <v>-3.5235289210566183</v>
      </c>
      <c r="G201" s="86">
        <v>196</v>
      </c>
      <c r="H201" s="87">
        <v>6.24</v>
      </c>
      <c r="I201" s="84"/>
      <c r="J201" s="86">
        <v>196</v>
      </c>
      <c r="K201" s="87">
        <v>4.1500000000000004</v>
      </c>
      <c r="T201" s="96">
        <v>18.004999999999999</v>
      </c>
      <c r="U201" s="96">
        <v>29.425108389999998</v>
      </c>
    </row>
    <row r="202" spans="1:21" ht="15.75" thickBot="1" x14ac:dyDescent="0.3">
      <c r="A202" s="75">
        <f t="shared" si="17"/>
        <v>191</v>
      </c>
      <c r="B202" s="145">
        <f t="shared" si="14"/>
        <v>3.3335788713091694</v>
      </c>
      <c r="C202" s="145">
        <f t="shared" si="12"/>
        <v>0.10399648695907288</v>
      </c>
      <c r="D202" s="145">
        <f t="shared" si="13"/>
        <v>8.2553513040927118E-2</v>
      </c>
      <c r="E202" s="145">
        <f t="shared" si="15"/>
        <v>82.553513040927115</v>
      </c>
      <c r="F202" s="146">
        <f t="shared" si="16"/>
        <v>-3.8762748300284064</v>
      </c>
      <c r="G202" s="86">
        <v>197</v>
      </c>
      <c r="H202" s="87">
        <v>5.98</v>
      </c>
      <c r="I202" s="84"/>
      <c r="J202" s="86">
        <v>197</v>
      </c>
      <c r="K202" s="87">
        <v>3.92</v>
      </c>
      <c r="T202" s="96">
        <v>18.004999999999999</v>
      </c>
      <c r="U202" s="96">
        <v>29.425108389999998</v>
      </c>
    </row>
    <row r="203" spans="1:21" ht="15.75" thickBot="1" x14ac:dyDescent="0.3">
      <c r="A203" s="75">
        <f t="shared" si="17"/>
        <v>192</v>
      </c>
      <c r="B203" s="145">
        <f t="shared" si="14"/>
        <v>3.351032163829113</v>
      </c>
      <c r="C203" s="145">
        <f t="shared" ref="C203:C266" si="18">$N$32*COS(B203)+SQRT($N$33^2 - ($N$32*SIN(B203))^2)</f>
        <v>0.10410040164108686</v>
      </c>
      <c r="D203" s="145">
        <f t="shared" ref="D203:D266" si="19">($N$32+$N$33)-C203</f>
        <v>8.2449598358913134E-2</v>
      </c>
      <c r="E203" s="145">
        <f t="shared" si="15"/>
        <v>82.449598358913136</v>
      </c>
      <c r="F203" s="146">
        <f t="shared" si="16"/>
        <v>-4.2291225334486269</v>
      </c>
      <c r="G203" s="86">
        <v>198</v>
      </c>
      <c r="H203" s="87">
        <v>5.7</v>
      </c>
      <c r="I203" s="84"/>
      <c r="J203" s="86">
        <v>198</v>
      </c>
      <c r="K203" s="87">
        <v>3.68</v>
      </c>
      <c r="T203" s="96">
        <v>18.004999999999999</v>
      </c>
      <c r="U203" s="96">
        <v>29.425108389999998</v>
      </c>
    </row>
    <row r="204" spans="1:21" ht="15.75" thickBot="1" x14ac:dyDescent="0.3">
      <c r="A204" s="75">
        <f t="shared" si="17"/>
        <v>193</v>
      </c>
      <c r="B204" s="145">
        <f t="shared" ref="B204:B267" si="20">RADIANS(A204)</f>
        <v>3.3684854563490561</v>
      </c>
      <c r="C204" s="145">
        <f t="shared" si="18"/>
        <v>0.10421336503771127</v>
      </c>
      <c r="D204" s="145">
        <f t="shared" si="19"/>
        <v>8.2336634962288727E-2</v>
      </c>
      <c r="E204" s="145">
        <f t="shared" ref="E204:E267" si="21">D204*1000</f>
        <v>82.336634962288727</v>
      </c>
      <c r="F204" s="146">
        <f t="shared" ref="F204:F267" si="22">(D205-D203)*$N$31/(2*RADIANS(1))</f>
        <v>-4.5820765101018539</v>
      </c>
      <c r="G204" s="86">
        <v>199</v>
      </c>
      <c r="H204" s="87">
        <v>5.42</v>
      </c>
      <c r="I204" s="84"/>
      <c r="J204" s="86">
        <v>199</v>
      </c>
      <c r="K204" s="87">
        <v>3.44</v>
      </c>
      <c r="T204" s="96">
        <v>18.004999999999999</v>
      </c>
      <c r="U204" s="96">
        <v>29.425108389999998</v>
      </c>
    </row>
    <row r="205" spans="1:21" ht="15.75" thickBot="1" x14ac:dyDescent="0.3">
      <c r="A205" s="75">
        <f t="shared" ref="A205:A268" si="23">A204+1</f>
        <v>194</v>
      </c>
      <c r="B205" s="145">
        <f t="shared" si="20"/>
        <v>3.3859387488689991</v>
      </c>
      <c r="C205" s="145">
        <f t="shared" si="18"/>
        <v>0.10433537992365619</v>
      </c>
      <c r="D205" s="145">
        <f t="shared" si="19"/>
        <v>8.2214620076343808E-2</v>
      </c>
      <c r="E205" s="145">
        <f t="shared" si="21"/>
        <v>82.214620076343806</v>
      </c>
      <c r="F205" s="146">
        <f t="shared" si="22"/>
        <v>-4.9351399906530515</v>
      </c>
      <c r="G205" s="86">
        <v>200</v>
      </c>
      <c r="H205" s="87">
        <v>5.14</v>
      </c>
      <c r="I205" s="84"/>
      <c r="J205" s="86">
        <v>200</v>
      </c>
      <c r="K205" s="87">
        <v>3.25</v>
      </c>
      <c r="T205" s="96">
        <v>18.004999999999999</v>
      </c>
      <c r="U205" s="96">
        <v>29.425108389999998</v>
      </c>
    </row>
    <row r="206" spans="1:21" ht="15.75" thickBot="1" x14ac:dyDescent="0.3">
      <c r="A206" s="75">
        <f t="shared" si="23"/>
        <v>195</v>
      </c>
      <c r="B206" s="145">
        <f t="shared" si="20"/>
        <v>3.4033920413889427</v>
      </c>
      <c r="C206" s="145">
        <f t="shared" si="18"/>
        <v>0.10446644913979604</v>
      </c>
      <c r="D206" s="145">
        <f t="shared" si="19"/>
        <v>8.2083550860203955E-2</v>
      </c>
      <c r="E206" s="145">
        <f t="shared" si="21"/>
        <v>82.083550860203957</v>
      </c>
      <c r="F206" s="146">
        <f t="shared" si="22"/>
        <v>-5.2883148528097905</v>
      </c>
      <c r="G206" s="86">
        <v>201</v>
      </c>
      <c r="H206" s="87">
        <v>4.84</v>
      </c>
      <c r="I206" s="84"/>
      <c r="J206" s="86">
        <v>201</v>
      </c>
      <c r="K206" s="87">
        <v>3.02</v>
      </c>
      <c r="T206" s="96">
        <v>18.004999999999999</v>
      </c>
      <c r="U206" s="96">
        <v>29.425108389999998</v>
      </c>
    </row>
    <row r="207" spans="1:21" ht="15.75" thickBot="1" x14ac:dyDescent="0.3">
      <c r="A207" s="75">
        <f t="shared" si="23"/>
        <v>196</v>
      </c>
      <c r="B207" s="145">
        <f t="shared" si="20"/>
        <v>3.4208453339088858</v>
      </c>
      <c r="C207" s="145">
        <f t="shared" si="18"/>
        <v>0.10460657555713361</v>
      </c>
      <c r="D207" s="145">
        <f t="shared" si="19"/>
        <v>8.1943424442866383E-2</v>
      </c>
      <c r="E207" s="145">
        <f t="shared" si="21"/>
        <v>81.943424442866387</v>
      </c>
      <c r="F207" s="146">
        <f t="shared" si="22"/>
        <v>-5.6416015163702689</v>
      </c>
      <c r="G207" s="86">
        <v>202</v>
      </c>
      <c r="H207" s="87">
        <v>4.62</v>
      </c>
      <c r="I207" s="84"/>
      <c r="J207" s="86">
        <v>202</v>
      </c>
      <c r="K207" s="87">
        <v>2.85</v>
      </c>
      <c r="T207" s="96">
        <v>18.004999999999999</v>
      </c>
      <c r="U207" s="96">
        <v>29.425108389999998</v>
      </c>
    </row>
    <row r="208" spans="1:21" ht="15.75" thickBot="1" x14ac:dyDescent="0.3">
      <c r="A208" s="75">
        <f t="shared" si="23"/>
        <v>197</v>
      </c>
      <c r="B208" s="145">
        <f t="shared" si="20"/>
        <v>3.4382986264288293</v>
      </c>
      <c r="C208" s="145">
        <f t="shared" si="18"/>
        <v>0.10475576203807144</v>
      </c>
      <c r="D208" s="145">
        <f t="shared" si="19"/>
        <v>8.1794237961928556E-2</v>
      </c>
      <c r="E208" s="145">
        <f t="shared" si="21"/>
        <v>81.794237961928559</v>
      </c>
      <c r="F208" s="146">
        <f t="shared" si="22"/>
        <v>-5.9949988381977146</v>
      </c>
      <c r="G208" s="86">
        <v>203</v>
      </c>
      <c r="H208" s="87">
        <v>4.3600000000000003</v>
      </c>
      <c r="I208" s="84"/>
      <c r="J208" s="86">
        <v>203</v>
      </c>
      <c r="K208" s="87">
        <v>2.7</v>
      </c>
      <c r="T208" s="96">
        <v>18.004999999999999</v>
      </c>
      <c r="U208" s="96">
        <v>29.425108389999998</v>
      </c>
    </row>
    <row r="209" spans="1:21" ht="15.75" thickBot="1" x14ac:dyDescent="0.3">
      <c r="A209" s="75">
        <f t="shared" si="23"/>
        <v>198</v>
      </c>
      <c r="B209" s="145">
        <f t="shared" si="20"/>
        <v>3.4557519189487724</v>
      </c>
      <c r="C209" s="145">
        <f t="shared" si="18"/>
        <v>0.1049140113949899</v>
      </c>
      <c r="D209" s="145">
        <f t="shared" si="19"/>
        <v>8.163598860501009E-2</v>
      </c>
      <c r="E209" s="145">
        <f t="shared" si="21"/>
        <v>81.635988605010084</v>
      </c>
      <c r="F209" s="146">
        <f t="shared" si="22"/>
        <v>-6.3485040071563636</v>
      </c>
      <c r="G209" s="86">
        <v>204</v>
      </c>
      <c r="H209" s="87">
        <v>4.1100000000000003</v>
      </c>
      <c r="I209" s="84"/>
      <c r="J209" s="86">
        <v>204</v>
      </c>
      <c r="K209" s="87">
        <v>2.52</v>
      </c>
      <c r="T209" s="96">
        <v>18.004999999999999</v>
      </c>
      <c r="U209" s="96">
        <v>29.425108389999998</v>
      </c>
    </row>
    <row r="210" spans="1:21" ht="15.75" thickBot="1" x14ac:dyDescent="0.3">
      <c r="A210" s="75">
        <f t="shared" si="23"/>
        <v>199</v>
      </c>
      <c r="B210" s="145">
        <f t="shared" si="20"/>
        <v>3.473205211468716</v>
      </c>
      <c r="C210" s="145">
        <f t="shared" si="18"/>
        <v>0.10508132634613074</v>
      </c>
      <c r="D210" s="145">
        <f t="shared" si="19"/>
        <v>8.1468673653869256E-2</v>
      </c>
      <c r="E210" s="145">
        <f t="shared" si="21"/>
        <v>81.46867365386926</v>
      </c>
      <c r="F210" s="146">
        <f t="shared" si="22"/>
        <v>-6.7021124390387872</v>
      </c>
      <c r="G210" s="86">
        <v>205</v>
      </c>
      <c r="H210" s="87">
        <v>3.92</v>
      </c>
      <c r="I210" s="84"/>
      <c r="J210" s="86">
        <v>205</v>
      </c>
      <c r="K210" s="87">
        <v>2.3199999999999998</v>
      </c>
      <c r="T210" s="96">
        <v>18.004999999999999</v>
      </c>
      <c r="U210" s="96">
        <v>29.425108389999998</v>
      </c>
    </row>
    <row r="211" spans="1:21" ht="15.75" thickBot="1" x14ac:dyDescent="0.3">
      <c r="A211" s="75">
        <f t="shared" si="23"/>
        <v>200</v>
      </c>
      <c r="B211" s="145">
        <f t="shared" si="20"/>
        <v>3.4906585039886591</v>
      </c>
      <c r="C211" s="145">
        <f t="shared" si="18"/>
        <v>0.10525770946878676</v>
      </c>
      <c r="D211" s="145">
        <f t="shared" si="19"/>
        <v>8.1292290531213229E-2</v>
      </c>
      <c r="E211" s="145">
        <f t="shared" si="21"/>
        <v>81.292290531213226</v>
      </c>
      <c r="F211" s="146">
        <f t="shared" si="22"/>
        <v>-7.0558176715535552</v>
      </c>
      <c r="G211" s="86">
        <v>206</v>
      </c>
      <c r="H211" s="87">
        <v>3.69</v>
      </c>
      <c r="I211" s="84"/>
      <c r="J211" s="86">
        <v>206</v>
      </c>
      <c r="K211" s="87">
        <v>2.1800000000000002</v>
      </c>
      <c r="T211" s="96">
        <v>18.004999999999999</v>
      </c>
      <c r="U211" s="96">
        <v>29.425108389999998</v>
      </c>
    </row>
    <row r="212" spans="1:21" ht="15.75" thickBot="1" x14ac:dyDescent="0.3">
      <c r="A212" s="75">
        <f t="shared" si="23"/>
        <v>201</v>
      </c>
      <c r="B212" s="145">
        <f t="shared" si="20"/>
        <v>3.5081117965086026</v>
      </c>
      <c r="C212" s="145">
        <f t="shared" si="18"/>
        <v>0.10544316314980015</v>
      </c>
      <c r="D212" s="145">
        <f t="shared" si="19"/>
        <v>8.1106836850199843E-2</v>
      </c>
      <c r="E212" s="145">
        <f t="shared" si="21"/>
        <v>81.106836850199841</v>
      </c>
      <c r="F212" s="146">
        <f t="shared" si="22"/>
        <v>-7.4096112594287247</v>
      </c>
      <c r="G212" s="86">
        <v>207</v>
      </c>
      <c r="H212" s="87">
        <v>3.48</v>
      </c>
      <c r="I212" s="84"/>
      <c r="J212" s="86">
        <v>207</v>
      </c>
      <c r="K212" s="87">
        <v>2.0499999999999998</v>
      </c>
      <c r="T212" s="96">
        <v>18.004999999999999</v>
      </c>
      <c r="U212" s="96">
        <v>29.425108389999998</v>
      </c>
    </row>
    <row r="213" spans="1:21" ht="15.75" thickBot="1" x14ac:dyDescent="0.3">
      <c r="A213" s="75">
        <f t="shared" si="23"/>
        <v>202</v>
      </c>
      <c r="B213" s="145">
        <f t="shared" si="20"/>
        <v>3.5255650890285457</v>
      </c>
      <c r="C213" s="145">
        <f t="shared" si="18"/>
        <v>0.10563768953337285</v>
      </c>
      <c r="D213" s="145">
        <f t="shared" si="19"/>
        <v>8.0912310466627141E-2</v>
      </c>
      <c r="E213" s="145">
        <f t="shared" si="21"/>
        <v>80.912310466627147</v>
      </c>
      <c r="F213" s="146">
        <f t="shared" si="22"/>
        <v>-7.7634826696990897</v>
      </c>
      <c r="G213" s="86">
        <v>208</v>
      </c>
      <c r="H213" s="87">
        <v>3.32</v>
      </c>
      <c r="I213" s="84"/>
      <c r="J213" s="86">
        <v>208</v>
      </c>
      <c r="K213" s="87">
        <v>1.89</v>
      </c>
      <c r="T213" s="96">
        <v>18.004999999999999</v>
      </c>
      <c r="U213" s="96">
        <v>29.425108389999998</v>
      </c>
    </row>
    <row r="214" spans="1:21" ht="15.75" thickBot="1" x14ac:dyDescent="0.3">
      <c r="A214" s="75">
        <f t="shared" si="23"/>
        <v>203</v>
      </c>
      <c r="B214" s="145">
        <f t="shared" si="20"/>
        <v>3.5430183815484888</v>
      </c>
      <c r="C214" s="145">
        <f t="shared" si="18"/>
        <v>0.10584129046619498</v>
      </c>
      <c r="D214" s="145">
        <f t="shared" si="19"/>
        <v>8.0708709533805018E-2</v>
      </c>
      <c r="E214" s="145">
        <f t="shared" si="21"/>
        <v>80.70870953380502</v>
      </c>
      <c r="F214" s="146">
        <f t="shared" si="22"/>
        <v>-8.1174191772670081</v>
      </c>
      <c r="G214" s="86">
        <v>209</v>
      </c>
      <c r="H214" s="87">
        <v>3.11</v>
      </c>
      <c r="I214" s="84"/>
      <c r="J214" s="86">
        <v>209</v>
      </c>
      <c r="K214" s="87">
        <v>1.75</v>
      </c>
      <c r="T214" s="96">
        <v>18.004999999999999</v>
      </c>
      <c r="U214" s="96">
        <v>29.425108389999998</v>
      </c>
    </row>
    <row r="215" spans="1:21" ht="15.75" thickBot="1" x14ac:dyDescent="0.3">
      <c r="A215" s="75">
        <f t="shared" si="23"/>
        <v>204</v>
      </c>
      <c r="B215" s="145">
        <f t="shared" si="20"/>
        <v>3.5604716740684323</v>
      </c>
      <c r="C215" s="145">
        <f t="shared" si="18"/>
        <v>0.10605396743989937</v>
      </c>
      <c r="D215" s="145">
        <f t="shared" si="19"/>
        <v>8.0496032560100628E-2</v>
      </c>
      <c r="E215" s="145">
        <f t="shared" si="21"/>
        <v>80.49603256010063</v>
      </c>
      <c r="F215" s="146">
        <f t="shared" si="22"/>
        <v>-8.4714057608209909</v>
      </c>
      <c r="G215" s="86">
        <v>210</v>
      </c>
      <c r="H215" s="87">
        <v>2.93</v>
      </c>
      <c r="I215" s="84"/>
      <c r="J215" s="86">
        <v>210</v>
      </c>
      <c r="K215" s="87">
        <v>1.62</v>
      </c>
      <c r="T215" s="96">
        <v>18.004999999999999</v>
      </c>
      <c r="U215" s="96">
        <v>29.425108389999998</v>
      </c>
    </row>
    <row r="216" spans="1:21" ht="15.75" thickBot="1" x14ac:dyDescent="0.3">
      <c r="A216" s="75">
        <f t="shared" si="23"/>
        <v>205</v>
      </c>
      <c r="B216" s="145">
        <f t="shared" si="20"/>
        <v>3.5779249665883754</v>
      </c>
      <c r="C216" s="145">
        <f t="shared" si="18"/>
        <v>0.10627572153085246</v>
      </c>
      <c r="D216" s="145">
        <f t="shared" si="19"/>
        <v>8.0274278469147531E-2</v>
      </c>
      <c r="E216" s="145">
        <f t="shared" si="21"/>
        <v>80.274278469147532</v>
      </c>
      <c r="F216" s="146">
        <f t="shared" si="22"/>
        <v>-8.8254249992246319</v>
      </c>
      <c r="G216" s="86">
        <v>211</v>
      </c>
      <c r="H216" s="87">
        <v>2.77</v>
      </c>
      <c r="I216" s="84"/>
      <c r="J216" s="86">
        <v>211</v>
      </c>
      <c r="K216" s="87">
        <v>1.49</v>
      </c>
      <c r="T216" s="96">
        <v>18.004999999999999</v>
      </c>
      <c r="U216" s="96">
        <v>29.425108389999998</v>
      </c>
    </row>
    <row r="217" spans="1:21" ht="15.75" thickBot="1" x14ac:dyDescent="0.3">
      <c r="A217" s="75">
        <f t="shared" si="23"/>
        <v>206</v>
      </c>
      <c r="B217" s="145">
        <f t="shared" si="20"/>
        <v>3.595378259108319</v>
      </c>
      <c r="C217" s="145">
        <f t="shared" si="18"/>
        <v>0.1065065533372955</v>
      </c>
      <c r="D217" s="145">
        <f t="shared" si="19"/>
        <v>8.0043446662704493E-2</v>
      </c>
      <c r="E217" s="145">
        <f t="shared" si="21"/>
        <v>80.043446662704497</v>
      </c>
      <c r="F217" s="146">
        <f t="shared" si="22"/>
        <v>-9.1794569684819365</v>
      </c>
      <c r="G217" s="86">
        <v>212</v>
      </c>
      <c r="H217" s="87">
        <v>2.61</v>
      </c>
      <c r="I217" s="84"/>
      <c r="J217" s="86">
        <v>212</v>
      </c>
      <c r="K217" s="87">
        <v>1.38</v>
      </c>
      <c r="T217" s="96">
        <v>18.004999999999999</v>
      </c>
      <c r="U217" s="96">
        <v>29.425108389999998</v>
      </c>
    </row>
    <row r="218" spans="1:21" ht="15.75" thickBot="1" x14ac:dyDescent="0.3">
      <c r="A218" s="75">
        <f t="shared" si="23"/>
        <v>207</v>
      </c>
      <c r="B218" s="145">
        <f t="shared" si="20"/>
        <v>3.6128315516282621</v>
      </c>
      <c r="C218" s="145">
        <f t="shared" si="18"/>
        <v>0.10674646291385154</v>
      </c>
      <c r="D218" s="145">
        <f t="shared" si="19"/>
        <v>7.9803537086148457E-2</v>
      </c>
      <c r="E218" s="145">
        <f t="shared" si="21"/>
        <v>79.803537086148452</v>
      </c>
      <c r="F218" s="146">
        <f t="shared" si="22"/>
        <v>-9.5334791394105913</v>
      </c>
      <c r="G218" s="86">
        <v>213</v>
      </c>
      <c r="H218" s="87">
        <v>2.44</v>
      </c>
      <c r="I218" s="84"/>
      <c r="J218" s="86">
        <v>213</v>
      </c>
      <c r="K218" s="87">
        <v>1.26</v>
      </c>
      <c r="T218" s="96">
        <v>18.004999999999999</v>
      </c>
      <c r="U218" s="96">
        <v>29.425108389999998</v>
      </c>
    </row>
    <row r="219" spans="1:21" ht="15.75" thickBot="1" x14ac:dyDescent="0.3">
      <c r="A219" s="75">
        <f t="shared" si="23"/>
        <v>208</v>
      </c>
      <c r="B219" s="145">
        <f t="shared" si="20"/>
        <v>3.6302848441482056</v>
      </c>
      <c r="C219" s="145">
        <f t="shared" si="18"/>
        <v>0.10699544970341912</v>
      </c>
      <c r="D219" s="145">
        <f t="shared" si="19"/>
        <v>7.9554550296580873E-2</v>
      </c>
      <c r="E219" s="145">
        <f t="shared" si="21"/>
        <v>79.554550296580871</v>
      </c>
      <c r="F219" s="146">
        <f t="shared" si="22"/>
        <v>-9.8874662761638952</v>
      </c>
      <c r="G219" s="86">
        <v>214</v>
      </c>
      <c r="H219" s="87">
        <v>2.2999999999999998</v>
      </c>
      <c r="I219" s="84"/>
      <c r="J219" s="86">
        <v>214</v>
      </c>
      <c r="K219" s="87">
        <v>1.1599999999999999</v>
      </c>
      <c r="T219" s="96">
        <v>18.004999999999999</v>
      </c>
      <c r="U219" s="96">
        <v>29.425108389999998</v>
      </c>
    </row>
    <row r="220" spans="1:21" ht="15.75" thickBot="1" x14ac:dyDescent="0.3">
      <c r="A220" s="75">
        <f t="shared" si="23"/>
        <v>209</v>
      </c>
      <c r="B220" s="145">
        <f t="shared" si="20"/>
        <v>3.6477381366681487</v>
      </c>
      <c r="C220" s="145">
        <f t="shared" si="18"/>
        <v>0.10725351246647533</v>
      </c>
      <c r="D220" s="145">
        <f t="shared" si="19"/>
        <v>7.9296487533524668E-2</v>
      </c>
      <c r="E220" s="145">
        <f t="shared" si="21"/>
        <v>79.296487533524669</v>
      </c>
      <c r="F220" s="146">
        <f t="shared" si="22"/>
        <v>-10.241390335741778</v>
      </c>
      <c r="G220" s="86">
        <v>215</v>
      </c>
      <c r="H220" s="87">
        <v>2.16</v>
      </c>
      <c r="I220" s="84"/>
      <c r="J220" s="86">
        <v>215</v>
      </c>
      <c r="K220" s="87">
        <v>1.06</v>
      </c>
      <c r="T220" s="96">
        <v>18.004999999999999</v>
      </c>
      <c r="U220" s="96">
        <v>29.425108389999998</v>
      </c>
    </row>
    <row r="221" spans="1:21" ht="15.75" thickBot="1" x14ac:dyDescent="0.3">
      <c r="A221" s="75">
        <f t="shared" si="23"/>
        <v>210</v>
      </c>
      <c r="B221" s="145">
        <f t="shared" si="20"/>
        <v>3.6651914291880923</v>
      </c>
      <c r="C221" s="145">
        <f t="shared" si="18"/>
        <v>0.10752064920781614</v>
      </c>
      <c r="D221" s="145">
        <f t="shared" si="19"/>
        <v>7.9029350792183858E-2</v>
      </c>
      <c r="E221" s="145">
        <f t="shared" si="21"/>
        <v>79.029350792183862</v>
      </c>
      <c r="F221" s="146">
        <f t="shared" si="22"/>
        <v>-10.595220368668738</v>
      </c>
      <c r="G221" s="86">
        <v>216</v>
      </c>
      <c r="H221" s="87">
        <v>2.02</v>
      </c>
      <c r="I221" s="84"/>
      <c r="J221" s="86">
        <v>216</v>
      </c>
      <c r="K221" s="87">
        <v>0.97</v>
      </c>
      <c r="T221" s="96">
        <v>18.004999999999999</v>
      </c>
      <c r="U221" s="96">
        <v>29.425108389999998</v>
      </c>
    </row>
    <row r="222" spans="1:21" ht="15.75" thickBot="1" x14ac:dyDescent="0.3">
      <c r="A222" s="75">
        <f t="shared" si="23"/>
        <v>211</v>
      </c>
      <c r="B222" s="145">
        <f t="shared" si="20"/>
        <v>3.6826447217080354</v>
      </c>
      <c r="C222" s="145">
        <f t="shared" si="18"/>
        <v>0.10779685710076603</v>
      </c>
      <c r="D222" s="145">
        <f t="shared" si="19"/>
        <v>7.8753142899233963E-2</v>
      </c>
      <c r="E222" s="145">
        <f t="shared" si="21"/>
        <v>78.753142899233964</v>
      </c>
      <c r="F222" s="146">
        <f t="shared" si="22"/>
        <v>-10.948922420998057</v>
      </c>
      <c r="G222" s="86">
        <v>217</v>
      </c>
      <c r="H222" s="87">
        <v>1.9</v>
      </c>
      <c r="I222" s="84"/>
      <c r="J222" s="86">
        <v>217</v>
      </c>
      <c r="K222" s="87">
        <v>0.88</v>
      </c>
      <c r="T222" s="96">
        <v>18.004999999999999</v>
      </c>
      <c r="U222" s="96">
        <v>29.425108389999998</v>
      </c>
    </row>
    <row r="223" spans="1:21" ht="15.75" thickBot="1" x14ac:dyDescent="0.3">
      <c r="A223" s="75">
        <f t="shared" si="23"/>
        <v>212</v>
      </c>
      <c r="B223" s="145">
        <f t="shared" si="20"/>
        <v>3.7000980142279785</v>
      </c>
      <c r="C223" s="145">
        <f t="shared" si="18"/>
        <v>0.10808213240889296</v>
      </c>
      <c r="D223" s="145">
        <f t="shared" si="19"/>
        <v>7.8467867591107035E-2</v>
      </c>
      <c r="E223" s="145">
        <f t="shared" si="21"/>
        <v>78.467867591107037</v>
      </c>
      <c r="F223" s="146">
        <f t="shared" si="22"/>
        <v>-11.302459437839598</v>
      </c>
      <c r="G223" s="86">
        <v>218</v>
      </c>
      <c r="H223" s="87">
        <v>1.79</v>
      </c>
      <c r="I223" s="84"/>
      <c r="J223" s="86">
        <v>218</v>
      </c>
      <c r="K223" s="87">
        <v>0.8</v>
      </c>
      <c r="T223" s="96">
        <v>18.004999999999999</v>
      </c>
      <c r="U223" s="96">
        <v>29.425108389999998</v>
      </c>
    </row>
    <row r="224" spans="1:21" ht="15.75" thickBot="1" x14ac:dyDescent="0.3">
      <c r="A224" s="75">
        <f t="shared" si="23"/>
        <v>213</v>
      </c>
      <c r="B224" s="145">
        <f t="shared" si="20"/>
        <v>3.717551306747922</v>
      </c>
      <c r="C224" s="145">
        <f t="shared" si="18"/>
        <v>0.10837647040527063</v>
      </c>
      <c r="D224" s="145">
        <f t="shared" si="19"/>
        <v>7.8173529594729368E-2</v>
      </c>
      <c r="E224" s="145">
        <f t="shared" si="21"/>
        <v>78.173529594729374</v>
      </c>
      <c r="F224" s="146">
        <f t="shared" si="22"/>
        <v>-11.6557911686136</v>
      </c>
      <c r="G224" s="86">
        <v>219</v>
      </c>
      <c r="H224" s="87">
        <v>1.66</v>
      </c>
      <c r="I224" s="84"/>
      <c r="J224" s="86">
        <v>219</v>
      </c>
      <c r="K224" s="87">
        <v>0.74</v>
      </c>
      <c r="T224" s="96">
        <v>18.004999999999999</v>
      </c>
      <c r="U224" s="96">
        <v>29.425108389999998</v>
      </c>
    </row>
    <row r="225" spans="1:21" ht="15.75" thickBot="1" x14ac:dyDescent="0.3">
      <c r="A225" s="75">
        <f t="shared" si="23"/>
        <v>214</v>
      </c>
      <c r="B225" s="145">
        <f t="shared" si="20"/>
        <v>3.7350045992678651</v>
      </c>
      <c r="C225" s="145">
        <f t="shared" si="18"/>
        <v>0.10867986528933468</v>
      </c>
      <c r="D225" s="145">
        <f t="shared" si="19"/>
        <v>7.7870134710665312E-2</v>
      </c>
      <c r="E225" s="145">
        <f t="shared" si="21"/>
        <v>77.870134710665312</v>
      </c>
      <c r="F225" s="146">
        <f t="shared" si="22"/>
        <v>-12.008874074235038</v>
      </c>
      <c r="G225" s="86">
        <v>220</v>
      </c>
      <c r="H225" s="87">
        <v>1.55</v>
      </c>
      <c r="I225" s="84"/>
      <c r="J225" s="86">
        <v>220</v>
      </c>
      <c r="K225" s="87">
        <v>0.67</v>
      </c>
      <c r="T225" s="96">
        <v>18.004999999999999</v>
      </c>
      <c r="U225" s="96">
        <v>29.425108389999998</v>
      </c>
    </row>
    <row r="226" spans="1:21" ht="15.75" thickBot="1" x14ac:dyDescent="0.3">
      <c r="A226" s="75">
        <f t="shared" si="23"/>
        <v>215</v>
      </c>
      <c r="B226" s="145">
        <f t="shared" si="20"/>
        <v>3.7524578917878086</v>
      </c>
      <c r="C226" s="145">
        <f t="shared" si="18"/>
        <v>0.10899231010138524</v>
      </c>
      <c r="D226" s="145">
        <f t="shared" si="19"/>
        <v>7.7557689898614751E-2</v>
      </c>
      <c r="E226" s="145">
        <f t="shared" si="21"/>
        <v>77.557689898614754</v>
      </c>
      <c r="F226" s="146">
        <f t="shared" si="22"/>
        <v>-12.361661236454811</v>
      </c>
      <c r="G226" s="86">
        <v>221</v>
      </c>
      <c r="H226" s="87">
        <v>1.45</v>
      </c>
      <c r="I226" s="84"/>
      <c r="J226" s="86">
        <v>221</v>
      </c>
      <c r="K226" s="87">
        <v>0.6</v>
      </c>
      <c r="T226" s="96">
        <v>18.004999999999999</v>
      </c>
      <c r="U226" s="96">
        <v>29.425108389999998</v>
      </c>
    </row>
    <row r="227" spans="1:21" ht="15.75" thickBot="1" x14ac:dyDescent="0.3">
      <c r="A227" s="75">
        <f t="shared" si="23"/>
        <v>216</v>
      </c>
      <c r="B227" s="145">
        <f t="shared" si="20"/>
        <v>3.7699111843077517</v>
      </c>
      <c r="C227" s="145">
        <f t="shared" si="18"/>
        <v>0.1093137966347939</v>
      </c>
      <c r="D227" s="145">
        <f t="shared" si="19"/>
        <v>7.7236203365206091E-2</v>
      </c>
      <c r="E227" s="145">
        <f t="shared" si="21"/>
        <v>77.236203365206094</v>
      </c>
      <c r="F227" s="146">
        <f t="shared" si="22"/>
        <v>-12.714102269603471</v>
      </c>
      <c r="G227" s="86">
        <v>222</v>
      </c>
      <c r="H227" s="87">
        <v>1.37</v>
      </c>
      <c r="I227" s="84"/>
      <c r="J227" s="86">
        <v>222</v>
      </c>
      <c r="K227" s="87">
        <v>0.54</v>
      </c>
      <c r="T227" s="96">
        <v>18.004999999999999</v>
      </c>
      <c r="U227" s="96">
        <v>29.425108389999998</v>
      </c>
    </row>
    <row r="228" spans="1:21" ht="15.75" thickBot="1" x14ac:dyDescent="0.3">
      <c r="A228" s="75">
        <f t="shared" si="23"/>
        <v>217</v>
      </c>
      <c r="B228" s="145">
        <f t="shared" si="20"/>
        <v>3.7873644768276953</v>
      </c>
      <c r="C228" s="145">
        <f t="shared" si="18"/>
        <v>0.10964431534598029</v>
      </c>
      <c r="D228" s="145">
        <f t="shared" si="19"/>
        <v>7.6905684654019701E-2</v>
      </c>
      <c r="E228" s="145">
        <f t="shared" si="21"/>
        <v>76.905684654019694</v>
      </c>
      <c r="F228" s="146">
        <f t="shared" si="22"/>
        <v>-13.066143234975076</v>
      </c>
      <c r="G228" s="86">
        <v>223</v>
      </c>
      <c r="H228" s="87">
        <v>1.28</v>
      </c>
      <c r="I228" s="84"/>
      <c r="J228" s="86">
        <v>223</v>
      </c>
      <c r="K228" s="87">
        <v>0.48</v>
      </c>
      <c r="T228" s="96">
        <v>18.004999999999999</v>
      </c>
      <c r="U228" s="96">
        <v>29.425108389999998</v>
      </c>
    </row>
    <row r="229" spans="1:21" ht="15.75" thickBot="1" x14ac:dyDescent="0.3">
      <c r="A229" s="75">
        <f t="shared" si="23"/>
        <v>218</v>
      </c>
      <c r="B229" s="145">
        <f t="shared" si="20"/>
        <v>3.8048177693476384</v>
      </c>
      <c r="C229" s="145">
        <f t="shared" si="18"/>
        <v>0.10998385526222852</v>
      </c>
      <c r="D229" s="145">
        <f t="shared" si="19"/>
        <v>7.6566144737771472E-2</v>
      </c>
      <c r="E229" s="145">
        <f t="shared" si="21"/>
        <v>76.566144737771467</v>
      </c>
      <c r="F229" s="146">
        <f t="shared" si="22"/>
        <v>-13.417726558119654</v>
      </c>
      <c r="G229" s="86">
        <v>224</v>
      </c>
      <c r="H229" s="87">
        <v>1.19</v>
      </c>
      <c r="I229" s="84"/>
      <c r="J229" s="86">
        <v>224</v>
      </c>
      <c r="K229" s="87">
        <v>0.44</v>
      </c>
      <c r="T229" s="96">
        <v>18.004999999999999</v>
      </c>
      <c r="U229" s="96">
        <v>29.425108389999998</v>
      </c>
    </row>
    <row r="230" spans="1:21" ht="15.75" thickBot="1" x14ac:dyDescent="0.3">
      <c r="A230" s="75">
        <f t="shared" si="23"/>
        <v>219</v>
      </c>
      <c r="B230" s="145">
        <f t="shared" si="20"/>
        <v>3.8222710618675819</v>
      </c>
      <c r="C230" s="145">
        <f t="shared" si="18"/>
        <v>0.11033240388742233</v>
      </c>
      <c r="D230" s="145">
        <f t="shared" si="19"/>
        <v>7.6217596112577668E-2</v>
      </c>
      <c r="E230" s="145">
        <f t="shared" si="21"/>
        <v>76.217596112577667</v>
      </c>
      <c r="F230" s="146">
        <f t="shared" si="22"/>
        <v>-13.768790949309697</v>
      </c>
      <c r="G230" s="86">
        <v>225</v>
      </c>
      <c r="H230" s="87">
        <v>1.1000000000000001</v>
      </c>
      <c r="I230" s="84"/>
      <c r="J230" s="86">
        <v>225</v>
      </c>
      <c r="K230" s="87">
        <v>0.39</v>
      </c>
      <c r="T230" s="96">
        <v>18.004999999999999</v>
      </c>
      <c r="U230" s="96">
        <v>29.425108389999998</v>
      </c>
    </row>
    <row r="231" spans="1:21" ht="15.75" thickBot="1" x14ac:dyDescent="0.3">
      <c r="A231" s="75">
        <f t="shared" si="23"/>
        <v>220</v>
      </c>
      <c r="B231" s="145">
        <f t="shared" si="20"/>
        <v>3.839724354387525</v>
      </c>
      <c r="C231" s="145">
        <f t="shared" si="18"/>
        <v>0.11068994710578287</v>
      </c>
      <c r="D231" s="145">
        <f t="shared" si="19"/>
        <v>7.5860052894217128E-2</v>
      </c>
      <c r="E231" s="145">
        <f t="shared" si="21"/>
        <v>75.860052894217134</v>
      </c>
      <c r="F231" s="146">
        <f t="shared" si="22"/>
        <v>-14.11927132746356</v>
      </c>
      <c r="G231" s="86">
        <v>226</v>
      </c>
      <c r="H231" s="87">
        <v>1.02</v>
      </c>
      <c r="I231" s="84"/>
      <c r="J231" s="86">
        <v>226</v>
      </c>
      <c r="K231" s="87">
        <v>0.35</v>
      </c>
      <c r="T231" s="96">
        <v>18.004999999999999</v>
      </c>
      <c r="U231" s="96">
        <v>29.425108389999998</v>
      </c>
    </row>
    <row r="232" spans="1:21" ht="15.75" thickBot="1" x14ac:dyDescent="0.3">
      <c r="A232" s="75">
        <f t="shared" si="23"/>
        <v>221</v>
      </c>
      <c r="B232" s="145">
        <f t="shared" si="20"/>
        <v>3.8571776469074681</v>
      </c>
      <c r="C232" s="145">
        <f t="shared" si="18"/>
        <v>0.11105646908370251</v>
      </c>
      <c r="D232" s="145">
        <f t="shared" si="19"/>
        <v>7.5493530916297485E-2</v>
      </c>
      <c r="E232" s="145">
        <f t="shared" si="21"/>
        <v>75.493530916297487</v>
      </c>
      <c r="F232" s="146">
        <f t="shared" si="22"/>
        <v>-14.46909874782877</v>
      </c>
      <c r="G232" s="86">
        <v>227</v>
      </c>
      <c r="H232" s="87">
        <v>0.97</v>
      </c>
      <c r="I232" s="84"/>
      <c r="J232" s="86">
        <v>227</v>
      </c>
      <c r="K232" s="87">
        <v>0.32</v>
      </c>
      <c r="T232" s="96">
        <v>18.004999999999999</v>
      </c>
      <c r="U232" s="96">
        <v>29.425108389999998</v>
      </c>
    </row>
    <row r="233" spans="1:21" ht="15.75" thickBot="1" x14ac:dyDescent="0.3">
      <c r="A233" s="75">
        <f t="shared" si="23"/>
        <v>222</v>
      </c>
      <c r="B233" s="145">
        <f t="shared" si="20"/>
        <v>3.8746309394274117</v>
      </c>
      <c r="C233" s="145">
        <f t="shared" si="18"/>
        <v>0.11143195216977408</v>
      </c>
      <c r="D233" s="145">
        <f t="shared" si="19"/>
        <v>7.5118047830225909E-2</v>
      </c>
      <c r="E233" s="145">
        <f t="shared" si="21"/>
        <v>75.118047830225905</v>
      </c>
      <c r="F233" s="146">
        <f t="shared" si="22"/>
        <v>-14.818200333698101</v>
      </c>
      <c r="G233" s="86">
        <v>228</v>
      </c>
      <c r="H233" s="87">
        <v>0.9</v>
      </c>
      <c r="I233" s="84"/>
      <c r="J233" s="86">
        <v>228</v>
      </c>
      <c r="K233" s="87">
        <v>0.28999999999999998</v>
      </c>
      <c r="T233" s="96">
        <v>18.004999999999999</v>
      </c>
      <c r="U233" s="96">
        <v>29.425108389999998</v>
      </c>
    </row>
    <row r="234" spans="1:21" ht="15.75" thickBot="1" x14ac:dyDescent="0.3">
      <c r="A234" s="75">
        <f t="shared" si="23"/>
        <v>223</v>
      </c>
      <c r="B234" s="145">
        <f t="shared" si="20"/>
        <v>3.8920842319473548</v>
      </c>
      <c r="C234" s="145">
        <f t="shared" si="18"/>
        <v>0.11181637679312292</v>
      </c>
      <c r="D234" s="145">
        <f t="shared" si="19"/>
        <v>7.473362320687707E-2</v>
      </c>
      <c r="E234" s="145">
        <f t="shared" si="21"/>
        <v>74.73362320687707</v>
      </c>
      <c r="F234" s="146">
        <f t="shared" si="22"/>
        <v>-15.16649921250149</v>
      </c>
      <c r="G234" s="86">
        <v>229</v>
      </c>
      <c r="H234" s="87">
        <v>0.84</v>
      </c>
      <c r="I234" s="84"/>
      <c r="J234" s="86">
        <v>229</v>
      </c>
      <c r="K234" s="87">
        <v>0.26</v>
      </c>
      <c r="T234" s="96">
        <v>18.004999999999999</v>
      </c>
      <c r="U234" s="96">
        <v>29.425108389999998</v>
      </c>
    </row>
    <row r="235" spans="1:21" ht="15.75" thickBot="1" x14ac:dyDescent="0.3">
      <c r="A235" s="75">
        <f t="shared" si="23"/>
        <v>224</v>
      </c>
      <c r="B235" s="145">
        <f t="shared" si="20"/>
        <v>3.9095375244672983</v>
      </c>
      <c r="C235" s="145">
        <f t="shared" si="18"/>
        <v>0.11220972136015878</v>
      </c>
      <c r="D235" s="145">
        <f t="shared" si="19"/>
        <v>7.4340278639841217E-2</v>
      </c>
      <c r="E235" s="145">
        <f t="shared" si="21"/>
        <v>74.340278639841216</v>
      </c>
      <c r="F235" s="146">
        <f t="shared" si="22"/>
        <v>-15.513914456567475</v>
      </c>
      <c r="G235" s="86">
        <v>230</v>
      </c>
      <c r="H235" s="87">
        <v>0.8</v>
      </c>
      <c r="I235" s="84"/>
      <c r="J235" s="86">
        <v>230</v>
      </c>
      <c r="K235" s="87">
        <v>0.24</v>
      </c>
      <c r="T235" s="96">
        <v>18.004999999999999</v>
      </c>
      <c r="U235" s="96">
        <v>29.425108389999998</v>
      </c>
    </row>
    <row r="236" spans="1:21" ht="15.75" thickBot="1" x14ac:dyDescent="0.3">
      <c r="A236" s="75">
        <f t="shared" si="23"/>
        <v>225</v>
      </c>
      <c r="B236" s="145">
        <f t="shared" si="20"/>
        <v>3.9269908169872414</v>
      </c>
      <c r="C236" s="145">
        <f t="shared" si="18"/>
        <v>0.11261196214986997</v>
      </c>
      <c r="D236" s="145">
        <f t="shared" si="19"/>
        <v>7.393803785013002E-2</v>
      </c>
      <c r="E236" s="145">
        <f t="shared" si="21"/>
        <v>73.938037850130016</v>
      </c>
      <c r="F236" s="146">
        <f t="shared" si="22"/>
        <v>-15.860361028876156</v>
      </c>
      <c r="G236" s="86">
        <v>231</v>
      </c>
      <c r="H236" s="87">
        <v>0.75</v>
      </c>
      <c r="I236" s="84"/>
      <c r="J236" s="86">
        <v>231</v>
      </c>
      <c r="K236" s="87">
        <v>0.21</v>
      </c>
      <c r="T236" s="96">
        <v>18.004999999999999</v>
      </c>
      <c r="U236" s="96">
        <v>29.425108389999998</v>
      </c>
    </row>
    <row r="237" spans="1:21" ht="15.75" thickBot="1" x14ac:dyDescent="0.3">
      <c r="A237" s="75">
        <f t="shared" si="23"/>
        <v>226</v>
      </c>
      <c r="B237" s="145">
        <f t="shared" si="20"/>
        <v>3.9444441095071849</v>
      </c>
      <c r="C237" s="145">
        <f t="shared" si="18"/>
        <v>0.11302307320779345</v>
      </c>
      <c r="D237" s="145">
        <f t="shared" si="19"/>
        <v>7.3526926792206543E-2</v>
      </c>
      <c r="E237" s="145">
        <f t="shared" si="21"/>
        <v>73.526926792206538</v>
      </c>
      <c r="F237" s="146">
        <f t="shared" si="22"/>
        <v>-16.205749734145179</v>
      </c>
      <c r="G237" s="86">
        <v>232</v>
      </c>
      <c r="H237" s="87">
        <v>0.7</v>
      </c>
      <c r="I237" s="84"/>
      <c r="J237" s="86">
        <v>232</v>
      </c>
      <c r="K237" s="87">
        <v>0.2</v>
      </c>
      <c r="T237" s="96">
        <v>18.004999999999999</v>
      </c>
      <c r="U237" s="96">
        <v>29.425108389999998</v>
      </c>
    </row>
    <row r="238" spans="1:21" ht="15.75" thickBot="1" x14ac:dyDescent="0.3">
      <c r="A238" s="75">
        <f t="shared" si="23"/>
        <v>227</v>
      </c>
      <c r="B238" s="145">
        <f t="shared" si="20"/>
        <v>3.961897402027128</v>
      </c>
      <c r="C238" s="145">
        <f t="shared" si="18"/>
        <v>0.1134430262388005</v>
      </c>
      <c r="D238" s="145">
        <f t="shared" si="19"/>
        <v>7.3106973761199498E-2</v>
      </c>
      <c r="E238" s="145">
        <f t="shared" si="21"/>
        <v>73.106973761199498</v>
      </c>
      <c r="F238" s="146">
        <f t="shared" si="22"/>
        <v>-16.549987175568681</v>
      </c>
      <c r="G238" s="86">
        <v>233</v>
      </c>
      <c r="H238" s="87">
        <v>0.68</v>
      </c>
      <c r="I238" s="84"/>
      <c r="J238" s="86">
        <v>233</v>
      </c>
      <c r="K238" s="87">
        <v>0.18</v>
      </c>
      <c r="T238" s="96">
        <v>18.004999999999999</v>
      </c>
      <c r="U238" s="96">
        <v>29.425108389999998</v>
      </c>
    </row>
    <row r="239" spans="1:21" ht="15.75" thickBot="1" x14ac:dyDescent="0.3">
      <c r="A239" s="75">
        <f t="shared" si="23"/>
        <v>228</v>
      </c>
      <c r="B239" s="145">
        <f t="shared" si="20"/>
        <v>3.9793506945470716</v>
      </c>
      <c r="C239" s="145">
        <f t="shared" si="18"/>
        <v>0.11387179049884825</v>
      </c>
      <c r="D239" s="145">
        <f t="shared" si="19"/>
        <v>7.2678209501151739E-2</v>
      </c>
      <c r="E239" s="145">
        <f t="shared" si="21"/>
        <v>72.678209501151741</v>
      </c>
      <c r="F239" s="146">
        <f t="shared" si="22"/>
        <v>-16.892975717547902</v>
      </c>
      <c r="G239" s="86">
        <v>234</v>
      </c>
      <c r="H239" s="87">
        <v>0.65</v>
      </c>
      <c r="I239" s="84"/>
      <c r="J239" s="86">
        <v>234</v>
      </c>
      <c r="K239" s="87">
        <v>0.16</v>
      </c>
      <c r="T239" s="96">
        <v>18.004999999999999</v>
      </c>
      <c r="U239" s="96">
        <v>29.425108389999998</v>
      </c>
    </row>
    <row r="240" spans="1:21" ht="15.75" thickBot="1" x14ac:dyDescent="0.3">
      <c r="A240" s="75">
        <f t="shared" si="23"/>
        <v>229</v>
      </c>
      <c r="B240" s="145">
        <f t="shared" si="20"/>
        <v>3.9968039870670147</v>
      </c>
      <c r="C240" s="145">
        <f t="shared" si="18"/>
        <v>0.11430933268585423</v>
      </c>
      <c r="D240" s="145">
        <f t="shared" si="19"/>
        <v>7.2240667314145759E-2</v>
      </c>
      <c r="E240" s="145">
        <f t="shared" si="21"/>
        <v>72.240667314145753</v>
      </c>
      <c r="F240" s="146">
        <f t="shared" si="22"/>
        <v>-17.234613454743467</v>
      </c>
      <c r="G240" s="86">
        <v>235</v>
      </c>
      <c r="H240" s="87">
        <v>0.62</v>
      </c>
      <c r="I240" s="84"/>
      <c r="J240" s="86">
        <v>235</v>
      </c>
      <c r="K240" s="87">
        <v>0.14000000000000001</v>
      </c>
      <c r="T240" s="96">
        <v>18.004999999999999</v>
      </c>
      <c r="U240" s="96">
        <v>29.425108389999998</v>
      </c>
    </row>
    <row r="241" spans="1:21" ht="15.75" thickBot="1" x14ac:dyDescent="0.3">
      <c r="A241" s="75">
        <f t="shared" si="23"/>
        <v>230</v>
      </c>
      <c r="B241" s="145">
        <f t="shared" si="20"/>
        <v>4.0142572795869578</v>
      </c>
      <c r="C241" s="145">
        <f t="shared" si="18"/>
        <v>0.11475561682986074</v>
      </c>
      <c r="D241" s="145">
        <f t="shared" si="19"/>
        <v>7.1794383170139253E-2</v>
      </c>
      <c r="E241" s="145">
        <f t="shared" si="21"/>
        <v>71.794383170139255</v>
      </c>
      <c r="F241" s="146">
        <f t="shared" si="22"/>
        <v>-17.574794187794016</v>
      </c>
      <c r="G241" s="86">
        <v>236</v>
      </c>
      <c r="H241" s="87">
        <v>0.59</v>
      </c>
      <c r="I241" s="84"/>
      <c r="J241" s="86">
        <v>236</v>
      </c>
      <c r="K241" s="87">
        <v>0.12</v>
      </c>
      <c r="T241" s="96">
        <v>18.004999999999999</v>
      </c>
      <c r="U241" s="96">
        <v>29.425108389999998</v>
      </c>
    </row>
    <row r="242" spans="1:21" ht="15.75" thickBot="1" x14ac:dyDescent="0.3">
      <c r="A242" s="75">
        <f t="shared" si="23"/>
        <v>231</v>
      </c>
      <c r="B242" s="145">
        <f t="shared" si="20"/>
        <v>4.0317105721069009</v>
      </c>
      <c r="C242" s="145">
        <f t="shared" si="18"/>
        <v>0.11521060418266418</v>
      </c>
      <c r="D242" s="145">
        <f t="shared" si="19"/>
        <v>7.133939581733581E-2</v>
      </c>
      <c r="E242" s="145">
        <f t="shared" si="21"/>
        <v>71.339395817335813</v>
      </c>
      <c r="F242" s="146">
        <f t="shared" si="22"/>
        <v>-17.913407406017807</v>
      </c>
      <c r="G242" s="86">
        <v>237</v>
      </c>
      <c r="H242" s="87">
        <v>0.57999999999999996</v>
      </c>
      <c r="I242" s="84"/>
      <c r="J242" s="86">
        <v>237</v>
      </c>
      <c r="K242" s="87">
        <v>0.1</v>
      </c>
      <c r="T242" s="96">
        <v>18.004999999999999</v>
      </c>
      <c r="U242" s="96">
        <v>29.425108389999998</v>
      </c>
    </row>
    <row r="243" spans="1:21" ht="15.75" thickBot="1" x14ac:dyDescent="0.3">
      <c r="A243" s="75">
        <f t="shared" si="23"/>
        <v>232</v>
      </c>
      <c r="B243" s="145">
        <f t="shared" si="20"/>
        <v>4.0491638646268449</v>
      </c>
      <c r="C243" s="145">
        <f t="shared" si="18"/>
        <v>0.11567425310709242</v>
      </c>
      <c r="D243" s="145">
        <f t="shared" si="19"/>
        <v>7.0875746892907571E-2</v>
      </c>
      <c r="E243" s="145">
        <f t="shared" si="21"/>
        <v>70.875746892907571</v>
      </c>
      <c r="F243" s="146">
        <f t="shared" si="22"/>
        <v>-18.250338277441067</v>
      </c>
      <c r="G243" s="86">
        <v>238</v>
      </c>
      <c r="H243" s="87">
        <v>0.55000000000000004</v>
      </c>
      <c r="I243" s="84"/>
      <c r="J243" s="86">
        <v>238</v>
      </c>
      <c r="K243" s="87">
        <v>0.09</v>
      </c>
      <c r="T243" s="96">
        <v>18.004999999999999</v>
      </c>
      <c r="U243" s="96">
        <v>29.425108389999998</v>
      </c>
    </row>
    <row r="244" spans="1:21" ht="15.75" thickBot="1" x14ac:dyDescent="0.3">
      <c r="A244" s="75">
        <f t="shared" si="23"/>
        <v>233</v>
      </c>
      <c r="B244" s="145">
        <f t="shared" si="20"/>
        <v>4.066617157146788</v>
      </c>
      <c r="C244" s="145">
        <f t="shared" si="18"/>
        <v>0.1161465189661227</v>
      </c>
      <c r="D244" s="145">
        <f t="shared" si="19"/>
        <v>7.0403481033877294E-2</v>
      </c>
      <c r="E244" s="145">
        <f t="shared" si="21"/>
        <v>70.403481033877299</v>
      </c>
      <c r="F244" s="146">
        <f t="shared" si="22"/>
        <v>-18.585467646472814</v>
      </c>
      <c r="G244" s="86">
        <v>239</v>
      </c>
      <c r="H244" s="87">
        <v>0.53</v>
      </c>
      <c r="I244" s="84"/>
      <c r="J244" s="86">
        <v>239</v>
      </c>
      <c r="K244" s="87">
        <v>7.0000000000000007E-2</v>
      </c>
      <c r="T244" s="96">
        <v>18.004999999999999</v>
      </c>
      <c r="U244" s="96">
        <v>29.425108389999998</v>
      </c>
    </row>
    <row r="245" spans="1:21" ht="15.75" thickBot="1" x14ac:dyDescent="0.3">
      <c r="A245" s="75">
        <f t="shared" si="23"/>
        <v>234</v>
      </c>
      <c r="B245" s="145">
        <f t="shared" si="20"/>
        <v>4.0840704496667311</v>
      </c>
      <c r="C245" s="145">
        <f t="shared" si="18"/>
        <v>0.11662735401203975</v>
      </c>
      <c r="D245" s="145">
        <f t="shared" si="19"/>
        <v>6.9922645987960247E-2</v>
      </c>
      <c r="E245" s="145">
        <f t="shared" si="21"/>
        <v>69.922645987960252</v>
      </c>
      <c r="F245" s="146">
        <f t="shared" si="22"/>
        <v>-18.918672039531003</v>
      </c>
      <c r="G245" s="86">
        <v>240</v>
      </c>
      <c r="H245" s="87">
        <v>0.51</v>
      </c>
      <c r="I245" s="84"/>
      <c r="J245" s="86">
        <v>240</v>
      </c>
      <c r="K245" s="87">
        <v>0.05</v>
      </c>
      <c r="T245" s="96">
        <v>18.004999999999999</v>
      </c>
      <c r="U245" s="96">
        <v>29.425108389999998</v>
      </c>
    </row>
    <row r="246" spans="1:21" ht="15.75" thickBot="1" x14ac:dyDescent="0.3">
      <c r="A246" s="75">
        <f t="shared" si="23"/>
        <v>235</v>
      </c>
      <c r="B246" s="145">
        <f t="shared" si="20"/>
        <v>4.1015237421866741</v>
      </c>
      <c r="C246" s="145">
        <f t="shared" si="18"/>
        <v>0.11711670727584224</v>
      </c>
      <c r="D246" s="145">
        <f t="shared" si="19"/>
        <v>6.9433292724157755E-2</v>
      </c>
      <c r="E246" s="145">
        <f t="shared" si="21"/>
        <v>69.433292724157752</v>
      </c>
      <c r="F246" s="146">
        <f t="shared" si="22"/>
        <v>-19.249823678940587</v>
      </c>
      <c r="G246" s="86">
        <v>241</v>
      </c>
      <c r="H246" s="87">
        <v>0.5</v>
      </c>
      <c r="I246" s="84"/>
      <c r="J246" s="86">
        <v>241</v>
      </c>
      <c r="K246" s="87">
        <v>0.03</v>
      </c>
      <c r="T246" s="96">
        <v>18.004999999999999</v>
      </c>
      <c r="U246" s="96">
        <v>29.425108389999998</v>
      </c>
    </row>
    <row r="247" spans="1:21" ht="15.75" thickBot="1" x14ac:dyDescent="0.3">
      <c r="A247" s="75">
        <f t="shared" si="23"/>
        <v>236</v>
      </c>
      <c r="B247" s="145">
        <f t="shared" si="20"/>
        <v>4.1189770347066181</v>
      </c>
      <c r="C247" s="145">
        <f t="shared" si="18"/>
        <v>0.11761452445711362</v>
      </c>
      <c r="D247" s="145">
        <f t="shared" si="19"/>
        <v>6.8935475542886371E-2</v>
      </c>
      <c r="E247" s="145">
        <f t="shared" si="21"/>
        <v>68.935475542886365</v>
      </c>
      <c r="F247" s="146">
        <f t="shared" si="22"/>
        <v>-19.578790505389303</v>
      </c>
      <c r="G247" s="86">
        <v>242</v>
      </c>
      <c r="H247" s="87">
        <v>0.48</v>
      </c>
      <c r="I247" s="84"/>
      <c r="J247" s="86">
        <v>242</v>
      </c>
      <c r="K247" s="87">
        <v>0.02</v>
      </c>
      <c r="T247" s="96">
        <v>18.004999999999999</v>
      </c>
      <c r="U247" s="96">
        <v>29.425108389999998</v>
      </c>
    </row>
    <row r="248" spans="1:21" ht="15.75" thickBot="1" x14ac:dyDescent="0.3">
      <c r="A248" s="75">
        <f t="shared" si="23"/>
        <v>237</v>
      </c>
      <c r="B248" s="145">
        <f t="shared" si="20"/>
        <v>4.1364303272265612</v>
      </c>
      <c r="C248" s="145">
        <f t="shared" si="18"/>
        <v>0.11812074781458015</v>
      </c>
      <c r="D248" s="145">
        <f t="shared" si="19"/>
        <v>6.8429252185419842E-2</v>
      </c>
      <c r="E248" s="145">
        <f t="shared" si="21"/>
        <v>68.429252185419841</v>
      </c>
      <c r="F248" s="146">
        <f t="shared" si="22"/>
        <v>-19.905436209228331</v>
      </c>
      <c r="G248" s="86">
        <v>243</v>
      </c>
      <c r="H248" s="87">
        <v>0.46</v>
      </c>
      <c r="I248" s="84"/>
      <c r="J248" s="86">
        <v>243</v>
      </c>
      <c r="K248" s="87">
        <v>0</v>
      </c>
      <c r="T248" s="96">
        <v>18.004999999999999</v>
      </c>
      <c r="U248" s="96">
        <v>29.425108389999998</v>
      </c>
    </row>
    <row r="249" spans="1:21" ht="15.75" thickBot="1" x14ac:dyDescent="0.3">
      <c r="A249" s="75">
        <f t="shared" si="23"/>
        <v>238</v>
      </c>
      <c r="B249" s="145">
        <f t="shared" si="20"/>
        <v>4.1538836197465043</v>
      </c>
      <c r="C249" s="145">
        <f t="shared" si="18"/>
        <v>0.11863531605758687</v>
      </c>
      <c r="D249" s="145">
        <f t="shared" si="19"/>
        <v>6.7914683942413123E-2</v>
      </c>
      <c r="E249" s="145">
        <f t="shared" si="21"/>
        <v>67.91468394241312</v>
      </c>
      <c r="F249" s="146">
        <f t="shared" si="22"/>
        <v>-20.229620270879927</v>
      </c>
      <c r="G249" s="86">
        <v>244</v>
      </c>
      <c r="H249" s="87">
        <v>0.44</v>
      </c>
      <c r="I249" s="84"/>
      <c r="J249" s="86">
        <v>244</v>
      </c>
      <c r="K249" s="87">
        <v>0</v>
      </c>
      <c r="T249" s="96">
        <v>18.004999999999999</v>
      </c>
      <c r="U249" s="96">
        <v>29.425108389999998</v>
      </c>
    </row>
    <row r="250" spans="1:21" ht="15.75" thickBot="1" x14ac:dyDescent="0.3">
      <c r="A250" s="75">
        <f t="shared" si="23"/>
        <v>239</v>
      </c>
      <c r="B250" s="145">
        <f t="shared" si="20"/>
        <v>4.1713369122664474</v>
      </c>
      <c r="C250" s="145">
        <f t="shared" si="18"/>
        <v>0.11915816423872784</v>
      </c>
      <c r="D250" s="145">
        <f t="shared" si="19"/>
        <v>6.7391835761272154E-2</v>
      </c>
      <c r="E250" s="145">
        <f t="shared" si="21"/>
        <v>67.391835761272148</v>
      </c>
      <c r="F250" s="146">
        <f t="shared" si="22"/>
        <v>-20.55119801060096</v>
      </c>
      <c r="G250" s="86">
        <v>245</v>
      </c>
      <c r="H250" s="87">
        <v>0.42</v>
      </c>
      <c r="I250" s="84"/>
      <c r="J250" s="86">
        <v>245</v>
      </c>
      <c r="K250" s="87">
        <v>0</v>
      </c>
      <c r="T250" s="96">
        <v>18.004999999999999</v>
      </c>
      <c r="U250" s="96">
        <v>29.425108389999998</v>
      </c>
    </row>
    <row r="251" spans="1:21" ht="15.75" thickBot="1" x14ac:dyDescent="0.3">
      <c r="A251" s="75">
        <f t="shared" si="23"/>
        <v>240</v>
      </c>
      <c r="B251" s="145">
        <f t="shared" si="20"/>
        <v>4.1887902047863905</v>
      </c>
      <c r="C251" s="145">
        <f t="shared" si="18"/>
        <v>0.1196892236478741</v>
      </c>
      <c r="D251" s="145">
        <f t="shared" si="19"/>
        <v>6.6860776352125895E-2</v>
      </c>
      <c r="E251" s="145">
        <f t="shared" si="21"/>
        <v>66.860776352125896</v>
      </c>
      <c r="F251" s="146">
        <f t="shared" si="22"/>
        <v>-20.870020647837251</v>
      </c>
      <c r="G251" s="86">
        <v>246</v>
      </c>
      <c r="H251" s="87">
        <v>0.4</v>
      </c>
      <c r="I251" s="84"/>
      <c r="J251" s="86">
        <v>246</v>
      </c>
      <c r="K251" s="87">
        <v>0</v>
      </c>
      <c r="T251" s="96">
        <v>18.004999999999999</v>
      </c>
      <c r="U251" s="96">
        <v>29.425108389999998</v>
      </c>
    </row>
    <row r="252" spans="1:21" ht="15.75" thickBot="1" x14ac:dyDescent="0.3">
      <c r="A252" s="75">
        <f t="shared" si="23"/>
        <v>241</v>
      </c>
      <c r="B252" s="145">
        <f t="shared" si="20"/>
        <v>4.2062434973063345</v>
      </c>
      <c r="C252" s="145">
        <f t="shared" si="18"/>
        <v>0.1202284217078477</v>
      </c>
      <c r="D252" s="145">
        <f t="shared" si="19"/>
        <v>6.6321578292152294E-2</v>
      </c>
      <c r="E252" s="145">
        <f t="shared" si="21"/>
        <v>66.321578292152296</v>
      </c>
      <c r="F252" s="146">
        <f t="shared" si="22"/>
        <v>-21.185935370362166</v>
      </c>
      <c r="G252" s="86">
        <v>247</v>
      </c>
      <c r="H252" s="87">
        <v>0.38</v>
      </c>
      <c r="I252" s="84"/>
      <c r="J252" s="86">
        <v>247</v>
      </c>
      <c r="K252" s="87">
        <v>0</v>
      </c>
      <c r="T252" s="96">
        <v>18.004999999999999</v>
      </c>
      <c r="U252" s="96">
        <v>29.425108389999998</v>
      </c>
    </row>
    <row r="253" spans="1:21" ht="15.75" thickBot="1" x14ac:dyDescent="0.3">
      <c r="A253" s="75">
        <f t="shared" si="23"/>
        <v>242</v>
      </c>
      <c r="B253" s="145">
        <f t="shared" si="20"/>
        <v>4.2236967898262776</v>
      </c>
      <c r="C253" s="145">
        <f t="shared" si="18"/>
        <v>0.12077568187199524</v>
      </c>
      <c r="D253" s="145">
        <f t="shared" si="19"/>
        <v>6.5774318128004758E-2</v>
      </c>
      <c r="E253" s="145">
        <f t="shared" si="21"/>
        <v>65.774318128004751</v>
      </c>
      <c r="F253" s="146">
        <f t="shared" si="22"/>
        <v>-21.49878541340658</v>
      </c>
      <c r="G253" s="86">
        <v>248</v>
      </c>
      <c r="H253" s="87">
        <v>0.36</v>
      </c>
      <c r="I253" s="84"/>
      <c r="J253" s="86">
        <v>248</v>
      </c>
      <c r="K253" s="87">
        <v>0</v>
      </c>
      <c r="T253" s="96">
        <v>18.004999999999999</v>
      </c>
      <c r="U253" s="96">
        <v>29.425108389999998</v>
      </c>
    </row>
    <row r="254" spans="1:21" ht="15.75" thickBot="1" x14ac:dyDescent="0.3">
      <c r="A254" s="75">
        <f t="shared" si="23"/>
        <v>243</v>
      </c>
      <c r="B254" s="145">
        <f t="shared" si="20"/>
        <v>4.2411500823462207</v>
      </c>
      <c r="C254" s="145">
        <f t="shared" si="18"/>
        <v>0.12133092352391983</v>
      </c>
      <c r="D254" s="145">
        <f t="shared" si="19"/>
        <v>6.5219076476080162E-2</v>
      </c>
      <c r="E254" s="145">
        <f t="shared" si="21"/>
        <v>65.219076476080161</v>
      </c>
      <c r="F254" s="146">
        <f t="shared" si="22"/>
        <v>-21.808410148919961</v>
      </c>
      <c r="G254" s="86">
        <v>249</v>
      </c>
      <c r="H254" s="87">
        <v>0.34</v>
      </c>
      <c r="I254" s="84"/>
      <c r="J254" s="86">
        <v>249</v>
      </c>
      <c r="K254" s="87">
        <v>0</v>
      </c>
      <c r="T254" s="96">
        <v>18.004999999999999</v>
      </c>
      <c r="U254" s="96">
        <v>29.425108389999998</v>
      </c>
    </row>
    <row r="255" spans="1:21" ht="15.75" thickBot="1" x14ac:dyDescent="0.3">
      <c r="A255" s="75">
        <f t="shared" si="23"/>
        <v>244</v>
      </c>
      <c r="B255" s="145">
        <f t="shared" si="20"/>
        <v>4.2586033748661638</v>
      </c>
      <c r="C255" s="145">
        <f t="shared" si="18"/>
        <v>0.12189406187963216</v>
      </c>
      <c r="D255" s="145">
        <f t="shared" si="19"/>
        <v>6.4655938120367837E-2</v>
      </c>
      <c r="E255" s="145">
        <f t="shared" si="21"/>
        <v>64.655938120367836</v>
      </c>
      <c r="F255" s="146">
        <f t="shared" si="22"/>
        <v>-22.114645185087838</v>
      </c>
      <c r="G255" s="86">
        <v>250</v>
      </c>
      <c r="H255" s="87">
        <v>0.32</v>
      </c>
      <c r="I255" s="84"/>
      <c r="J255" s="86">
        <v>250</v>
      </c>
      <c r="K255" s="87">
        <v>0</v>
      </c>
      <c r="T255" s="96">
        <v>18.004999999999999</v>
      </c>
      <c r="U255" s="96">
        <v>29.425108389999998</v>
      </c>
    </row>
    <row r="256" spans="1:21" ht="15.75" thickBot="1" x14ac:dyDescent="0.3">
      <c r="A256" s="75">
        <f t="shared" si="23"/>
        <v>245</v>
      </c>
      <c r="B256" s="145">
        <f t="shared" si="20"/>
        <v>4.2760566673861078</v>
      </c>
      <c r="C256" s="145">
        <f t="shared" si="18"/>
        <v>0.12246500789238587</v>
      </c>
      <c r="D256" s="145">
        <f t="shared" si="19"/>
        <v>6.4084992107614119E-2</v>
      </c>
      <c r="E256" s="145">
        <f t="shared" si="21"/>
        <v>64.084992107614113</v>
      </c>
      <c r="F256" s="146">
        <f t="shared" si="22"/>
        <v>-22.417322476230108</v>
      </c>
      <c r="G256" s="86">
        <v>251</v>
      </c>
      <c r="H256" s="87">
        <v>0.3</v>
      </c>
      <c r="I256" s="84"/>
      <c r="J256" s="86">
        <v>251</v>
      </c>
      <c r="K256" s="87">
        <v>0</v>
      </c>
      <c r="T256" s="96">
        <v>18.004999999999999</v>
      </c>
      <c r="U256" s="96">
        <v>29.425108389999998</v>
      </c>
    </row>
    <row r="257" spans="1:21" ht="15.75" thickBot="1" x14ac:dyDescent="0.3">
      <c r="A257" s="75">
        <f t="shared" si="23"/>
        <v>246</v>
      </c>
      <c r="B257" s="145">
        <f t="shared" si="20"/>
        <v>4.2935099599060509</v>
      </c>
      <c r="C257" s="145">
        <f t="shared" si="18"/>
        <v>0.12304366816046447</v>
      </c>
      <c r="D257" s="145">
        <f t="shared" si="19"/>
        <v>6.3506331839535524E-2</v>
      </c>
      <c r="E257" s="145">
        <f t="shared" si="21"/>
        <v>63.506331839535527</v>
      </c>
      <c r="F257" s="146">
        <f t="shared" si="22"/>
        <v>-22.71627044314112</v>
      </c>
      <c r="G257" s="86">
        <v>252</v>
      </c>
      <c r="H257" s="87">
        <v>0.28000000000000003</v>
      </c>
      <c r="I257" s="84"/>
      <c r="J257" s="86">
        <v>252</v>
      </c>
      <c r="K257" s="87">
        <v>0</v>
      </c>
      <c r="T257" s="96">
        <v>18.004999999999999</v>
      </c>
      <c r="U257" s="96">
        <v>29.425108389999998</v>
      </c>
    </row>
    <row r="258" spans="1:21" ht="15.75" thickBot="1" x14ac:dyDescent="0.3">
      <c r="A258" s="75">
        <f t="shared" si="23"/>
        <v>247</v>
      </c>
      <c r="B258" s="145">
        <f t="shared" si="20"/>
        <v>4.310963252425994</v>
      </c>
      <c r="C258" s="145">
        <f t="shared" si="18"/>
        <v>0.12362994483818798</v>
      </c>
      <c r="D258" s="145">
        <f t="shared" si="19"/>
        <v>6.2920055161812011E-2</v>
      </c>
      <c r="E258" s="145">
        <f t="shared" si="21"/>
        <v>62.920055161812009</v>
      </c>
      <c r="F258" s="146">
        <f t="shared" si="22"/>
        <v>-23.011314103891237</v>
      </c>
      <c r="G258" s="86">
        <v>253</v>
      </c>
      <c r="H258" s="87">
        <v>0.26</v>
      </c>
      <c r="I258" s="84"/>
      <c r="J258" s="86">
        <v>253</v>
      </c>
      <c r="K258" s="87">
        <v>0</v>
      </c>
      <c r="T258" s="96">
        <v>18.004999999999999</v>
      </c>
      <c r="U258" s="96">
        <v>29.425108389999998</v>
      </c>
    </row>
    <row r="259" spans="1:21" ht="15.75" thickBot="1" x14ac:dyDescent="0.3">
      <c r="A259" s="75">
        <f t="shared" si="23"/>
        <v>248</v>
      </c>
      <c r="B259" s="145">
        <f t="shared" si="20"/>
        <v>4.3284165449459371</v>
      </c>
      <c r="C259" s="145">
        <f t="shared" si="18"/>
        <v>0.12422373555040761</v>
      </c>
      <c r="D259" s="145">
        <f t="shared" si="19"/>
        <v>6.2326264449592383E-2</v>
      </c>
      <c r="E259" s="145">
        <f t="shared" si="21"/>
        <v>62.326264449592387</v>
      </c>
      <c r="F259" s="146">
        <f t="shared" si="22"/>
        <v>-23.302275215115912</v>
      </c>
      <c r="G259" s="86">
        <v>254</v>
      </c>
      <c r="H259" s="87">
        <v>0.24</v>
      </c>
      <c r="I259" s="84"/>
      <c r="J259" s="86">
        <v>254</v>
      </c>
      <c r="K259" s="87">
        <v>0</v>
      </c>
      <c r="T259" s="96">
        <v>18.004999999999999</v>
      </c>
      <c r="U259" s="96">
        <v>29.425108389999998</v>
      </c>
    </row>
    <row r="260" spans="1:21" ht="15.75" thickBot="1" x14ac:dyDescent="0.3">
      <c r="A260" s="75">
        <f t="shared" si="23"/>
        <v>249</v>
      </c>
      <c r="B260" s="145">
        <f t="shared" si="20"/>
        <v>4.3458698374658802</v>
      </c>
      <c r="C260" s="145">
        <f t="shared" si="18"/>
        <v>0.12482493331075803</v>
      </c>
      <c r="D260" s="145">
        <f t="shared" si="19"/>
        <v>6.1725066689241964E-2</v>
      </c>
      <c r="E260" s="145">
        <f t="shared" si="21"/>
        <v>61.725066689241963</v>
      </c>
      <c r="F260" s="146">
        <f t="shared" si="22"/>
        <v>-23.588972423758403</v>
      </c>
      <c r="G260" s="86">
        <v>255</v>
      </c>
      <c r="H260" s="87">
        <v>0.22</v>
      </c>
      <c r="I260" s="84"/>
      <c r="J260" s="86">
        <v>255</v>
      </c>
      <c r="K260" s="87">
        <v>0</v>
      </c>
      <c r="T260" s="96">
        <v>18.004999999999999</v>
      </c>
      <c r="U260" s="96">
        <v>29.425108389999998</v>
      </c>
    </row>
    <row r="261" spans="1:21" ht="15.75" thickBot="1" x14ac:dyDescent="0.3">
      <c r="A261" s="75">
        <f t="shared" si="23"/>
        <v>250</v>
      </c>
      <c r="B261" s="145">
        <f t="shared" si="20"/>
        <v>4.3633231299858242</v>
      </c>
      <c r="C261" s="145">
        <f t="shared" si="18"/>
        <v>0.12543342644393368</v>
      </c>
      <c r="D261" s="145">
        <f t="shared" si="19"/>
        <v>6.1116573556066311E-2</v>
      </c>
      <c r="E261" s="145">
        <f t="shared" si="21"/>
        <v>61.116573556066314</v>
      </c>
      <c r="F261" s="146">
        <f t="shared" si="22"/>
        <v>-23.87122142917335</v>
      </c>
      <c r="G261" s="86">
        <v>256</v>
      </c>
      <c r="H261" s="87">
        <v>0.2</v>
      </c>
      <c r="I261" s="84"/>
      <c r="J261" s="86">
        <v>256</v>
      </c>
      <c r="K261" s="87">
        <v>0</v>
      </c>
      <c r="T261" s="96">
        <v>18.004999999999999</v>
      </c>
      <c r="U261" s="96">
        <v>29.425108389999998</v>
      </c>
    </row>
    <row r="262" spans="1:21" ht="15.75" thickBot="1" x14ac:dyDescent="0.3">
      <c r="A262" s="75">
        <f t="shared" si="23"/>
        <v>251</v>
      </c>
      <c r="B262" s="145">
        <f t="shared" si="20"/>
        <v>4.3807764225057673</v>
      </c>
      <c r="C262" s="145">
        <f t="shared" si="18"/>
        <v>0.1260490985122541</v>
      </c>
      <c r="D262" s="145">
        <f t="shared" si="19"/>
        <v>6.0500901487745895E-2</v>
      </c>
      <c r="E262" s="145">
        <f t="shared" si="21"/>
        <v>60.500901487745892</v>
      </c>
      <c r="F262" s="146">
        <f t="shared" si="22"/>
        <v>-24.148835155518885</v>
      </c>
      <c r="G262" s="86">
        <v>257</v>
      </c>
      <c r="H262" s="87">
        <v>0.19</v>
      </c>
      <c r="I262" s="84"/>
      <c r="J262" s="86">
        <v>257</v>
      </c>
      <c r="K262" s="87">
        <v>0</v>
      </c>
      <c r="T262" s="96">
        <v>18.004999999999999</v>
      </c>
      <c r="U262" s="96">
        <v>29.425108389999998</v>
      </c>
    </row>
    <row r="263" spans="1:21" ht="15.75" thickBot="1" x14ac:dyDescent="0.3">
      <c r="A263" s="75">
        <f t="shared" si="23"/>
        <v>252</v>
      </c>
      <c r="B263" s="145">
        <f t="shared" si="20"/>
        <v>4.3982297150257104</v>
      </c>
      <c r="C263" s="145">
        <f t="shared" si="18"/>
        <v>0.1266718282467808</v>
      </c>
      <c r="D263" s="145">
        <f t="shared" si="19"/>
        <v>5.9878171753219189E-2</v>
      </c>
      <c r="E263" s="145">
        <f t="shared" si="21"/>
        <v>59.878171753219192</v>
      </c>
      <c r="F263" s="146">
        <f t="shared" si="22"/>
        <v>-24.421623934266083</v>
      </c>
      <c r="G263" s="86">
        <v>258</v>
      </c>
      <c r="H263" s="87">
        <v>0.17</v>
      </c>
      <c r="I263" s="84"/>
      <c r="J263" s="86">
        <v>258</v>
      </c>
      <c r="K263" s="87">
        <v>0</v>
      </c>
      <c r="T263" s="96">
        <v>18.004999999999999</v>
      </c>
      <c r="U263" s="96">
        <v>29.425108389999998</v>
      </c>
    </row>
    <row r="264" spans="1:21" ht="15.75" thickBot="1" x14ac:dyDescent="0.3">
      <c r="A264" s="75">
        <f t="shared" si="23"/>
        <v>253</v>
      </c>
      <c r="B264" s="145">
        <f t="shared" si="20"/>
        <v>4.4156830075456535</v>
      </c>
      <c r="C264" s="145">
        <f t="shared" si="18"/>
        <v>0.1273014894832421</v>
      </c>
      <c r="D264" s="145">
        <f t="shared" si="19"/>
        <v>5.9248510516757891E-2</v>
      </c>
      <c r="E264" s="145">
        <f t="shared" si="21"/>
        <v>59.248510516757889</v>
      </c>
      <c r="F264" s="146">
        <f t="shared" si="22"/>
        <v>-24.68939569664165</v>
      </c>
      <c r="G264" s="86">
        <v>259</v>
      </c>
      <c r="H264" s="87">
        <v>0.15</v>
      </c>
      <c r="I264" s="84"/>
      <c r="J264" s="86">
        <v>259</v>
      </c>
      <c r="K264" s="87">
        <v>0</v>
      </c>
      <c r="T264" s="96">
        <v>18.004999999999999</v>
      </c>
      <c r="U264" s="96">
        <v>29.425108389999998</v>
      </c>
    </row>
    <row r="265" spans="1:21" ht="15.75" thickBot="1" x14ac:dyDescent="0.3">
      <c r="A265" s="75">
        <f t="shared" si="23"/>
        <v>254</v>
      </c>
      <c r="B265" s="145">
        <f t="shared" si="20"/>
        <v>4.4331363000655974</v>
      </c>
      <c r="C265" s="145">
        <f t="shared" si="18"/>
        <v>0.12793795110301884</v>
      </c>
      <c r="D265" s="145">
        <f t="shared" si="19"/>
        <v>5.8612048896981156E-2</v>
      </c>
      <c r="E265" s="145">
        <f t="shared" si="21"/>
        <v>58.612048896981157</v>
      </c>
      <c r="F265" s="146">
        <f t="shared" si="22"/>
        <v>-24.951956175796557</v>
      </c>
      <c r="G265" s="86">
        <v>260</v>
      </c>
      <c r="H265" s="87">
        <v>0.13</v>
      </c>
      <c r="I265" s="84"/>
      <c r="J265" s="86">
        <v>260</v>
      </c>
      <c r="K265" s="87">
        <v>0</v>
      </c>
      <c r="T265" s="96">
        <v>18.004999999999999</v>
      </c>
      <c r="U265" s="96">
        <v>29.425108389999998</v>
      </c>
    </row>
    <row r="266" spans="1:21" ht="15.75" thickBot="1" x14ac:dyDescent="0.3">
      <c r="A266" s="75">
        <f t="shared" si="23"/>
        <v>255</v>
      </c>
      <c r="B266" s="145">
        <f t="shared" si="20"/>
        <v>4.4505895925855405</v>
      </c>
      <c r="C266" s="145">
        <f t="shared" si="18"/>
        <v>0.1285810769794368</v>
      </c>
      <c r="D266" s="145">
        <f t="shared" si="19"/>
        <v>5.7968923020563196E-2</v>
      </c>
      <c r="E266" s="145">
        <f t="shared" si="21"/>
        <v>57.968923020563196</v>
      </c>
      <c r="F266" s="146">
        <f t="shared" si="22"/>
        <v>-25.209109118425193</v>
      </c>
      <c r="G266" s="86">
        <v>261</v>
      </c>
      <c r="H266" s="87">
        <v>0.11</v>
      </c>
      <c r="I266" s="84"/>
      <c r="J266" s="86">
        <v>261</v>
      </c>
      <c r="K266" s="87">
        <v>0</v>
      </c>
      <c r="T266" s="96">
        <v>18.004999999999999</v>
      </c>
      <c r="U266" s="96">
        <v>29.425108389999998</v>
      </c>
    </row>
    <row r="267" spans="1:21" ht="15.75" thickBot="1" x14ac:dyDescent="0.3">
      <c r="A267" s="75">
        <f t="shared" si="23"/>
        <v>256</v>
      </c>
      <c r="B267" s="145">
        <f t="shared" si="20"/>
        <v>4.4680428851054836</v>
      </c>
      <c r="C267" s="145">
        <f t="shared" ref="C267:C330" si="24">$N$32*COS(B267)+SQRT($N$33^2 - ($N$32*SIN(B267))^2)</f>
        <v>0.12923072592960475</v>
      </c>
      <c r="D267" s="145">
        <f t="shared" ref="D267:D330" si="25">($N$32+$N$33)-C267</f>
        <v>5.7319274070395249E-2</v>
      </c>
      <c r="E267" s="145">
        <f t="shared" si="21"/>
        <v>57.319274070395245</v>
      </c>
      <c r="F267" s="146">
        <f t="shared" si="22"/>
        <v>-25.460656505525954</v>
      </c>
      <c r="G267" s="86">
        <v>262</v>
      </c>
      <c r="H267" s="87">
        <v>0.1</v>
      </c>
      <c r="I267" s="84"/>
      <c r="J267" s="86">
        <v>262</v>
      </c>
      <c r="K267" s="87">
        <v>0</v>
      </c>
      <c r="T267" s="96">
        <v>18.004999999999999</v>
      </c>
      <c r="U267" s="96">
        <v>29.425108389999998</v>
      </c>
    </row>
    <row r="268" spans="1:21" ht="15.75" thickBot="1" x14ac:dyDescent="0.3">
      <c r="A268" s="75">
        <f t="shared" si="23"/>
        <v>257</v>
      </c>
      <c r="B268" s="145">
        <f t="shared" ref="B268:B331" si="26">RADIANS(A268)</f>
        <v>4.4854961776254267</v>
      </c>
      <c r="C268" s="145">
        <f t="shared" si="24"/>
        <v>0.12988675167202787</v>
      </c>
      <c r="D268" s="145">
        <f t="shared" si="25"/>
        <v>5.6663248327972121E-2</v>
      </c>
      <c r="E268" s="145">
        <f t="shared" ref="E268:E331" si="27">D268*1000</f>
        <v>56.66324832797212</v>
      </c>
      <c r="F268" s="146">
        <f t="shared" ref="F268:F331" si="28">(D269-D267)*$N$31/(2*RADIANS(1))</f>
        <v>-25.706398781971451</v>
      </c>
      <c r="G268" s="86">
        <v>263</v>
      </c>
      <c r="H268" s="87">
        <v>0.09</v>
      </c>
      <c r="I268" s="84"/>
      <c r="J268" s="86">
        <v>263</v>
      </c>
      <c r="K268" s="87">
        <v>0</v>
      </c>
      <c r="T268" s="96">
        <v>18.004999999999999</v>
      </c>
      <c r="U268" s="96">
        <v>29.425108389999998</v>
      </c>
    </row>
    <row r="269" spans="1:21" ht="15.75" thickBot="1" x14ac:dyDescent="0.3">
      <c r="A269" s="75">
        <f t="shared" ref="A269:A332" si="29">A268+1</f>
        <v>258</v>
      </c>
      <c r="B269" s="145">
        <f t="shared" si="26"/>
        <v>4.5029494701453698</v>
      </c>
      <c r="C269" s="145">
        <f t="shared" si="24"/>
        <v>0.13054900279021867</v>
      </c>
      <c r="D269" s="145">
        <f t="shared" si="25"/>
        <v>5.6000997209781328E-2</v>
      </c>
      <c r="E269" s="145">
        <f t="shared" si="27"/>
        <v>56.000997209781325</v>
      </c>
      <c r="F269" s="146">
        <f t="shared" si="28"/>
        <v>-25.946135094499834</v>
      </c>
      <c r="G269" s="86">
        <v>264</v>
      </c>
      <c r="H269" s="87">
        <v>0.08</v>
      </c>
      <c r="I269" s="84"/>
      <c r="J269" s="86">
        <v>264</v>
      </c>
      <c r="K269" s="87">
        <v>0</v>
      </c>
      <c r="T269" s="96">
        <v>18.004999999999999</v>
      </c>
      <c r="U269" s="96">
        <v>29.425108389999998</v>
      </c>
    </row>
    <row r="270" spans="1:21" ht="15.75" thickBot="1" x14ac:dyDescent="0.3">
      <c r="A270" s="75">
        <f t="shared" si="29"/>
        <v>259</v>
      </c>
      <c r="B270" s="145">
        <f t="shared" si="26"/>
        <v>4.5204027626653138</v>
      </c>
      <c r="C270" s="145">
        <f t="shared" si="24"/>
        <v>0.13121732270251504</v>
      </c>
      <c r="D270" s="145">
        <f t="shared" si="25"/>
        <v>5.533267729748495E-2</v>
      </c>
      <c r="E270" s="145">
        <f t="shared" si="27"/>
        <v>55.332677297484949</v>
      </c>
      <c r="F270" s="146">
        <f t="shared" si="28"/>
        <v>-26.179663537703334</v>
      </c>
      <c r="G270" s="86">
        <v>265</v>
      </c>
      <c r="H270" s="87">
        <v>7.0000000000000007E-2</v>
      </c>
      <c r="I270" s="84"/>
      <c r="J270" s="86">
        <v>265</v>
      </c>
      <c r="K270" s="87">
        <v>0</v>
      </c>
      <c r="T270" s="96">
        <v>18.004999999999999</v>
      </c>
      <c r="U270" s="96">
        <v>29.425108389999998</v>
      </c>
    </row>
    <row r="271" spans="1:21" ht="15.75" thickBot="1" x14ac:dyDescent="0.3">
      <c r="A271" s="75">
        <f t="shared" si="29"/>
        <v>260</v>
      </c>
      <c r="B271" s="145">
        <f t="shared" si="26"/>
        <v>4.5378560551852569</v>
      </c>
      <c r="C271" s="145">
        <f t="shared" si="24"/>
        <v>0.13189154963830602</v>
      </c>
      <c r="D271" s="145">
        <f t="shared" si="25"/>
        <v>5.4658450361693978E-2</v>
      </c>
      <c r="E271" s="145">
        <f t="shared" si="27"/>
        <v>54.65845036169398</v>
      </c>
      <c r="F271" s="146">
        <f t="shared" si="28"/>
        <v>-26.406781407576243</v>
      </c>
      <c r="G271" s="86">
        <v>266</v>
      </c>
      <c r="H271" s="87">
        <v>7.0000000000000007E-2</v>
      </c>
      <c r="I271" s="84"/>
      <c r="J271" s="86">
        <v>266</v>
      </c>
      <c r="K271" s="87">
        <v>0</v>
      </c>
      <c r="T271" s="96">
        <v>18.004999999999999</v>
      </c>
      <c r="U271" s="96">
        <v>29.425108389999998</v>
      </c>
    </row>
    <row r="272" spans="1:21" ht="15.75" thickBot="1" x14ac:dyDescent="0.3">
      <c r="A272" s="75">
        <f t="shared" si="29"/>
        <v>261</v>
      </c>
      <c r="B272" s="145">
        <f t="shared" si="26"/>
        <v>4.5553093477052</v>
      </c>
      <c r="C272" s="145">
        <f t="shared" si="24"/>
        <v>0.13257151662085229</v>
      </c>
      <c r="D272" s="145">
        <f t="shared" si="25"/>
        <v>5.3978483379147707E-2</v>
      </c>
      <c r="E272" s="145">
        <f t="shared" si="27"/>
        <v>53.978483379147704</v>
      </c>
      <c r="F272" s="146">
        <f t="shared" si="28"/>
        <v>-26.627285462105426</v>
      </c>
      <c r="G272" s="86">
        <v>267</v>
      </c>
      <c r="H272" s="87">
        <v>7.0000000000000007E-2</v>
      </c>
      <c r="I272" s="84"/>
      <c r="J272" s="86">
        <v>267</v>
      </c>
      <c r="K272" s="87">
        <v>0</v>
      </c>
      <c r="T272" s="96">
        <v>18.004999999999999</v>
      </c>
      <c r="U272" s="96">
        <v>29.425108389999998</v>
      </c>
    </row>
    <row r="273" spans="1:21" ht="15.75" thickBot="1" x14ac:dyDescent="0.3">
      <c r="A273" s="75">
        <f t="shared" si="29"/>
        <v>262</v>
      </c>
      <c r="B273" s="145">
        <f t="shared" si="26"/>
        <v>4.5727626402251431</v>
      </c>
      <c r="C273" s="145">
        <f t="shared" si="24"/>
        <v>0.13325705145687552</v>
      </c>
      <c r="D273" s="145">
        <f t="shared" si="25"/>
        <v>5.3292948543124469E-2</v>
      </c>
      <c r="E273" s="145">
        <f t="shared" si="27"/>
        <v>53.292948543124467</v>
      </c>
      <c r="F273" s="146">
        <f t="shared" si="28"/>
        <v>-26.840972188396218</v>
      </c>
      <c r="G273" s="86">
        <v>268</v>
      </c>
      <c r="H273" s="87">
        <v>0.06</v>
      </c>
      <c r="I273" s="84"/>
      <c r="J273" s="86">
        <v>268</v>
      </c>
      <c r="K273" s="87">
        <v>0</v>
      </c>
      <c r="T273" s="96">
        <v>18.004999999999999</v>
      </c>
      <c r="U273" s="96">
        <v>29.425108389999998</v>
      </c>
    </row>
    <row r="274" spans="1:21" ht="15.75" thickBot="1" x14ac:dyDescent="0.3">
      <c r="A274" s="75">
        <f t="shared" si="29"/>
        <v>263</v>
      </c>
      <c r="B274" s="145">
        <f t="shared" si="26"/>
        <v>4.5902159327450871</v>
      </c>
      <c r="C274" s="145">
        <f t="shared" si="24"/>
        <v>0.13394797673307773</v>
      </c>
      <c r="D274" s="145">
        <f t="shared" si="25"/>
        <v>5.260202326692226E-2</v>
      </c>
      <c r="E274" s="145">
        <f t="shared" si="27"/>
        <v>52.602023266922259</v>
      </c>
      <c r="F274" s="146">
        <f t="shared" si="28"/>
        <v>-27.047638075763285</v>
      </c>
      <c r="G274" s="86">
        <v>269</v>
      </c>
      <c r="H274" s="87">
        <v>0.06</v>
      </c>
      <c r="I274" s="84"/>
      <c r="J274" s="86">
        <v>269</v>
      </c>
      <c r="K274" s="87">
        <v>0</v>
      </c>
      <c r="T274" s="96">
        <v>18.004999999999999</v>
      </c>
      <c r="U274" s="96">
        <v>29.425108389999998</v>
      </c>
    </row>
    <row r="275" spans="1:21" ht="15.75" thickBot="1" x14ac:dyDescent="0.3">
      <c r="A275" s="75">
        <f t="shared" si="29"/>
        <v>264</v>
      </c>
      <c r="B275" s="145">
        <f t="shared" si="26"/>
        <v>4.6076692252650302</v>
      </c>
      <c r="C275" s="145">
        <f t="shared" si="24"/>
        <v>0.13464410981973518</v>
      </c>
      <c r="D275" s="145">
        <f t="shared" si="25"/>
        <v>5.1905890180264813E-2</v>
      </c>
      <c r="E275" s="145">
        <f t="shared" si="27"/>
        <v>51.905890180264812</v>
      </c>
      <c r="F275" s="146">
        <f t="shared" si="28"/>
        <v>-27.247079894212657</v>
      </c>
      <c r="G275" s="86">
        <v>270</v>
      </c>
      <c r="H275" s="87">
        <v>0.06</v>
      </c>
      <c r="I275" s="84"/>
      <c r="J275" s="86">
        <v>270</v>
      </c>
      <c r="K275" s="87">
        <v>0</v>
      </c>
      <c r="T275" s="96">
        <v>18.004999999999999</v>
      </c>
      <c r="U275" s="96">
        <v>29.425108389999998</v>
      </c>
    </row>
    <row r="276" spans="1:21" ht="15.75" thickBot="1" x14ac:dyDescent="0.3">
      <c r="A276" s="75">
        <f t="shared" si="29"/>
        <v>265</v>
      </c>
      <c r="B276" s="145">
        <f t="shared" si="26"/>
        <v>4.6251225177849733</v>
      </c>
      <c r="C276" s="145">
        <f t="shared" si="24"/>
        <v>0.1353452628814989</v>
      </c>
      <c r="D276" s="145">
        <f t="shared" si="25"/>
        <v>5.1204737118501098E-2</v>
      </c>
      <c r="E276" s="145">
        <f t="shared" si="27"/>
        <v>51.2047371185011</v>
      </c>
      <c r="F276" s="146">
        <f t="shared" si="28"/>
        <v>-27.439094977696978</v>
      </c>
      <c r="G276" s="86">
        <v>271</v>
      </c>
      <c r="H276" s="87">
        <v>0.06</v>
      </c>
      <c r="I276" s="84"/>
      <c r="J276" s="86">
        <v>271</v>
      </c>
      <c r="K276" s="87">
        <v>0</v>
      </c>
      <c r="T276" s="96">
        <v>18.004999999999999</v>
      </c>
      <c r="U276" s="96">
        <v>29.425108389999998</v>
      </c>
    </row>
    <row r="277" spans="1:21" ht="15.75" thickBot="1" x14ac:dyDescent="0.3">
      <c r="A277" s="75">
        <f t="shared" si="29"/>
        <v>266</v>
      </c>
      <c r="B277" s="145">
        <f t="shared" si="26"/>
        <v>4.6425758103049164</v>
      </c>
      <c r="C277" s="145">
        <f t="shared" si="24"/>
        <v>0.13605124289551451</v>
      </c>
      <c r="D277" s="145">
        <f t="shared" si="25"/>
        <v>5.0498757104485481E-2</v>
      </c>
      <c r="E277" s="145">
        <f t="shared" si="27"/>
        <v>50.498757104485477</v>
      </c>
      <c r="F277" s="146">
        <f t="shared" si="28"/>
        <v>-27.623481511486236</v>
      </c>
      <c r="G277" s="86">
        <v>272</v>
      </c>
      <c r="H277" s="87">
        <v>0.06</v>
      </c>
      <c r="I277" s="84"/>
      <c r="J277" s="86">
        <v>272</v>
      </c>
      <c r="K277" s="87">
        <v>0</v>
      </c>
      <c r="T277" s="96">
        <v>18.004999999999999</v>
      </c>
      <c r="U277" s="96">
        <v>29.425108389999998</v>
      </c>
    </row>
    <row r="278" spans="1:21" ht="15.75" thickBot="1" x14ac:dyDescent="0.3">
      <c r="A278" s="75">
        <f t="shared" si="29"/>
        <v>267</v>
      </c>
      <c r="B278" s="145">
        <f t="shared" si="26"/>
        <v>4.6600291028248595</v>
      </c>
      <c r="C278" s="145">
        <f t="shared" si="24"/>
        <v>0.13676185167695973</v>
      </c>
      <c r="D278" s="145">
        <f t="shared" si="25"/>
        <v>4.9788148323040265E-2</v>
      </c>
      <c r="E278" s="145">
        <f t="shared" si="27"/>
        <v>49.788148323040268</v>
      </c>
      <c r="F278" s="146">
        <f t="shared" si="28"/>
        <v>-27.800038823020277</v>
      </c>
      <c r="G278" s="86">
        <v>273</v>
      </c>
      <c r="H278" s="87">
        <v>0.05</v>
      </c>
      <c r="I278" s="84"/>
      <c r="J278" s="86">
        <v>273</v>
      </c>
      <c r="K278" s="87">
        <v>0</v>
      </c>
      <c r="T278" s="96">
        <v>18.004999999999999</v>
      </c>
      <c r="U278" s="96">
        <v>29.425108389999998</v>
      </c>
    </row>
    <row r="279" spans="1:21" ht="15.75" thickBot="1" x14ac:dyDescent="0.3">
      <c r="A279" s="75">
        <f t="shared" si="29"/>
        <v>268</v>
      </c>
      <c r="B279" s="145">
        <f t="shared" si="26"/>
        <v>4.6774823953448035</v>
      </c>
      <c r="C279" s="145">
        <f t="shared" si="24"/>
        <v>0.13747688591207965</v>
      </c>
      <c r="D279" s="145">
        <f t="shared" si="25"/>
        <v>4.9073114087920339E-2</v>
      </c>
      <c r="E279" s="145">
        <f t="shared" si="27"/>
        <v>49.073114087920338</v>
      </c>
      <c r="F279" s="146">
        <f t="shared" si="28"/>
        <v>-27.968567675544886</v>
      </c>
      <c r="G279" s="86">
        <v>274</v>
      </c>
      <c r="H279" s="87">
        <v>0.05</v>
      </c>
      <c r="I279" s="84"/>
      <c r="J279" s="86">
        <v>274</v>
      </c>
      <c r="K279" s="87">
        <v>0</v>
      </c>
      <c r="T279" s="96">
        <v>18.004999999999999</v>
      </c>
      <c r="U279" s="96">
        <v>29.425108389999998</v>
      </c>
    </row>
    <row r="280" spans="1:21" ht="15.75" thickBot="1" x14ac:dyDescent="0.3">
      <c r="A280" s="75">
        <f t="shared" si="29"/>
        <v>269</v>
      </c>
      <c r="B280" s="145">
        <f t="shared" si="26"/>
        <v>4.6949356878647466</v>
      </c>
      <c r="C280" s="145">
        <f t="shared" si="24"/>
        <v>0.13819613719878254</v>
      </c>
      <c r="D280" s="145">
        <f t="shared" si="25"/>
        <v>4.8353862801217451E-2</v>
      </c>
      <c r="E280" s="145">
        <f t="shared" si="27"/>
        <v>48.353862801217453</v>
      </c>
      <c r="F280" s="146">
        <f t="shared" si="28"/>
        <v>-28.128870563834301</v>
      </c>
      <c r="G280" s="86">
        <v>275</v>
      </c>
      <c r="H280" s="87">
        <v>0.05</v>
      </c>
      <c r="I280" s="84"/>
      <c r="J280" s="86">
        <v>275</v>
      </c>
      <c r="K280" s="87">
        <v>0</v>
      </c>
      <c r="T280" s="96">
        <v>18.004999999999999</v>
      </c>
      <c r="U280" s="96">
        <v>29.425108389999998</v>
      </c>
    </row>
    <row r="281" spans="1:21" ht="15.75" thickBot="1" x14ac:dyDescent="0.3">
      <c r="A281" s="75">
        <f t="shared" si="29"/>
        <v>270</v>
      </c>
      <c r="B281" s="145">
        <f t="shared" si="26"/>
        <v>4.7123889803846897</v>
      </c>
      <c r="C281" s="145">
        <f t="shared" si="24"/>
        <v>0.13891939209484039</v>
      </c>
      <c r="D281" s="145">
        <f t="shared" si="25"/>
        <v>4.7630607905159605E-2</v>
      </c>
      <c r="E281" s="145">
        <f t="shared" si="27"/>
        <v>47.630607905159607</v>
      </c>
      <c r="F281" s="146">
        <f t="shared" si="28"/>
        <v>-28.28075201129553</v>
      </c>
      <c r="G281" s="86">
        <v>276</v>
      </c>
      <c r="H281" s="87">
        <v>0.05</v>
      </c>
      <c r="I281" s="84"/>
      <c r="J281" s="86">
        <v>276</v>
      </c>
      <c r="K281" s="87">
        <v>0</v>
      </c>
      <c r="T281" s="96">
        <v>18.004999999999999</v>
      </c>
      <c r="U281" s="96">
        <v>29.425108389999998</v>
      </c>
    </row>
    <row r="282" spans="1:21" ht="15.75" thickBot="1" x14ac:dyDescent="0.3">
      <c r="A282" s="75">
        <f t="shared" si="29"/>
        <v>271</v>
      </c>
      <c r="B282" s="145">
        <f t="shared" si="26"/>
        <v>4.7298422729046328</v>
      </c>
      <c r="C282" s="145">
        <f t="shared" si="24"/>
        <v>0.13964643217372077</v>
      </c>
      <c r="D282" s="145">
        <f t="shared" si="25"/>
        <v>4.6903567826279219E-2</v>
      </c>
      <c r="E282" s="145">
        <f t="shared" si="27"/>
        <v>46.903567826279222</v>
      </c>
      <c r="F282" s="146">
        <f t="shared" si="28"/>
        <v>-28.42401886773348</v>
      </c>
      <c r="G282" s="86">
        <v>277</v>
      </c>
      <c r="H282" s="87">
        <v>0.05</v>
      </c>
      <c r="I282" s="84"/>
      <c r="J282" s="86">
        <v>277</v>
      </c>
      <c r="K282" s="87">
        <v>0</v>
      </c>
      <c r="T282" s="96">
        <v>18.004999999999999</v>
      </c>
      <c r="U282" s="96">
        <v>29.425108389999998</v>
      </c>
    </row>
    <row r="283" spans="1:21" ht="15.75" thickBot="1" x14ac:dyDescent="0.3">
      <c r="A283" s="75">
        <f t="shared" si="29"/>
        <v>272</v>
      </c>
      <c r="B283" s="145">
        <f t="shared" si="26"/>
        <v>4.7472955654245768</v>
      </c>
      <c r="C283" s="145">
        <f t="shared" si="24"/>
        <v>0.14037703408805749</v>
      </c>
      <c r="D283" s="145">
        <f t="shared" si="25"/>
        <v>4.6172965911942504E-2</v>
      </c>
      <c r="E283" s="145">
        <f t="shared" si="27"/>
        <v>46.172965911942505</v>
      </c>
      <c r="F283" s="146">
        <f t="shared" si="28"/>
        <v>-28.558480607038181</v>
      </c>
      <c r="G283" s="86">
        <v>278</v>
      </c>
      <c r="H283" s="87">
        <v>0.04</v>
      </c>
      <c r="I283" s="84"/>
      <c r="J283" s="86">
        <v>278</v>
      </c>
      <c r="K283" s="87">
        <v>0</v>
      </c>
      <c r="T283" s="96">
        <v>18.004999999999999</v>
      </c>
      <c r="U283" s="96">
        <v>29.425108389999998</v>
      </c>
    </row>
    <row r="284" spans="1:21" ht="15.75" thickBot="1" x14ac:dyDescent="0.3">
      <c r="A284" s="75">
        <f t="shared" si="29"/>
        <v>273</v>
      </c>
      <c r="B284" s="145">
        <f t="shared" si="26"/>
        <v>4.7647488579445199</v>
      </c>
      <c r="C284" s="145">
        <f t="shared" si="24"/>
        <v>0.14111096964074837</v>
      </c>
      <c r="D284" s="145">
        <f t="shared" si="25"/>
        <v>4.543903035925162E-2</v>
      </c>
      <c r="E284" s="145">
        <f t="shared" si="27"/>
        <v>45.439030359251618</v>
      </c>
      <c r="F284" s="146">
        <f t="shared" si="28"/>
        <v>-28.683949624080164</v>
      </c>
      <c r="G284" s="86">
        <v>279</v>
      </c>
      <c r="H284" s="87">
        <v>0.04</v>
      </c>
      <c r="I284" s="84"/>
      <c r="J284" s="86">
        <v>279</v>
      </c>
      <c r="K284" s="87">
        <v>0</v>
      </c>
      <c r="T284" s="96">
        <v>18.004999999999999</v>
      </c>
      <c r="U284" s="96">
        <v>29.425108389999998</v>
      </c>
    </row>
    <row r="285" spans="1:21" ht="15.75" thickBot="1" x14ac:dyDescent="0.3">
      <c r="A285" s="75">
        <f t="shared" si="29"/>
        <v>274</v>
      </c>
      <c r="B285" s="145">
        <f t="shared" si="26"/>
        <v>4.782202150464463</v>
      </c>
      <c r="C285" s="145">
        <f t="shared" si="24"/>
        <v>0.14184800586365134</v>
      </c>
      <c r="D285" s="145">
        <f t="shared" si="25"/>
        <v>4.4701994136348649E-2</v>
      </c>
      <c r="E285" s="145">
        <f t="shared" si="27"/>
        <v>44.701994136348652</v>
      </c>
      <c r="F285" s="146">
        <f t="shared" si="28"/>
        <v>-28.80024153007793</v>
      </c>
      <c r="G285" s="86">
        <v>280</v>
      </c>
      <c r="H285" s="87">
        <v>0.04</v>
      </c>
      <c r="I285" s="84"/>
      <c r="J285" s="86">
        <v>280</v>
      </c>
      <c r="K285" s="87">
        <v>0</v>
      </c>
      <c r="T285" s="96">
        <v>18.004999999999999</v>
      </c>
      <c r="U285" s="96">
        <v>29.425108389999998</v>
      </c>
    </row>
    <row r="286" spans="1:21" ht="15.75" thickBot="1" x14ac:dyDescent="0.3">
      <c r="A286" s="75">
        <f t="shared" si="29"/>
        <v>275</v>
      </c>
      <c r="B286" s="145">
        <f t="shared" si="26"/>
        <v>4.7996554429844061</v>
      </c>
      <c r="C286" s="145">
        <f t="shared" si="24"/>
        <v>0.14258790510382929</v>
      </c>
      <c r="D286" s="145">
        <f t="shared" si="25"/>
        <v>4.39620948961707E-2</v>
      </c>
      <c r="E286" s="145">
        <f t="shared" si="27"/>
        <v>43.962094896170697</v>
      </c>
      <c r="F286" s="146">
        <f t="shared" si="28"/>
        <v>-28.907175445703093</v>
      </c>
      <c r="G286" s="86">
        <v>281</v>
      </c>
      <c r="H286" s="87">
        <v>0.04</v>
      </c>
      <c r="I286" s="84"/>
      <c r="J286" s="86">
        <v>281</v>
      </c>
      <c r="K286" s="87">
        <v>0</v>
      </c>
      <c r="T286" s="96">
        <v>18.004999999999999</v>
      </c>
      <c r="U286" s="96">
        <v>29.425108389999998</v>
      </c>
    </row>
    <row r="287" spans="1:21" ht="15.75" thickBot="1" x14ac:dyDescent="0.3">
      <c r="A287" s="75">
        <f t="shared" si="29"/>
        <v>276</v>
      </c>
      <c r="B287" s="145">
        <f t="shared" si="26"/>
        <v>4.8171087355043491</v>
      </c>
      <c r="C287" s="145">
        <f t="shared" si="24"/>
        <v>0.14333042511727714</v>
      </c>
      <c r="D287" s="145">
        <f t="shared" si="25"/>
        <v>4.321957488272285E-2</v>
      </c>
      <c r="E287" s="145">
        <f t="shared" si="27"/>
        <v>43.219574882722853</v>
      </c>
      <c r="F287" s="146">
        <f t="shared" si="28"/>
        <v>-29.004574291215736</v>
      </c>
      <c r="G287" s="86">
        <v>282</v>
      </c>
      <c r="H287" s="87">
        <v>0.04</v>
      </c>
      <c r="I287" s="84"/>
      <c r="J287" s="86">
        <v>282</v>
      </c>
      <c r="K287" s="87">
        <v>0</v>
      </c>
      <c r="T287" s="96">
        <v>18.004999999999999</v>
      </c>
      <c r="U287" s="96">
        <v>29.425108389999998</v>
      </c>
    </row>
    <row r="288" spans="1:21" ht="15.75" thickBot="1" x14ac:dyDescent="0.3">
      <c r="A288" s="75">
        <f t="shared" si="29"/>
        <v>277</v>
      </c>
      <c r="B288" s="145">
        <f t="shared" si="26"/>
        <v>4.8345620280242931</v>
      </c>
      <c r="C288" s="145">
        <f t="shared" si="24"/>
        <v>0.14407531917004548</v>
      </c>
      <c r="D288" s="145">
        <f t="shared" si="25"/>
        <v>4.2474680829954509E-2</v>
      </c>
      <c r="E288" s="145">
        <f t="shared" si="27"/>
        <v>42.474680829954508</v>
      </c>
      <c r="F288" s="146">
        <f t="shared" si="28"/>
        <v>-29.092265072906965</v>
      </c>
      <c r="G288" s="86">
        <v>283</v>
      </c>
      <c r="H288" s="87">
        <v>0.04</v>
      </c>
      <c r="I288" s="84"/>
      <c r="J288" s="86">
        <v>283</v>
      </c>
      <c r="K288" s="87">
        <v>0</v>
      </c>
      <c r="T288" s="96">
        <v>18.004999999999999</v>
      </c>
      <c r="U288" s="96">
        <v>29.425108389999998</v>
      </c>
    </row>
    <row r="289" spans="1:21" ht="15.75" thickBot="1" x14ac:dyDescent="0.3">
      <c r="A289" s="75">
        <f t="shared" si="29"/>
        <v>278</v>
      </c>
      <c r="B289" s="145">
        <f t="shared" si="26"/>
        <v>4.8520153205442362</v>
      </c>
      <c r="C289" s="145">
        <f t="shared" si="24"/>
        <v>0.14482233614665699</v>
      </c>
      <c r="D289" s="145">
        <f t="shared" si="25"/>
        <v>4.1727663853343006E-2</v>
      </c>
      <c r="E289" s="145">
        <f t="shared" si="27"/>
        <v>41.727663853343003</v>
      </c>
      <c r="F289" s="146">
        <f t="shared" si="28"/>
        <v>-29.170079165174752</v>
      </c>
      <c r="G289" s="86">
        <v>284</v>
      </c>
      <c r="H289" s="87">
        <v>0.03</v>
      </c>
      <c r="I289" s="84"/>
      <c r="J289" s="86">
        <v>284</v>
      </c>
      <c r="K289" s="87">
        <v>0</v>
      </c>
      <c r="T289" s="96">
        <v>18.004999999999999</v>
      </c>
      <c r="U289" s="96">
        <v>29.425108389999998</v>
      </c>
    </row>
    <row r="290" spans="1:21" ht="15.75" thickBot="1" x14ac:dyDescent="0.3">
      <c r="A290" s="75">
        <f t="shared" si="29"/>
        <v>279</v>
      </c>
      <c r="B290" s="145">
        <f t="shared" si="26"/>
        <v>4.8694686130641793</v>
      </c>
      <c r="C290" s="145">
        <f t="shared" si="24"/>
        <v>0.14557122066569547</v>
      </c>
      <c r="D290" s="145">
        <f t="shared" si="25"/>
        <v>4.0978779334304521E-2</v>
      </c>
      <c r="E290" s="145">
        <f t="shared" si="27"/>
        <v>40.978779334304519</v>
      </c>
      <c r="F290" s="146">
        <f t="shared" si="28"/>
        <v>-29.237852587532785</v>
      </c>
      <c r="G290" s="86">
        <v>285</v>
      </c>
      <c r="H290" s="87">
        <v>0.03</v>
      </c>
      <c r="I290" s="84"/>
      <c r="J290" s="86">
        <v>285</v>
      </c>
      <c r="K290" s="87">
        <v>0</v>
      </c>
      <c r="T290" s="96">
        <v>18.004999999999999</v>
      </c>
      <c r="U290" s="96">
        <v>29.425108389999998</v>
      </c>
    </row>
    <row r="291" spans="1:21" ht="15.75" thickBot="1" x14ac:dyDescent="0.3">
      <c r="A291" s="75">
        <f t="shared" si="29"/>
        <v>280</v>
      </c>
      <c r="B291" s="145">
        <f t="shared" si="26"/>
        <v>4.8869219055841224</v>
      </c>
      <c r="C291" s="145">
        <f t="shared" si="24"/>
        <v>0.1463217132024279</v>
      </c>
      <c r="D291" s="145">
        <f t="shared" si="25"/>
        <v>4.0228286797572094E-2</v>
      </c>
      <c r="E291" s="145">
        <f t="shared" si="27"/>
        <v>40.228286797572096</v>
      </c>
      <c r="F291" s="146">
        <f t="shared" si="28"/>
        <v>-29.295426275903857</v>
      </c>
      <c r="G291" s="86">
        <v>286</v>
      </c>
      <c r="H291" s="87">
        <v>0.03</v>
      </c>
      <c r="I291" s="84"/>
      <c r="J291" s="86">
        <v>286</v>
      </c>
      <c r="K291" s="87">
        <v>0</v>
      </c>
      <c r="T291" s="96">
        <v>18.004999999999999</v>
      </c>
      <c r="U291" s="96">
        <v>29.425108389999998</v>
      </c>
    </row>
    <row r="292" spans="1:21" ht="15.75" thickBot="1" x14ac:dyDescent="0.3">
      <c r="A292" s="75">
        <f t="shared" si="29"/>
        <v>281</v>
      </c>
      <c r="B292" s="145">
        <f t="shared" si="26"/>
        <v>4.9043751981040664</v>
      </c>
      <c r="C292" s="145">
        <f t="shared" si="24"/>
        <v>0.14707355021830593</v>
      </c>
      <c r="D292" s="145">
        <f t="shared" si="25"/>
        <v>3.9476449781694067E-2</v>
      </c>
      <c r="E292" s="145">
        <f t="shared" si="27"/>
        <v>39.476449781694065</v>
      </c>
      <c r="F292" s="146">
        <f t="shared" si="28"/>
        <v>-29.342646347558659</v>
      </c>
      <c r="G292" s="86">
        <v>287</v>
      </c>
      <c r="H292" s="87">
        <v>0.03</v>
      </c>
      <c r="I292" s="84"/>
      <c r="J292" s="86">
        <v>287</v>
      </c>
      <c r="K292" s="87">
        <v>0</v>
      </c>
      <c r="T292" s="96">
        <v>18.004999999999999</v>
      </c>
      <c r="U292" s="96">
        <v>29.425108389999998</v>
      </c>
    </row>
    <row r="293" spans="1:21" ht="15.75" thickBot="1" x14ac:dyDescent="0.3">
      <c r="A293" s="75">
        <f t="shared" si="29"/>
        <v>282</v>
      </c>
      <c r="B293" s="145">
        <f t="shared" si="26"/>
        <v>4.9218284906240095</v>
      </c>
      <c r="C293" s="145">
        <f t="shared" si="24"/>
        <v>0.1478264642971745</v>
      </c>
      <c r="D293" s="145">
        <f t="shared" si="25"/>
        <v>3.8723535702825496E-2</v>
      </c>
      <c r="E293" s="145">
        <f t="shared" si="27"/>
        <v>38.723535702825494</v>
      </c>
      <c r="F293" s="146">
        <f t="shared" si="28"/>
        <v>-29.3793643590943</v>
      </c>
      <c r="G293" s="86">
        <v>288</v>
      </c>
      <c r="H293" s="87">
        <v>0.03</v>
      </c>
      <c r="I293" s="84"/>
      <c r="J293" s="86">
        <v>288</v>
      </c>
      <c r="K293" s="87">
        <v>0</v>
      </c>
      <c r="T293" s="96">
        <v>18.004999999999999</v>
      </c>
      <c r="U293" s="96">
        <v>29.425108389999998</v>
      </c>
    </row>
    <row r="294" spans="1:21" ht="15.75" thickBot="1" x14ac:dyDescent="0.3">
      <c r="A294" s="75">
        <f t="shared" si="29"/>
        <v>283</v>
      </c>
      <c r="B294" s="145">
        <f t="shared" si="26"/>
        <v>4.9392817831439526</v>
      </c>
      <c r="C294" s="145">
        <f t="shared" si="24"/>
        <v>0.14858018428800307</v>
      </c>
      <c r="D294" s="145">
        <f t="shared" si="25"/>
        <v>3.7969815711996924E-2</v>
      </c>
      <c r="E294" s="145">
        <f t="shared" si="27"/>
        <v>37.969815711996922</v>
      </c>
      <c r="F294" s="146">
        <f t="shared" si="28"/>
        <v>-29.405437556871238</v>
      </c>
      <c r="G294" s="86">
        <v>289</v>
      </c>
      <c r="H294" s="87">
        <v>0.03</v>
      </c>
      <c r="I294" s="84"/>
      <c r="J294" s="86">
        <v>289</v>
      </c>
      <c r="K294" s="87">
        <v>0</v>
      </c>
      <c r="T294" s="96">
        <v>18.004999999999999</v>
      </c>
      <c r="U294" s="96">
        <v>29.425108389999998</v>
      </c>
    </row>
    <row r="295" spans="1:21" ht="15.75" thickBot="1" x14ac:dyDescent="0.3">
      <c r="A295" s="75">
        <f t="shared" si="29"/>
        <v>284</v>
      </c>
      <c r="B295" s="145">
        <f t="shared" si="26"/>
        <v>4.9567350756638957</v>
      </c>
      <c r="C295" s="145">
        <f t="shared" si="24"/>
        <v>0.14933443545393713</v>
      </c>
      <c r="D295" s="145">
        <f t="shared" si="25"/>
        <v>3.7215564546062868E-2</v>
      </c>
      <c r="E295" s="145">
        <f t="shared" si="27"/>
        <v>37.215564546062865</v>
      </c>
      <c r="F295" s="146">
        <f t="shared" si="28"/>
        <v>-29.420729119337174</v>
      </c>
      <c r="G295" s="86">
        <v>290</v>
      </c>
      <c r="H295" s="87">
        <v>0.02</v>
      </c>
      <c r="I295" s="84"/>
      <c r="J295" s="86">
        <v>290</v>
      </c>
      <c r="K295" s="87">
        <v>0</v>
      </c>
      <c r="T295" s="96">
        <v>18.004999999999999</v>
      </c>
      <c r="U295" s="96">
        <v>29.425108389999998</v>
      </c>
    </row>
    <row r="296" spans="1:21" ht="15.75" thickBot="1" x14ac:dyDescent="0.3">
      <c r="A296" s="75">
        <f t="shared" si="29"/>
        <v>285</v>
      </c>
      <c r="B296" s="145">
        <f t="shared" si="26"/>
        <v>4.9741883681838388</v>
      </c>
      <c r="C296" s="145">
        <f t="shared" si="24"/>
        <v>0.15008893962745626</v>
      </c>
      <c r="D296" s="145">
        <f t="shared" si="25"/>
        <v>3.6461060372543735E-2</v>
      </c>
      <c r="E296" s="145">
        <f t="shared" si="27"/>
        <v>36.461060372543734</v>
      </c>
      <c r="F296" s="146">
        <f t="shared" si="28"/>
        <v>-29.425108390749635</v>
      </c>
      <c r="G296" s="86">
        <v>291</v>
      </c>
      <c r="H296" s="87">
        <v>0.02</v>
      </c>
      <c r="I296" s="84"/>
      <c r="J296" s="86">
        <v>291</v>
      </c>
      <c r="K296" s="87">
        <v>0</v>
      </c>
      <c r="T296" s="96">
        <v>18.004999999999999</v>
      </c>
      <c r="U296" s="96">
        <v>29.425108389999998</v>
      </c>
    </row>
    <row r="297" spans="1:21" ht="15.75" thickBot="1" x14ac:dyDescent="0.3">
      <c r="A297" s="75">
        <f t="shared" si="29"/>
        <v>286</v>
      </c>
      <c r="B297" s="145">
        <f t="shared" si="26"/>
        <v>4.9916416607037828</v>
      </c>
      <c r="C297" s="145">
        <f t="shared" si="24"/>
        <v>0.15084341537141147</v>
      </c>
      <c r="D297" s="145">
        <f t="shared" si="25"/>
        <v>3.5706584628588528E-2</v>
      </c>
      <c r="E297" s="145">
        <f t="shared" si="27"/>
        <v>35.70658462858853</v>
      </c>
      <c r="F297" s="146">
        <f t="shared" si="28"/>
        <v>-29.418451105783088</v>
      </c>
      <c r="G297" s="86">
        <v>292</v>
      </c>
      <c r="H297" s="87">
        <v>0.02</v>
      </c>
      <c r="I297" s="84"/>
      <c r="J297" s="86">
        <v>292</v>
      </c>
      <c r="K297" s="87">
        <v>0</v>
      </c>
      <c r="T297" s="96">
        <v>18.004999999999999</v>
      </c>
      <c r="U297" s="96">
        <v>29.425108389999998</v>
      </c>
    </row>
    <row r="298" spans="1:21" ht="15.75" thickBot="1" x14ac:dyDescent="0.3">
      <c r="A298" s="75">
        <f t="shared" si="29"/>
        <v>287</v>
      </c>
      <c r="B298" s="145">
        <f t="shared" si="26"/>
        <v>5.0090949532237259</v>
      </c>
      <c r="C298" s="145">
        <f t="shared" si="24"/>
        <v>0.15159757814570154</v>
      </c>
      <c r="D298" s="145">
        <f t="shared" si="25"/>
        <v>3.4952421854298449E-2</v>
      </c>
      <c r="E298" s="145">
        <f t="shared" si="27"/>
        <v>34.95242185429845</v>
      </c>
      <c r="F298" s="146">
        <f t="shared" si="28"/>
        <v>-29.400639604585471</v>
      </c>
      <c r="G298" s="86">
        <v>293</v>
      </c>
      <c r="H298" s="87">
        <v>0.02</v>
      </c>
      <c r="I298" s="84"/>
      <c r="J298" s="86">
        <v>293</v>
      </c>
      <c r="K298" s="87">
        <v>0</v>
      </c>
      <c r="T298" s="96">
        <v>18.004999999999999</v>
      </c>
      <c r="U298" s="96">
        <v>29.425108389999998</v>
      </c>
    </row>
    <row r="299" spans="1:21" ht="15.75" thickBot="1" x14ac:dyDescent="0.3">
      <c r="A299" s="75">
        <f t="shared" si="29"/>
        <v>288</v>
      </c>
      <c r="B299" s="145">
        <f t="shared" si="26"/>
        <v>5.026548245743669</v>
      </c>
      <c r="C299" s="145">
        <f t="shared" si="24"/>
        <v>0.15235114047933893</v>
      </c>
      <c r="D299" s="145">
        <f t="shared" si="25"/>
        <v>3.4198859520661068E-2</v>
      </c>
      <c r="E299" s="145">
        <f t="shared" si="27"/>
        <v>34.198859520661067</v>
      </c>
      <c r="F299" s="146">
        <f t="shared" si="28"/>
        <v>-29.371563037873816</v>
      </c>
      <c r="G299" s="86">
        <v>294</v>
      </c>
      <c r="H299" s="87">
        <v>0.02</v>
      </c>
      <c r="I299" s="84"/>
      <c r="J299" s="86">
        <v>294</v>
      </c>
      <c r="K299" s="87">
        <v>0</v>
      </c>
      <c r="T299" s="96">
        <v>18.004999999999999</v>
      </c>
      <c r="U299" s="96">
        <v>29.425108389999998</v>
      </c>
    </row>
    <row r="300" spans="1:21" ht="15.75" thickBot="1" x14ac:dyDescent="0.3">
      <c r="A300" s="75">
        <f t="shared" si="29"/>
        <v>289</v>
      </c>
      <c r="B300" s="145">
        <f t="shared" si="26"/>
        <v>5.0440015382636121</v>
      </c>
      <c r="C300" s="145">
        <f t="shared" si="24"/>
        <v>0.15310381214764379</v>
      </c>
      <c r="D300" s="145">
        <f t="shared" si="25"/>
        <v>3.3446187852356202E-2</v>
      </c>
      <c r="E300" s="145">
        <f t="shared" si="27"/>
        <v>33.446187852356204</v>
      </c>
      <c r="F300" s="146">
        <f t="shared" si="28"/>
        <v>-29.331117561677754</v>
      </c>
      <c r="G300" s="86">
        <v>295</v>
      </c>
      <c r="H300" s="87">
        <v>0.01</v>
      </c>
      <c r="I300" s="84"/>
      <c r="J300" s="86">
        <v>295</v>
      </c>
      <c r="K300" s="87">
        <v>0</v>
      </c>
      <c r="T300" s="96">
        <v>18.004999999999999</v>
      </c>
      <c r="U300" s="96">
        <v>29.425108389999998</v>
      </c>
    </row>
    <row r="301" spans="1:21" ht="15.75" thickBot="1" x14ac:dyDescent="0.3">
      <c r="A301" s="75">
        <f t="shared" si="29"/>
        <v>290</v>
      </c>
      <c r="B301" s="145">
        <f t="shared" si="26"/>
        <v>5.0614548307835561</v>
      </c>
      <c r="C301" s="145">
        <f t="shared" si="24"/>
        <v>0.15385530035429676</v>
      </c>
      <c r="D301" s="145">
        <f t="shared" si="25"/>
        <v>3.2694699645703235E-2</v>
      </c>
      <c r="E301" s="145">
        <f t="shared" si="27"/>
        <v>32.694699645703231</v>
      </c>
      <c r="F301" s="146">
        <f t="shared" si="28"/>
        <v>-29.279206521409805</v>
      </c>
      <c r="G301" s="86">
        <v>296</v>
      </c>
      <c r="H301" s="87">
        <v>0.01</v>
      </c>
      <c r="I301" s="84"/>
      <c r="J301" s="86">
        <v>296</v>
      </c>
      <c r="K301" s="87">
        <v>0</v>
      </c>
      <c r="T301" s="96">
        <v>18.004999999999999</v>
      </c>
      <c r="U301" s="96">
        <v>29.425108389999998</v>
      </c>
    </row>
    <row r="302" spans="1:21" ht="15.75" thickBot="1" x14ac:dyDescent="0.3">
      <c r="A302" s="75">
        <f t="shared" si="29"/>
        <v>291</v>
      </c>
      <c r="B302" s="145">
        <f t="shared" si="26"/>
        <v>5.0789081233034992</v>
      </c>
      <c r="C302" s="145">
        <f t="shared" si="24"/>
        <v>0.1546053099179725</v>
      </c>
      <c r="D302" s="145">
        <f t="shared" si="25"/>
        <v>3.1944690082027494E-2</v>
      </c>
      <c r="E302" s="145">
        <f t="shared" si="27"/>
        <v>31.944690082027492</v>
      </c>
      <c r="F302" s="146">
        <f t="shared" si="28"/>
        <v>-29.215740624976355</v>
      </c>
      <c r="G302" s="86">
        <v>297</v>
      </c>
      <c r="H302" s="87">
        <v>0.01</v>
      </c>
      <c r="I302" s="84"/>
      <c r="J302" s="86">
        <v>297</v>
      </c>
      <c r="K302" s="87">
        <v>0</v>
      </c>
      <c r="T302" s="96">
        <v>18.004999999999999</v>
      </c>
      <c r="U302" s="96">
        <v>29.425108389999998</v>
      </c>
    </row>
    <row r="303" spans="1:21" ht="15.75" thickBot="1" x14ac:dyDescent="0.3">
      <c r="A303" s="75">
        <f t="shared" si="29"/>
        <v>292</v>
      </c>
      <c r="B303" s="145">
        <f t="shared" si="26"/>
        <v>5.0963614158234423</v>
      </c>
      <c r="C303" s="145">
        <f t="shared" si="24"/>
        <v>0.15535354346326991</v>
      </c>
      <c r="D303" s="145">
        <f t="shared" si="25"/>
        <v>3.1196456536730088E-2</v>
      </c>
      <c r="E303" s="145">
        <f t="shared" si="27"/>
        <v>31.196456536730089</v>
      </c>
      <c r="F303" s="146">
        <f t="shared" si="28"/>
        <v>-29.140638104645429</v>
      </c>
      <c r="G303" s="86">
        <v>298</v>
      </c>
      <c r="H303" s="87">
        <v>0.01</v>
      </c>
      <c r="I303" s="84"/>
      <c r="J303" s="86">
        <v>298</v>
      </c>
      <c r="K303" s="87">
        <v>0</v>
      </c>
      <c r="T303" s="96">
        <v>18.004999999999999</v>
      </c>
      <c r="U303" s="96">
        <v>29.425108389999998</v>
      </c>
    </row>
    <row r="304" spans="1:21" ht="15.75" thickBot="1" x14ac:dyDescent="0.3">
      <c r="A304" s="75">
        <f t="shared" si="29"/>
        <v>293</v>
      </c>
      <c r="B304" s="145">
        <f t="shared" si="26"/>
        <v>5.1138147083433854</v>
      </c>
      <c r="C304" s="145">
        <f t="shared" si="24"/>
        <v>0.15609970161564662</v>
      </c>
      <c r="D304" s="145">
        <f t="shared" si="25"/>
        <v>3.0450298384353369E-2</v>
      </c>
      <c r="E304" s="145">
        <f t="shared" si="27"/>
        <v>30.450298384353371</v>
      </c>
      <c r="F304" s="146">
        <f t="shared" si="28"/>
        <v>-29.053824867474006</v>
      </c>
      <c r="G304" s="86">
        <v>299</v>
      </c>
      <c r="H304" s="87">
        <v>0.01</v>
      </c>
      <c r="I304" s="84"/>
      <c r="J304" s="86">
        <v>299</v>
      </c>
      <c r="K304" s="87">
        <v>0</v>
      </c>
      <c r="T304" s="96">
        <v>18.004999999999999</v>
      </c>
      <c r="U304" s="96">
        <v>29.425108389999998</v>
      </c>
    </row>
    <row r="305" spans="1:21" ht="15.75" thickBot="1" x14ac:dyDescent="0.3">
      <c r="A305" s="75">
        <f t="shared" si="29"/>
        <v>294</v>
      </c>
      <c r="B305" s="145">
        <f t="shared" si="26"/>
        <v>5.1312680008633285</v>
      </c>
      <c r="C305" s="145">
        <f t="shared" si="24"/>
        <v>0.15684348320006344</v>
      </c>
      <c r="D305" s="145">
        <f t="shared" si="25"/>
        <v>2.970651679993655E-2</v>
      </c>
      <c r="E305" s="145">
        <f t="shared" si="27"/>
        <v>29.706516799936551</v>
      </c>
      <c r="F305" s="146">
        <f t="shared" si="28"/>
        <v>-28.955234634131717</v>
      </c>
      <c r="G305" s="86">
        <v>300</v>
      </c>
      <c r="H305" s="87">
        <v>0.01</v>
      </c>
      <c r="I305" s="84"/>
      <c r="J305" s="86">
        <v>300</v>
      </c>
      <c r="K305" s="87">
        <v>0</v>
      </c>
      <c r="T305" s="96">
        <v>18.004999999999999</v>
      </c>
      <c r="U305" s="96">
        <v>29.425108389999998</v>
      </c>
    </row>
    <row r="306" spans="1:21" ht="15.75" thickBot="1" x14ac:dyDescent="0.3">
      <c r="A306" s="75">
        <f t="shared" si="29"/>
        <v>295</v>
      </c>
      <c r="B306" s="145">
        <f t="shared" si="26"/>
        <v>5.1487212933832724</v>
      </c>
      <c r="C306" s="145">
        <f t="shared" si="24"/>
        <v>0.15758458544303799</v>
      </c>
      <c r="D306" s="145">
        <f t="shared" si="25"/>
        <v>2.8965414556961999E-2</v>
      </c>
      <c r="E306" s="145">
        <f t="shared" si="27"/>
        <v>28.965414556961999</v>
      </c>
      <c r="F306" s="146">
        <f t="shared" si="28"/>
        <v>-28.844809065950635</v>
      </c>
      <c r="G306" s="86">
        <v>301</v>
      </c>
      <c r="H306" s="87">
        <v>0</v>
      </c>
      <c r="I306" s="84"/>
      <c r="J306" s="86">
        <v>301</v>
      </c>
      <c r="K306" s="87">
        <v>0</v>
      </c>
      <c r="T306" s="96">
        <v>18.004999999999999</v>
      </c>
      <c r="U306" s="96">
        <v>29.425108389999998</v>
      </c>
    </row>
    <row r="307" spans="1:21" ht="15.75" thickBot="1" x14ac:dyDescent="0.3">
      <c r="A307" s="75">
        <f t="shared" si="29"/>
        <v>296</v>
      </c>
      <c r="B307" s="145">
        <f t="shared" si="26"/>
        <v>5.1661745859032155</v>
      </c>
      <c r="C307" s="145">
        <f t="shared" si="24"/>
        <v>0.1583227041778045</v>
      </c>
      <c r="D307" s="145">
        <f t="shared" si="25"/>
        <v>2.8227295822195492E-2</v>
      </c>
      <c r="E307" s="145">
        <f t="shared" si="27"/>
        <v>28.22729582219549</v>
      </c>
      <c r="F307" s="146">
        <f t="shared" si="28"/>
        <v>-28.722497880144694</v>
      </c>
      <c r="G307" s="86">
        <v>302</v>
      </c>
      <c r="H307" s="87">
        <v>0</v>
      </c>
      <c r="I307" s="84"/>
      <c r="J307" s="86">
        <v>302</v>
      </c>
      <c r="K307" s="87">
        <v>0</v>
      </c>
      <c r="T307" s="96">
        <v>18.004999999999999</v>
      </c>
      <c r="U307" s="96">
        <v>29.425108389999998</v>
      </c>
    </row>
    <row r="308" spans="1:21" ht="15.75" thickBot="1" x14ac:dyDescent="0.3">
      <c r="A308" s="75">
        <f t="shared" si="29"/>
        <v>297</v>
      </c>
      <c r="B308" s="145">
        <f t="shared" si="26"/>
        <v>5.1836278784231586</v>
      </c>
      <c r="C308" s="145">
        <f t="shared" si="24"/>
        <v>0.15905753405227618</v>
      </c>
      <c r="D308" s="145">
        <f t="shared" si="25"/>
        <v>2.749246594772381E-2</v>
      </c>
      <c r="E308" s="145">
        <f t="shared" si="27"/>
        <v>27.492465947723808</v>
      </c>
      <c r="F308" s="146">
        <f t="shared" si="28"/>
        <v>-28.588258953115538</v>
      </c>
      <c r="G308" s="86">
        <v>303</v>
      </c>
      <c r="H308" s="87">
        <v>0</v>
      </c>
      <c r="I308" s="84"/>
      <c r="J308" s="86">
        <v>303</v>
      </c>
      <c r="K308" s="87">
        <v>0</v>
      </c>
      <c r="T308" s="96">
        <v>18.004999999999999</v>
      </c>
      <c r="U308" s="96">
        <v>29.425108389999998</v>
      </c>
    </row>
    <row r="309" spans="1:21" ht="15.75" thickBot="1" x14ac:dyDescent="0.3">
      <c r="A309" s="75">
        <f t="shared" si="29"/>
        <v>298</v>
      </c>
      <c r="B309" s="145">
        <f t="shared" si="26"/>
        <v>5.2010811709431017</v>
      </c>
      <c r="C309" s="145">
        <f t="shared" si="24"/>
        <v>0.15978876873950273</v>
      </c>
      <c r="D309" s="145">
        <f t="shared" si="25"/>
        <v>2.6761231260497259E-2</v>
      </c>
      <c r="E309" s="145">
        <f t="shared" si="27"/>
        <v>26.761231260497258</v>
      </c>
      <c r="F309" s="146">
        <f t="shared" si="28"/>
        <v>-28.442058411821417</v>
      </c>
      <c r="G309" s="86">
        <v>304</v>
      </c>
      <c r="H309" s="87">
        <v>0</v>
      </c>
      <c r="I309" s="84"/>
      <c r="J309" s="86">
        <v>304</v>
      </c>
      <c r="K309" s="87">
        <v>0</v>
      </c>
      <c r="T309" s="96">
        <v>18.004999999999999</v>
      </c>
      <c r="U309" s="96">
        <v>29.425108389999998</v>
      </c>
    </row>
    <row r="310" spans="1:21" ht="15.75" thickBot="1" x14ac:dyDescent="0.3">
      <c r="A310" s="75">
        <f t="shared" si="29"/>
        <v>299</v>
      </c>
      <c r="B310" s="145">
        <f t="shared" si="26"/>
        <v>5.2185344634630457</v>
      </c>
      <c r="C310" s="145">
        <f t="shared" si="24"/>
        <v>0.16051610115031831</v>
      </c>
      <c r="D310" s="145">
        <f t="shared" si="25"/>
        <v>2.6033898849681686E-2</v>
      </c>
      <c r="E310" s="145">
        <f t="shared" si="27"/>
        <v>26.033898849681687</v>
      </c>
      <c r="F310" s="146">
        <f t="shared" si="28"/>
        <v>-28.283870713242219</v>
      </c>
      <c r="G310" s="86">
        <v>305</v>
      </c>
      <c r="H310" s="87">
        <v>0</v>
      </c>
      <c r="I310" s="84"/>
      <c r="J310" s="86">
        <v>305</v>
      </c>
      <c r="K310" s="87">
        <v>0</v>
      </c>
      <c r="T310" s="96">
        <v>18.004999999999999</v>
      </c>
      <c r="U310" s="96">
        <v>29.425108389999998</v>
      </c>
    </row>
    <row r="311" spans="1:21" ht="15.75" thickBot="1" x14ac:dyDescent="0.3">
      <c r="A311" s="75">
        <f t="shared" si="29"/>
        <v>300</v>
      </c>
      <c r="B311" s="145">
        <f t="shared" si="26"/>
        <v>5.2359877559829888</v>
      </c>
      <c r="C311" s="145">
        <f t="shared" si="24"/>
        <v>0.16123922364787413</v>
      </c>
      <c r="D311" s="145">
        <f t="shared" si="25"/>
        <v>2.5310776352125863E-2</v>
      </c>
      <c r="E311" s="145">
        <f t="shared" si="27"/>
        <v>25.310776352125863</v>
      </c>
      <c r="F311" s="146">
        <f t="shared" si="28"/>
        <v>-28.113678711983336</v>
      </c>
      <c r="G311" s="86">
        <v>306</v>
      </c>
      <c r="H311" s="87">
        <v>0</v>
      </c>
      <c r="I311" s="84"/>
      <c r="J311" s="86">
        <v>306</v>
      </c>
      <c r="K311" s="87">
        <v>0</v>
      </c>
      <c r="T311" s="96">
        <v>18.004999999999999</v>
      </c>
      <c r="U311" s="96">
        <v>29.425108389999998</v>
      </c>
    </row>
    <row r="312" spans="1:21" ht="15.75" thickBot="1" x14ac:dyDescent="0.3">
      <c r="A312" s="75">
        <f t="shared" si="29"/>
        <v>301</v>
      </c>
      <c r="B312" s="145">
        <f t="shared" si="26"/>
        <v>5.2534410485029319</v>
      </c>
      <c r="C312" s="145">
        <f t="shared" si="24"/>
        <v>0.16195782826375335</v>
      </c>
      <c r="D312" s="145">
        <f t="shared" si="25"/>
        <v>2.4592171736246643E-2</v>
      </c>
      <c r="E312" s="145">
        <f t="shared" si="27"/>
        <v>24.592171736246645</v>
      </c>
      <c r="F312" s="146">
        <f t="shared" si="28"/>
        <v>-27.93147371609528</v>
      </c>
      <c r="G312" s="86">
        <v>307</v>
      </c>
      <c r="H312" s="87">
        <v>0</v>
      </c>
      <c r="I312" s="84"/>
      <c r="J312" s="86">
        <v>307</v>
      </c>
      <c r="K312" s="87">
        <v>0</v>
      </c>
      <c r="T312" s="96">
        <v>18.004999999999999</v>
      </c>
      <c r="U312" s="96">
        <v>29.425108389999998</v>
      </c>
    </row>
    <row r="313" spans="1:21" ht="15.75" thickBot="1" x14ac:dyDescent="0.3">
      <c r="A313" s="75">
        <f t="shared" si="29"/>
        <v>302</v>
      </c>
      <c r="B313" s="145">
        <f t="shared" si="26"/>
        <v>5.270894341022875</v>
      </c>
      <c r="C313" s="145">
        <f t="shared" si="24"/>
        <v>0.1626716069153662</v>
      </c>
      <c r="D313" s="145">
        <f t="shared" si="25"/>
        <v>2.3878393084633798E-2</v>
      </c>
      <c r="E313" s="145">
        <f t="shared" si="27"/>
        <v>23.8783930846338</v>
      </c>
      <c r="F313" s="146">
        <f t="shared" si="28"/>
        <v>-27.737255531222097</v>
      </c>
      <c r="G313" s="86">
        <v>308</v>
      </c>
      <c r="H313" s="87">
        <v>0</v>
      </c>
      <c r="I313" s="84"/>
      <c r="J313" s="86">
        <v>308</v>
      </c>
      <c r="K313" s="87">
        <v>0</v>
      </c>
      <c r="T313" s="96">
        <v>18.004999999999999</v>
      </c>
      <c r="U313" s="96">
        <v>29.425108389999998</v>
      </c>
    </row>
    <row r="314" spans="1:21" ht="15.75" thickBot="1" x14ac:dyDescent="0.3">
      <c r="A314" s="75">
        <f t="shared" si="29"/>
        <v>303</v>
      </c>
      <c r="B314" s="145">
        <f t="shared" si="26"/>
        <v>5.2883476335428181</v>
      </c>
      <c r="C314" s="145">
        <f t="shared" si="24"/>
        <v>0.16338025162432884</v>
      </c>
      <c r="D314" s="145">
        <f t="shared" si="25"/>
        <v>2.3169748375671151E-2</v>
      </c>
      <c r="E314" s="145">
        <f t="shared" si="27"/>
        <v>23.169748375671151</v>
      </c>
      <c r="F314" s="146">
        <f t="shared" si="28"/>
        <v>-27.531032493246443</v>
      </c>
      <c r="G314" s="86">
        <v>309</v>
      </c>
      <c r="H314" s="87">
        <v>0</v>
      </c>
      <c r="I314" s="84"/>
      <c r="J314" s="86">
        <v>309</v>
      </c>
      <c r="K314" s="87">
        <v>0</v>
      </c>
      <c r="T314" s="96">
        <v>18.004999999999999</v>
      </c>
      <c r="U314" s="96">
        <v>29.425108389999998</v>
      </c>
    </row>
    <row r="315" spans="1:21" ht="15.75" thickBot="1" x14ac:dyDescent="0.3">
      <c r="A315" s="75">
        <f t="shared" si="29"/>
        <v>304</v>
      </c>
      <c r="B315" s="145">
        <f t="shared" si="26"/>
        <v>5.3058009260627621</v>
      </c>
      <c r="C315" s="145">
        <f t="shared" si="24"/>
        <v>0.16408345473553268</v>
      </c>
      <c r="D315" s="145">
        <f t="shared" si="25"/>
        <v>2.2466545264467314E-2</v>
      </c>
      <c r="E315" s="145">
        <f t="shared" si="27"/>
        <v>22.466545264467314</v>
      </c>
      <c r="F315" s="146">
        <f t="shared" si="28"/>
        <v>-27.312821489563834</v>
      </c>
      <c r="G315" s="86">
        <v>310</v>
      </c>
      <c r="H315" s="87">
        <v>0</v>
      </c>
      <c r="I315" s="84"/>
      <c r="J315" s="86">
        <v>310</v>
      </c>
      <c r="K315" s="87">
        <v>0</v>
      </c>
      <c r="T315" s="96">
        <v>18.004999999999999</v>
      </c>
      <c r="U315" s="96">
        <v>29.425108389999998</v>
      </c>
    </row>
    <row r="316" spans="1:21" ht="15.75" thickBot="1" x14ac:dyDescent="0.3">
      <c r="A316" s="75">
        <f t="shared" si="29"/>
        <v>305</v>
      </c>
      <c r="B316" s="145">
        <f t="shared" si="26"/>
        <v>5.3232542185827052</v>
      </c>
      <c r="C316" s="145">
        <f t="shared" si="24"/>
        <v>0.16478090913661417</v>
      </c>
      <c r="D316" s="145">
        <f t="shared" si="25"/>
        <v>2.1769090863385826E-2</v>
      </c>
      <c r="E316" s="145">
        <f t="shared" si="27"/>
        <v>21.769090863385827</v>
      </c>
      <c r="F316" s="146">
        <f t="shared" si="28"/>
        <v>-27.082647969225395</v>
      </c>
      <c r="G316" s="86">
        <v>311</v>
      </c>
      <c r="H316" s="87">
        <v>0</v>
      </c>
      <c r="I316" s="84"/>
      <c r="J316" s="86">
        <v>311</v>
      </c>
      <c r="K316" s="87">
        <v>0</v>
      </c>
      <c r="T316" s="96">
        <v>18.004999999999999</v>
      </c>
      <c r="U316" s="96">
        <v>29.425108389999998</v>
      </c>
    </row>
    <row r="317" spans="1:21" ht="15.75" thickBot="1" x14ac:dyDescent="0.3">
      <c r="A317" s="75">
        <f t="shared" si="29"/>
        <v>306</v>
      </c>
      <c r="B317" s="145">
        <f t="shared" si="26"/>
        <v>5.3407075111026483</v>
      </c>
      <c r="C317" s="145">
        <f t="shared" si="24"/>
        <v>0.16547230847754424</v>
      </c>
      <c r="D317" s="145">
        <f t="shared" si="25"/>
        <v>2.1077691522455755E-2</v>
      </c>
      <c r="E317" s="145">
        <f t="shared" si="27"/>
        <v>21.077691522455755</v>
      </c>
      <c r="F317" s="146">
        <f t="shared" si="28"/>
        <v>-26.840545942152502</v>
      </c>
      <c r="G317" s="86">
        <v>312</v>
      </c>
      <c r="H317" s="87">
        <v>0</v>
      </c>
      <c r="I317" s="84"/>
      <c r="J317" s="86">
        <v>312</v>
      </c>
      <c r="K317" s="87">
        <v>0</v>
      </c>
      <c r="T317" s="96">
        <v>18.004999999999999</v>
      </c>
      <c r="U317" s="96">
        <v>29.425108389999998</v>
      </c>
    </row>
    <row r="318" spans="1:21" ht="15.75" thickBot="1" x14ac:dyDescent="0.3">
      <c r="A318" s="75">
        <f t="shared" si="29"/>
        <v>307</v>
      </c>
      <c r="B318" s="145">
        <f t="shared" si="26"/>
        <v>5.3581608036225914</v>
      </c>
      <c r="C318" s="145">
        <f t="shared" si="24"/>
        <v>0.16615734739005789</v>
      </c>
      <c r="D318" s="145">
        <f t="shared" si="25"/>
        <v>2.0392652609942108E-2</v>
      </c>
      <c r="E318" s="145">
        <f t="shared" si="27"/>
        <v>20.392652609942107</v>
      </c>
      <c r="F318" s="146">
        <f t="shared" si="28"/>
        <v>-26.586557967652357</v>
      </c>
      <c r="G318" s="86">
        <v>313</v>
      </c>
      <c r="H318" s="87">
        <v>0</v>
      </c>
      <c r="I318" s="84"/>
      <c r="J318" s="86">
        <v>313</v>
      </c>
      <c r="K318" s="87">
        <v>0</v>
      </c>
      <c r="T318" s="96">
        <v>18.004999999999999</v>
      </c>
      <c r="U318" s="96">
        <v>29.425108389999998</v>
      </c>
    </row>
    <row r="319" spans="1:21" ht="15.75" thickBot="1" x14ac:dyDescent="0.3">
      <c r="A319" s="75">
        <f t="shared" si="29"/>
        <v>308</v>
      </c>
      <c r="B319" s="145">
        <f t="shared" si="26"/>
        <v>5.3756140961425354</v>
      </c>
      <c r="C319" s="145">
        <f t="shared" si="24"/>
        <v>0.16683572170665462</v>
      </c>
      <c r="D319" s="145">
        <f t="shared" si="25"/>
        <v>1.9714278293345378E-2</v>
      </c>
      <c r="E319" s="145">
        <f t="shared" si="27"/>
        <v>19.714278293345377</v>
      </c>
      <c r="F319" s="146">
        <f t="shared" si="28"/>
        <v>-26.320735132532121</v>
      </c>
      <c r="G319" s="86">
        <v>314</v>
      </c>
      <c r="H319" s="87">
        <v>0</v>
      </c>
      <c r="I319" s="84"/>
      <c r="J319" s="86">
        <v>314</v>
      </c>
      <c r="K319" s="87">
        <v>0</v>
      </c>
      <c r="T319" s="96">
        <v>18.004999999999999</v>
      </c>
      <c r="U319" s="96">
        <v>29.425108389999998</v>
      </c>
    </row>
    <row r="320" spans="1:21" ht="15.75" thickBot="1" x14ac:dyDescent="0.3">
      <c r="A320" s="75">
        <f t="shared" si="29"/>
        <v>309</v>
      </c>
      <c r="B320" s="145">
        <f t="shared" si="26"/>
        <v>5.3930673886624785</v>
      </c>
      <c r="C320" s="145">
        <f t="shared" si="24"/>
        <v>0.16750712867890569</v>
      </c>
      <c r="D320" s="145">
        <f t="shared" si="25"/>
        <v>1.9042871321094307E-2</v>
      </c>
      <c r="E320" s="145">
        <f t="shared" si="27"/>
        <v>19.042871321094307</v>
      </c>
      <c r="F320" s="146">
        <f t="shared" si="28"/>
        <v>-26.043137019071946</v>
      </c>
      <c r="G320" s="86">
        <v>315</v>
      </c>
      <c r="H320" s="87">
        <v>0</v>
      </c>
      <c r="I320" s="84"/>
      <c r="J320" s="86">
        <v>315</v>
      </c>
      <c r="K320" s="87">
        <v>0</v>
      </c>
      <c r="T320" s="96">
        <v>18.004999999999999</v>
      </c>
      <c r="U320" s="96">
        <v>29.425108389999998</v>
      </c>
    </row>
    <row r="321" spans="1:21" ht="15.75" thickBot="1" x14ac:dyDescent="0.3">
      <c r="A321" s="75">
        <f t="shared" si="29"/>
        <v>310</v>
      </c>
      <c r="B321" s="145">
        <f t="shared" si="26"/>
        <v>5.4105206811824216</v>
      </c>
      <c r="C321" s="145">
        <f t="shared" si="24"/>
        <v>0.16817126719481215</v>
      </c>
      <c r="D321" s="145">
        <f t="shared" si="25"/>
        <v>1.8378732805187842E-2</v>
      </c>
      <c r="E321" s="145">
        <f t="shared" si="27"/>
        <v>18.378732805187841</v>
      </c>
      <c r="F321" s="146">
        <f t="shared" si="28"/>
        <v>-25.753831663163794</v>
      </c>
      <c r="G321" s="86">
        <v>316</v>
      </c>
      <c r="H321" s="87">
        <v>0</v>
      </c>
      <c r="I321" s="84"/>
      <c r="J321" s="86">
        <v>316</v>
      </c>
      <c r="K321" s="87">
        <v>0</v>
      </c>
      <c r="T321" s="96">
        <v>18.004999999999999</v>
      </c>
      <c r="U321" s="96">
        <v>29.425108389999998</v>
      </c>
    </row>
    <row r="322" spans="1:21" ht="15.75" thickBot="1" x14ac:dyDescent="0.3">
      <c r="A322" s="75">
        <f t="shared" si="29"/>
        <v>311</v>
      </c>
      <c r="B322" s="145">
        <f t="shared" si="26"/>
        <v>5.4279739737023647</v>
      </c>
      <c r="C322" s="145">
        <f t="shared" si="24"/>
        <v>0.16882783799496537</v>
      </c>
      <c r="D322" s="145">
        <f t="shared" si="25"/>
        <v>1.7722162005034625E-2</v>
      </c>
      <c r="E322" s="145">
        <f t="shared" si="27"/>
        <v>17.722162005034626</v>
      </c>
      <c r="F322" s="146">
        <f t="shared" si="28"/>
        <v>-25.452895502915336</v>
      </c>
      <c r="G322" s="86">
        <v>317</v>
      </c>
      <c r="H322" s="87">
        <v>0</v>
      </c>
      <c r="I322" s="84"/>
      <c r="J322" s="86">
        <v>317</v>
      </c>
      <c r="K322" s="87">
        <v>0</v>
      </c>
      <c r="T322" s="96">
        <v>18.004999999999999</v>
      </c>
      <c r="U322" s="96">
        <v>29.425108389999998</v>
      </c>
    </row>
    <row r="323" spans="1:21" ht="15.75" thickBot="1" x14ac:dyDescent="0.3">
      <c r="A323" s="75">
        <f t="shared" si="29"/>
        <v>312</v>
      </c>
      <c r="B323" s="145">
        <f t="shared" si="26"/>
        <v>5.4454272662223078</v>
      </c>
      <c r="C323" s="145">
        <f t="shared" si="24"/>
        <v>0.16947654388726935</v>
      </c>
      <c r="D323" s="145">
        <f t="shared" si="25"/>
        <v>1.7073456112730645E-2</v>
      </c>
      <c r="E323" s="145">
        <f t="shared" si="27"/>
        <v>17.073456112730646</v>
      </c>
      <c r="F323" s="146">
        <f t="shared" si="28"/>
        <v>-25.140413318061022</v>
      </c>
      <c r="G323" s="86">
        <v>318</v>
      </c>
      <c r="H323" s="87">
        <v>0</v>
      </c>
      <c r="I323" s="84"/>
      <c r="J323" s="86">
        <v>318</v>
      </c>
      <c r="K323" s="87">
        <v>0</v>
      </c>
      <c r="T323" s="96">
        <v>18.004999999999999</v>
      </c>
      <c r="U323" s="96">
        <v>29.425108389999998</v>
      </c>
    </row>
    <row r="324" spans="1:21" ht="15.75" thickBot="1" x14ac:dyDescent="0.3">
      <c r="A324" s="75">
        <f t="shared" si="29"/>
        <v>313</v>
      </c>
      <c r="B324" s="145">
        <f t="shared" si="26"/>
        <v>5.4628805587422518</v>
      </c>
      <c r="C324" s="145">
        <f t="shared" si="24"/>
        <v>0.17011708995999414</v>
      </c>
      <c r="D324" s="145">
        <f t="shared" si="25"/>
        <v>1.6432910040005855E-2</v>
      </c>
      <c r="E324" s="145">
        <f t="shared" si="27"/>
        <v>16.432910040005854</v>
      </c>
      <c r="F324" s="146">
        <f t="shared" si="28"/>
        <v>-24.816478160501738</v>
      </c>
      <c r="G324" s="86">
        <v>319</v>
      </c>
      <c r="H324" s="87">
        <v>0</v>
      </c>
      <c r="I324" s="84"/>
      <c r="J324" s="86">
        <v>319</v>
      </c>
      <c r="K324" s="87">
        <v>0</v>
      </c>
      <c r="T324" s="96">
        <v>18.004999999999999</v>
      </c>
      <c r="U324" s="96">
        <v>29.425108389999998</v>
      </c>
    </row>
    <row r="325" spans="1:21" ht="15.75" thickBot="1" x14ac:dyDescent="0.3">
      <c r="A325" s="75">
        <f t="shared" si="29"/>
        <v>314</v>
      </c>
      <c r="B325" s="145">
        <f t="shared" si="26"/>
        <v>5.4803338512621949</v>
      </c>
      <c r="C325" s="145">
        <f t="shared" si="24"/>
        <v>0.1707491837929361</v>
      </c>
      <c r="D325" s="145">
        <f t="shared" si="25"/>
        <v>1.5800816207063889E-2</v>
      </c>
      <c r="E325" s="145">
        <f t="shared" si="27"/>
        <v>15.800816207063889</v>
      </c>
      <c r="F325" s="146">
        <f t="shared" si="28"/>
        <v>-24.481191276319553</v>
      </c>
      <c r="G325" s="86">
        <v>320</v>
      </c>
      <c r="H325" s="87">
        <v>0</v>
      </c>
      <c r="I325" s="84"/>
      <c r="J325" s="86">
        <v>320</v>
      </c>
      <c r="K325" s="87">
        <v>0</v>
      </c>
      <c r="T325" s="96">
        <v>18.004999999999999</v>
      </c>
      <c r="U325" s="96">
        <v>29.425108389999998</v>
      </c>
    </row>
    <row r="326" spans="1:21" ht="15.75" thickBot="1" x14ac:dyDescent="0.3">
      <c r="A326" s="75">
        <f t="shared" si="29"/>
        <v>315</v>
      </c>
      <c r="B326" s="145">
        <f t="shared" si="26"/>
        <v>5.497787143782138</v>
      </c>
      <c r="C326" s="145">
        <f t="shared" si="24"/>
        <v>0.17137253566647206</v>
      </c>
      <c r="D326" s="145">
        <f t="shared" si="25"/>
        <v>1.5177464333527929E-2</v>
      </c>
      <c r="E326" s="145">
        <f t="shared" si="27"/>
        <v>15.177464333527929</v>
      </c>
      <c r="F326" s="146">
        <f t="shared" si="28"/>
        <v>-24.134662019608943</v>
      </c>
      <c r="G326" s="86">
        <v>321</v>
      </c>
      <c r="H326" s="87">
        <v>0</v>
      </c>
      <c r="I326" s="84"/>
      <c r="J326" s="86">
        <v>321</v>
      </c>
      <c r="K326" s="87">
        <v>0</v>
      </c>
      <c r="T326" s="96">
        <v>18.004999999999999</v>
      </c>
      <c r="U326" s="96">
        <v>29.425108389999998</v>
      </c>
    </row>
    <row r="327" spans="1:21" ht="15.75" thickBot="1" x14ac:dyDescent="0.3">
      <c r="A327" s="75">
        <f t="shared" si="29"/>
        <v>316</v>
      </c>
      <c r="B327" s="145">
        <f t="shared" si="26"/>
        <v>5.5152404363020811</v>
      </c>
      <c r="C327" s="145">
        <f t="shared" si="24"/>
        <v>0.17198685876830067</v>
      </c>
      <c r="D327" s="145">
        <f t="shared" si="25"/>
        <v>1.4563141231699328E-2</v>
      </c>
      <c r="E327" s="145">
        <f t="shared" si="27"/>
        <v>14.563141231699328</v>
      </c>
      <c r="F327" s="146">
        <f t="shared" si="28"/>
        <v>-23.77700775847644</v>
      </c>
      <c r="G327" s="86">
        <v>322</v>
      </c>
      <c r="H327" s="87">
        <v>0</v>
      </c>
      <c r="I327" s="84"/>
      <c r="J327" s="86">
        <v>322</v>
      </c>
      <c r="K327" s="87">
        <v>0</v>
      </c>
      <c r="T327" s="96">
        <v>18.004999999999999</v>
      </c>
      <c r="U327" s="96">
        <v>29.425108389999998</v>
      </c>
    </row>
    <row r="328" spans="1:21" ht="15.75" thickBot="1" x14ac:dyDescent="0.3">
      <c r="A328" s="75">
        <f t="shared" si="29"/>
        <v>317</v>
      </c>
      <c r="B328" s="145">
        <f t="shared" si="26"/>
        <v>5.532693728822025</v>
      </c>
      <c r="C328" s="145">
        <f t="shared" si="24"/>
        <v>0.17259186939767598</v>
      </c>
      <c r="D328" s="145">
        <f t="shared" si="25"/>
        <v>1.3958130602324009E-2</v>
      </c>
      <c r="E328" s="145">
        <f t="shared" si="27"/>
        <v>13.95813060232401</v>
      </c>
      <c r="F328" s="146">
        <f t="shared" si="28"/>
        <v>-23.408353773574976</v>
      </c>
      <c r="G328" s="86">
        <v>323</v>
      </c>
      <c r="H328" s="87">
        <v>0</v>
      </c>
      <c r="I328" s="84"/>
      <c r="J328" s="86">
        <v>323</v>
      </c>
      <c r="K328" s="87">
        <v>0</v>
      </c>
      <c r="T328" s="96">
        <v>18.004999999999999</v>
      </c>
      <c r="U328" s="96">
        <v>29.425108389999998</v>
      </c>
    </row>
    <row r="329" spans="1:21" ht="15.75" thickBot="1" x14ac:dyDescent="0.3">
      <c r="A329" s="75">
        <f t="shared" si="29"/>
        <v>318</v>
      </c>
      <c r="B329" s="145">
        <f t="shared" si="26"/>
        <v>5.5501470213419681</v>
      </c>
      <c r="C329" s="145">
        <f t="shared" si="24"/>
        <v>0.17318728716694554</v>
      </c>
      <c r="D329" s="145">
        <f t="shared" si="25"/>
        <v>1.3362712833054458E-2</v>
      </c>
      <c r="E329" s="145">
        <f t="shared" si="27"/>
        <v>13.362712833054458</v>
      </c>
      <c r="F329" s="146">
        <f t="shared" si="28"/>
        <v>-23.02883314950806</v>
      </c>
      <c r="G329" s="86">
        <v>324</v>
      </c>
      <c r="H329" s="87">
        <v>0</v>
      </c>
      <c r="I329" s="84"/>
      <c r="J329" s="86">
        <v>324</v>
      </c>
      <c r="K329" s="87">
        <v>0</v>
      </c>
      <c r="T329" s="96">
        <v>18.004999999999999</v>
      </c>
      <c r="U329" s="96">
        <v>29.425108389999998</v>
      </c>
    </row>
    <row r="330" spans="1:21" ht="15.75" thickBot="1" x14ac:dyDescent="0.3">
      <c r="A330" s="75">
        <f t="shared" si="29"/>
        <v>319</v>
      </c>
      <c r="B330" s="145">
        <f t="shared" si="26"/>
        <v>5.5676003138619112</v>
      </c>
      <c r="C330" s="145">
        <f t="shared" si="24"/>
        <v>0.17377283520021486</v>
      </c>
      <c r="D330" s="145">
        <f t="shared" si="25"/>
        <v>1.2777164799785135E-2</v>
      </c>
      <c r="E330" s="145">
        <f t="shared" si="27"/>
        <v>12.777164799785135</v>
      </c>
      <c r="F330" s="146">
        <f t="shared" si="28"/>
        <v>-22.638586659475532</v>
      </c>
      <c r="G330" s="86">
        <v>325</v>
      </c>
      <c r="H330" s="87">
        <v>0</v>
      </c>
      <c r="I330" s="84"/>
      <c r="J330" s="86">
        <v>325</v>
      </c>
      <c r="K330" s="87">
        <v>0</v>
      </c>
      <c r="T330" s="96">
        <v>18.004999999999999</v>
      </c>
      <c r="U330" s="96">
        <v>29.425108389999998</v>
      </c>
    </row>
    <row r="331" spans="1:21" ht="15.75" thickBot="1" x14ac:dyDescent="0.3">
      <c r="A331" s="75">
        <f t="shared" si="29"/>
        <v>320</v>
      </c>
      <c r="B331" s="145">
        <f t="shared" si="26"/>
        <v>5.5850536063818543</v>
      </c>
      <c r="C331" s="145">
        <f t="shared" ref="C331:C394" si="30">$N$32*COS(B331)+SQRT($N$33^2 - ($N$32*SIN(B331))^2)</f>
        <v>0.17434824032896992</v>
      </c>
      <c r="D331" s="145">
        <f t="shared" ref="D331:D394" si="31">($N$32+$N$33)-C331</f>
        <v>1.2201759671030071E-2</v>
      </c>
      <c r="E331" s="145">
        <f t="shared" si="27"/>
        <v>12.201759671030072</v>
      </c>
      <c r="F331" s="146">
        <f t="shared" si="28"/>
        <v>-22.237762643493838</v>
      </c>
      <c r="G331" s="86">
        <v>326</v>
      </c>
      <c r="H331" s="87">
        <v>0</v>
      </c>
      <c r="I331" s="84"/>
      <c r="J331" s="86">
        <v>326</v>
      </c>
      <c r="K331" s="87">
        <v>0</v>
      </c>
      <c r="T331" s="96">
        <v>18.004999999999999</v>
      </c>
      <c r="U331" s="96">
        <v>29.425108389999998</v>
      </c>
    </row>
    <row r="332" spans="1:21" ht="15.75" thickBot="1" x14ac:dyDescent="0.3">
      <c r="A332" s="75">
        <f t="shared" si="29"/>
        <v>321</v>
      </c>
      <c r="B332" s="145">
        <f t="shared" ref="B332:B371" si="32">RADIANS(A332)</f>
        <v>5.6025068989017974</v>
      </c>
      <c r="C332" s="145">
        <f t="shared" si="30"/>
        <v>0.17491323328449659</v>
      </c>
      <c r="D332" s="145">
        <f t="shared" si="31"/>
        <v>1.1636766715503399E-2</v>
      </c>
      <c r="E332" s="145">
        <f t="shared" ref="E332:E371" si="33">D332*1000</f>
        <v>11.636766715503398</v>
      </c>
      <c r="F332" s="146">
        <f t="shared" ref="F332:F371" si="34">(D333-D331)*$N$31/(2*RADIANS(1))</f>
        <v>-21.826516880554969</v>
      </c>
      <c r="G332" s="86">
        <v>327</v>
      </c>
      <c r="H332" s="87">
        <v>0</v>
      </c>
      <c r="I332" s="84"/>
      <c r="J332" s="86">
        <v>327</v>
      </c>
      <c r="K332" s="87">
        <v>0</v>
      </c>
      <c r="T332" s="96">
        <v>18.004999999999999</v>
      </c>
      <c r="U332" s="96">
        <v>29.425108389999998</v>
      </c>
    </row>
    <row r="333" spans="1:21" ht="15.75" thickBot="1" x14ac:dyDescent="0.3">
      <c r="A333" s="75">
        <f t="shared" ref="A333:A357" si="35">A332+1</f>
        <v>322</v>
      </c>
      <c r="B333" s="145">
        <f t="shared" si="32"/>
        <v>5.6199601914217414</v>
      </c>
      <c r="C333" s="145">
        <f t="shared" si="30"/>
        <v>0.1754675488869471</v>
      </c>
      <c r="D333" s="145">
        <f t="shared" si="31"/>
        <v>1.1082451113052894E-2</v>
      </c>
      <c r="E333" s="145">
        <f t="shared" si="33"/>
        <v>11.082451113052894</v>
      </c>
      <c r="F333" s="146">
        <f t="shared" si="34"/>
        <v>-21.405012455067318</v>
      </c>
      <c r="G333" s="86">
        <v>328</v>
      </c>
      <c r="H333" s="87">
        <v>0</v>
      </c>
      <c r="I333" s="84"/>
      <c r="J333" s="86">
        <v>328</v>
      </c>
      <c r="K333" s="87">
        <v>0</v>
      </c>
      <c r="T333" s="96">
        <v>18.004999999999999</v>
      </c>
      <c r="U333" s="96">
        <v>29.425108389999998</v>
      </c>
    </row>
    <row r="334" spans="1:21" ht="15.75" thickBot="1" x14ac:dyDescent="0.3">
      <c r="A334" s="75">
        <f t="shared" si="35"/>
        <v>323</v>
      </c>
      <c r="B334" s="145">
        <f t="shared" si="32"/>
        <v>5.6374134839416845</v>
      </c>
      <c r="C334" s="145">
        <f t="shared" si="30"/>
        <v>0.1760109262309103</v>
      </c>
      <c r="D334" s="145">
        <f t="shared" si="31"/>
        <v>1.0539073769089691E-2</v>
      </c>
      <c r="E334" s="145">
        <f t="shared" si="33"/>
        <v>10.53907376908969</v>
      </c>
      <c r="F334" s="146">
        <f t="shared" si="34"/>
        <v>-20.973419617896088</v>
      </c>
      <c r="G334" s="86">
        <v>329</v>
      </c>
      <c r="H334" s="87">
        <v>0</v>
      </c>
      <c r="I334" s="84"/>
      <c r="J334" s="86">
        <v>329</v>
      </c>
      <c r="K334" s="87">
        <v>0</v>
      </c>
      <c r="T334" s="96">
        <v>18.004999999999999</v>
      </c>
      <c r="U334" s="96">
        <v>29.425108389999998</v>
      </c>
    </row>
    <row r="335" spans="1:21" ht="15.75" thickBot="1" x14ac:dyDescent="0.3">
      <c r="A335" s="75">
        <f t="shared" si="35"/>
        <v>324</v>
      </c>
      <c r="B335" s="145">
        <f t="shared" si="32"/>
        <v>5.6548667764616276</v>
      </c>
      <c r="C335" s="145">
        <f t="shared" si="30"/>
        <v>0.17654310886735203</v>
      </c>
      <c r="D335" s="145">
        <f t="shared" si="31"/>
        <v>1.0006891132647966E-2</v>
      </c>
      <c r="E335" s="145">
        <f t="shared" si="33"/>
        <v>10.006891132647965</v>
      </c>
      <c r="F335" s="146">
        <f t="shared" si="34"/>
        <v>-20.531915642357223</v>
      </c>
      <c r="G335" s="86">
        <v>330</v>
      </c>
      <c r="H335" s="87">
        <v>0</v>
      </c>
      <c r="I335" s="84"/>
      <c r="J335" s="86">
        <v>330</v>
      </c>
      <c r="K335" s="87">
        <v>0</v>
      </c>
      <c r="T335" s="96">
        <v>18.004999999999999</v>
      </c>
      <c r="U335" s="96">
        <v>29.425108389999998</v>
      </c>
    </row>
    <row r="336" spans="1:21" ht="15.75" thickBot="1" x14ac:dyDescent="0.3">
      <c r="A336" s="75">
        <f t="shared" si="35"/>
        <v>325</v>
      </c>
      <c r="B336" s="145">
        <f t="shared" si="32"/>
        <v>5.6723200689815707</v>
      </c>
      <c r="C336" s="145">
        <f t="shared" si="30"/>
        <v>0.17706384498180042</v>
      </c>
      <c r="D336" s="145">
        <f t="shared" si="31"/>
        <v>9.4861550181995768E-3</v>
      </c>
      <c r="E336" s="145">
        <f t="shared" si="33"/>
        <v>9.4861550181995771</v>
      </c>
      <c r="F336" s="146">
        <f t="shared" si="34"/>
        <v>-20.08068467547934</v>
      </c>
      <c r="G336" s="86">
        <v>331</v>
      </c>
      <c r="H336" s="87">
        <v>0</v>
      </c>
      <c r="I336" s="84"/>
      <c r="J336" s="86">
        <v>331</v>
      </c>
      <c r="K336" s="87">
        <v>0</v>
      </c>
      <c r="T336" s="96">
        <v>18.004999999999999</v>
      </c>
      <c r="U336" s="96">
        <v>29.425108389999998</v>
      </c>
    </row>
    <row r="337" spans="1:21" ht="15.75" thickBot="1" x14ac:dyDescent="0.3">
      <c r="A337" s="75">
        <f t="shared" si="35"/>
        <v>326</v>
      </c>
      <c r="B337" s="145">
        <f t="shared" si="32"/>
        <v>5.6897733615015147</v>
      </c>
      <c r="C337" s="145">
        <f t="shared" si="30"/>
        <v>0.17757288756865866</v>
      </c>
      <c r="D337" s="145">
        <f t="shared" si="31"/>
        <v>8.9771124313413331E-3</v>
      </c>
      <c r="E337" s="145">
        <f t="shared" si="33"/>
        <v>8.9771124313413324</v>
      </c>
      <c r="F337" s="146">
        <f t="shared" si="34"/>
        <v>-19.619917584831366</v>
      </c>
      <c r="G337" s="86">
        <v>332</v>
      </c>
      <c r="H337" s="87">
        <v>0</v>
      </c>
      <c r="I337" s="84"/>
      <c r="J337" s="86">
        <v>332</v>
      </c>
      <c r="K337" s="87">
        <v>0</v>
      </c>
      <c r="T337" s="96">
        <v>18.004999999999999</v>
      </c>
      <c r="U337" s="96">
        <v>29.425108389999998</v>
      </c>
    </row>
    <row r="338" spans="1:21" ht="15.75" thickBot="1" x14ac:dyDescent="0.3">
      <c r="A338" s="75">
        <f t="shared" si="35"/>
        <v>327</v>
      </c>
      <c r="B338" s="145">
        <f t="shared" si="32"/>
        <v>5.7072266540214578</v>
      </c>
      <c r="C338" s="145">
        <f t="shared" si="30"/>
        <v>0.17806999460153536</v>
      </c>
      <c r="D338" s="145">
        <f t="shared" si="31"/>
        <v>8.4800053984646351E-3</v>
      </c>
      <c r="E338" s="145">
        <f t="shared" si="33"/>
        <v>8.4800053984646357</v>
      </c>
      <c r="F338" s="146">
        <f t="shared" si="34"/>
        <v>-19.149811801249182</v>
      </c>
      <c r="G338" s="86">
        <v>333</v>
      </c>
      <c r="H338" s="87">
        <v>0</v>
      </c>
      <c r="I338" s="84"/>
      <c r="J338" s="86">
        <v>333</v>
      </c>
      <c r="K338" s="87">
        <v>0</v>
      </c>
      <c r="T338" s="96">
        <v>18.004999999999999</v>
      </c>
      <c r="U338" s="96">
        <v>29.425108389999998</v>
      </c>
    </row>
    <row r="339" spans="1:21" ht="15.75" thickBot="1" x14ac:dyDescent="0.3">
      <c r="A339" s="75">
        <f t="shared" si="35"/>
        <v>328</v>
      </c>
      <c r="B339" s="145">
        <f t="shared" si="32"/>
        <v>5.7246799465414009</v>
      </c>
      <c r="C339" s="145">
        <f t="shared" si="30"/>
        <v>0.17855492919949195</v>
      </c>
      <c r="D339" s="145">
        <f t="shared" si="31"/>
        <v>7.9950708005080418E-3</v>
      </c>
      <c r="E339" s="145">
        <f t="shared" si="33"/>
        <v>7.9950708005080422</v>
      </c>
      <c r="F339" s="146">
        <f t="shared" si="34"/>
        <v>-18.670571157735807</v>
      </c>
      <c r="G339" s="86">
        <v>334</v>
      </c>
      <c r="H339" s="87">
        <v>0</v>
      </c>
      <c r="I339" s="84"/>
      <c r="J339" s="86">
        <v>334</v>
      </c>
      <c r="K339" s="87">
        <v>0</v>
      </c>
      <c r="T339" s="96">
        <v>18.004999999999999</v>
      </c>
      <c r="U339" s="96">
        <v>29.425108389999998</v>
      </c>
    </row>
    <row r="340" spans="1:21" ht="15.75" thickBot="1" x14ac:dyDescent="0.3">
      <c r="A340" s="75">
        <f t="shared" si="35"/>
        <v>329</v>
      </c>
      <c r="B340" s="145">
        <f t="shared" si="32"/>
        <v>5.742133239061344</v>
      </c>
      <c r="C340" s="145">
        <f t="shared" si="30"/>
        <v>0.17902745978911155</v>
      </c>
      <c r="D340" s="145">
        <f t="shared" si="31"/>
        <v>7.5225402108884398E-3</v>
      </c>
      <c r="E340" s="145">
        <f t="shared" si="33"/>
        <v>7.5225402108884403</v>
      </c>
      <c r="F340" s="146">
        <f t="shared" si="34"/>
        <v>-18.182405724814846</v>
      </c>
      <c r="G340" s="86">
        <v>335</v>
      </c>
      <c r="H340" s="87">
        <v>0</v>
      </c>
      <c r="I340" s="84"/>
      <c r="J340" s="86">
        <v>335</v>
      </c>
      <c r="K340" s="87">
        <v>0</v>
      </c>
      <c r="T340" s="96">
        <v>18.004999999999999</v>
      </c>
      <c r="U340" s="96">
        <v>29.425108389999998</v>
      </c>
    </row>
    <row r="341" spans="1:21" ht="15.75" thickBot="1" x14ac:dyDescent="0.3">
      <c r="A341" s="75">
        <f t="shared" si="35"/>
        <v>330</v>
      </c>
      <c r="B341" s="145">
        <f t="shared" si="32"/>
        <v>5.7595865315812871</v>
      </c>
      <c r="C341" s="145">
        <f t="shared" si="30"/>
        <v>0.17948736026230297</v>
      </c>
      <c r="D341" s="145">
        <f t="shared" si="31"/>
        <v>7.062639737697024E-3</v>
      </c>
      <c r="E341" s="145">
        <f t="shared" si="33"/>
        <v>7.0626397376970242</v>
      </c>
      <c r="F341" s="146">
        <f t="shared" si="34"/>
        <v>-17.685531642627332</v>
      </c>
      <c r="G341" s="86">
        <v>336</v>
      </c>
      <c r="H341" s="87">
        <v>0</v>
      </c>
      <c r="I341" s="84"/>
      <c r="J341" s="86">
        <v>336</v>
      </c>
      <c r="K341" s="87">
        <v>0</v>
      </c>
      <c r="T341" s="96">
        <v>18.004999999999999</v>
      </c>
      <c r="U341" s="96">
        <v>29.425108389999998</v>
      </c>
    </row>
    <row r="342" spans="1:21" ht="15.75" thickBot="1" x14ac:dyDescent="0.3">
      <c r="A342" s="75">
        <f t="shared" si="35"/>
        <v>331</v>
      </c>
      <c r="B342" s="145">
        <f t="shared" si="32"/>
        <v>5.7770398241012311</v>
      </c>
      <c r="C342" s="145">
        <f t="shared" si="30"/>
        <v>0.17993441012975911</v>
      </c>
      <c r="D342" s="145">
        <f t="shared" si="31"/>
        <v>6.6155898702408844E-3</v>
      </c>
      <c r="E342" s="145">
        <f t="shared" si="33"/>
        <v>6.6155898702408846</v>
      </c>
      <c r="F342" s="146">
        <f t="shared" si="34"/>
        <v>-17.180170950012826</v>
      </c>
      <c r="G342" s="86">
        <v>337</v>
      </c>
      <c r="H342" s="87">
        <v>0</v>
      </c>
      <c r="I342" s="84"/>
      <c r="J342" s="86">
        <v>337</v>
      </c>
      <c r="K342" s="87">
        <v>0</v>
      </c>
      <c r="T342" s="96">
        <v>18.004999999999999</v>
      </c>
      <c r="U342" s="96">
        <v>29.425108389999998</v>
      </c>
    </row>
    <row r="343" spans="1:21" ht="15.75" thickBot="1" x14ac:dyDescent="0.3">
      <c r="A343" s="75">
        <f t="shared" si="35"/>
        <v>332</v>
      </c>
      <c r="B343" s="145">
        <f t="shared" si="32"/>
        <v>5.7944931166211742</v>
      </c>
      <c r="C343" s="145">
        <f t="shared" si="30"/>
        <v>0.18036839466999594</v>
      </c>
      <c r="D343" s="145">
        <f t="shared" si="31"/>
        <v>6.1816053300040585E-3</v>
      </c>
      <c r="E343" s="145">
        <f t="shared" si="33"/>
        <v>6.181605330004059</v>
      </c>
      <c r="F343" s="146">
        <f t="shared" si="34"/>
        <v>-16.666551410842683</v>
      </c>
      <c r="G343" s="86">
        <v>338</v>
      </c>
      <c r="H343" s="87">
        <v>0</v>
      </c>
      <c r="I343" s="84"/>
      <c r="J343" s="86">
        <v>338</v>
      </c>
      <c r="K343" s="87">
        <v>0</v>
      </c>
      <c r="T343" s="96">
        <v>18.004999999999999</v>
      </c>
      <c r="U343" s="96">
        <v>29.425108389999998</v>
      </c>
    </row>
    <row r="344" spans="1:21" ht="15.75" thickBot="1" x14ac:dyDescent="0.3">
      <c r="A344" s="75">
        <f t="shared" si="35"/>
        <v>333</v>
      </c>
      <c r="B344" s="145">
        <f t="shared" si="32"/>
        <v>5.8119464091411173</v>
      </c>
      <c r="C344" s="145">
        <f t="shared" si="30"/>
        <v>0.18078910507390489</v>
      </c>
      <c r="D344" s="145">
        <f t="shared" si="31"/>
        <v>5.7608949260951059E-3</v>
      </c>
      <c r="E344" s="145">
        <f t="shared" si="33"/>
        <v>5.7608949260951059</v>
      </c>
      <c r="F344" s="146">
        <f t="shared" si="34"/>
        <v>-16.144906337826257</v>
      </c>
      <c r="G344" s="86">
        <v>339</v>
      </c>
      <c r="H344" s="87">
        <v>0</v>
      </c>
      <c r="I344" s="84"/>
      <c r="J344" s="86">
        <v>339</v>
      </c>
      <c r="K344" s="87">
        <v>0</v>
      </c>
      <c r="T344" s="96">
        <v>18.004999999999999</v>
      </c>
      <c r="U344" s="96">
        <v>29.425108389999998</v>
      </c>
    </row>
    <row r="345" spans="1:21" ht="15.75" thickBot="1" x14ac:dyDescent="0.3">
      <c r="A345" s="75">
        <f t="shared" si="35"/>
        <v>334</v>
      </c>
      <c r="B345" s="145">
        <f t="shared" si="32"/>
        <v>5.8293997016610604</v>
      </c>
      <c r="C345" s="145">
        <f t="shared" si="30"/>
        <v>0.18119633858475626</v>
      </c>
      <c r="D345" s="145">
        <f t="shared" si="31"/>
        <v>5.3536614152437378E-3</v>
      </c>
      <c r="E345" s="145">
        <f t="shared" si="33"/>
        <v>5.3536614152437378</v>
      </c>
      <c r="F345" s="146">
        <f t="shared" si="34"/>
        <v>-15.615474414017449</v>
      </c>
      <c r="G345" s="86">
        <v>340</v>
      </c>
      <c r="H345" s="87">
        <v>0</v>
      </c>
      <c r="I345" s="84"/>
      <c r="J345" s="86">
        <v>340</v>
      </c>
      <c r="K345" s="87">
        <v>0</v>
      </c>
      <c r="T345" s="96">
        <v>18.004999999999999</v>
      </c>
      <c r="U345" s="96">
        <v>29.425108389999998</v>
      </c>
    </row>
    <row r="346" spans="1:21" ht="15.75" thickBot="1" x14ac:dyDescent="0.3">
      <c r="A346" s="75">
        <f t="shared" si="35"/>
        <v>335</v>
      </c>
      <c r="B346" s="145">
        <f t="shared" si="32"/>
        <v>5.8468529941810043</v>
      </c>
      <c r="C346" s="145">
        <f t="shared" si="30"/>
        <v>0.18158989863359809</v>
      </c>
      <c r="D346" s="145">
        <f t="shared" si="31"/>
        <v>4.9601013664019034E-3</v>
      </c>
      <c r="E346" s="145">
        <f t="shared" si="33"/>
        <v>4.9601013664019034</v>
      </c>
      <c r="F346" s="146">
        <f t="shared" si="34"/>
        <v>-15.07849951224291</v>
      </c>
      <c r="G346" s="86">
        <v>341</v>
      </c>
      <c r="H346" s="87">
        <v>0</v>
      </c>
      <c r="I346" s="84"/>
      <c r="J346" s="86">
        <v>341</v>
      </c>
      <c r="K346" s="87">
        <v>0</v>
      </c>
      <c r="T346" s="96">
        <v>18.004999999999999</v>
      </c>
      <c r="U346" s="96">
        <v>29.425108389999998</v>
      </c>
    </row>
    <row r="347" spans="1:21" ht="15.75" thickBot="1" x14ac:dyDescent="0.3">
      <c r="A347" s="75">
        <f t="shared" si="35"/>
        <v>336</v>
      </c>
      <c r="B347" s="145">
        <f t="shared" si="32"/>
        <v>5.8643062867009474</v>
      </c>
      <c r="C347" s="145">
        <f t="shared" si="30"/>
        <v>0.18196959496999948</v>
      </c>
      <c r="D347" s="145">
        <f t="shared" si="31"/>
        <v>4.5804050300005117E-3</v>
      </c>
      <c r="E347" s="145">
        <f t="shared" si="33"/>
        <v>4.5804050300005112</v>
      </c>
      <c r="F347" s="146">
        <f t="shared" si="34"/>
        <v>-14.534230512646172</v>
      </c>
      <c r="G347" s="86">
        <v>342</v>
      </c>
      <c r="H347" s="87">
        <v>0</v>
      </c>
      <c r="I347" s="84"/>
      <c r="J347" s="86">
        <v>342</v>
      </c>
      <c r="K347" s="87">
        <v>0</v>
      </c>
      <c r="T347" s="96">
        <v>18.004999999999999</v>
      </c>
      <c r="U347" s="96">
        <v>29.425108389999998</v>
      </c>
    </row>
    <row r="348" spans="1:21" ht="15.75" thickBot="1" x14ac:dyDescent="0.3">
      <c r="A348" s="75">
        <f t="shared" si="35"/>
        <v>337</v>
      </c>
      <c r="B348" s="145">
        <f t="shared" si="32"/>
        <v>5.8817595792208905</v>
      </c>
      <c r="C348" s="145">
        <f t="shared" si="30"/>
        <v>0.18233524378809277</v>
      </c>
      <c r="D348" s="145">
        <f t="shared" si="31"/>
        <v>4.2147562119072279E-3</v>
      </c>
      <c r="E348" s="145">
        <f t="shared" si="33"/>
        <v>4.2147562119072282</v>
      </c>
      <c r="F348" s="146">
        <f t="shared" si="34"/>
        <v>-13.982921118530722</v>
      </c>
      <c r="G348" s="86">
        <v>343</v>
      </c>
      <c r="H348" s="87">
        <v>0</v>
      </c>
      <c r="I348" s="84"/>
      <c r="J348" s="86">
        <v>343</v>
      </c>
      <c r="K348" s="87">
        <v>0</v>
      </c>
      <c r="T348" s="96">
        <v>18.004999999999999</v>
      </c>
      <c r="U348" s="96">
        <v>29.425108389999998</v>
      </c>
    </row>
    <row r="349" spans="1:21" ht="15.75" thickBot="1" x14ac:dyDescent="0.3">
      <c r="A349" s="75">
        <f t="shared" si="35"/>
        <v>338</v>
      </c>
      <c r="B349" s="145">
        <f t="shared" si="32"/>
        <v>5.8992128717408336</v>
      </c>
      <c r="C349" s="145">
        <f t="shared" si="30"/>
        <v>0.18268666784787285</v>
      </c>
      <c r="D349" s="145">
        <f t="shared" si="31"/>
        <v>3.8633321521271413E-3</v>
      </c>
      <c r="E349" s="145">
        <f t="shared" si="33"/>
        <v>3.8633321521271413</v>
      </c>
      <c r="F349" s="146">
        <f t="shared" si="34"/>
        <v>-13.424829670684367</v>
      </c>
      <c r="G349" s="86">
        <v>344</v>
      </c>
      <c r="H349" s="87">
        <v>0</v>
      </c>
      <c r="I349" s="84"/>
      <c r="J349" s="86">
        <v>344</v>
      </c>
      <c r="K349" s="87">
        <v>0</v>
      </c>
      <c r="T349" s="96">
        <v>18.004999999999999</v>
      </c>
      <c r="U349" s="96">
        <v>29.425108389999998</v>
      </c>
    </row>
    <row r="350" spans="1:21" ht="15.75" thickBot="1" x14ac:dyDescent="0.3">
      <c r="A350" s="75">
        <f t="shared" si="35"/>
        <v>339</v>
      </c>
      <c r="B350" s="145">
        <f t="shared" si="32"/>
        <v>5.9166661642607767</v>
      </c>
      <c r="C350" s="145">
        <f t="shared" si="30"/>
        <v>0.18302369659171761</v>
      </c>
      <c r="D350" s="145">
        <f t="shared" si="31"/>
        <v>3.5263034082823885E-3</v>
      </c>
      <c r="E350" s="145">
        <f t="shared" si="33"/>
        <v>3.5263034082823888</v>
      </c>
      <c r="F350" s="146">
        <f t="shared" si="34"/>
        <v>-12.86021896034617</v>
      </c>
      <c r="G350" s="86">
        <v>345</v>
      </c>
      <c r="H350" s="87">
        <v>0</v>
      </c>
      <c r="I350" s="84"/>
      <c r="J350" s="86">
        <v>345</v>
      </c>
      <c r="K350" s="87">
        <v>0</v>
      </c>
      <c r="T350" s="96">
        <v>18.004999999999999</v>
      </c>
      <c r="U350" s="96">
        <v>29.425108389999998</v>
      </c>
    </row>
    <row r="351" spans="1:21" ht="15.75" thickBot="1" x14ac:dyDescent="0.3">
      <c r="A351" s="75">
        <f t="shared" si="35"/>
        <v>340</v>
      </c>
      <c r="B351" s="145">
        <f t="shared" si="32"/>
        <v>5.9341194567807207</v>
      </c>
      <c r="C351" s="145">
        <f t="shared" si="30"/>
        <v>0.18334616625609573</v>
      </c>
      <c r="D351" s="145">
        <f t="shared" si="31"/>
        <v>3.2038337439042608E-3</v>
      </c>
      <c r="E351" s="145">
        <f t="shared" si="33"/>
        <v>3.2038337439042608</v>
      </c>
      <c r="F351" s="146">
        <f t="shared" si="34"/>
        <v>-12.289356040969146</v>
      </c>
      <c r="G351" s="86">
        <v>346</v>
      </c>
      <c r="H351" s="87">
        <v>0</v>
      </c>
      <c r="I351" s="84"/>
      <c r="J351" s="86">
        <v>346</v>
      </c>
      <c r="K351" s="87">
        <v>0</v>
      </c>
      <c r="T351" s="96">
        <v>18.004999999999999</v>
      </c>
      <c r="U351" s="96">
        <v>29.425108389999998</v>
      </c>
    </row>
    <row r="352" spans="1:21" ht="15.75" thickBot="1" x14ac:dyDescent="0.3">
      <c r="A352" s="75">
        <f t="shared" si="35"/>
        <v>341</v>
      </c>
      <c r="B352" s="145">
        <f t="shared" si="32"/>
        <v>5.9515727493006638</v>
      </c>
      <c r="C352" s="145">
        <f t="shared" si="30"/>
        <v>0.18365391997843397</v>
      </c>
      <c r="D352" s="145">
        <f t="shared" si="31"/>
        <v>2.8960800215660221E-3</v>
      </c>
      <c r="E352" s="145">
        <f t="shared" si="33"/>
        <v>2.8960800215660223</v>
      </c>
      <c r="F352" s="146">
        <f t="shared" si="34"/>
        <v>-11.712512038917822</v>
      </c>
      <c r="G352" s="86">
        <v>347</v>
      </c>
      <c r="H352" s="87">
        <v>0</v>
      </c>
      <c r="I352" s="84"/>
      <c r="J352" s="86">
        <v>347</v>
      </c>
      <c r="K352" s="87">
        <v>0</v>
      </c>
      <c r="T352" s="96">
        <v>18.004999999999999</v>
      </c>
      <c r="U352" s="96">
        <v>29.425108389999998</v>
      </c>
    </row>
    <row r="353" spans="1:21" ht="15.75" thickBot="1" x14ac:dyDescent="0.3">
      <c r="A353" s="75">
        <f t="shared" si="35"/>
        <v>342</v>
      </c>
      <c r="B353" s="145">
        <f t="shared" si="32"/>
        <v>5.9690260418206069</v>
      </c>
      <c r="C353" s="145">
        <f t="shared" si="30"/>
        <v>0.18394680789911716</v>
      </c>
      <c r="D353" s="145">
        <f t="shared" si="31"/>
        <v>2.603192100882834E-3</v>
      </c>
      <c r="E353" s="145">
        <f t="shared" si="33"/>
        <v>2.603192100882834</v>
      </c>
      <c r="F353" s="146">
        <f t="shared" si="34"/>
        <v>-11.129961963231072</v>
      </c>
      <c r="G353" s="86">
        <v>348</v>
      </c>
      <c r="H353" s="87">
        <v>0</v>
      </c>
      <c r="I353" s="84"/>
      <c r="J353" s="86">
        <v>348</v>
      </c>
      <c r="K353" s="87">
        <v>0</v>
      </c>
      <c r="T353" s="96">
        <v>18.004999999999999</v>
      </c>
      <c r="U353" s="96">
        <v>29.425108389999998</v>
      </c>
    </row>
    <row r="354" spans="1:21" ht="15.75" thickBot="1" x14ac:dyDescent="0.3">
      <c r="A354" s="75">
        <f t="shared" si="35"/>
        <v>343</v>
      </c>
      <c r="B354" s="145">
        <f t="shared" si="32"/>
        <v>5.98647933434055</v>
      </c>
      <c r="C354" s="145">
        <f t="shared" si="30"/>
        <v>0.18422468725859967</v>
      </c>
      <c r="D354" s="145">
        <f t="shared" si="31"/>
        <v>2.3253127414003261E-3</v>
      </c>
      <c r="E354" s="145">
        <f t="shared" si="33"/>
        <v>2.3253127414003263</v>
      </c>
      <c r="F354" s="146">
        <f t="shared" si="34"/>
        <v>-10.541984514569863</v>
      </c>
      <c r="G354" s="86">
        <v>349</v>
      </c>
      <c r="H354" s="87">
        <v>0</v>
      </c>
      <c r="I354" s="84"/>
      <c r="J354" s="86">
        <v>349</v>
      </c>
      <c r="K354" s="87">
        <v>0</v>
      </c>
      <c r="T354" s="96">
        <v>18.004999999999999</v>
      </c>
      <c r="U354" s="96">
        <v>29.425108389999998</v>
      </c>
    </row>
    <row r="355" spans="1:21" ht="15.75" thickBot="1" x14ac:dyDescent="0.3">
      <c r="A355" s="75">
        <f t="shared" si="35"/>
        <v>344</v>
      </c>
      <c r="B355" s="145">
        <f t="shared" si="32"/>
        <v>6.003932626860494</v>
      </c>
      <c r="C355" s="145">
        <f t="shared" si="30"/>
        <v>0.18448742248960792</v>
      </c>
      <c r="D355" s="145">
        <f t="shared" si="31"/>
        <v>2.0625775103920718E-3</v>
      </c>
      <c r="E355" s="145">
        <f t="shared" si="33"/>
        <v>2.0625775103920718</v>
      </c>
      <c r="F355" s="146">
        <f t="shared" si="34"/>
        <v>-9.9488618934500259</v>
      </c>
      <c r="G355" s="86">
        <v>350</v>
      </c>
      <c r="H355" s="87">
        <v>0</v>
      </c>
      <c r="I355" s="84"/>
      <c r="J355" s="86">
        <v>350</v>
      </c>
      <c r="K355" s="87">
        <v>0</v>
      </c>
      <c r="T355" s="96">
        <v>18.004999999999999</v>
      </c>
      <c r="U355" s="96">
        <v>29.425108389999998</v>
      </c>
    </row>
    <row r="356" spans="1:21" ht="15.75" thickBot="1" x14ac:dyDescent="0.3">
      <c r="A356" s="75">
        <f t="shared" si="35"/>
        <v>345</v>
      </c>
      <c r="B356" s="145">
        <f t="shared" si="32"/>
        <v>6.0213859193804371</v>
      </c>
      <c r="C356" s="145">
        <f t="shared" si="30"/>
        <v>0.18473488530441762</v>
      </c>
      <c r="D356" s="145">
        <f t="shared" si="31"/>
        <v>1.815114695582376E-3</v>
      </c>
      <c r="E356" s="145">
        <f t="shared" si="33"/>
        <v>1.815114695582376</v>
      </c>
      <c r="F356" s="146">
        <f t="shared" si="34"/>
        <v>-9.3508796078791292</v>
      </c>
      <c r="G356" s="86">
        <v>351</v>
      </c>
      <c r="H356" s="87">
        <v>0</v>
      </c>
      <c r="I356" s="84"/>
      <c r="J356" s="86">
        <v>351</v>
      </c>
      <c r="K356" s="87">
        <v>0</v>
      </c>
      <c r="T356" s="96">
        <v>18.004999999999999</v>
      </c>
      <c r="U356" s="96">
        <v>29.425108389999998</v>
      </c>
    </row>
    <row r="357" spans="1:21" ht="15.75" thickBot="1" x14ac:dyDescent="0.3">
      <c r="A357" s="75">
        <f t="shared" si="35"/>
        <v>346</v>
      </c>
      <c r="B357" s="145">
        <f t="shared" si="32"/>
        <v>6.0388392119003802</v>
      </c>
      <c r="C357" s="145">
        <f t="shared" si="30"/>
        <v>0.18496695477719147</v>
      </c>
      <c r="D357" s="145">
        <f t="shared" si="31"/>
        <v>1.5830452228085268E-3</v>
      </c>
      <c r="E357" s="145">
        <f t="shared" si="33"/>
        <v>1.5830452228085268</v>
      </c>
      <c r="F357" s="146">
        <f t="shared" si="34"/>
        <v>-8.7483262804596986</v>
      </c>
      <c r="G357" s="86">
        <v>352</v>
      </c>
      <c r="H357" s="87">
        <v>0</v>
      </c>
      <c r="I357" s="84"/>
      <c r="J357" s="86">
        <v>352</v>
      </c>
      <c r="K357" s="87">
        <v>0</v>
      </c>
      <c r="T357" s="96">
        <v>18.004999999999999</v>
      </c>
      <c r="U357" s="96">
        <v>29.425108389999998</v>
      </c>
    </row>
    <row r="358" spans="1:21" ht="15.75" thickBot="1" x14ac:dyDescent="0.3">
      <c r="A358" s="75">
        <f>A357+1</f>
        <v>347</v>
      </c>
      <c r="B358" s="145">
        <f t="shared" si="32"/>
        <v>6.0562925044203233</v>
      </c>
      <c r="C358" s="145">
        <f t="shared" si="30"/>
        <v>0.18518351742136427</v>
      </c>
      <c r="D358" s="145">
        <f t="shared" si="31"/>
        <v>1.3664825786357249E-3</v>
      </c>
      <c r="E358" s="145">
        <f t="shared" si="33"/>
        <v>1.3664825786357249</v>
      </c>
      <c r="F358" s="146">
        <f t="shared" si="34"/>
        <v>-8.1414934550551195</v>
      </c>
      <c r="G358" s="86">
        <v>353</v>
      </c>
      <c r="H358" s="87">
        <v>0</v>
      </c>
      <c r="I358" s="84"/>
      <c r="J358" s="86">
        <v>353</v>
      </c>
      <c r="K358" s="87">
        <v>0</v>
      </c>
      <c r="T358" s="96">
        <v>18.004999999999999</v>
      </c>
      <c r="U358" s="96">
        <v>29.425108389999998</v>
      </c>
    </row>
    <row r="359" spans="1:21" ht="15.75" thickBot="1" x14ac:dyDescent="0.3">
      <c r="A359" s="75">
        <f t="shared" ref="A359:A371" si="36">A358+1</f>
        <v>348</v>
      </c>
      <c r="B359" s="145">
        <f t="shared" si="32"/>
        <v>6.0737457969402664</v>
      </c>
      <c r="C359" s="145">
        <f t="shared" si="30"/>
        <v>0.18538446726206609</v>
      </c>
      <c r="D359" s="145">
        <f t="shared" si="31"/>
        <v>1.1655327379339053E-3</v>
      </c>
      <c r="E359" s="145">
        <f t="shared" si="33"/>
        <v>1.1655327379339053</v>
      </c>
      <c r="F359" s="146">
        <f t="shared" si="34"/>
        <v>-7.5306754030847882</v>
      </c>
      <c r="G359" s="86">
        <v>354</v>
      </c>
      <c r="H359" s="87">
        <v>0</v>
      </c>
      <c r="I359" s="84"/>
      <c r="J359" s="86">
        <v>354</v>
      </c>
      <c r="K359" s="87">
        <v>0</v>
      </c>
      <c r="T359" s="96">
        <v>18.004999999999999</v>
      </c>
      <c r="U359" s="96">
        <v>29.425108389999998</v>
      </c>
    </row>
    <row r="360" spans="1:21" ht="15.75" thickBot="1" x14ac:dyDescent="0.3">
      <c r="A360" s="75">
        <f t="shared" si="36"/>
        <v>349</v>
      </c>
      <c r="B360" s="145">
        <f t="shared" si="32"/>
        <v>6.0911990894602104</v>
      </c>
      <c r="C360" s="145">
        <f t="shared" si="30"/>
        <v>0.18556970590357375</v>
      </c>
      <c r="D360" s="145">
        <f t="shared" si="31"/>
        <v>9.8029409642624854E-4</v>
      </c>
      <c r="E360" s="145">
        <f t="shared" si="33"/>
        <v>0.98029409642624854</v>
      </c>
      <c r="F360" s="146">
        <f t="shared" si="34"/>
        <v>-6.9161689295091513</v>
      </c>
      <c r="G360" s="86">
        <v>355</v>
      </c>
      <c r="H360" s="87">
        <v>0</v>
      </c>
      <c r="I360" s="84"/>
      <c r="J360" s="86">
        <v>355</v>
      </c>
      <c r="K360" s="87">
        <v>0</v>
      </c>
      <c r="T360" s="96">
        <v>18.004999999999999</v>
      </c>
      <c r="U360" s="96">
        <v>29.425108389999998</v>
      </c>
    </row>
    <row r="361" spans="1:21" ht="15.75" thickBot="1" x14ac:dyDescent="0.3">
      <c r="A361" s="75">
        <f t="shared" si="36"/>
        <v>350</v>
      </c>
      <c r="B361" s="145">
        <f t="shared" si="32"/>
        <v>6.1086523819801535</v>
      </c>
      <c r="C361" s="145">
        <f t="shared" si="30"/>
        <v>0.18573914259178451</v>
      </c>
      <c r="D361" s="145">
        <f t="shared" si="31"/>
        <v>8.1085740821548735E-4</v>
      </c>
      <c r="E361" s="145">
        <f t="shared" si="33"/>
        <v>0.81085740821548735</v>
      </c>
      <c r="F361" s="146">
        <f t="shared" si="34"/>
        <v>-6.298273178567376</v>
      </c>
      <c r="G361" s="86">
        <v>356</v>
      </c>
      <c r="H361" s="87">
        <v>0</v>
      </c>
      <c r="I361" s="84"/>
      <c r="J361" s="86">
        <v>356</v>
      </c>
      <c r="K361" s="87">
        <v>0</v>
      </c>
      <c r="T361" s="96">
        <v>18.004999999999999</v>
      </c>
      <c r="U361" s="96">
        <v>29.425108389999998</v>
      </c>
    </row>
    <row r="362" spans="1:21" ht="15.75" thickBot="1" x14ac:dyDescent="0.3">
      <c r="A362" s="75">
        <f t="shared" si="36"/>
        <v>351</v>
      </c>
      <c r="B362" s="145">
        <f t="shared" si="32"/>
        <v>6.1261056745000966</v>
      </c>
      <c r="C362" s="145">
        <f t="shared" si="30"/>
        <v>0.18589269427170541</v>
      </c>
      <c r="D362" s="145">
        <f t="shared" si="31"/>
        <v>6.5730572829458822E-4</v>
      </c>
      <c r="E362" s="145">
        <f t="shared" si="33"/>
        <v>0.65730572829458822</v>
      </c>
      <c r="F362" s="146">
        <f t="shared" si="34"/>
        <v>-5.6772894392974758</v>
      </c>
      <c r="G362" s="86">
        <v>357</v>
      </c>
      <c r="H362" s="87">
        <v>0</v>
      </c>
      <c r="I362" s="84"/>
      <c r="J362" s="86">
        <v>357</v>
      </c>
      <c r="K362" s="87">
        <v>0</v>
      </c>
      <c r="T362" s="96">
        <v>18.004999999999999</v>
      </c>
      <c r="U362" s="96">
        <v>29.425108389999998</v>
      </c>
    </row>
    <row r="363" spans="1:21" ht="15.75" thickBot="1" x14ac:dyDescent="0.3">
      <c r="A363" s="75">
        <f t="shared" si="36"/>
        <v>352</v>
      </c>
      <c r="B363" s="145">
        <f t="shared" si="32"/>
        <v>6.1435589670200397</v>
      </c>
      <c r="C363" s="145">
        <f t="shared" si="30"/>
        <v>0.18603028563995361</v>
      </c>
      <c r="D363" s="145">
        <f t="shared" si="31"/>
        <v>5.1971436004638605E-4</v>
      </c>
      <c r="E363" s="145">
        <f t="shared" si="33"/>
        <v>0.51971436004638605</v>
      </c>
      <c r="F363" s="146">
        <f t="shared" si="34"/>
        <v>-5.0535209509026959</v>
      </c>
      <c r="G363" s="86">
        <v>358</v>
      </c>
      <c r="H363" s="87">
        <v>0</v>
      </c>
      <c r="I363" s="84"/>
      <c r="J363" s="86">
        <v>358</v>
      </c>
      <c r="K363" s="87">
        <v>0</v>
      </c>
      <c r="T363" s="96">
        <v>18.004999999999999</v>
      </c>
      <c r="U363" s="96">
        <v>29.425108389999998</v>
      </c>
    </row>
    <row r="364" spans="1:21" ht="15.75" thickBot="1" x14ac:dyDescent="0.3">
      <c r="A364" s="75">
        <f t="shared" si="36"/>
        <v>353</v>
      </c>
      <c r="B364" s="145">
        <f t="shared" si="32"/>
        <v>6.1610122595399837</v>
      </c>
      <c r="C364" s="145">
        <f t="shared" si="30"/>
        <v>0.18615184919226452</v>
      </c>
      <c r="D364" s="145">
        <f t="shared" si="31"/>
        <v>3.9815080773547562E-4</v>
      </c>
      <c r="E364" s="145">
        <f t="shared" si="33"/>
        <v>0.39815080773547562</v>
      </c>
      <c r="F364" s="146">
        <f t="shared" si="34"/>
        <v>-4.4272727079815306</v>
      </c>
      <c r="G364" s="86">
        <v>359</v>
      </c>
      <c r="H364" s="87">
        <v>0</v>
      </c>
      <c r="I364" s="84"/>
      <c r="J364" s="86">
        <v>359</v>
      </c>
      <c r="K364" s="87">
        <v>0</v>
      </c>
      <c r="T364" s="96">
        <v>18.004999999999999</v>
      </c>
      <c r="U364" s="96">
        <v>29.425108389999998</v>
      </c>
    </row>
    <row r="365" spans="1:21" ht="15.75" thickBot="1" x14ac:dyDescent="0.3">
      <c r="A365" s="75">
        <f t="shared" si="36"/>
        <v>354</v>
      </c>
      <c r="B365" s="145">
        <f t="shared" si="32"/>
        <v>6.1784655520599268</v>
      </c>
      <c r="C365" s="145">
        <f t="shared" si="30"/>
        <v>0.18625732526600394</v>
      </c>
      <c r="D365" s="145">
        <f t="shared" si="31"/>
        <v>2.9267473399605115E-4</v>
      </c>
      <c r="E365" s="145">
        <f t="shared" si="33"/>
        <v>0.29267473399605115</v>
      </c>
      <c r="F365" s="146">
        <f t="shared" si="34"/>
        <v>-3.7988512656543514</v>
      </c>
      <c r="G365" s="88">
        <v>360</v>
      </c>
      <c r="H365" s="89">
        <v>0</v>
      </c>
      <c r="I365" s="84"/>
      <c r="J365" s="88">
        <v>360</v>
      </c>
      <c r="K365" s="89">
        <v>0</v>
      </c>
      <c r="T365" s="96">
        <v>18.004999999999999</v>
      </c>
      <c r="U365" s="96">
        <v>29.425108389999998</v>
      </c>
    </row>
    <row r="366" spans="1:21" ht="15.75" thickBot="1" x14ac:dyDescent="0.3">
      <c r="A366" s="75">
        <f t="shared" si="36"/>
        <v>355</v>
      </c>
      <c r="B366" s="145">
        <f t="shared" si="32"/>
        <v>6.1959188445798699</v>
      </c>
      <c r="C366" s="145">
        <f t="shared" si="30"/>
        <v>0.18634666207768269</v>
      </c>
      <c r="D366" s="145">
        <f t="shared" si="31"/>
        <v>2.0333792231730374E-4</v>
      </c>
      <c r="E366" s="145">
        <f t="shared" si="33"/>
        <v>0.20333792231730374</v>
      </c>
      <c r="F366" s="147">
        <f t="shared" si="34"/>
        <v>-3.168564544620764</v>
      </c>
      <c r="T366" s="96">
        <v>18.004999999999999</v>
      </c>
      <c r="U366" s="96">
        <v>29.425108389999998</v>
      </c>
    </row>
    <row r="367" spans="1:21" ht="15.75" thickBot="1" x14ac:dyDescent="0.3">
      <c r="A367" s="75">
        <f t="shared" si="36"/>
        <v>356</v>
      </c>
      <c r="B367" s="145">
        <f t="shared" si="32"/>
        <v>6.213372137099813</v>
      </c>
      <c r="C367" s="145">
        <f t="shared" si="30"/>
        <v>0.18641981575547167</v>
      </c>
      <c r="D367" s="145">
        <f t="shared" si="31"/>
        <v>1.3018424452831967E-4</v>
      </c>
      <c r="E367" s="145">
        <f t="shared" si="33"/>
        <v>0.13018424452831967</v>
      </c>
      <c r="F367" s="147">
        <f t="shared" si="34"/>
        <v>-2.5367216361536356</v>
      </c>
      <c r="T367" s="96">
        <v>18.004999999999999</v>
      </c>
      <c r="U367" s="96">
        <v>29.425108389999998</v>
      </c>
    </row>
    <row r="368" spans="1:21" ht="15.75" thickBot="1" x14ac:dyDescent="0.3">
      <c r="A368" s="75">
        <f t="shared" si="36"/>
        <v>357</v>
      </c>
      <c r="B368" s="145">
        <f t="shared" si="32"/>
        <v>6.2308254296197561</v>
      </c>
      <c r="C368" s="145">
        <f t="shared" si="30"/>
        <v>0.18647675036671621</v>
      </c>
      <c r="D368" s="145">
        <f t="shared" si="31"/>
        <v>7.3249633283783977E-5</v>
      </c>
      <c r="E368" s="145">
        <f t="shared" si="33"/>
        <v>7.3249633283783977E-2</v>
      </c>
      <c r="F368" s="147">
        <f t="shared" si="34"/>
        <v>-1.9036326070482059</v>
      </c>
      <c r="T368" s="96">
        <v>18.004999999999999</v>
      </c>
      <c r="U368" s="96">
        <v>29.425108389999998</v>
      </c>
    </row>
    <row r="369" spans="1:21" ht="15.75" thickBot="1" x14ac:dyDescent="0.3">
      <c r="A369" s="75">
        <f t="shared" si="36"/>
        <v>358</v>
      </c>
      <c r="B369" s="145">
        <f t="shared" si="32"/>
        <v>6.2482787221397</v>
      </c>
      <c r="C369" s="145">
        <f t="shared" si="30"/>
        <v>0.1865174379404485</v>
      </c>
      <c r="D369" s="145">
        <f t="shared" si="31"/>
        <v>3.2562059551488609E-5</v>
      </c>
      <c r="E369" s="145">
        <f t="shared" si="33"/>
        <v>3.2562059551488609E-2</v>
      </c>
      <c r="F369" s="147">
        <f t="shared" si="34"/>
        <v>-1.2696083045484614</v>
      </c>
      <c r="T369" s="96">
        <v>18.004999999999999</v>
      </c>
      <c r="U369" s="96">
        <v>29.425108389999998</v>
      </c>
    </row>
    <row r="370" spans="1:21" ht="15.75" thickBot="1" x14ac:dyDescent="0.3">
      <c r="A370" s="75">
        <f t="shared" si="36"/>
        <v>359</v>
      </c>
      <c r="B370" s="145">
        <f t="shared" si="32"/>
        <v>6.2657320146596431</v>
      </c>
      <c r="C370" s="145">
        <f t="shared" si="30"/>
        <v>0.18654185848489818</v>
      </c>
      <c r="D370" s="145">
        <f t="shared" si="31"/>
        <v>8.1415151018116028E-6</v>
      </c>
      <c r="E370" s="145">
        <f t="shared" si="33"/>
        <v>8.1415151018116028E-3</v>
      </c>
      <c r="F370" s="147">
        <f t="shared" si="34"/>
        <v>-0.63496016125402799</v>
      </c>
      <c r="T370" s="96">
        <v>18.004999999999999</v>
      </c>
      <c r="U370" s="96">
        <v>29.425108389999998</v>
      </c>
    </row>
    <row r="371" spans="1:21" ht="15.75" thickBot="1" x14ac:dyDescent="0.3">
      <c r="A371" s="75">
        <f t="shared" si="36"/>
        <v>360</v>
      </c>
      <c r="B371" s="148">
        <f t="shared" si="32"/>
        <v>6.2831853071795862</v>
      </c>
      <c r="C371" s="148">
        <f t="shared" si="30"/>
        <v>0.18654999999999999</v>
      </c>
      <c r="D371" s="148">
        <f t="shared" si="31"/>
        <v>0</v>
      </c>
      <c r="E371" s="148">
        <f t="shared" si="33"/>
        <v>0</v>
      </c>
      <c r="F371" s="149">
        <f t="shared" si="34"/>
        <v>-0.15875954448532625</v>
      </c>
      <c r="T371" s="96">
        <v>18.004999999999999</v>
      </c>
      <c r="U371" s="96">
        <v>29.425108389999998</v>
      </c>
    </row>
  </sheetData>
  <mergeCells count="69">
    <mergeCell ref="O24:P24"/>
    <mergeCell ref="O25:P25"/>
    <mergeCell ref="M6:N6"/>
    <mergeCell ref="M7:N7"/>
    <mergeCell ref="M8:N8"/>
    <mergeCell ref="M9:N9"/>
    <mergeCell ref="M10:N10"/>
    <mergeCell ref="G1:H1"/>
    <mergeCell ref="G2:H2"/>
    <mergeCell ref="O22:P22"/>
    <mergeCell ref="O21:P21"/>
    <mergeCell ref="O23:P23"/>
    <mergeCell ref="M5:N5"/>
    <mergeCell ref="J1:K1"/>
    <mergeCell ref="J2:K2"/>
    <mergeCell ref="M25:N25"/>
    <mergeCell ref="M24:N24"/>
    <mergeCell ref="M11:N11"/>
    <mergeCell ref="M19:N19"/>
    <mergeCell ref="M20:N20"/>
    <mergeCell ref="M17:N17"/>
    <mergeCell ref="M18:N18"/>
    <mergeCell ref="M21:N21"/>
    <mergeCell ref="M22:N22"/>
    <mergeCell ref="M23:N23"/>
    <mergeCell ref="M12:N12"/>
    <mergeCell ref="M14:N14"/>
    <mergeCell ref="M15:N15"/>
    <mergeCell ref="M13:N13"/>
    <mergeCell ref="M16:N16"/>
    <mergeCell ref="M2:N4"/>
    <mergeCell ref="O2:P2"/>
    <mergeCell ref="O3:P3"/>
    <mergeCell ref="O4:P4"/>
    <mergeCell ref="O5:P5"/>
    <mergeCell ref="O14:P14"/>
    <mergeCell ref="O15:P15"/>
    <mergeCell ref="O6:P6"/>
    <mergeCell ref="O7:P7"/>
    <mergeCell ref="O8:P8"/>
    <mergeCell ref="O9:P9"/>
    <mergeCell ref="O10:P10"/>
    <mergeCell ref="Q2:R2"/>
    <mergeCell ref="Q3:R3"/>
    <mergeCell ref="Q4:R4"/>
    <mergeCell ref="Q5:R5"/>
    <mergeCell ref="Q6:R6"/>
    <mergeCell ref="Q16:R16"/>
    <mergeCell ref="Q17:R17"/>
    <mergeCell ref="Q18:R18"/>
    <mergeCell ref="O16:P16"/>
    <mergeCell ref="O17:P17"/>
    <mergeCell ref="O18:P18"/>
    <mergeCell ref="G3:G5"/>
    <mergeCell ref="H4:H5"/>
    <mergeCell ref="K4:K5"/>
    <mergeCell ref="J3:J5"/>
    <mergeCell ref="Q15:R15"/>
    <mergeCell ref="Q7:R7"/>
    <mergeCell ref="Q8:R8"/>
    <mergeCell ref="Q9:R9"/>
    <mergeCell ref="Q10:R10"/>
    <mergeCell ref="Q11:R11"/>
    <mergeCell ref="Q12:R12"/>
    <mergeCell ref="Q13:R13"/>
    <mergeCell ref="Q14:R14"/>
    <mergeCell ref="O11:P11"/>
    <mergeCell ref="O12:P12"/>
    <mergeCell ref="O13:P1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3dc6394095b964865e53e7b2f86376f3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51e91dfbd7724d05e187a352689333d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06B463-3F24-44A9-AE16-83BF16E3A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9ECEB5-DF0D-43DD-B02E-A420F63E8DB5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Will Gabriel</cp:lastModifiedBy>
  <cp:revision/>
  <dcterms:created xsi:type="dcterms:W3CDTF">2022-03-10T10:37:56Z</dcterms:created>
  <dcterms:modified xsi:type="dcterms:W3CDTF">2025-11-26T16:45:44Z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