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kate\Downloads\"/>
    </mc:Choice>
  </mc:AlternateContent>
  <xr:revisionPtr revIDLastSave="0" documentId="13_ncr:1_{E52738C4-F547-4AFD-B915-A5D003099406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GrE HnD BsC" sheetId="1" r:id="rId1"/>
    <sheet name="Smoothed Data and 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J6" i="1"/>
  <c r="M6" i="1"/>
  <c r="L6" i="1"/>
  <c r="I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E6" i="1"/>
  <c r="E7" i="1"/>
  <c r="E8" i="1"/>
  <c r="E9" i="1"/>
  <c r="E10" i="1"/>
  <c r="M10" i="1" s="1"/>
  <c r="E11" i="1"/>
  <c r="M11" i="1" s="1"/>
  <c r="E12" i="1"/>
  <c r="F12" i="1" s="1"/>
  <c r="E13" i="1"/>
  <c r="F13" i="1" s="1"/>
  <c r="E14" i="1"/>
  <c r="E15" i="1"/>
  <c r="E16" i="1"/>
  <c r="E17" i="1"/>
  <c r="E18" i="1"/>
  <c r="E19" i="1"/>
  <c r="E20" i="1"/>
  <c r="F20" i="1" s="1"/>
  <c r="E21" i="1"/>
  <c r="F21" i="1" s="1"/>
  <c r="E22" i="1"/>
  <c r="E23" i="1"/>
  <c r="E24" i="1"/>
  <c r="E25" i="1"/>
  <c r="E26" i="1"/>
  <c r="M26" i="1" s="1"/>
  <c r="E27" i="1"/>
  <c r="M27" i="1" s="1"/>
  <c r="E28" i="1"/>
  <c r="F28" i="1" s="1"/>
  <c r="E29" i="1"/>
  <c r="F29" i="1" s="1"/>
  <c r="E30" i="1"/>
  <c r="E31" i="1"/>
  <c r="E32" i="1"/>
  <c r="E33" i="1"/>
  <c r="E34" i="1"/>
  <c r="E35" i="1"/>
  <c r="E36" i="1"/>
  <c r="F36" i="1" s="1"/>
  <c r="E37" i="1"/>
  <c r="F37" i="1" s="1"/>
  <c r="E38" i="1"/>
  <c r="E39" i="1"/>
  <c r="E40" i="1"/>
  <c r="E41" i="1"/>
  <c r="E42" i="1"/>
  <c r="M42" i="1" s="1"/>
  <c r="E43" i="1"/>
  <c r="M43" i="1" s="1"/>
  <c r="E44" i="1"/>
  <c r="F44" i="1" s="1"/>
  <c r="E45" i="1"/>
  <c r="F45" i="1" s="1"/>
  <c r="E46" i="1"/>
  <c r="E47" i="1"/>
  <c r="E48" i="1"/>
  <c r="E49" i="1"/>
  <c r="E50" i="1"/>
  <c r="E51" i="1"/>
  <c r="E52" i="1"/>
  <c r="F52" i="1" s="1"/>
  <c r="E53" i="1"/>
  <c r="F53" i="1" s="1"/>
  <c r="E54" i="1"/>
  <c r="E55" i="1"/>
  <c r="E56" i="1"/>
  <c r="E57" i="1"/>
  <c r="E58" i="1"/>
  <c r="M58" i="1" s="1"/>
  <c r="E59" i="1"/>
  <c r="M59" i="1" s="1"/>
  <c r="E60" i="1"/>
  <c r="F60" i="1" s="1"/>
  <c r="E61" i="1"/>
  <c r="F61" i="1" s="1"/>
  <c r="E62" i="1"/>
  <c r="E63" i="1"/>
  <c r="E64" i="1"/>
  <c r="E65" i="1"/>
  <c r="E66" i="1"/>
  <c r="E67" i="1"/>
  <c r="E68" i="1"/>
  <c r="F68" i="1" s="1"/>
  <c r="E69" i="1"/>
  <c r="F69" i="1" s="1"/>
  <c r="E70" i="1"/>
  <c r="E71" i="1"/>
  <c r="E72" i="1"/>
  <c r="E73" i="1"/>
  <c r="E74" i="1"/>
  <c r="M74" i="1" s="1"/>
  <c r="E75" i="1"/>
  <c r="M75" i="1" s="1"/>
  <c r="E76" i="1"/>
  <c r="F76" i="1" s="1"/>
  <c r="E77" i="1"/>
  <c r="F77" i="1" s="1"/>
  <c r="E78" i="1"/>
  <c r="E79" i="1"/>
  <c r="E80" i="1"/>
  <c r="E81" i="1"/>
  <c r="E82" i="1"/>
  <c r="E83" i="1"/>
  <c r="E84" i="1"/>
  <c r="F84" i="1" s="1"/>
  <c r="E85" i="1"/>
  <c r="F85" i="1" s="1"/>
  <c r="E86" i="1"/>
  <c r="E87" i="1"/>
  <c r="E88" i="1"/>
  <c r="M88" i="1" s="1"/>
  <c r="E89" i="1"/>
  <c r="E90" i="1"/>
  <c r="M90" i="1" s="1"/>
  <c r="E91" i="1"/>
  <c r="M91" i="1" s="1"/>
  <c r="E92" i="1"/>
  <c r="F92" i="1" s="1"/>
  <c r="E93" i="1"/>
  <c r="F93" i="1" s="1"/>
  <c r="E94" i="1"/>
  <c r="E95" i="1"/>
  <c r="E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M82" i="1" l="1"/>
  <c r="M65" i="1"/>
  <c r="M51" i="1"/>
  <c r="M18" i="1"/>
  <c r="M67" i="1"/>
  <c r="M35" i="1"/>
  <c r="M66" i="1"/>
  <c r="M34" i="1"/>
  <c r="M17" i="1"/>
  <c r="M33" i="1"/>
  <c r="M83" i="1"/>
  <c r="M49" i="1"/>
  <c r="M50" i="1"/>
  <c r="M81" i="1"/>
  <c r="M38" i="1"/>
  <c r="M22" i="1"/>
  <c r="M19" i="1"/>
  <c r="M86" i="1"/>
  <c r="M41" i="1"/>
  <c r="M56" i="1"/>
  <c r="M71" i="1"/>
  <c r="M23" i="1"/>
  <c r="M70" i="1"/>
  <c r="M96" i="1"/>
  <c r="M64" i="1"/>
  <c r="M32" i="1"/>
  <c r="M95" i="1"/>
  <c r="M79" i="1"/>
  <c r="M63" i="1"/>
  <c r="M47" i="1"/>
  <c r="M31" i="1"/>
  <c r="M15" i="1"/>
  <c r="M14" i="1"/>
  <c r="M89" i="1"/>
  <c r="M24" i="1"/>
  <c r="M87" i="1"/>
  <c r="M39" i="1"/>
  <c r="M54" i="1"/>
  <c r="M30" i="1"/>
  <c r="M73" i="1"/>
  <c r="M57" i="1"/>
  <c r="M25" i="1"/>
  <c r="M9" i="1"/>
  <c r="M72" i="1"/>
  <c r="M40" i="1"/>
  <c r="M8" i="1"/>
  <c r="M55" i="1"/>
  <c r="M80" i="1"/>
  <c r="M48" i="1"/>
  <c r="M16" i="1"/>
  <c r="M94" i="1"/>
  <c r="M78" i="1"/>
  <c r="M62" i="1"/>
  <c r="M46" i="1"/>
  <c r="M7" i="1"/>
  <c r="M60" i="1"/>
  <c r="M44" i="1"/>
  <c r="M92" i="1"/>
  <c r="M28" i="1"/>
  <c r="M76" i="1"/>
  <c r="M85" i="1"/>
  <c r="M69" i="1"/>
  <c r="M53" i="1"/>
  <c r="M37" i="1"/>
  <c r="M21" i="1"/>
  <c r="M84" i="1"/>
  <c r="M68" i="1"/>
  <c r="M52" i="1"/>
  <c r="M36" i="1"/>
  <c r="M20" i="1"/>
  <c r="M93" i="1"/>
  <c r="M77" i="1"/>
  <c r="M61" i="1"/>
  <c r="M45" i="1"/>
  <c r="M29" i="1"/>
  <c r="M13" i="1"/>
  <c r="M12" i="1"/>
  <c r="H6" i="1"/>
  <c r="F66" i="1"/>
  <c r="F58" i="1"/>
  <c r="G58" i="1" s="1"/>
  <c r="F50" i="1"/>
  <c r="F42" i="1"/>
  <c r="G42" i="1" s="1"/>
  <c r="F34" i="1"/>
  <c r="F90" i="1"/>
  <c r="F26" i="1"/>
  <c r="G26" i="1" s="1"/>
  <c r="F82" i="1"/>
  <c r="G82" i="1" s="1"/>
  <c r="F18" i="1"/>
  <c r="F74" i="1"/>
  <c r="G74" i="1" s="1"/>
  <c r="F10" i="1"/>
  <c r="G10" i="1" s="1"/>
  <c r="H37" i="1"/>
  <c r="I37" i="1" s="1"/>
  <c r="F67" i="1"/>
  <c r="G67" i="1" s="1"/>
  <c r="F35" i="1"/>
  <c r="G35" i="1" s="1"/>
  <c r="H93" i="1"/>
  <c r="I93" i="1" s="1"/>
  <c r="H36" i="1"/>
  <c r="I36" i="1" s="1"/>
  <c r="H85" i="1"/>
  <c r="I85" i="1" s="1"/>
  <c r="H29" i="1"/>
  <c r="I29" i="1" s="1"/>
  <c r="F91" i="1"/>
  <c r="G91" i="1" s="1"/>
  <c r="F59" i="1"/>
  <c r="G59" i="1" s="1"/>
  <c r="F27" i="1"/>
  <c r="G27" i="1" s="1"/>
  <c r="H77" i="1"/>
  <c r="I77" i="1" s="1"/>
  <c r="H28" i="1"/>
  <c r="I28" i="1" s="1"/>
  <c r="H87" i="1"/>
  <c r="I87" i="1" s="1"/>
  <c r="H63" i="1"/>
  <c r="I63" i="1" s="1"/>
  <c r="H39" i="1"/>
  <c r="I39" i="1" s="1"/>
  <c r="H7" i="1"/>
  <c r="I7" i="1" s="1"/>
  <c r="H21" i="1"/>
  <c r="I21" i="1" s="1"/>
  <c r="H95" i="1"/>
  <c r="I95" i="1" s="1"/>
  <c r="H79" i="1"/>
  <c r="I79" i="1" s="1"/>
  <c r="H71" i="1"/>
  <c r="I71" i="1" s="1"/>
  <c r="H55" i="1"/>
  <c r="I55" i="1" s="1"/>
  <c r="H47" i="1"/>
  <c r="I47" i="1" s="1"/>
  <c r="H31" i="1"/>
  <c r="I31" i="1" s="1"/>
  <c r="H23" i="1"/>
  <c r="I23" i="1" s="1"/>
  <c r="H15" i="1"/>
  <c r="I15" i="1" s="1"/>
  <c r="H69" i="1"/>
  <c r="I69" i="1" s="1"/>
  <c r="H94" i="1"/>
  <c r="I94" i="1" s="1"/>
  <c r="H86" i="1"/>
  <c r="I86" i="1" s="1"/>
  <c r="H78" i="1"/>
  <c r="I78" i="1" s="1"/>
  <c r="H70" i="1"/>
  <c r="I70" i="1" s="1"/>
  <c r="H62" i="1"/>
  <c r="I62" i="1" s="1"/>
  <c r="H54" i="1"/>
  <c r="I54" i="1" s="1"/>
  <c r="H46" i="1"/>
  <c r="I46" i="1" s="1"/>
  <c r="H38" i="1"/>
  <c r="I38" i="1" s="1"/>
  <c r="H30" i="1"/>
  <c r="I30" i="1" s="1"/>
  <c r="H22" i="1"/>
  <c r="I22" i="1" s="1"/>
  <c r="H14" i="1"/>
  <c r="I14" i="1" s="1"/>
  <c r="F83" i="1"/>
  <c r="G83" i="1" s="1"/>
  <c r="F51" i="1"/>
  <c r="G51" i="1" s="1"/>
  <c r="F19" i="1"/>
  <c r="H61" i="1"/>
  <c r="I61" i="1" s="1"/>
  <c r="H20" i="1"/>
  <c r="I20" i="1" s="1"/>
  <c r="G50" i="1"/>
  <c r="H53" i="1"/>
  <c r="I53" i="1" s="1"/>
  <c r="H13" i="1"/>
  <c r="I13" i="1" s="1"/>
  <c r="F75" i="1"/>
  <c r="F43" i="1"/>
  <c r="G43" i="1" s="1"/>
  <c r="F11" i="1"/>
  <c r="G11" i="1" s="1"/>
  <c r="H45" i="1"/>
  <c r="I45" i="1" s="1"/>
  <c r="H12" i="1"/>
  <c r="I12" i="1" s="1"/>
  <c r="G85" i="1"/>
  <c r="G53" i="1"/>
  <c r="G37" i="1"/>
  <c r="G29" i="1"/>
  <c r="G13" i="1"/>
  <c r="G92" i="1"/>
  <c r="G84" i="1"/>
  <c r="G76" i="1"/>
  <c r="G68" i="1"/>
  <c r="G60" i="1"/>
  <c r="G52" i="1"/>
  <c r="G44" i="1"/>
  <c r="G36" i="1"/>
  <c r="G28" i="1"/>
  <c r="G20" i="1"/>
  <c r="G12" i="1"/>
  <c r="G77" i="1"/>
  <c r="G61" i="1"/>
  <c r="G45" i="1"/>
  <c r="G21" i="1"/>
  <c r="G69" i="1"/>
  <c r="G93" i="1"/>
  <c r="H96" i="1"/>
  <c r="I96" i="1" s="1"/>
  <c r="F96" i="1"/>
  <c r="H88" i="1"/>
  <c r="I88" i="1" s="1"/>
  <c r="F88" i="1"/>
  <c r="H80" i="1"/>
  <c r="I80" i="1" s="1"/>
  <c r="F80" i="1"/>
  <c r="H72" i="1"/>
  <c r="I72" i="1" s="1"/>
  <c r="F72" i="1"/>
  <c r="H64" i="1"/>
  <c r="I64" i="1" s="1"/>
  <c r="F64" i="1"/>
  <c r="H56" i="1"/>
  <c r="I56" i="1" s="1"/>
  <c r="F56" i="1"/>
  <c r="H48" i="1"/>
  <c r="I48" i="1" s="1"/>
  <c r="F48" i="1"/>
  <c r="H40" i="1"/>
  <c r="I40" i="1" s="1"/>
  <c r="F40" i="1"/>
  <c r="H32" i="1"/>
  <c r="I32" i="1" s="1"/>
  <c r="F32" i="1"/>
  <c r="H24" i="1"/>
  <c r="I24" i="1" s="1"/>
  <c r="F24" i="1"/>
  <c r="H16" i="1"/>
  <c r="I16" i="1" s="1"/>
  <c r="F16" i="1"/>
  <c r="H8" i="1"/>
  <c r="I8" i="1" s="1"/>
  <c r="F8" i="1"/>
  <c r="H60" i="1"/>
  <c r="I60" i="1" s="1"/>
  <c r="F6" i="1"/>
  <c r="F89" i="1"/>
  <c r="F81" i="1"/>
  <c r="F73" i="1"/>
  <c r="F65" i="1"/>
  <c r="F57" i="1"/>
  <c r="F49" i="1"/>
  <c r="F41" i="1"/>
  <c r="F33" i="1"/>
  <c r="F25" i="1"/>
  <c r="F17" i="1"/>
  <c r="F9" i="1"/>
  <c r="H91" i="1"/>
  <c r="I91" i="1" s="1"/>
  <c r="H83" i="1"/>
  <c r="I83" i="1" s="1"/>
  <c r="H75" i="1"/>
  <c r="I75" i="1" s="1"/>
  <c r="H67" i="1"/>
  <c r="I67" i="1" s="1"/>
  <c r="H59" i="1"/>
  <c r="I59" i="1" s="1"/>
  <c r="H51" i="1"/>
  <c r="I51" i="1" s="1"/>
  <c r="H43" i="1"/>
  <c r="I43" i="1" s="1"/>
  <c r="H35" i="1"/>
  <c r="I35" i="1" s="1"/>
  <c r="H27" i="1"/>
  <c r="I27" i="1" s="1"/>
  <c r="H19" i="1"/>
  <c r="I19" i="1" s="1"/>
  <c r="H11" i="1"/>
  <c r="I11" i="1" s="1"/>
  <c r="H90" i="1"/>
  <c r="I90" i="1" s="1"/>
  <c r="H82" i="1"/>
  <c r="I82" i="1" s="1"/>
  <c r="H74" i="1"/>
  <c r="I74" i="1" s="1"/>
  <c r="H66" i="1"/>
  <c r="I66" i="1" s="1"/>
  <c r="H58" i="1"/>
  <c r="I58" i="1" s="1"/>
  <c r="H50" i="1"/>
  <c r="I50" i="1" s="1"/>
  <c r="H42" i="1"/>
  <c r="I42" i="1" s="1"/>
  <c r="H34" i="1"/>
  <c r="I34" i="1" s="1"/>
  <c r="H26" i="1"/>
  <c r="I26" i="1" s="1"/>
  <c r="H18" i="1"/>
  <c r="I18" i="1" s="1"/>
  <c r="H10" i="1"/>
  <c r="I10" i="1" s="1"/>
  <c r="H76" i="1"/>
  <c r="I76" i="1" s="1"/>
  <c r="F95" i="1"/>
  <c r="F87" i="1"/>
  <c r="F79" i="1"/>
  <c r="F71" i="1"/>
  <c r="F63" i="1"/>
  <c r="F55" i="1"/>
  <c r="F47" i="1"/>
  <c r="F39" i="1"/>
  <c r="F31" i="1"/>
  <c r="F23" i="1"/>
  <c r="F15" i="1"/>
  <c r="F7" i="1"/>
  <c r="H89" i="1"/>
  <c r="I89" i="1" s="1"/>
  <c r="H81" i="1"/>
  <c r="I81" i="1" s="1"/>
  <c r="H73" i="1"/>
  <c r="I73" i="1" s="1"/>
  <c r="H65" i="1"/>
  <c r="I65" i="1" s="1"/>
  <c r="H57" i="1"/>
  <c r="I57" i="1" s="1"/>
  <c r="H49" i="1"/>
  <c r="I49" i="1" s="1"/>
  <c r="H41" i="1"/>
  <c r="I41" i="1" s="1"/>
  <c r="H33" i="1"/>
  <c r="I33" i="1" s="1"/>
  <c r="H25" i="1"/>
  <c r="I25" i="1" s="1"/>
  <c r="H17" i="1"/>
  <c r="I17" i="1" s="1"/>
  <c r="H9" i="1"/>
  <c r="I9" i="1" s="1"/>
  <c r="H84" i="1"/>
  <c r="I84" i="1" s="1"/>
  <c r="H68" i="1"/>
  <c r="I68" i="1" s="1"/>
  <c r="H44" i="1"/>
  <c r="I44" i="1" s="1"/>
  <c r="F94" i="1"/>
  <c r="F86" i="1"/>
  <c r="F78" i="1"/>
  <c r="F70" i="1"/>
  <c r="F62" i="1"/>
  <c r="F54" i="1"/>
  <c r="F46" i="1"/>
  <c r="F38" i="1"/>
  <c r="F30" i="1"/>
  <c r="F22" i="1"/>
  <c r="F14" i="1"/>
  <c r="H92" i="1"/>
  <c r="I92" i="1" s="1"/>
  <c r="H52" i="1"/>
  <c r="I52" i="1" s="1"/>
  <c r="N3" i="1" l="1"/>
  <c r="J44" i="1"/>
  <c r="J91" i="1"/>
  <c r="J78" i="1"/>
  <c r="J28" i="1"/>
  <c r="J88" i="1"/>
  <c r="J17" i="1"/>
  <c r="J20" i="1"/>
  <c r="J69" i="1"/>
  <c r="J58" i="1"/>
  <c r="J90" i="1"/>
  <c r="J32" i="1"/>
  <c r="J96" i="1"/>
  <c r="J61" i="1"/>
  <c r="J15" i="1"/>
  <c r="J9" i="1"/>
  <c r="J85" i="1"/>
  <c r="J50" i="1"/>
  <c r="J16" i="1"/>
  <c r="J84" i="1"/>
  <c r="J33" i="1"/>
  <c r="J41" i="1"/>
  <c r="J49" i="1"/>
  <c r="J35" i="1"/>
  <c r="J14" i="1"/>
  <c r="J71" i="1"/>
  <c r="J93" i="1"/>
  <c r="J68" i="1"/>
  <c r="J87" i="1"/>
  <c r="J52" i="1"/>
  <c r="J94" i="1"/>
  <c r="J23" i="1"/>
  <c r="J40" i="1"/>
  <c r="J29" i="1"/>
  <c r="J65" i="1"/>
  <c r="J10" i="1"/>
  <c r="J51" i="1"/>
  <c r="J56" i="1"/>
  <c r="J30" i="1"/>
  <c r="J79" i="1"/>
  <c r="J70" i="1"/>
  <c r="J80" i="1"/>
  <c r="J66" i="1"/>
  <c r="J77" i="1"/>
  <c r="J11" i="1"/>
  <c r="J31" i="1"/>
  <c r="J27" i="1"/>
  <c r="J47" i="1"/>
  <c r="J36" i="1"/>
  <c r="J43" i="1"/>
  <c r="J18" i="1"/>
  <c r="J12" i="1"/>
  <c r="J38" i="1"/>
  <c r="J95" i="1"/>
  <c r="J13" i="1"/>
  <c r="J86" i="1"/>
  <c r="J74" i="1"/>
  <c r="J82" i="1"/>
  <c r="J76" i="1"/>
  <c r="J73" i="1"/>
  <c r="J81" i="1"/>
  <c r="J89" i="1"/>
  <c r="J26" i="1"/>
  <c r="J67" i="1"/>
  <c r="J60" i="1"/>
  <c r="J64" i="1"/>
  <c r="J45" i="1"/>
  <c r="J46" i="1"/>
  <c r="J21" i="1"/>
  <c r="J37" i="1"/>
  <c r="J63" i="1"/>
  <c r="J53" i="1"/>
  <c r="J24" i="1"/>
  <c r="J92" i="1"/>
  <c r="J25" i="1"/>
  <c r="J19" i="1"/>
  <c r="J57" i="1"/>
  <c r="J48" i="1"/>
  <c r="J55" i="1"/>
  <c r="J22" i="1"/>
  <c r="J59" i="1"/>
  <c r="J34" i="1"/>
  <c r="J75" i="1"/>
  <c r="J54" i="1"/>
  <c r="J7" i="1"/>
  <c r="J42" i="1"/>
  <c r="J83" i="1"/>
  <c r="J8" i="1"/>
  <c r="J72" i="1"/>
  <c r="J62" i="1"/>
  <c r="J39" i="1"/>
  <c r="G66" i="1"/>
  <c r="G18" i="1"/>
  <c r="G34" i="1"/>
  <c r="G90" i="1"/>
  <c r="G75" i="1"/>
  <c r="G19" i="1"/>
  <c r="G86" i="1"/>
  <c r="G94" i="1"/>
  <c r="G71" i="1"/>
  <c r="G41" i="1"/>
  <c r="G88" i="1"/>
  <c r="G30" i="1"/>
  <c r="G7" i="1"/>
  <c r="G49" i="1"/>
  <c r="G48" i="1"/>
  <c r="G72" i="1"/>
  <c r="G38" i="1"/>
  <c r="G15" i="1"/>
  <c r="G79" i="1"/>
  <c r="G57" i="1"/>
  <c r="G24" i="1"/>
  <c r="G96" i="1"/>
  <c r="G22" i="1"/>
  <c r="G31" i="1"/>
  <c r="G32" i="1"/>
  <c r="G62" i="1"/>
  <c r="G39" i="1"/>
  <c r="G17" i="1"/>
  <c r="G81" i="1"/>
  <c r="G63" i="1"/>
  <c r="G87" i="1"/>
  <c r="G65" i="1"/>
  <c r="G9" i="1"/>
  <c r="G8" i="1"/>
  <c r="G80" i="1"/>
  <c r="G47" i="1"/>
  <c r="G25" i="1"/>
  <c r="G89" i="1"/>
  <c r="G16" i="1"/>
  <c r="G46" i="1"/>
  <c r="G23" i="1"/>
  <c r="G54" i="1"/>
  <c r="G95" i="1"/>
  <c r="G73" i="1"/>
  <c r="G56" i="1"/>
  <c r="G70" i="1"/>
  <c r="G14" i="1"/>
  <c r="G78" i="1"/>
  <c r="G55" i="1"/>
  <c r="G33" i="1"/>
  <c r="G6" i="1"/>
  <c r="G40" i="1"/>
  <c r="G64" i="1"/>
</calcChain>
</file>

<file path=xl/sharedStrings.xml><?xml version="1.0" encoding="utf-8"?>
<sst xmlns="http://schemas.openxmlformats.org/spreadsheetml/2006/main" count="54" uniqueCount="44">
  <si>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</si>
  <si>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</si>
  <si>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</si>
  <si>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</si>
  <si>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</si>
  <si>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</si>
  <si>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</si>
  <si>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</si>
  <si>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</si>
  <si>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</si>
  <si>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</si>
  <si>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</si>
  <si>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</si>
  <si>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Torque </t>
  </si>
  <si>
    <t>Nm</t>
  </si>
  <si>
    <t xml:space="preserve">Radius </t>
  </si>
  <si>
    <t>m</t>
  </si>
  <si>
    <t>BHP</t>
  </si>
  <si>
    <t>Ft/lb</t>
  </si>
  <si>
    <t>SFC</t>
  </si>
  <si>
    <t>BMEP</t>
  </si>
  <si>
    <t>Power</t>
  </si>
  <si>
    <t>Corrected Power</t>
  </si>
  <si>
    <t>kW</t>
  </si>
  <si>
    <t>kg/kWH</t>
  </si>
  <si>
    <t>Thermal Efficency</t>
  </si>
  <si>
    <t>Overall Thermal Efficency</t>
  </si>
  <si>
    <t>mm</t>
  </si>
  <si>
    <t>Displacment</t>
  </si>
  <si>
    <t>cm^3(cc)</t>
  </si>
  <si>
    <t>Stroke</t>
  </si>
  <si>
    <t xml:space="preserve">Bore </t>
  </si>
  <si>
    <t>bar</t>
  </si>
  <si>
    <t>kPa</t>
  </si>
  <si>
    <t>Calorific Value</t>
  </si>
  <si>
    <t xml:space="preserve"> </t>
  </si>
  <si>
    <t>kJ/kg</t>
  </si>
  <si>
    <t>Density of Petrol</t>
  </si>
  <si>
    <t>kg/L</t>
  </si>
  <si>
    <t>Energy Input</t>
  </si>
  <si>
    <t>kJ/min</t>
  </si>
  <si>
    <t>Smoothed Corrected Power</t>
  </si>
  <si>
    <t xml:space="preserve">Smoothed SFC </t>
  </si>
  <si>
    <t>Smoothed 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</si>
</sst>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1F9D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ill="1" applyBorder="1"/>
    <xf numFmtId="0" fontId="1" fillId="6" borderId="1" xfId="0" applyFont="1" applyFill="1" applyBorder="1" applyAlignment="1">
      <alignment horizontal="center"/>
    </xf>
    <xf numFmtId="0" fontId="0" fillId="6" borderId="1" xfId="0" applyFill="1" applyBorder="1"/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1F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Engine Speed vs Brake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Data and Graphs'!$A$3:$A$93</c:f>
              <c:numCache>
                <c:formatCode>General</c:formatCode>
                <c:ptCount val="91"/>
                <c:pt idx="0">
                  <c:v>9.0053999999999998</c:v>
                </c:pt>
                <c:pt idx="1">
                  <c:v>9.3537300000000005</c:v>
                </c:pt>
                <c:pt idx="2">
                  <c:v>9.8303999999999991</c:v>
                </c:pt>
                <c:pt idx="3">
                  <c:v>10.3485</c:v>
                </c:pt>
                <c:pt idx="4">
                  <c:v>10.9421</c:v>
                </c:pt>
                <c:pt idx="5">
                  <c:v>11.579599999999999</c:v>
                </c:pt>
                <c:pt idx="6">
                  <c:v>12.261100000000001</c:v>
                </c:pt>
                <c:pt idx="7">
                  <c:v>12.9839</c:v>
                </c:pt>
                <c:pt idx="8">
                  <c:v>13.722</c:v>
                </c:pt>
                <c:pt idx="9">
                  <c:v>14.410500000000001</c:v>
                </c:pt>
                <c:pt idx="10">
                  <c:v>15.0631</c:v>
                </c:pt>
                <c:pt idx="11">
                  <c:v>15.68</c:v>
                </c:pt>
                <c:pt idx="12">
                  <c:v>16.2727</c:v>
                </c:pt>
                <c:pt idx="13">
                  <c:v>16.828900000000001</c:v>
                </c:pt>
                <c:pt idx="14">
                  <c:v>17.355399999999999</c:v>
                </c:pt>
                <c:pt idx="15">
                  <c:v>17.906199999999998</c:v>
                </c:pt>
                <c:pt idx="16">
                  <c:v>18.497299999999999</c:v>
                </c:pt>
                <c:pt idx="17">
                  <c:v>19.077300000000001</c:v>
                </c:pt>
                <c:pt idx="18">
                  <c:v>19.662800000000001</c:v>
                </c:pt>
                <c:pt idx="19">
                  <c:v>20.303599999999999</c:v>
                </c:pt>
                <c:pt idx="20">
                  <c:v>20.991299999999999</c:v>
                </c:pt>
                <c:pt idx="21">
                  <c:v>21.660699999999999</c:v>
                </c:pt>
                <c:pt idx="22">
                  <c:v>22.3492</c:v>
                </c:pt>
                <c:pt idx="23">
                  <c:v>23.038499999999999</c:v>
                </c:pt>
                <c:pt idx="24">
                  <c:v>23.6843</c:v>
                </c:pt>
                <c:pt idx="25">
                  <c:v>24.359300000000001</c:v>
                </c:pt>
                <c:pt idx="26">
                  <c:v>25.005800000000001</c:v>
                </c:pt>
                <c:pt idx="27">
                  <c:v>25.591200000000001</c:v>
                </c:pt>
                <c:pt idx="28">
                  <c:v>26.128699999999998</c:v>
                </c:pt>
                <c:pt idx="29">
                  <c:v>26.650300000000001</c:v>
                </c:pt>
                <c:pt idx="30">
                  <c:v>27.166</c:v>
                </c:pt>
                <c:pt idx="31">
                  <c:v>27.669899999999998</c:v>
                </c:pt>
                <c:pt idx="32">
                  <c:v>28.168500000000002</c:v>
                </c:pt>
                <c:pt idx="33">
                  <c:v>28.618400000000001</c:v>
                </c:pt>
                <c:pt idx="34">
                  <c:v>28.985700000000001</c:v>
                </c:pt>
                <c:pt idx="35">
                  <c:v>29.3414</c:v>
                </c:pt>
                <c:pt idx="36">
                  <c:v>29.769500000000001</c:v>
                </c:pt>
                <c:pt idx="37">
                  <c:v>30.193000000000001</c:v>
                </c:pt>
                <c:pt idx="38">
                  <c:v>30.555</c:v>
                </c:pt>
                <c:pt idx="39">
                  <c:v>30.934799999999999</c:v>
                </c:pt>
                <c:pt idx="40">
                  <c:v>31.3752</c:v>
                </c:pt>
                <c:pt idx="41">
                  <c:v>31.7942</c:v>
                </c:pt>
                <c:pt idx="42">
                  <c:v>32.272500000000001</c:v>
                </c:pt>
                <c:pt idx="43">
                  <c:v>32.740499999999997</c:v>
                </c:pt>
                <c:pt idx="44">
                  <c:v>33.233199999999997</c:v>
                </c:pt>
                <c:pt idx="45">
                  <c:v>33.821399999999997</c:v>
                </c:pt>
                <c:pt idx="46">
                  <c:v>34.507899999999999</c:v>
                </c:pt>
                <c:pt idx="47">
                  <c:v>35.197899999999997</c:v>
                </c:pt>
                <c:pt idx="48">
                  <c:v>35.906999999999996</c:v>
                </c:pt>
                <c:pt idx="49">
                  <c:v>36.576500000000003</c:v>
                </c:pt>
                <c:pt idx="50">
                  <c:v>37.174399999999999</c:v>
                </c:pt>
                <c:pt idx="51">
                  <c:v>37.833300000000001</c:v>
                </c:pt>
                <c:pt idx="52">
                  <c:v>38.375799999999998</c:v>
                </c:pt>
                <c:pt idx="53">
                  <c:v>38.886000000000003</c:v>
                </c:pt>
                <c:pt idx="54">
                  <c:v>39.377299999999998</c:v>
                </c:pt>
                <c:pt idx="55">
                  <c:v>39.860500000000002</c:v>
                </c:pt>
                <c:pt idx="56">
                  <c:v>40.280999999999999</c:v>
                </c:pt>
                <c:pt idx="57">
                  <c:v>40.594200000000001</c:v>
                </c:pt>
                <c:pt idx="58">
                  <c:v>40.897100000000002</c:v>
                </c:pt>
                <c:pt idx="59">
                  <c:v>41.105400000000003</c:v>
                </c:pt>
                <c:pt idx="60">
                  <c:v>41.241300000000003</c:v>
                </c:pt>
                <c:pt idx="61">
                  <c:v>41.338799999999999</c:v>
                </c:pt>
                <c:pt idx="62">
                  <c:v>41.436700000000002</c:v>
                </c:pt>
                <c:pt idx="63">
                  <c:v>41.6053</c:v>
                </c:pt>
                <c:pt idx="64">
                  <c:v>41.844099999999997</c:v>
                </c:pt>
                <c:pt idx="65">
                  <c:v>42.0608</c:v>
                </c:pt>
                <c:pt idx="66">
                  <c:v>42.331000000000003</c:v>
                </c:pt>
                <c:pt idx="67">
                  <c:v>42.676499999999997</c:v>
                </c:pt>
                <c:pt idx="68">
                  <c:v>43.087600000000002</c:v>
                </c:pt>
                <c:pt idx="69">
                  <c:v>43.524999999999999</c:v>
                </c:pt>
                <c:pt idx="70">
                  <c:v>43.832299999999996</c:v>
                </c:pt>
                <c:pt idx="71">
                  <c:v>44.140099999999997</c:v>
                </c:pt>
                <c:pt idx="72">
                  <c:v>44.304200000000002</c:v>
                </c:pt>
                <c:pt idx="73">
                  <c:v>44.366199999999999</c:v>
                </c:pt>
                <c:pt idx="74">
                  <c:v>44.380400000000002</c:v>
                </c:pt>
                <c:pt idx="75">
                  <c:v>44.308199999999999</c:v>
                </c:pt>
                <c:pt idx="76">
                  <c:v>44.139200000000002</c:v>
                </c:pt>
                <c:pt idx="77">
                  <c:v>43.898099999999999</c:v>
                </c:pt>
                <c:pt idx="78">
                  <c:v>43.689599999999999</c:v>
                </c:pt>
                <c:pt idx="79">
                  <c:v>43.540700000000001</c:v>
                </c:pt>
                <c:pt idx="80">
                  <c:v>43.382300000000001</c:v>
                </c:pt>
                <c:pt idx="81">
                  <c:v>43.1</c:v>
                </c:pt>
                <c:pt idx="82">
                  <c:v>42.7928</c:v>
                </c:pt>
                <c:pt idx="83">
                  <c:v>42.502800000000001</c:v>
                </c:pt>
                <c:pt idx="84">
                  <c:v>42.3247</c:v>
                </c:pt>
                <c:pt idx="85">
                  <c:v>42.057899999999997</c:v>
                </c:pt>
                <c:pt idx="86">
                  <c:v>41.858199999999997</c:v>
                </c:pt>
                <c:pt idx="87">
                  <c:v>41.719900000000003</c:v>
                </c:pt>
                <c:pt idx="88">
                  <c:v>41.670299999999997</c:v>
                </c:pt>
                <c:pt idx="89">
                  <c:v>41.717700000000001</c:v>
                </c:pt>
                <c:pt idx="90">
                  <c:v>41.854700000000001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7EC-4028-B32A-07F8217C86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3053024"/>
        <c:axId val="1093053504"/>
      </c:scatterChart>
      <c:valAx>
        <c:axId val="1093053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3053504"/>
        <c:crosses val="autoZero"/>
        <c:crossBetween val="midCat"/>
      </c:valAx>
      <c:valAx>
        <c:axId val="109305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3053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Engine Speed vs SFC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Data and Graphs'!$B$3:$B$93</c:f>
              <c:numCache>
                <c:formatCode>General</c:formatCode>
                <c:ptCount val="91"/>
                <c:pt idx="0">
                  <c:v>0.35577999999999999</c:v>
                </c:pt>
                <c:pt idx="1">
                  <c:v>0.348362</c:v>
                </c:pt>
                <c:pt idx="2">
                  <c:v>0.33620800000000001</c:v>
                </c:pt>
                <c:pt idx="3">
                  <c:v>0.32072899999999999</c:v>
                </c:pt>
                <c:pt idx="4">
                  <c:v>0.30971900000000002</c:v>
                </c:pt>
                <c:pt idx="5">
                  <c:v>0.30360100000000001</c:v>
                </c:pt>
                <c:pt idx="6">
                  <c:v>0.291074</c:v>
                </c:pt>
                <c:pt idx="7">
                  <c:v>0.27942099999999997</c:v>
                </c:pt>
                <c:pt idx="8">
                  <c:v>0.27322400000000002</c:v>
                </c:pt>
                <c:pt idx="9">
                  <c:v>0.26702500000000001</c:v>
                </c:pt>
                <c:pt idx="10">
                  <c:v>0.26561400000000002</c:v>
                </c:pt>
                <c:pt idx="11">
                  <c:v>0.26610400000000001</c:v>
                </c:pt>
                <c:pt idx="12">
                  <c:v>0.264768</c:v>
                </c:pt>
                <c:pt idx="13">
                  <c:v>0.263324</c:v>
                </c:pt>
                <c:pt idx="14">
                  <c:v>0.26114999999999999</c:v>
                </c:pt>
                <c:pt idx="15">
                  <c:v>0.26144800000000001</c:v>
                </c:pt>
                <c:pt idx="16">
                  <c:v>0.26519900000000002</c:v>
                </c:pt>
                <c:pt idx="17">
                  <c:v>0.26796199999999998</c:v>
                </c:pt>
                <c:pt idx="18">
                  <c:v>0.26852700000000002</c:v>
                </c:pt>
                <c:pt idx="19">
                  <c:v>0.26789800000000003</c:v>
                </c:pt>
                <c:pt idx="20">
                  <c:v>0.26782</c:v>
                </c:pt>
                <c:pt idx="21">
                  <c:v>0.26581100000000002</c:v>
                </c:pt>
                <c:pt idx="22">
                  <c:v>0.26389899999999999</c:v>
                </c:pt>
                <c:pt idx="23">
                  <c:v>0.26251799999999997</c:v>
                </c:pt>
                <c:pt idx="24">
                  <c:v>0.261793</c:v>
                </c:pt>
                <c:pt idx="25">
                  <c:v>0.26101400000000002</c:v>
                </c:pt>
                <c:pt idx="26">
                  <c:v>0.261266</c:v>
                </c:pt>
                <c:pt idx="27">
                  <c:v>0.26283600000000001</c:v>
                </c:pt>
                <c:pt idx="28">
                  <c:v>0.26381700000000002</c:v>
                </c:pt>
                <c:pt idx="29">
                  <c:v>0.26350200000000001</c:v>
                </c:pt>
                <c:pt idx="30">
                  <c:v>0.26435599999999998</c:v>
                </c:pt>
                <c:pt idx="31">
                  <c:v>0.265295</c:v>
                </c:pt>
                <c:pt idx="32">
                  <c:v>0.267683</c:v>
                </c:pt>
                <c:pt idx="33">
                  <c:v>0.26925900000000003</c:v>
                </c:pt>
                <c:pt idx="34">
                  <c:v>0.27107300000000001</c:v>
                </c:pt>
                <c:pt idx="35">
                  <c:v>0.27288099999999998</c:v>
                </c:pt>
                <c:pt idx="36">
                  <c:v>0.27282699999999999</c:v>
                </c:pt>
                <c:pt idx="37">
                  <c:v>0.273895</c:v>
                </c:pt>
                <c:pt idx="38">
                  <c:v>0.27715000000000001</c:v>
                </c:pt>
                <c:pt idx="39">
                  <c:v>0.28092800000000001</c:v>
                </c:pt>
                <c:pt idx="40">
                  <c:v>0.28551500000000002</c:v>
                </c:pt>
                <c:pt idx="41">
                  <c:v>0.29045700000000002</c:v>
                </c:pt>
                <c:pt idx="42">
                  <c:v>0.29293200000000003</c:v>
                </c:pt>
                <c:pt idx="43">
                  <c:v>0.29556900000000003</c:v>
                </c:pt>
                <c:pt idx="44">
                  <c:v>0.29573199999999999</c:v>
                </c:pt>
                <c:pt idx="45">
                  <c:v>0.296045</c:v>
                </c:pt>
                <c:pt idx="46">
                  <c:v>0.29430699999999999</c:v>
                </c:pt>
                <c:pt idx="47">
                  <c:v>0.292937</c:v>
                </c:pt>
                <c:pt idx="48">
                  <c:v>0.29272199999999998</c:v>
                </c:pt>
                <c:pt idx="49">
                  <c:v>0.29154600000000003</c:v>
                </c:pt>
                <c:pt idx="50">
                  <c:v>0.29278999999999999</c:v>
                </c:pt>
                <c:pt idx="51">
                  <c:v>0.29339900000000002</c:v>
                </c:pt>
                <c:pt idx="52">
                  <c:v>0.29728199999999999</c:v>
                </c:pt>
                <c:pt idx="53">
                  <c:v>0.29848400000000003</c:v>
                </c:pt>
                <c:pt idx="54">
                  <c:v>0.30055300000000001</c:v>
                </c:pt>
                <c:pt idx="55">
                  <c:v>0.29997400000000002</c:v>
                </c:pt>
                <c:pt idx="56">
                  <c:v>0.30099599999999999</c:v>
                </c:pt>
                <c:pt idx="57">
                  <c:v>0.30305700000000002</c:v>
                </c:pt>
                <c:pt idx="58">
                  <c:v>0.30453599999999997</c:v>
                </c:pt>
                <c:pt idx="59">
                  <c:v>0.308278</c:v>
                </c:pt>
                <c:pt idx="60">
                  <c:v>0.31032700000000002</c:v>
                </c:pt>
                <c:pt idx="61">
                  <c:v>0.31241099999999999</c:v>
                </c:pt>
                <c:pt idx="62">
                  <c:v>0.314303</c:v>
                </c:pt>
                <c:pt idx="63">
                  <c:v>0.31648300000000001</c:v>
                </c:pt>
                <c:pt idx="64">
                  <c:v>0.31734800000000002</c:v>
                </c:pt>
                <c:pt idx="65">
                  <c:v>0.31871699999999997</c:v>
                </c:pt>
                <c:pt idx="66">
                  <c:v>0.32099299999999997</c:v>
                </c:pt>
                <c:pt idx="67">
                  <c:v>0.32227099999999997</c:v>
                </c:pt>
                <c:pt idx="68">
                  <c:v>0.32233000000000001</c:v>
                </c:pt>
                <c:pt idx="69">
                  <c:v>0.32122400000000001</c:v>
                </c:pt>
                <c:pt idx="70">
                  <c:v>0.32241700000000001</c:v>
                </c:pt>
                <c:pt idx="71">
                  <c:v>0.322936</c:v>
                </c:pt>
                <c:pt idx="72">
                  <c:v>0.32394800000000001</c:v>
                </c:pt>
                <c:pt idx="73">
                  <c:v>0.32494099999999998</c:v>
                </c:pt>
                <c:pt idx="74">
                  <c:v>0.32597900000000002</c:v>
                </c:pt>
                <c:pt idx="75">
                  <c:v>0.328959</c:v>
                </c:pt>
                <c:pt idx="76">
                  <c:v>0.33108500000000002</c:v>
                </c:pt>
                <c:pt idx="77">
                  <c:v>0.334088</c:v>
                </c:pt>
                <c:pt idx="78">
                  <c:v>0.33718700000000001</c:v>
                </c:pt>
                <c:pt idx="79">
                  <c:v>0.33926800000000001</c:v>
                </c:pt>
                <c:pt idx="80">
                  <c:v>0.34111399999999997</c:v>
                </c:pt>
                <c:pt idx="81">
                  <c:v>0.34418900000000002</c:v>
                </c:pt>
                <c:pt idx="82">
                  <c:v>0.347134</c:v>
                </c:pt>
                <c:pt idx="83">
                  <c:v>0.35063699999999998</c:v>
                </c:pt>
                <c:pt idx="84">
                  <c:v>0.35361500000000001</c:v>
                </c:pt>
                <c:pt idx="85">
                  <c:v>0.35523900000000003</c:v>
                </c:pt>
                <c:pt idx="86">
                  <c:v>0.35754399999999997</c:v>
                </c:pt>
                <c:pt idx="87">
                  <c:v>0.35964099999999999</c:v>
                </c:pt>
                <c:pt idx="88">
                  <c:v>0.36560500000000001</c:v>
                </c:pt>
                <c:pt idx="89">
                  <c:v>0.37027900000000002</c:v>
                </c:pt>
                <c:pt idx="90">
                  <c:v>0.373224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D0-46FA-AD50-9AE57230D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0731679"/>
        <c:axId val="970728799"/>
      </c:scatterChart>
      <c:valAx>
        <c:axId val="970731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0728799"/>
        <c:crosses val="autoZero"/>
        <c:crossBetween val="midCat"/>
      </c:valAx>
      <c:valAx>
        <c:axId val="970728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073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Engine Speed vs 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Data and Graphs'!$C$3:$C$93</c:f>
              <c:numCache>
                <c:formatCode>General</c:formatCode>
                <c:ptCount val="91"/>
                <c:pt idx="0">
                  <c:v>83.646900000000002</c:v>
                </c:pt>
                <c:pt idx="1">
                  <c:v>83.995400000000004</c:v>
                </c:pt>
                <c:pt idx="2">
                  <c:v>84.620800000000003</c:v>
                </c:pt>
                <c:pt idx="3">
                  <c:v>85.301299999999998</c:v>
                </c:pt>
                <c:pt idx="4">
                  <c:v>86.455500000000001</c:v>
                </c:pt>
                <c:pt idx="5">
                  <c:v>87.834199999999996</c:v>
                </c:pt>
                <c:pt idx="6">
                  <c:v>89.425600000000003</c:v>
                </c:pt>
                <c:pt idx="7">
                  <c:v>91.193100000000001</c:v>
                </c:pt>
                <c:pt idx="8">
                  <c:v>92.947199999999995</c:v>
                </c:pt>
                <c:pt idx="9">
                  <c:v>94.260400000000004</c:v>
                </c:pt>
                <c:pt idx="10">
                  <c:v>95.259</c:v>
                </c:pt>
                <c:pt idx="11">
                  <c:v>95.9726</c:v>
                </c:pt>
                <c:pt idx="12">
                  <c:v>96.496700000000004</c:v>
                </c:pt>
                <c:pt idx="13">
                  <c:v>96.777199999999993</c:v>
                </c:pt>
                <c:pt idx="14">
                  <c:v>96.871399999999994</c:v>
                </c:pt>
                <c:pt idx="15">
                  <c:v>97.087500000000006</c:v>
                </c:pt>
                <c:pt idx="16">
                  <c:v>97.505300000000005</c:v>
                </c:pt>
                <c:pt idx="17">
                  <c:v>97.843800000000002</c:v>
                </c:pt>
                <c:pt idx="18">
                  <c:v>98.189899999999994</c:v>
                </c:pt>
                <c:pt idx="19">
                  <c:v>98.786199999999994</c:v>
                </c:pt>
                <c:pt idx="20">
                  <c:v>99.578000000000003</c:v>
                </c:pt>
                <c:pt idx="21">
                  <c:v>100.248</c:v>
                </c:pt>
                <c:pt idx="22">
                  <c:v>100.973</c:v>
                </c:pt>
                <c:pt idx="23">
                  <c:v>101.669</c:v>
                </c:pt>
                <c:pt idx="24">
                  <c:v>102.146</c:v>
                </c:pt>
                <c:pt idx="25">
                  <c:v>102.72499999999999</c:v>
                </c:pt>
                <c:pt idx="26">
                  <c:v>103.164</c:v>
                </c:pt>
                <c:pt idx="27">
                  <c:v>103.337</c:v>
                </c:pt>
                <c:pt idx="28">
                  <c:v>103.313</c:v>
                </c:pt>
                <c:pt idx="29">
                  <c:v>103.226</c:v>
                </c:pt>
                <c:pt idx="30">
                  <c:v>103.121</c:v>
                </c:pt>
                <c:pt idx="31">
                  <c:v>102.97499999999999</c:v>
                </c:pt>
                <c:pt idx="32">
                  <c:v>102.81699999999999</c:v>
                </c:pt>
                <c:pt idx="33">
                  <c:v>102.492</c:v>
                </c:pt>
                <c:pt idx="34">
                  <c:v>101.887</c:v>
                </c:pt>
                <c:pt idx="35">
                  <c:v>101.26</c:v>
                </c:pt>
                <c:pt idx="36">
                  <c:v>100.902</c:v>
                </c:pt>
                <c:pt idx="37">
                  <c:v>100.542</c:v>
                </c:pt>
                <c:pt idx="38">
                  <c:v>99.993399999999994</c:v>
                </c:pt>
                <c:pt idx="39">
                  <c:v>99.518799999999999</c:v>
                </c:pt>
                <c:pt idx="40">
                  <c:v>99.251800000000003</c:v>
                </c:pt>
                <c:pt idx="41">
                  <c:v>98.9268</c:v>
                </c:pt>
                <c:pt idx="42">
                  <c:v>98.793800000000005</c:v>
                </c:pt>
                <c:pt idx="43">
                  <c:v>98.634200000000007</c:v>
                </c:pt>
                <c:pt idx="44">
                  <c:v>98.551100000000005</c:v>
                </c:pt>
                <c:pt idx="45">
                  <c:v>98.748500000000007</c:v>
                </c:pt>
                <c:pt idx="46">
                  <c:v>99.2239</c:v>
                </c:pt>
                <c:pt idx="47">
                  <c:v>99.697100000000006</c:v>
                </c:pt>
                <c:pt idx="48">
                  <c:v>100.211</c:v>
                </c:pt>
                <c:pt idx="49">
                  <c:v>100.602</c:v>
                </c:pt>
                <c:pt idx="50">
                  <c:v>100.78700000000001</c:v>
                </c:pt>
                <c:pt idx="51">
                  <c:v>101.13</c:v>
                </c:pt>
                <c:pt idx="52">
                  <c:v>101.158</c:v>
                </c:pt>
                <c:pt idx="53">
                  <c:v>101.1</c:v>
                </c:pt>
                <c:pt idx="54">
                  <c:v>100.995</c:v>
                </c:pt>
                <c:pt idx="55">
                  <c:v>100.873</c:v>
                </c:pt>
                <c:pt idx="56">
                  <c:v>100.598</c:v>
                </c:pt>
                <c:pt idx="57">
                  <c:v>100.066</c:v>
                </c:pt>
                <c:pt idx="58">
                  <c:v>99.522099999999995</c:v>
                </c:pt>
                <c:pt idx="59">
                  <c:v>98.765000000000001</c:v>
                </c:pt>
                <c:pt idx="60">
                  <c:v>97.854299999999995</c:v>
                </c:pt>
                <c:pt idx="61">
                  <c:v>96.874799999999993</c:v>
                </c:pt>
                <c:pt idx="62">
                  <c:v>95.918899999999994</c:v>
                </c:pt>
                <c:pt idx="63">
                  <c:v>95.146699999999996</c:v>
                </c:pt>
                <c:pt idx="64">
                  <c:v>94.552199999999999</c:v>
                </c:pt>
                <c:pt idx="65">
                  <c:v>93.922700000000006</c:v>
                </c:pt>
                <c:pt idx="66">
                  <c:v>93.424999999999997</c:v>
                </c:pt>
                <c:pt idx="67">
                  <c:v>93.103099999999998</c:v>
                </c:pt>
                <c:pt idx="68">
                  <c:v>92.930899999999994</c:v>
                </c:pt>
                <c:pt idx="69">
                  <c:v>92.8202</c:v>
                </c:pt>
                <c:pt idx="70">
                  <c:v>92.438500000000005</c:v>
                </c:pt>
                <c:pt idx="71">
                  <c:v>92.066699999999997</c:v>
                </c:pt>
                <c:pt idx="72">
                  <c:v>91.406899999999993</c:v>
                </c:pt>
                <c:pt idx="73">
                  <c:v>90.552700000000002</c:v>
                </c:pt>
                <c:pt idx="74">
                  <c:v>89.619699999999995</c:v>
                </c:pt>
                <c:pt idx="75">
                  <c:v>88.533799999999999</c:v>
                </c:pt>
                <c:pt idx="76">
                  <c:v>87.278800000000004</c:v>
                </c:pt>
                <c:pt idx="77">
                  <c:v>85.907499999999999</c:v>
                </c:pt>
                <c:pt idx="78">
                  <c:v>84.626499999999993</c:v>
                </c:pt>
                <c:pt idx="79">
                  <c:v>83.485900000000001</c:v>
                </c:pt>
                <c:pt idx="80">
                  <c:v>82.351100000000002</c:v>
                </c:pt>
                <c:pt idx="81">
                  <c:v>81.005899999999997</c:v>
                </c:pt>
                <c:pt idx="82">
                  <c:v>79.639899999999997</c:v>
                </c:pt>
                <c:pt idx="83">
                  <c:v>78.331599999999995</c:v>
                </c:pt>
                <c:pt idx="84">
                  <c:v>77.252799999999993</c:v>
                </c:pt>
                <c:pt idx="85">
                  <c:v>76.034499999999994</c:v>
                </c:pt>
                <c:pt idx="86">
                  <c:v>74.959500000000006</c:v>
                </c:pt>
                <c:pt idx="87">
                  <c:v>74.016099999999994</c:v>
                </c:pt>
                <c:pt idx="88">
                  <c:v>73.255399999999995</c:v>
                </c:pt>
                <c:pt idx="89">
                  <c:v>72.709299999999999</c:v>
                </c:pt>
                <c:pt idx="90">
                  <c:v>72.434299999999993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72-4A57-B79D-98F4D92DA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7577167"/>
        <c:axId val="1077577647"/>
      </c:scatterChart>
      <c:valAx>
        <c:axId val="10775771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577647"/>
        <c:crosses val="autoZero"/>
        <c:crossBetween val="midCat"/>
      </c:valAx>
      <c:valAx>
        <c:axId val="1077577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5771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</xdr:colOff>
      <xdr:row>1</xdr:row>
      <xdr:rowOff>133350</xdr:rowOff>
    </xdr:from>
    <xdr:to>
      <xdr:col>11</xdr:col>
      <xdr:colOff>320040</xdr:colOff>
      <xdr:row>16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9A1E25-4498-0AA9-8E64-B5DDD6F2F4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601980</xdr:colOff>
      <xdr:row>17</xdr:row>
      <xdr:rowOff>118110</xdr:rowOff>
    </xdr:from>
    <xdr:to>
      <xdr:col>11</xdr:col>
      <xdr:colOff>297180</xdr:colOff>
      <xdr:row>32</xdr:row>
      <xdr:rowOff>118110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B012B5F-F5FA-E238-0C93-5950D1D6CA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30480</xdr:colOff>
      <xdr:row>33</xdr:row>
      <xdr:rowOff>140970</xdr:rowOff>
    </xdr:from>
    <xdr:to>
      <xdr:col>11</xdr:col>
      <xdr:colOff>335280</xdr:colOff>
      <xdr:row>48</xdr:row>
      <xdr:rowOff>140970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BD94969-9BF8-1768-2EE2-1A67D2A099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0.41333</cdr:x>
      <cdr:y>0.88333</cdr:y>
    </cdr:from>
    <cdr:to>
      <cdr:x>0.66269</cdr:x>
      <cdr:y>0.98556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58582CDD-84FB-7B9B-02A6-F94EBE105A2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1889760" y="2423160"/>
          <a:ext cx="1140051" cy="280440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opLeftCell="L1" zoomScaleNormal="100" workbookViewId="0">
      <selection activeCell="N6" sqref="N6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1.33203125" style="1" bestFit="1" customWidth="1"/>
    <col min="5" max="5" width="12" bestFit="1" customWidth="1"/>
    <col min="6" max="6" width="14.5546875" bestFit="1" customWidth="1"/>
    <col min="7" max="8" width="9.109375" style="1"/>
    <col min="9" max="9" width="15.109375" style="1" bestFit="1" customWidth="1"/>
    <col min="10" max="10" width="13.21875" bestFit="1" customWidth="1"/>
    <col min="11" max="11" width="22.6640625" bestFit="1" customWidth="1"/>
    <col min="12" max="12" width="15" bestFit="1" customWidth="1"/>
    <col min="13" max="13" width="12" customWidth="1"/>
    <col min="14" max="14" width="22.6640625" bestFit="1" customWidth="1"/>
  </cols>
  <sheetData>
    <row r="1" spans="1:15" x14ac:dyDescent="0.3">
      <c r="A1"/>
      <c r="B1"/>
      <c r="D1" s="6" t="s">
        <v>28</v>
      </c>
      <c r="E1" s="6" t="s">
        <v>31</v>
      </c>
      <c r="F1" s="6" t="s">
        <v>30</v>
      </c>
      <c r="G1" s="6" t="s">
        <v>0</v>
      </c>
      <c r="H1" s="6" t="s">
        <v>1</v>
      </c>
      <c r="I1" s="6" t="s">
        <v>15</v>
      </c>
      <c r="J1" s="6" t="s">
        <v>2</v>
      </c>
      <c r="K1" s="6" t="s">
        <v>34</v>
      </c>
      <c r="L1" s="6" t="s">
        <v>37</v>
      </c>
      <c r="M1" s="4"/>
      <c r="N1" s="6" t="s">
        <v>26</v>
      </c>
    </row>
    <row r="2" spans="1:15" x14ac:dyDescent="0.3">
      <c r="C2" s="1"/>
      <c r="D2" s="16" t="s">
        <v>29</v>
      </c>
      <c r="E2" s="6" t="s">
        <v>27</v>
      </c>
      <c r="F2" s="15" t="s">
        <v>27</v>
      </c>
      <c r="G2" s="6" t="s">
        <v>3</v>
      </c>
      <c r="H2" s="6" t="s">
        <v>4</v>
      </c>
      <c r="I2" s="6" t="s">
        <v>16</v>
      </c>
      <c r="J2" s="6" t="s">
        <v>5</v>
      </c>
      <c r="K2" s="6" t="s">
        <v>36</v>
      </c>
      <c r="L2" s="6" t="s">
        <v>38</v>
      </c>
      <c r="N2" s="6" t="s">
        <v>4</v>
      </c>
    </row>
    <row r="3" spans="1:15" x14ac:dyDescent="0.3">
      <c r="C3" s="1"/>
      <c r="D3" s="5">
        <v>1590</v>
      </c>
      <c r="E3" s="5">
        <v>75</v>
      </c>
      <c r="F3" s="5">
        <v>90</v>
      </c>
      <c r="G3" s="5">
        <v>1018.9</v>
      </c>
      <c r="H3" s="5">
        <v>46</v>
      </c>
      <c r="I3" s="5">
        <v>0.81577599999999995</v>
      </c>
      <c r="J3" s="5">
        <v>27</v>
      </c>
      <c r="K3" s="5">
        <v>45000</v>
      </c>
      <c r="L3" s="5">
        <v>0.74</v>
      </c>
      <c r="M3" t="s">
        <v>35</v>
      </c>
      <c r="N3" s="5">
        <f>AVERAGE(N6:N96)</f>
        <v>27.228243775816654</v>
      </c>
    </row>
    <row r="4" spans="1:15" x14ac:dyDescent="0.3">
      <c r="A4" s="2" t="s">
        <v>6</v>
      </c>
      <c r="B4" s="2" t="s">
        <v>7</v>
      </c>
      <c r="C4" s="2" t="s">
        <v>8</v>
      </c>
      <c r="D4" s="2" t="s">
        <v>9</v>
      </c>
      <c r="E4" s="9" t="s">
        <v>13</v>
      </c>
      <c r="F4" s="9" t="s">
        <v>13</v>
      </c>
      <c r="G4" s="11" t="s">
        <v>17</v>
      </c>
      <c r="H4" s="11" t="s">
        <v>21</v>
      </c>
      <c r="I4" s="11" t="s">
        <v>22</v>
      </c>
      <c r="J4" s="13" t="s">
        <v>19</v>
      </c>
      <c r="K4" s="17" t="s">
        <v>39</v>
      </c>
      <c r="L4" s="7" t="s">
        <v>20</v>
      </c>
      <c r="M4" s="7" t="s">
        <v>20</v>
      </c>
      <c r="N4" s="18" t="s">
        <v>25</v>
      </c>
      <c r="O4" s="4"/>
    </row>
    <row r="5" spans="1:15" x14ac:dyDescent="0.3">
      <c r="A5" s="2" t="s">
        <v>10</v>
      </c>
      <c r="B5" s="2" t="s">
        <v>11</v>
      </c>
      <c r="C5" s="2" t="s">
        <v>12</v>
      </c>
      <c r="D5" s="2" t="s">
        <v>9</v>
      </c>
      <c r="E5" s="9" t="s">
        <v>14</v>
      </c>
      <c r="F5" s="9" t="s">
        <v>18</v>
      </c>
      <c r="G5" s="12"/>
      <c r="H5" s="11" t="s">
        <v>23</v>
      </c>
      <c r="I5" s="11" t="s">
        <v>23</v>
      </c>
      <c r="J5" s="13" t="s">
        <v>24</v>
      </c>
      <c r="K5" s="13" t="s">
        <v>40</v>
      </c>
      <c r="L5" s="7" t="s">
        <v>32</v>
      </c>
      <c r="M5" s="7" t="s">
        <v>33</v>
      </c>
      <c r="N5" s="18" t="s">
        <v>4</v>
      </c>
    </row>
    <row r="6" spans="1:15" x14ac:dyDescent="0.3">
      <c r="A6" s="3">
        <v>102.27500000000001</v>
      </c>
      <c r="B6" s="3">
        <v>1000</v>
      </c>
      <c r="C6" s="3">
        <v>7.0400000000000004E-2</v>
      </c>
      <c r="D6" s="3">
        <v>1.2658</v>
      </c>
      <c r="E6" s="10">
        <f t="shared" ref="E6:E37" si="0">A6*$I$3</f>
        <v>83.433490399999997</v>
      </c>
      <c r="F6" s="10">
        <f>E6*0.73756</f>
        <v>61.537205179423999</v>
      </c>
      <c r="G6" s="12">
        <f>(F6*B6)/5252</f>
        <v>11.71690883081188</v>
      </c>
      <c r="H6" s="12">
        <f>(E6*B6)/9549</f>
        <v>8.7374060529898419</v>
      </c>
      <c r="I6" s="12">
        <f>H6*((1.01325/($G$3/1000))*(SQRT(($J$3+273)/293)))</f>
        <v>8.792135781066758</v>
      </c>
      <c r="J6" s="14">
        <f>(C6*0.75*60)/I6</f>
        <v>0.36032200581138246</v>
      </c>
      <c r="K6" s="14">
        <f>(C6*$L$3)*$K$3</f>
        <v>2344.3200000000002</v>
      </c>
      <c r="L6" s="8">
        <f>((2*PI())*E6)/($D$3/1000)*0.0980665</f>
        <v>32.332838431553434</v>
      </c>
      <c r="M6" s="8">
        <f>L6*100</f>
        <v>3233.2838431553432</v>
      </c>
      <c r="N6" s="19">
        <f>((I6*60)/K6)*100</f>
        <v>22.502395017062753</v>
      </c>
    </row>
    <row r="7" spans="1:15" x14ac:dyDescent="0.3">
      <c r="A7" s="3">
        <v>102.756</v>
      </c>
      <c r="B7" s="3">
        <f t="shared" ref="B7:B38" si="1">B6+50</f>
        <v>1050</v>
      </c>
      <c r="C7" s="3">
        <v>7.2400000000000006E-2</v>
      </c>
      <c r="D7" s="3">
        <v>1.26783</v>
      </c>
      <c r="E7" s="10">
        <f t="shared" si="0"/>
        <v>83.825878656</v>
      </c>
      <c r="F7" s="10">
        <f t="shared" ref="F7:F70" si="2">E7*0.73756</f>
        <v>61.826615061519362</v>
      </c>
      <c r="G7" s="12">
        <f t="shared" ref="G7:G70" si="3">(F7*B7)/5252</f>
        <v>12.360614206891723</v>
      </c>
      <c r="H7" s="12">
        <f t="shared" ref="H7:H70" si="4">(E7*B7)/9549</f>
        <v>9.2174230378887856</v>
      </c>
      <c r="I7" s="12">
        <f t="shared" ref="I7:I70" si="5">H7*((1.01325/($G$3/1000))*(SQRT(($J$3+273)/293)))</f>
        <v>9.2751595163555187</v>
      </c>
      <c r="J7" s="14">
        <f t="shared" ref="J7:J70" si="6">(C7*0.75*60)/I7</f>
        <v>0.35126080519207753</v>
      </c>
      <c r="K7" s="14">
        <f t="shared" ref="K7:K70" si="7">(C7*$L$3)*$K$3</f>
        <v>2410.92</v>
      </c>
      <c r="L7" s="8">
        <f t="shared" ref="L7:L70" si="8">((2*PI())*E7)/($D$3/1000)*0.0980665</f>
        <v>32.484899984089019</v>
      </c>
      <c r="M7" s="8">
        <f t="shared" ref="M7:M70" si="9">L7*100</f>
        <v>3248.489998408902</v>
      </c>
      <c r="N7" s="19">
        <f t="shared" ref="N7:N70" si="10">((I7*60)/K7)*100</f>
        <v>23.082871724542127</v>
      </c>
    </row>
    <row r="8" spans="1:15" x14ac:dyDescent="0.3">
      <c r="A8" s="3">
        <v>103.68899999999999</v>
      </c>
      <c r="B8" s="3">
        <f t="shared" si="1"/>
        <v>1100</v>
      </c>
      <c r="C8" s="3">
        <v>7.3700000000000002E-2</v>
      </c>
      <c r="D8" s="3">
        <v>1.2734399999999999</v>
      </c>
      <c r="E8" s="10">
        <f t="shared" si="0"/>
        <v>84.586997663999995</v>
      </c>
      <c r="F8" s="10">
        <f t="shared" si="2"/>
        <v>62.387985997059836</v>
      </c>
      <c r="G8" s="12">
        <f t="shared" si="3"/>
        <v>13.066790669605069</v>
      </c>
      <c r="H8" s="12">
        <f t="shared" si="4"/>
        <v>9.7440252833176242</v>
      </c>
      <c r="I8" s="12">
        <f t="shared" si="5"/>
        <v>9.8050603148700475</v>
      </c>
      <c r="J8" s="14">
        <f t="shared" si="6"/>
        <v>0.33824371227684347</v>
      </c>
      <c r="K8" s="14">
        <f t="shared" si="7"/>
        <v>2454.21</v>
      </c>
      <c r="L8" s="8">
        <f t="shared" si="8"/>
        <v>32.779855136928312</v>
      </c>
      <c r="M8" s="8">
        <f t="shared" si="9"/>
        <v>3277.9855136928313</v>
      </c>
      <c r="N8" s="19">
        <f t="shared" si="10"/>
        <v>23.971201278301486</v>
      </c>
    </row>
    <row r="9" spans="1:15" x14ac:dyDescent="0.3">
      <c r="A9" s="3">
        <v>104.209</v>
      </c>
      <c r="B9" s="3">
        <f t="shared" si="1"/>
        <v>1150</v>
      </c>
      <c r="C9" s="3">
        <v>7.2800000000000004E-2</v>
      </c>
      <c r="D9" s="3">
        <v>1.2847599999999999</v>
      </c>
      <c r="E9" s="10">
        <f t="shared" si="0"/>
        <v>85.011201184000001</v>
      </c>
      <c r="F9" s="10">
        <f t="shared" si="2"/>
        <v>62.700861545271039</v>
      </c>
      <c r="G9" s="12">
        <f t="shared" si="3"/>
        <v>13.729244245442061</v>
      </c>
      <c r="H9" s="12">
        <f t="shared" si="4"/>
        <v>10.238022972206513</v>
      </c>
      <c r="I9" s="12">
        <f t="shared" si="5"/>
        <v>10.30215232706491</v>
      </c>
      <c r="J9" s="14">
        <f t="shared" si="6"/>
        <v>0.31799180365384239</v>
      </c>
      <c r="K9" s="14">
        <f t="shared" si="7"/>
        <v>2424.2400000000002</v>
      </c>
      <c r="L9" s="8">
        <f t="shared" si="8"/>
        <v>32.944246004534357</v>
      </c>
      <c r="M9" s="8">
        <f t="shared" si="9"/>
        <v>3294.4246004534357</v>
      </c>
      <c r="N9" s="19">
        <f t="shared" si="10"/>
        <v>25.497852507338159</v>
      </c>
    </row>
    <row r="10" spans="1:15" x14ac:dyDescent="0.3">
      <c r="A10" s="3">
        <v>105.81100000000001</v>
      </c>
      <c r="B10" s="3">
        <f t="shared" si="1"/>
        <v>1200</v>
      </c>
      <c r="C10" s="3">
        <v>7.4399999999999994E-2</v>
      </c>
      <c r="D10" s="3">
        <v>1.2918099999999999</v>
      </c>
      <c r="E10" s="10">
        <f t="shared" si="0"/>
        <v>86.318074335999995</v>
      </c>
      <c r="F10" s="10">
        <f t="shared" si="2"/>
        <v>63.664758907260158</v>
      </c>
      <c r="G10" s="12">
        <f t="shared" si="3"/>
        <v>14.546403406076198</v>
      </c>
      <c r="H10" s="12">
        <f t="shared" si="4"/>
        <v>10.847386030285893</v>
      </c>
      <c r="I10" s="12">
        <f t="shared" si="5"/>
        <v>10.915332338856471</v>
      </c>
      <c r="J10" s="14">
        <f t="shared" si="6"/>
        <v>0.30672451337846746</v>
      </c>
      <c r="K10" s="14">
        <f t="shared" si="7"/>
        <v>2477.5199999999995</v>
      </c>
      <c r="L10" s="8">
        <f t="shared" si="8"/>
        <v>33.450696331274507</v>
      </c>
      <c r="M10" s="8">
        <f t="shared" si="9"/>
        <v>3345.0696331274507</v>
      </c>
      <c r="N10" s="19">
        <f t="shared" si="10"/>
        <v>26.434496606743373</v>
      </c>
    </row>
    <row r="11" spans="1:15" x14ac:dyDescent="0.3">
      <c r="A11" s="3">
        <v>107.51</v>
      </c>
      <c r="B11" s="3">
        <f t="shared" si="1"/>
        <v>1250</v>
      </c>
      <c r="C11" s="3">
        <v>7.8950000000000006E-2</v>
      </c>
      <c r="D11" s="3">
        <v>1.2972900000000001</v>
      </c>
      <c r="E11" s="10">
        <f t="shared" si="0"/>
        <v>87.704077760000004</v>
      </c>
      <c r="F11" s="10">
        <f t="shared" si="2"/>
        <v>64.687019592665607</v>
      </c>
      <c r="G11" s="12">
        <f t="shared" si="3"/>
        <v>15.395806262534654</v>
      </c>
      <c r="H11" s="12">
        <f t="shared" si="4"/>
        <v>11.480793507173527</v>
      </c>
      <c r="I11" s="12">
        <f t="shared" si="5"/>
        <v>11.552707379888624</v>
      </c>
      <c r="J11" s="14">
        <f t="shared" si="6"/>
        <v>0.3075253170685131</v>
      </c>
      <c r="K11" s="14">
        <f t="shared" si="7"/>
        <v>2629.0350000000003</v>
      </c>
      <c r="L11" s="8">
        <f t="shared" si="8"/>
        <v>33.987811877548857</v>
      </c>
      <c r="M11" s="8">
        <f t="shared" si="9"/>
        <v>3398.7811877548857</v>
      </c>
      <c r="N11" s="19">
        <f t="shared" si="10"/>
        <v>26.365660510161231</v>
      </c>
    </row>
    <row r="12" spans="1:15" x14ac:dyDescent="0.3">
      <c r="A12" s="3">
        <v>109.488</v>
      </c>
      <c r="B12" s="3">
        <f t="shared" si="1"/>
        <v>1300</v>
      </c>
      <c r="C12" s="3">
        <v>7.9000000000000001E-2</v>
      </c>
      <c r="D12" s="3">
        <v>1.29895</v>
      </c>
      <c r="E12" s="10">
        <f t="shared" si="0"/>
        <v>89.317682687999991</v>
      </c>
      <c r="F12" s="10">
        <f t="shared" si="2"/>
        <v>65.877150043361269</v>
      </c>
      <c r="G12" s="12">
        <f t="shared" si="3"/>
        <v>16.30622525825774</v>
      </c>
      <c r="H12" s="12">
        <f t="shared" si="4"/>
        <v>12.159701277034243</v>
      </c>
      <c r="I12" s="12">
        <f t="shared" si="5"/>
        <v>12.235867720524743</v>
      </c>
      <c r="J12" s="14">
        <f t="shared" si="6"/>
        <v>0.29053926384287043</v>
      </c>
      <c r="K12" s="14">
        <f t="shared" si="7"/>
        <v>2630.7</v>
      </c>
      <c r="L12" s="8">
        <f t="shared" si="8"/>
        <v>34.613129447019531</v>
      </c>
      <c r="M12" s="8">
        <f t="shared" si="9"/>
        <v>3461.3129447019533</v>
      </c>
      <c r="N12" s="19">
        <f t="shared" si="10"/>
        <v>27.907099373987325</v>
      </c>
    </row>
    <row r="13" spans="1:15" x14ac:dyDescent="0.3">
      <c r="A13" s="3">
        <v>111.797</v>
      </c>
      <c r="B13" s="3">
        <f t="shared" si="1"/>
        <v>1350</v>
      </c>
      <c r="C13" s="3">
        <v>7.9600000000000004E-2</v>
      </c>
      <c r="D13" s="3">
        <v>1.2946899999999999</v>
      </c>
      <c r="E13" s="10">
        <f t="shared" si="0"/>
        <v>91.201309471999991</v>
      </c>
      <c r="F13" s="10">
        <f t="shared" si="2"/>
        <v>67.266437814168313</v>
      </c>
      <c r="G13" s="12">
        <f t="shared" si="3"/>
        <v>17.290497153299167</v>
      </c>
      <c r="H13" s="12">
        <f t="shared" si="4"/>
        <v>12.893681829217718</v>
      </c>
      <c r="I13" s="12">
        <f t="shared" si="5"/>
        <v>12.974445810672131</v>
      </c>
      <c r="J13" s="14">
        <f t="shared" si="6"/>
        <v>0.27608115616419054</v>
      </c>
      <c r="K13" s="14">
        <f t="shared" si="7"/>
        <v>2650.6800000000003</v>
      </c>
      <c r="L13" s="8">
        <f t="shared" si="8"/>
        <v>35.343088126447121</v>
      </c>
      <c r="M13" s="8">
        <f t="shared" si="9"/>
        <v>3534.3088126447119</v>
      </c>
      <c r="N13" s="19">
        <f t="shared" si="10"/>
        <v>29.368567636996083</v>
      </c>
    </row>
    <row r="14" spans="1:15" x14ac:dyDescent="0.3">
      <c r="A14" s="3">
        <v>114.268</v>
      </c>
      <c r="B14" s="3">
        <f t="shared" si="1"/>
        <v>1400</v>
      </c>
      <c r="C14" s="3">
        <v>8.3500000000000005E-2</v>
      </c>
      <c r="D14" s="3">
        <v>1.2855000000000001</v>
      </c>
      <c r="E14" s="10">
        <f t="shared" si="0"/>
        <v>93.217091967999991</v>
      </c>
      <c r="F14" s="10">
        <f t="shared" si="2"/>
        <v>68.753198351918073</v>
      </c>
      <c r="G14" s="12">
        <f t="shared" si="3"/>
        <v>18.327204435012433</v>
      </c>
      <c r="H14" s="12">
        <f t="shared" si="4"/>
        <v>13.666763928704576</v>
      </c>
      <c r="I14" s="12">
        <f t="shared" si="5"/>
        <v>13.752370374024061</v>
      </c>
      <c r="J14" s="14">
        <f t="shared" si="6"/>
        <v>0.27322562567812253</v>
      </c>
      <c r="K14" s="14">
        <f t="shared" si="7"/>
        <v>2780.55</v>
      </c>
      <c r="L14" s="8">
        <f t="shared" si="8"/>
        <v>36.124260883859662</v>
      </c>
      <c r="M14" s="8">
        <f t="shared" si="9"/>
        <v>3612.4260883859661</v>
      </c>
      <c r="N14" s="19">
        <f t="shared" si="10"/>
        <v>29.675503855044639</v>
      </c>
    </row>
    <row r="15" spans="1:15" x14ac:dyDescent="0.3">
      <c r="A15" s="3">
        <v>115.783</v>
      </c>
      <c r="B15" s="3">
        <f t="shared" si="1"/>
        <v>1450</v>
      </c>
      <c r="C15" s="3">
        <v>8.4699999999999998E-2</v>
      </c>
      <c r="D15" s="3">
        <v>1.2781800000000001</v>
      </c>
      <c r="E15" s="10">
        <f t="shared" si="0"/>
        <v>94.452992607999988</v>
      </c>
      <c r="F15" s="10">
        <f t="shared" si="2"/>
        <v>69.664749227956477</v>
      </c>
      <c r="G15" s="12">
        <f t="shared" si="3"/>
        <v>19.233413248388594</v>
      </c>
      <c r="H15" s="12">
        <f t="shared" si="4"/>
        <v>14.34253212709184</v>
      </c>
      <c r="I15" s="12">
        <f t="shared" si="5"/>
        <v>14.432371477408122</v>
      </c>
      <c r="J15" s="14">
        <f t="shared" si="6"/>
        <v>0.26409381202294957</v>
      </c>
      <c r="K15" s="14">
        <f t="shared" si="7"/>
        <v>2820.5099999999998</v>
      </c>
      <c r="L15" s="8">
        <f t="shared" si="8"/>
        <v>36.603207353904189</v>
      </c>
      <c r="M15" s="8">
        <f t="shared" si="9"/>
        <v>3660.320735390419</v>
      </c>
      <c r="N15" s="19">
        <f t="shared" si="10"/>
        <v>30.701620935380035</v>
      </c>
    </row>
    <row r="16" spans="1:15" x14ac:dyDescent="0.3">
      <c r="A16" s="3">
        <v>116.985</v>
      </c>
      <c r="B16" s="3">
        <f t="shared" si="1"/>
        <v>1500</v>
      </c>
      <c r="C16" s="3">
        <v>8.8650000000000007E-2</v>
      </c>
      <c r="D16" s="3">
        <v>1.2795000000000001</v>
      </c>
      <c r="E16" s="10">
        <f t="shared" si="0"/>
        <v>95.43355536</v>
      </c>
      <c r="F16" s="10">
        <f t="shared" si="2"/>
        <v>70.387973091321598</v>
      </c>
      <c r="G16" s="12">
        <f t="shared" si="3"/>
        <v>20.103191096150496</v>
      </c>
      <c r="H16" s="12">
        <f t="shared" si="4"/>
        <v>14.99113342130066</v>
      </c>
      <c r="I16" s="12">
        <f t="shared" si="5"/>
        <v>15.085035507427445</v>
      </c>
      <c r="J16" s="14">
        <f t="shared" si="6"/>
        <v>0.26445081935907983</v>
      </c>
      <c r="K16" s="14">
        <f t="shared" si="7"/>
        <v>2952.0450000000001</v>
      </c>
      <c r="L16" s="8">
        <f t="shared" si="8"/>
        <v>36.983203167101223</v>
      </c>
      <c r="M16" s="8">
        <f t="shared" si="9"/>
        <v>3698.3203167101224</v>
      </c>
      <c r="N16" s="19">
        <f t="shared" si="10"/>
        <v>30.660173894559424</v>
      </c>
    </row>
    <row r="17" spans="1:14" x14ac:dyDescent="0.3">
      <c r="A17" s="3">
        <v>117.788</v>
      </c>
      <c r="B17" s="3">
        <f t="shared" si="1"/>
        <v>1550</v>
      </c>
      <c r="C17" s="3">
        <v>9.3200000000000005E-2</v>
      </c>
      <c r="D17" s="3">
        <v>1.27766</v>
      </c>
      <c r="E17" s="10">
        <f t="shared" si="0"/>
        <v>96.088623487999996</v>
      </c>
      <c r="F17" s="10">
        <f t="shared" si="2"/>
        <v>70.87112513980928</v>
      </c>
      <c r="G17" s="12">
        <f t="shared" si="3"/>
        <v>20.915888036310811</v>
      </c>
      <c r="H17" s="12">
        <f t="shared" si="4"/>
        <v>15.597168960770761</v>
      </c>
      <c r="I17" s="12">
        <f t="shared" si="5"/>
        <v>15.694867157560022</v>
      </c>
      <c r="J17" s="14">
        <f t="shared" si="6"/>
        <v>0.2672211212682869</v>
      </c>
      <c r="K17" s="14">
        <f t="shared" si="7"/>
        <v>3103.56</v>
      </c>
      <c r="L17" s="8">
        <f t="shared" si="8"/>
        <v>37.237060603039012</v>
      </c>
      <c r="M17" s="8">
        <f t="shared" si="9"/>
        <v>3723.7060603039013</v>
      </c>
      <c r="N17" s="19">
        <f t="shared" si="10"/>
        <v>30.34231751451885</v>
      </c>
    </row>
    <row r="18" spans="1:14" x14ac:dyDescent="0.3">
      <c r="A18" s="3">
        <v>118.471</v>
      </c>
      <c r="B18" s="3">
        <f t="shared" si="1"/>
        <v>1600</v>
      </c>
      <c r="C18" s="3">
        <v>9.5899999999999999E-2</v>
      </c>
      <c r="D18" s="3">
        <v>1.2823500000000001</v>
      </c>
      <c r="E18" s="10">
        <f t="shared" si="0"/>
        <v>96.645798495999998</v>
      </c>
      <c r="F18" s="10">
        <f t="shared" si="2"/>
        <v>71.282075138709757</v>
      </c>
      <c r="G18" s="12">
        <f t="shared" si="3"/>
        <v>21.71578831339216</v>
      </c>
      <c r="H18" s="12">
        <f t="shared" si="4"/>
        <v>16.19366191157189</v>
      </c>
      <c r="I18" s="12">
        <f t="shared" si="5"/>
        <v>16.295096445759135</v>
      </c>
      <c r="J18" s="14">
        <f t="shared" si="6"/>
        <v>0.26483427173105972</v>
      </c>
      <c r="K18" s="14">
        <f t="shared" si="7"/>
        <v>3193.4700000000003</v>
      </c>
      <c r="L18" s="8">
        <f t="shared" si="8"/>
        <v>37.452981684913873</v>
      </c>
      <c r="M18" s="8">
        <f t="shared" si="9"/>
        <v>3745.2981684913871</v>
      </c>
      <c r="N18" s="19">
        <f t="shared" si="10"/>
        <v>30.615781164236651</v>
      </c>
    </row>
    <row r="19" spans="1:14" x14ac:dyDescent="0.3">
      <c r="A19" s="3">
        <v>118.77200000000001</v>
      </c>
      <c r="B19" s="3">
        <f t="shared" si="1"/>
        <v>1650</v>
      </c>
      <c r="C19" s="3">
        <v>9.8750000000000004E-2</v>
      </c>
      <c r="D19" s="3">
        <v>1.2902800000000001</v>
      </c>
      <c r="E19" s="10">
        <f t="shared" si="0"/>
        <v>96.891347072000002</v>
      </c>
      <c r="F19" s="10">
        <f t="shared" si="2"/>
        <v>71.463181946424328</v>
      </c>
      <c r="G19" s="12">
        <f t="shared" si="3"/>
        <v>22.45130430533133</v>
      </c>
      <c r="H19" s="12">
        <f t="shared" si="4"/>
        <v>16.742142912221176</v>
      </c>
      <c r="I19" s="12">
        <f t="shared" si="5"/>
        <v>16.847013044552636</v>
      </c>
      <c r="J19" s="14">
        <f t="shared" si="6"/>
        <v>0.263770793567282</v>
      </c>
      <c r="K19" s="14">
        <f t="shared" si="7"/>
        <v>3288.375</v>
      </c>
      <c r="L19" s="8">
        <f t="shared" si="8"/>
        <v>37.548138706355061</v>
      </c>
      <c r="M19" s="8">
        <f t="shared" si="9"/>
        <v>3754.8138706355062</v>
      </c>
      <c r="N19" s="19">
        <f t="shared" si="10"/>
        <v>30.73921869230724</v>
      </c>
    </row>
    <row r="20" spans="1:14" x14ac:dyDescent="0.3">
      <c r="A20" s="3">
        <v>118.65600000000001</v>
      </c>
      <c r="B20" s="3">
        <f t="shared" si="1"/>
        <v>1700</v>
      </c>
      <c r="C20" s="3">
        <v>0.10005</v>
      </c>
      <c r="D20" s="3">
        <v>1.29942</v>
      </c>
      <c r="E20" s="10">
        <f t="shared" si="0"/>
        <v>96.796717055999991</v>
      </c>
      <c r="F20" s="10">
        <f t="shared" si="2"/>
        <v>71.393386631823347</v>
      </c>
      <c r="G20" s="12">
        <f t="shared" si="3"/>
        <v>23.109055078846094</v>
      </c>
      <c r="H20" s="12">
        <f t="shared" si="4"/>
        <v>17.232633678416587</v>
      </c>
      <c r="I20" s="12">
        <f t="shared" si="5"/>
        <v>17.340576167245533</v>
      </c>
      <c r="J20" s="14">
        <f t="shared" si="6"/>
        <v>0.25963670160535163</v>
      </c>
      <c r="K20" s="14">
        <f t="shared" si="7"/>
        <v>3331.6650000000004</v>
      </c>
      <c r="L20" s="8">
        <f t="shared" si="8"/>
        <v>37.51146689742756</v>
      </c>
      <c r="M20" s="8">
        <f t="shared" si="9"/>
        <v>3751.1466897427558</v>
      </c>
      <c r="N20" s="19">
        <f t="shared" si="10"/>
        <v>31.228667048899929</v>
      </c>
    </row>
    <row r="21" spans="1:14" x14ac:dyDescent="0.3">
      <c r="A21" s="3">
        <v>118.861</v>
      </c>
      <c r="B21" s="3">
        <f t="shared" si="1"/>
        <v>1750</v>
      </c>
      <c r="C21" s="3">
        <v>0.10305</v>
      </c>
      <c r="D21" s="3">
        <v>1.31053</v>
      </c>
      <c r="E21" s="10">
        <f t="shared" si="0"/>
        <v>96.963951135999991</v>
      </c>
      <c r="F21" s="10">
        <f t="shared" si="2"/>
        <v>71.516731799868154</v>
      </c>
      <c r="G21" s="12">
        <f t="shared" si="3"/>
        <v>23.829832568501384</v>
      </c>
      <c r="H21" s="12">
        <f t="shared" si="4"/>
        <v>17.770124043145877</v>
      </c>
      <c r="I21" s="12">
        <f t="shared" si="5"/>
        <v>17.88143328651584</v>
      </c>
      <c r="J21" s="14">
        <f t="shared" si="6"/>
        <v>0.25933323832026889</v>
      </c>
      <c r="K21" s="14">
        <f t="shared" si="7"/>
        <v>3431.5650000000001</v>
      </c>
      <c r="L21" s="8">
        <f t="shared" si="8"/>
        <v>37.576274835618399</v>
      </c>
      <c r="M21" s="8">
        <f t="shared" si="9"/>
        <v>3757.6274835618401</v>
      </c>
      <c r="N21" s="19">
        <f t="shared" si="10"/>
        <v>31.265209815082923</v>
      </c>
    </row>
    <row r="22" spans="1:14" x14ac:dyDescent="0.3">
      <c r="A22" s="3">
        <v>119.584</v>
      </c>
      <c r="B22" s="3">
        <f t="shared" si="1"/>
        <v>1800</v>
      </c>
      <c r="C22" s="3">
        <v>0.10929999999999999</v>
      </c>
      <c r="D22" s="3">
        <v>1.3149</v>
      </c>
      <c r="E22" s="10">
        <f t="shared" si="0"/>
        <v>97.553757183999991</v>
      </c>
      <c r="F22" s="10">
        <f t="shared" si="2"/>
        <v>71.951749148631038</v>
      </c>
      <c r="G22" s="12">
        <f t="shared" si="3"/>
        <v>24.659776935935998</v>
      </c>
      <c r="H22" s="12">
        <f t="shared" si="4"/>
        <v>18.389021146842598</v>
      </c>
      <c r="I22" s="12">
        <f t="shared" si="5"/>
        <v>18.504207063676915</v>
      </c>
      <c r="J22" s="14">
        <f t="shared" si="6"/>
        <v>0.26580441858839965</v>
      </c>
      <c r="K22" s="14">
        <f t="shared" si="7"/>
        <v>3639.6899999999996</v>
      </c>
      <c r="L22" s="8">
        <f t="shared" si="8"/>
        <v>37.804841368847569</v>
      </c>
      <c r="M22" s="8">
        <f t="shared" si="9"/>
        <v>3780.4841368847569</v>
      </c>
      <c r="N22" s="19">
        <f t="shared" si="10"/>
        <v>30.504038086227535</v>
      </c>
    </row>
    <row r="23" spans="1:14" x14ac:dyDescent="0.3">
      <c r="A23" s="3">
        <v>119.934</v>
      </c>
      <c r="B23" s="3">
        <f t="shared" si="1"/>
        <v>1850</v>
      </c>
      <c r="C23" s="3">
        <v>0.11415</v>
      </c>
      <c r="D23" s="3">
        <v>1.3184899999999999</v>
      </c>
      <c r="E23" s="10">
        <f t="shared" si="0"/>
        <v>97.839278783999987</v>
      </c>
      <c r="F23" s="10">
        <f t="shared" si="2"/>
        <v>72.162338459927028</v>
      </c>
      <c r="G23" s="12">
        <f t="shared" si="3"/>
        <v>25.418950142967443</v>
      </c>
      <c r="H23" s="12">
        <f t="shared" si="4"/>
        <v>18.955143549104616</v>
      </c>
      <c r="I23" s="12">
        <f t="shared" si="5"/>
        <v>19.073875567029592</v>
      </c>
      <c r="J23" s="14">
        <f t="shared" si="6"/>
        <v>0.26930814254021868</v>
      </c>
      <c r="K23" s="14">
        <f t="shared" si="7"/>
        <v>3801.1950000000002</v>
      </c>
      <c r="L23" s="8">
        <f t="shared" si="8"/>
        <v>37.915489068197786</v>
      </c>
      <c r="M23" s="8">
        <f t="shared" si="9"/>
        <v>3791.5489068197785</v>
      </c>
      <c r="N23" s="19">
        <f t="shared" si="10"/>
        <v>30.107177717054125</v>
      </c>
    </row>
    <row r="24" spans="1:14" x14ac:dyDescent="0.3">
      <c r="A24" s="3">
        <v>120.176</v>
      </c>
      <c r="B24" s="3">
        <f t="shared" si="1"/>
        <v>1900</v>
      </c>
      <c r="C24" s="3">
        <v>0.11745</v>
      </c>
      <c r="D24" s="3">
        <v>1.3189200000000001</v>
      </c>
      <c r="E24" s="10">
        <f t="shared" si="0"/>
        <v>98.036696575999997</v>
      </c>
      <c r="F24" s="10">
        <f t="shared" si="2"/>
        <v>72.307945926594556</v>
      </c>
      <c r="G24" s="12">
        <f t="shared" si="3"/>
        <v>26.158624764000319</v>
      </c>
      <c r="H24" s="12">
        <f t="shared" si="4"/>
        <v>19.506725677495027</v>
      </c>
      <c r="I24" s="12">
        <f t="shared" si="5"/>
        <v>19.628912718537372</v>
      </c>
      <c r="J24" s="14">
        <f t="shared" si="6"/>
        <v>0.26925841873088857</v>
      </c>
      <c r="K24" s="14">
        <f t="shared" si="7"/>
        <v>3911.085</v>
      </c>
      <c r="L24" s="8">
        <f t="shared" si="8"/>
        <v>37.991994048891371</v>
      </c>
      <c r="M24" s="8">
        <f t="shared" si="9"/>
        <v>3799.199404889137</v>
      </c>
      <c r="N24" s="19">
        <f t="shared" si="10"/>
        <v>30.112737593589561</v>
      </c>
    </row>
    <row r="25" spans="1:14" x14ac:dyDescent="0.3">
      <c r="A25" s="3">
        <v>120.94799999999999</v>
      </c>
      <c r="B25" s="3">
        <f t="shared" si="1"/>
        <v>1950</v>
      </c>
      <c r="C25" s="3">
        <v>0.12055</v>
      </c>
      <c r="D25" s="3">
        <v>1.31484</v>
      </c>
      <c r="E25" s="10">
        <f t="shared" si="0"/>
        <v>98.666475647999988</v>
      </c>
      <c r="F25" s="10">
        <f t="shared" si="2"/>
        <v>72.772445778938874</v>
      </c>
      <c r="G25" s="12">
        <f t="shared" si="3"/>
        <v>27.019472442675323</v>
      </c>
      <c r="H25" s="12">
        <f t="shared" si="4"/>
        <v>20.148667662959472</v>
      </c>
      <c r="I25" s="12">
        <f t="shared" si="5"/>
        <v>20.274875726956747</v>
      </c>
      <c r="J25" s="14">
        <f t="shared" si="6"/>
        <v>0.26756020964347749</v>
      </c>
      <c r="K25" s="14">
        <f t="shared" si="7"/>
        <v>4014.3150000000005</v>
      </c>
      <c r="L25" s="8">
        <f t="shared" si="8"/>
        <v>38.236051260029569</v>
      </c>
      <c r="M25" s="8">
        <f t="shared" si="9"/>
        <v>3823.6051260029571</v>
      </c>
      <c r="N25" s="19">
        <f t="shared" si="10"/>
        <v>30.303863638439054</v>
      </c>
    </row>
    <row r="26" spans="1:14" x14ac:dyDescent="0.3">
      <c r="A26" s="3">
        <v>122.157</v>
      </c>
      <c r="B26" s="3">
        <f t="shared" si="1"/>
        <v>2000</v>
      </c>
      <c r="C26" s="3">
        <v>0.12554999999999999</v>
      </c>
      <c r="D26" s="3">
        <v>1.31653</v>
      </c>
      <c r="E26" s="10">
        <f t="shared" si="0"/>
        <v>99.652748831999986</v>
      </c>
      <c r="F26" s="10">
        <f t="shared" si="2"/>
        <v>73.499881428529903</v>
      </c>
      <c r="G26" s="12">
        <f t="shared" si="3"/>
        <v>27.989292242395241</v>
      </c>
      <c r="H26" s="12">
        <f t="shared" si="4"/>
        <v>20.871871155513663</v>
      </c>
      <c r="I26" s="12">
        <f t="shared" si="5"/>
        <v>21.002609251679722</v>
      </c>
      <c r="J26" s="14">
        <f t="shared" si="6"/>
        <v>0.26900229072957449</v>
      </c>
      <c r="K26" s="14">
        <f t="shared" si="7"/>
        <v>4180.8149999999996</v>
      </c>
      <c r="L26" s="8">
        <f t="shared" si="8"/>
        <v>38.618260027213609</v>
      </c>
      <c r="M26" s="8">
        <f t="shared" si="9"/>
        <v>3861.826002721361</v>
      </c>
      <c r="N26" s="19">
        <f t="shared" si="10"/>
        <v>30.14140915349719</v>
      </c>
    </row>
    <row r="27" spans="1:14" x14ac:dyDescent="0.3">
      <c r="A27" s="3">
        <v>122.845</v>
      </c>
      <c r="B27" s="3">
        <f t="shared" si="1"/>
        <v>2050</v>
      </c>
      <c r="C27" s="3">
        <v>0.12784999999999999</v>
      </c>
      <c r="D27" s="3">
        <v>1.32098</v>
      </c>
      <c r="E27" s="10">
        <f t="shared" si="0"/>
        <v>100.21400272</v>
      </c>
      <c r="F27" s="10">
        <f t="shared" si="2"/>
        <v>73.913839846163199</v>
      </c>
      <c r="G27" s="12">
        <f t="shared" si="3"/>
        <v>28.850603900349309</v>
      </c>
      <c r="H27" s="12">
        <f t="shared" si="4"/>
        <v>21.514159134569063</v>
      </c>
      <c r="I27" s="12">
        <f t="shared" si="5"/>
        <v>21.648920420939124</v>
      </c>
      <c r="J27" s="14">
        <f t="shared" si="6"/>
        <v>0.26575228178285415</v>
      </c>
      <c r="K27" s="14">
        <f t="shared" si="7"/>
        <v>4257.4049999999997</v>
      </c>
      <c r="L27" s="8">
        <f t="shared" si="8"/>
        <v>38.83576179050776</v>
      </c>
      <c r="M27" s="8">
        <f t="shared" si="9"/>
        <v>3883.5761790507759</v>
      </c>
      <c r="N27" s="19">
        <f t="shared" si="10"/>
        <v>30.510022543224043</v>
      </c>
    </row>
    <row r="28" spans="1:14" x14ac:dyDescent="0.3">
      <c r="A28" s="3">
        <v>123.79600000000001</v>
      </c>
      <c r="B28" s="3">
        <f t="shared" si="1"/>
        <v>2100</v>
      </c>
      <c r="C28" s="3">
        <v>0.13089999999999999</v>
      </c>
      <c r="D28" s="3">
        <v>1.32287</v>
      </c>
      <c r="E28" s="10">
        <f t="shared" si="0"/>
        <v>100.989805696</v>
      </c>
      <c r="F28" s="10">
        <f t="shared" si="2"/>
        <v>74.486041089141764</v>
      </c>
      <c r="G28" s="12">
        <f t="shared" si="3"/>
        <v>29.783070504036118</v>
      </c>
      <c r="H28" s="12">
        <f t="shared" si="4"/>
        <v>22.209508007288722</v>
      </c>
      <c r="I28" s="12">
        <f t="shared" si="5"/>
        <v>22.348624848899288</v>
      </c>
      <c r="J28" s="14">
        <f t="shared" si="6"/>
        <v>0.26357326411920678</v>
      </c>
      <c r="K28" s="14">
        <f t="shared" si="7"/>
        <v>4358.9699999999993</v>
      </c>
      <c r="L28" s="8">
        <f t="shared" si="8"/>
        <v>39.136407396456505</v>
      </c>
      <c r="M28" s="8">
        <f t="shared" si="9"/>
        <v>3913.6407396456507</v>
      </c>
      <c r="N28" s="19">
        <f t="shared" si="10"/>
        <v>30.762255554269867</v>
      </c>
    </row>
    <row r="29" spans="1:14" x14ac:dyDescent="0.3">
      <c r="A29" s="3">
        <v>124.794</v>
      </c>
      <c r="B29" s="3">
        <f t="shared" si="1"/>
        <v>2150</v>
      </c>
      <c r="C29" s="3">
        <v>0.13435</v>
      </c>
      <c r="D29" s="3">
        <v>1.3216399999999999</v>
      </c>
      <c r="E29" s="10">
        <f t="shared" si="0"/>
        <v>101.80395014399998</v>
      </c>
      <c r="F29" s="10">
        <f t="shared" si="2"/>
        <v>75.08652146820863</v>
      </c>
      <c r="G29" s="12">
        <f t="shared" si="3"/>
        <v>30.738008597990966</v>
      </c>
      <c r="H29" s="12">
        <f t="shared" si="4"/>
        <v>22.921614075777565</v>
      </c>
      <c r="I29" s="12">
        <f t="shared" si="5"/>
        <v>23.065191437049684</v>
      </c>
      <c r="J29" s="14">
        <f t="shared" si="6"/>
        <v>0.2621157520630284</v>
      </c>
      <c r="K29" s="14">
        <f t="shared" si="7"/>
        <v>4473.8549999999996</v>
      </c>
      <c r="L29" s="8">
        <f t="shared" si="8"/>
        <v>39.451911407746543</v>
      </c>
      <c r="M29" s="8">
        <f t="shared" si="9"/>
        <v>3945.1911407746543</v>
      </c>
      <c r="N29" s="19">
        <f t="shared" si="10"/>
        <v>30.933311120342101</v>
      </c>
    </row>
    <row r="30" spans="1:14" x14ac:dyDescent="0.3">
      <c r="A30" s="3">
        <v>125.137</v>
      </c>
      <c r="B30" s="3">
        <f t="shared" si="1"/>
        <v>2200</v>
      </c>
      <c r="C30" s="3">
        <v>0.13769999999999999</v>
      </c>
      <c r="D30" s="3">
        <v>1.3165199999999999</v>
      </c>
      <c r="E30" s="10">
        <f t="shared" si="0"/>
        <v>102.08376131199999</v>
      </c>
      <c r="F30" s="10">
        <f t="shared" si="2"/>
        <v>75.292898993278712</v>
      </c>
      <c r="G30" s="12">
        <f t="shared" si="3"/>
        <v>31.539295084770217</v>
      </c>
      <c r="H30" s="12">
        <f t="shared" si="4"/>
        <v>23.519140735825736</v>
      </c>
      <c r="I30" s="12">
        <f t="shared" si="5"/>
        <v>23.666460909486887</v>
      </c>
      <c r="J30" s="14">
        <f t="shared" si="6"/>
        <v>0.26182621997005406</v>
      </c>
      <c r="K30" s="14">
        <f t="shared" si="7"/>
        <v>4585.41</v>
      </c>
      <c r="L30" s="8">
        <f t="shared" si="8"/>
        <v>39.560346153109769</v>
      </c>
      <c r="M30" s="8">
        <f t="shared" si="9"/>
        <v>3956.0346153109767</v>
      </c>
      <c r="N30" s="19">
        <f t="shared" si="10"/>
        <v>30.967517726205795</v>
      </c>
    </row>
    <row r="31" spans="1:14" x14ac:dyDescent="0.3">
      <c r="A31" s="3">
        <v>126.02800000000001</v>
      </c>
      <c r="B31" s="3">
        <f t="shared" si="1"/>
        <v>2250</v>
      </c>
      <c r="C31" s="3">
        <v>0.14105000000000001</v>
      </c>
      <c r="D31" s="3">
        <v>1.3046500000000001</v>
      </c>
      <c r="E31" s="10">
        <f t="shared" si="0"/>
        <v>102.810617728</v>
      </c>
      <c r="F31" s="10">
        <f t="shared" si="2"/>
        <v>75.828999211463682</v>
      </c>
      <c r="G31" s="12">
        <f t="shared" si="3"/>
        <v>32.485766988917227</v>
      </c>
      <c r="H31" s="12">
        <f t="shared" si="4"/>
        <v>24.22493348916117</v>
      </c>
      <c r="I31" s="12">
        <f t="shared" si="5"/>
        <v>24.376674636877372</v>
      </c>
      <c r="J31" s="14">
        <f t="shared" si="6"/>
        <v>0.26038211095445285</v>
      </c>
      <c r="K31" s="14">
        <f t="shared" si="7"/>
        <v>4696.9650000000001</v>
      </c>
      <c r="L31" s="8">
        <f t="shared" si="8"/>
        <v>39.842023582027046</v>
      </c>
      <c r="M31" s="8">
        <f t="shared" si="9"/>
        <v>3984.2023582027045</v>
      </c>
      <c r="N31" s="19">
        <f t="shared" si="10"/>
        <v>31.139267127020155</v>
      </c>
    </row>
    <row r="32" spans="1:14" x14ac:dyDescent="0.3">
      <c r="A32" s="3">
        <v>126.66</v>
      </c>
      <c r="B32" s="3">
        <f t="shared" si="1"/>
        <v>2300</v>
      </c>
      <c r="C32" s="3">
        <v>0.14495</v>
      </c>
      <c r="D32" s="3">
        <v>1.2964599999999999</v>
      </c>
      <c r="E32" s="10">
        <f t="shared" si="0"/>
        <v>103.32618815999999</v>
      </c>
      <c r="F32" s="10">
        <f t="shared" si="2"/>
        <v>76.209263339289592</v>
      </c>
      <c r="G32" s="12">
        <f t="shared" si="3"/>
        <v>33.374201386208313</v>
      </c>
      <c r="H32" s="12">
        <f t="shared" si="4"/>
        <v>24.8874471429469</v>
      </c>
      <c r="I32" s="12">
        <f t="shared" si="5"/>
        <v>25.043338171291179</v>
      </c>
      <c r="J32" s="14">
        <f t="shared" si="6"/>
        <v>0.26045848821693651</v>
      </c>
      <c r="K32" s="14">
        <f t="shared" si="7"/>
        <v>4826.835</v>
      </c>
      <c r="L32" s="8">
        <f t="shared" si="8"/>
        <v>40.041821713425151</v>
      </c>
      <c r="M32" s="8">
        <f t="shared" si="9"/>
        <v>4004.1821713425152</v>
      </c>
      <c r="N32" s="19">
        <f t="shared" si="10"/>
        <v>31.130135798664565</v>
      </c>
    </row>
    <row r="33" spans="1:14" x14ac:dyDescent="0.3">
      <c r="A33" s="3">
        <v>126.822</v>
      </c>
      <c r="B33" s="3">
        <f t="shared" si="1"/>
        <v>2350</v>
      </c>
      <c r="C33" s="3">
        <v>0.14985000000000001</v>
      </c>
      <c r="D33" s="3">
        <v>1.2822899999999999</v>
      </c>
      <c r="E33" s="10">
        <f t="shared" si="0"/>
        <v>103.458343872</v>
      </c>
      <c r="F33" s="10">
        <f t="shared" si="2"/>
        <v>76.306736106232322</v>
      </c>
      <c r="G33" s="12">
        <f t="shared" si="3"/>
        <v>34.143341555530455</v>
      </c>
      <c r="H33" s="12">
        <f t="shared" si="4"/>
        <v>25.461002000125667</v>
      </c>
      <c r="I33" s="12">
        <f t="shared" si="5"/>
        <v>25.620485685281384</v>
      </c>
      <c r="J33" s="14">
        <f t="shared" si="6"/>
        <v>0.26319758660445319</v>
      </c>
      <c r="K33" s="14">
        <f t="shared" si="7"/>
        <v>4990.0050000000001</v>
      </c>
      <c r="L33" s="8">
        <f t="shared" si="8"/>
        <v>40.093035791410117</v>
      </c>
      <c r="M33" s="8">
        <f t="shared" si="9"/>
        <v>4009.3035791410116</v>
      </c>
      <c r="N33" s="19">
        <f t="shared" si="10"/>
        <v>30.806164344863042</v>
      </c>
    </row>
    <row r="34" spans="1:14" x14ac:dyDescent="0.3">
      <c r="A34" s="3">
        <v>126.69</v>
      </c>
      <c r="B34" s="3">
        <f t="shared" si="1"/>
        <v>2400</v>
      </c>
      <c r="C34" s="3">
        <v>0.1537</v>
      </c>
      <c r="D34" s="3">
        <v>1.2730399999999999</v>
      </c>
      <c r="E34" s="10">
        <f t="shared" si="0"/>
        <v>103.35066144</v>
      </c>
      <c r="F34" s="10">
        <f t="shared" si="2"/>
        <v>76.22731385168639</v>
      </c>
      <c r="G34" s="12">
        <f t="shared" si="3"/>
        <v>34.833502140907719</v>
      </c>
      <c r="H34" s="12">
        <f t="shared" si="4"/>
        <v>25.975661059377945</v>
      </c>
      <c r="I34" s="12">
        <f t="shared" si="5"/>
        <v>26.138368487392167</v>
      </c>
      <c r="J34" s="14">
        <f t="shared" si="6"/>
        <v>0.26461100674038518</v>
      </c>
      <c r="K34" s="14">
        <f t="shared" si="7"/>
        <v>5118.21</v>
      </c>
      <c r="L34" s="8">
        <f t="shared" si="8"/>
        <v>40.051305801940885</v>
      </c>
      <c r="M34" s="8">
        <f t="shared" si="9"/>
        <v>4005.1305801940885</v>
      </c>
      <c r="N34" s="19">
        <f t="shared" si="10"/>
        <v>30.64161316639079</v>
      </c>
    </row>
    <row r="35" spans="1:14" x14ac:dyDescent="0.3">
      <c r="A35" s="3">
        <v>126.55200000000001</v>
      </c>
      <c r="B35" s="3">
        <f t="shared" si="1"/>
        <v>2450</v>
      </c>
      <c r="C35" s="3">
        <v>0.15565000000000001</v>
      </c>
      <c r="D35" s="3">
        <v>1.2698400000000001</v>
      </c>
      <c r="E35" s="10">
        <f t="shared" si="0"/>
        <v>103.238084352</v>
      </c>
      <c r="F35" s="10">
        <f t="shared" si="2"/>
        <v>76.144281494661115</v>
      </c>
      <c r="G35" s="12">
        <f t="shared" si="3"/>
        <v>35.520466424584868</v>
      </c>
      <c r="H35" s="12">
        <f t="shared" si="4"/>
        <v>26.487936607225887</v>
      </c>
      <c r="I35" s="12">
        <f t="shared" si="5"/>
        <v>26.653852848160575</v>
      </c>
      <c r="J35" s="14">
        <f t="shared" si="6"/>
        <v>0.26278564828511747</v>
      </c>
      <c r="K35" s="14">
        <f t="shared" si="7"/>
        <v>5183.1450000000004</v>
      </c>
      <c r="L35" s="8">
        <f t="shared" si="8"/>
        <v>40.007678994768511</v>
      </c>
      <c r="M35" s="8">
        <f t="shared" si="9"/>
        <v>4000.7678994768512</v>
      </c>
      <c r="N35" s="19">
        <f t="shared" si="10"/>
        <v>30.854455564905752</v>
      </c>
    </row>
    <row r="36" spans="1:14" x14ac:dyDescent="0.3">
      <c r="A36" s="3">
        <v>126.438</v>
      </c>
      <c r="B36" s="3">
        <f t="shared" si="1"/>
        <v>2500</v>
      </c>
      <c r="C36" s="3">
        <v>0.15959999999999999</v>
      </c>
      <c r="D36" s="3">
        <v>1.2744599999999999</v>
      </c>
      <c r="E36" s="10">
        <f t="shared" si="0"/>
        <v>103.145085888</v>
      </c>
      <c r="F36" s="10">
        <f t="shared" si="2"/>
        <v>76.075689547553281</v>
      </c>
      <c r="G36" s="12">
        <f t="shared" si="3"/>
        <v>36.212723508926736</v>
      </c>
      <c r="H36" s="12">
        <f t="shared" si="4"/>
        <v>27.004159044926169</v>
      </c>
      <c r="I36" s="12">
        <f t="shared" si="5"/>
        <v>27.173308821474421</v>
      </c>
      <c r="J36" s="14">
        <f t="shared" si="6"/>
        <v>0.26430347688553246</v>
      </c>
      <c r="K36" s="14">
        <f t="shared" si="7"/>
        <v>5314.6799999999994</v>
      </c>
      <c r="L36" s="8">
        <f t="shared" si="8"/>
        <v>39.971639458408731</v>
      </c>
      <c r="M36" s="8">
        <f t="shared" si="9"/>
        <v>3997.1639458408731</v>
      </c>
      <c r="N36" s="19">
        <f t="shared" si="10"/>
        <v>30.67726616256229</v>
      </c>
    </row>
    <row r="37" spans="1:14" x14ac:dyDescent="0.3">
      <c r="A37" s="3">
        <v>126.239</v>
      </c>
      <c r="B37" s="3">
        <f t="shared" si="1"/>
        <v>2550</v>
      </c>
      <c r="C37" s="3">
        <v>0.16259999999999999</v>
      </c>
      <c r="D37" s="3">
        <v>1.2787599999999999</v>
      </c>
      <c r="E37" s="10">
        <f t="shared" si="0"/>
        <v>102.982746464</v>
      </c>
      <c r="F37" s="10">
        <f t="shared" si="2"/>
        <v>75.955954481987845</v>
      </c>
      <c r="G37" s="12">
        <f t="shared" si="3"/>
        <v>36.878843093882139</v>
      </c>
      <c r="H37" s="12">
        <f t="shared" si="4"/>
        <v>27.500890510336159</v>
      </c>
      <c r="I37" s="12">
        <f t="shared" si="5"/>
        <v>27.673151734133661</v>
      </c>
      <c r="J37" s="14">
        <f t="shared" si="6"/>
        <v>0.26440790229812494</v>
      </c>
      <c r="K37" s="14">
        <f t="shared" si="7"/>
        <v>5414.58</v>
      </c>
      <c r="L37" s="8">
        <f t="shared" si="8"/>
        <v>39.908728337921033</v>
      </c>
      <c r="M37" s="8">
        <f t="shared" si="9"/>
        <v>3990.8728337921034</v>
      </c>
      <c r="N37" s="19">
        <f t="shared" si="10"/>
        <v>30.66515046500411</v>
      </c>
    </row>
    <row r="38" spans="1:14" x14ac:dyDescent="0.3">
      <c r="A38" s="3">
        <v>126.161</v>
      </c>
      <c r="B38" s="3">
        <f t="shared" si="1"/>
        <v>2600</v>
      </c>
      <c r="C38" s="3">
        <v>0.16805</v>
      </c>
      <c r="D38" s="3">
        <v>1.27634</v>
      </c>
      <c r="E38" s="10">
        <f t="shared" ref="E38:E69" si="11">A38*$I$3</f>
        <v>102.919115936</v>
      </c>
      <c r="F38" s="10">
        <f t="shared" si="2"/>
        <v>75.909023149756152</v>
      </c>
      <c r="G38" s="12">
        <f t="shared" si="3"/>
        <v>37.578724331562448</v>
      </c>
      <c r="H38" s="12">
        <f t="shared" si="4"/>
        <v>28.022798348895172</v>
      </c>
      <c r="I38" s="12">
        <f t="shared" si="5"/>
        <v>28.198328720757022</v>
      </c>
      <c r="J38" s="14">
        <f t="shared" si="6"/>
        <v>0.26818078741075763</v>
      </c>
      <c r="K38" s="14">
        <f t="shared" si="7"/>
        <v>5596.0649999999996</v>
      </c>
      <c r="L38" s="8">
        <f t="shared" si="8"/>
        <v>39.884069707780128</v>
      </c>
      <c r="M38" s="8">
        <f t="shared" si="9"/>
        <v>3988.4069707780127</v>
      </c>
      <c r="N38" s="19">
        <f t="shared" si="10"/>
        <v>30.233739658946448</v>
      </c>
    </row>
    <row r="39" spans="1:14" x14ac:dyDescent="0.3">
      <c r="A39" s="3">
        <v>125.84699999999999</v>
      </c>
      <c r="B39" s="3">
        <f t="shared" ref="B39:B70" si="12">B38+50</f>
        <v>2650</v>
      </c>
      <c r="C39" s="3">
        <v>0.17144999999999999</v>
      </c>
      <c r="D39" s="3">
        <v>1.28027</v>
      </c>
      <c r="E39" s="10">
        <f t="shared" si="11"/>
        <v>102.66296227199999</v>
      </c>
      <c r="F39" s="10">
        <f t="shared" si="2"/>
        <v>75.720094453336316</v>
      </c>
      <c r="G39" s="12">
        <f t="shared" si="3"/>
        <v>38.206064413812115</v>
      </c>
      <c r="H39" s="12">
        <f t="shared" si="4"/>
        <v>28.490611584542879</v>
      </c>
      <c r="I39" s="12">
        <f t="shared" si="5"/>
        <v>28.669072264441517</v>
      </c>
      <c r="J39" s="14">
        <f t="shared" si="6"/>
        <v>0.2691140448785741</v>
      </c>
      <c r="K39" s="14">
        <f t="shared" si="7"/>
        <v>5709.2849999999989</v>
      </c>
      <c r="L39" s="8">
        <f t="shared" si="8"/>
        <v>39.784802914648786</v>
      </c>
      <c r="M39" s="8">
        <f t="shared" si="9"/>
        <v>3978.4802914648785</v>
      </c>
      <c r="N39" s="19">
        <f t="shared" si="10"/>
        <v>30.128892424646718</v>
      </c>
    </row>
    <row r="40" spans="1:14" x14ac:dyDescent="0.3">
      <c r="A40" s="3">
        <v>124.911</v>
      </c>
      <c r="B40" s="3">
        <f t="shared" si="12"/>
        <v>2700</v>
      </c>
      <c r="C40" s="3">
        <v>0.17465</v>
      </c>
      <c r="D40" s="3">
        <v>1.2837099999999999</v>
      </c>
      <c r="E40" s="10">
        <f t="shared" si="11"/>
        <v>101.89939593599999</v>
      </c>
      <c r="F40" s="10">
        <f t="shared" si="2"/>
        <v>75.156918466556149</v>
      </c>
      <c r="G40" s="12">
        <f t="shared" si="3"/>
        <v>38.637410483568466</v>
      </c>
      <c r="H40" s="12">
        <f t="shared" si="4"/>
        <v>28.812270292931196</v>
      </c>
      <c r="I40" s="12">
        <f t="shared" si="5"/>
        <v>28.992745792049281</v>
      </c>
      <c r="J40" s="14">
        <f t="shared" si="6"/>
        <v>0.27107642913060181</v>
      </c>
      <c r="K40" s="14">
        <f t="shared" si="7"/>
        <v>5815.8449999999993</v>
      </c>
      <c r="L40" s="8">
        <f t="shared" si="8"/>
        <v>39.488899352957908</v>
      </c>
      <c r="M40" s="8">
        <f t="shared" si="9"/>
        <v>3948.889935295791</v>
      </c>
      <c r="N40" s="19">
        <f t="shared" si="10"/>
        <v>29.910782483421706</v>
      </c>
    </row>
    <row r="41" spans="1:14" x14ac:dyDescent="0.3">
      <c r="A41" s="3">
        <v>123.92700000000001</v>
      </c>
      <c r="B41" s="3">
        <f t="shared" si="12"/>
        <v>2750</v>
      </c>
      <c r="C41" s="3">
        <v>0.1784</v>
      </c>
      <c r="D41" s="3">
        <v>1.2811999999999999</v>
      </c>
      <c r="E41" s="10">
        <f t="shared" si="11"/>
        <v>101.096672352</v>
      </c>
      <c r="F41" s="10">
        <f t="shared" si="2"/>
        <v>74.564861659941116</v>
      </c>
      <c r="G41" s="12">
        <f t="shared" si="3"/>
        <v>39.042911189039998</v>
      </c>
      <c r="H41" s="12">
        <f t="shared" si="4"/>
        <v>29.114655876845742</v>
      </c>
      <c r="I41" s="12">
        <f t="shared" si="5"/>
        <v>29.297025471383183</v>
      </c>
      <c r="J41" s="14">
        <f t="shared" si="6"/>
        <v>0.27402099260355317</v>
      </c>
      <c r="K41" s="14">
        <f t="shared" si="7"/>
        <v>5940.7199999999993</v>
      </c>
      <c r="L41" s="8">
        <f t="shared" si="8"/>
        <v>39.177821249641866</v>
      </c>
      <c r="M41" s="8">
        <f t="shared" si="9"/>
        <v>3917.7821249641866</v>
      </c>
      <c r="N41" s="19">
        <f t="shared" si="10"/>
        <v>29.589368431486275</v>
      </c>
    </row>
    <row r="42" spans="1:14" x14ac:dyDescent="0.3">
      <c r="A42" s="3">
        <v>123.68899999999999</v>
      </c>
      <c r="B42" s="3">
        <f t="shared" si="12"/>
        <v>2800</v>
      </c>
      <c r="C42" s="3">
        <v>0.18004999999999999</v>
      </c>
      <c r="D42" s="3">
        <v>1.2744800000000001</v>
      </c>
      <c r="E42" s="10">
        <f t="shared" si="11"/>
        <v>100.90251766399999</v>
      </c>
      <c r="F42" s="10">
        <f t="shared" si="2"/>
        <v>74.421660928259826</v>
      </c>
      <c r="G42" s="12">
        <f t="shared" si="3"/>
        <v>39.676437661676985</v>
      </c>
      <c r="H42" s="12">
        <f t="shared" si="4"/>
        <v>29.587082360372808</v>
      </c>
      <c r="I42" s="12">
        <f t="shared" si="5"/>
        <v>29.772411159601315</v>
      </c>
      <c r="J42" s="14">
        <f t="shared" si="6"/>
        <v>0.27213953067375601</v>
      </c>
      <c r="K42" s="14">
        <f t="shared" si="7"/>
        <v>5995.665</v>
      </c>
      <c r="L42" s="8">
        <f t="shared" si="8"/>
        <v>39.102580814083709</v>
      </c>
      <c r="M42" s="8">
        <f t="shared" si="9"/>
        <v>3910.2580814083708</v>
      </c>
      <c r="N42" s="19">
        <f t="shared" si="10"/>
        <v>29.793937279285597</v>
      </c>
    </row>
    <row r="43" spans="1:14" x14ac:dyDescent="0.3">
      <c r="A43" s="3">
        <v>123.389</v>
      </c>
      <c r="B43" s="3">
        <f t="shared" si="12"/>
        <v>2850</v>
      </c>
      <c r="C43" s="3">
        <v>0.18310000000000001</v>
      </c>
      <c r="D43" s="3">
        <v>1.2603599999999999</v>
      </c>
      <c r="E43" s="10">
        <f t="shared" si="11"/>
        <v>100.65778486399999</v>
      </c>
      <c r="F43" s="10">
        <f t="shared" si="2"/>
        <v>74.241155804291836</v>
      </c>
      <c r="G43" s="12">
        <f t="shared" si="3"/>
        <v>40.2869942959314</v>
      </c>
      <c r="H43" s="12">
        <f t="shared" si="4"/>
        <v>30.042380025384855</v>
      </c>
      <c r="I43" s="12">
        <f t="shared" si="5"/>
        <v>30.230560737097349</v>
      </c>
      <c r="J43" s="14">
        <f t="shared" si="6"/>
        <v>0.27255531485689316</v>
      </c>
      <c r="K43" s="14">
        <f t="shared" si="7"/>
        <v>6097.2300000000005</v>
      </c>
      <c r="L43" s="8">
        <f t="shared" si="8"/>
        <v>39.007739928926391</v>
      </c>
      <c r="M43" s="8">
        <f t="shared" si="9"/>
        <v>3900.7739928926389</v>
      </c>
      <c r="N43" s="19">
        <f t="shared" si="10"/>
        <v>29.748486513151722</v>
      </c>
    </row>
    <row r="44" spans="1:14" x14ac:dyDescent="0.3">
      <c r="A44" s="3">
        <v>122.51900000000001</v>
      </c>
      <c r="B44" s="3">
        <f t="shared" si="12"/>
        <v>2900</v>
      </c>
      <c r="C44" s="3">
        <v>0.18790000000000001</v>
      </c>
      <c r="D44" s="3">
        <v>1.2531000000000001</v>
      </c>
      <c r="E44" s="10">
        <f t="shared" si="11"/>
        <v>99.948059743999991</v>
      </c>
      <c r="F44" s="10">
        <f t="shared" si="2"/>
        <v>73.717690944784636</v>
      </c>
      <c r="G44" s="12">
        <f t="shared" si="3"/>
        <v>40.704741763114136</v>
      </c>
      <c r="H44" s="12">
        <f t="shared" si="4"/>
        <v>30.353898131490201</v>
      </c>
      <c r="I44" s="12">
        <f t="shared" si="5"/>
        <v>30.544030143295053</v>
      </c>
      <c r="J44" s="14">
        <f t="shared" si="6"/>
        <v>0.27682987347549254</v>
      </c>
      <c r="K44" s="14">
        <f t="shared" si="7"/>
        <v>6257.07</v>
      </c>
      <c r="L44" s="8">
        <f t="shared" si="8"/>
        <v>38.732701361970122</v>
      </c>
      <c r="M44" s="8">
        <f t="shared" si="9"/>
        <v>3873.2701361970121</v>
      </c>
      <c r="N44" s="19">
        <f t="shared" si="10"/>
        <v>29.289137065714517</v>
      </c>
    </row>
    <row r="45" spans="1:14" x14ac:dyDescent="0.3">
      <c r="A45" s="3">
        <v>121.837</v>
      </c>
      <c r="B45" s="3">
        <f t="shared" si="12"/>
        <v>2950</v>
      </c>
      <c r="C45" s="3">
        <v>0.19255</v>
      </c>
      <c r="D45" s="3">
        <v>1.23943</v>
      </c>
      <c r="E45" s="10">
        <f t="shared" si="11"/>
        <v>99.391700512</v>
      </c>
      <c r="F45" s="10">
        <f t="shared" si="2"/>
        <v>73.307342629630725</v>
      </c>
      <c r="G45" s="12">
        <f t="shared" si="3"/>
        <v>41.176058788539727</v>
      </c>
      <c r="H45" s="12">
        <f t="shared" si="4"/>
        <v>30.705363547010158</v>
      </c>
      <c r="I45" s="12">
        <f t="shared" si="5"/>
        <v>30.897697082528477</v>
      </c>
      <c r="J45" s="14">
        <f t="shared" si="6"/>
        <v>0.2804335215293311</v>
      </c>
      <c r="K45" s="14">
        <f t="shared" si="7"/>
        <v>6411.915</v>
      </c>
      <c r="L45" s="8">
        <f t="shared" si="8"/>
        <v>38.517096416379125</v>
      </c>
      <c r="M45" s="8">
        <f t="shared" si="9"/>
        <v>3851.7096416379127</v>
      </c>
      <c r="N45" s="19">
        <f t="shared" si="10"/>
        <v>28.912763580797762</v>
      </c>
    </row>
    <row r="46" spans="1:14" x14ac:dyDescent="0.3">
      <c r="A46" s="3">
        <v>121.709</v>
      </c>
      <c r="B46" s="3">
        <f t="shared" si="12"/>
        <v>3000</v>
      </c>
      <c r="C46" s="3">
        <v>0.19900000000000001</v>
      </c>
      <c r="D46" s="3">
        <v>1.2273499999999999</v>
      </c>
      <c r="E46" s="10">
        <f t="shared" si="11"/>
        <v>99.287281183999994</v>
      </c>
      <c r="F46" s="10">
        <f t="shared" si="2"/>
        <v>73.23032711007103</v>
      </c>
      <c r="G46" s="12">
        <f t="shared" si="3"/>
        <v>41.829965980619399</v>
      </c>
      <c r="H46" s="12">
        <f t="shared" si="4"/>
        <v>31.192988119384228</v>
      </c>
      <c r="I46" s="12">
        <f t="shared" si="5"/>
        <v>31.388376058015762</v>
      </c>
      <c r="J46" s="14">
        <f t="shared" si="6"/>
        <v>0.28529669656844608</v>
      </c>
      <c r="K46" s="14">
        <f t="shared" si="7"/>
        <v>6626.7</v>
      </c>
      <c r="L46" s="8">
        <f t="shared" si="8"/>
        <v>38.476630972045328</v>
      </c>
      <c r="M46" s="8">
        <f t="shared" si="9"/>
        <v>3847.6630972045327</v>
      </c>
      <c r="N46" s="19">
        <f t="shared" si="10"/>
        <v>28.419915847721278</v>
      </c>
    </row>
    <row r="47" spans="1:14" x14ac:dyDescent="0.3">
      <c r="A47" s="3">
        <v>121.123</v>
      </c>
      <c r="B47" s="3">
        <f t="shared" si="12"/>
        <v>3050</v>
      </c>
      <c r="C47" s="3">
        <v>0.20605000000000001</v>
      </c>
      <c r="D47" s="3">
        <v>1.2193000000000001</v>
      </c>
      <c r="E47" s="10">
        <f t="shared" si="11"/>
        <v>98.809236447999993</v>
      </c>
      <c r="F47" s="10">
        <f t="shared" si="2"/>
        <v>72.877740434586869</v>
      </c>
      <c r="G47" s="12">
        <f t="shared" si="3"/>
        <v>42.322374014754367</v>
      </c>
      <c r="H47" s="12">
        <f t="shared" si="4"/>
        <v>31.560181292952137</v>
      </c>
      <c r="I47" s="12">
        <f t="shared" si="5"/>
        <v>31.75786927148329</v>
      </c>
      <c r="J47" s="14">
        <f t="shared" si="6"/>
        <v>0.29196700574386258</v>
      </c>
      <c r="K47" s="14">
        <f t="shared" si="7"/>
        <v>6861.4650000000001</v>
      </c>
      <c r="L47" s="8">
        <f t="shared" si="8"/>
        <v>38.291375109704681</v>
      </c>
      <c r="M47" s="8">
        <f t="shared" si="9"/>
        <v>3829.1375109704682</v>
      </c>
      <c r="N47" s="19">
        <f t="shared" si="10"/>
        <v>27.770631436420611</v>
      </c>
    </row>
    <row r="48" spans="1:14" x14ac:dyDescent="0.3">
      <c r="A48" s="3">
        <v>121.124</v>
      </c>
      <c r="B48" s="3">
        <f t="shared" si="12"/>
        <v>3100</v>
      </c>
      <c r="C48" s="3">
        <v>0.21004999999999999</v>
      </c>
      <c r="D48" s="3">
        <v>1.20692</v>
      </c>
      <c r="E48" s="10">
        <f t="shared" si="11"/>
        <v>98.810052223999989</v>
      </c>
      <c r="F48" s="10">
        <f t="shared" si="2"/>
        <v>72.878342118333435</v>
      </c>
      <c r="G48" s="12">
        <f t="shared" si="3"/>
        <v>43.016538569465659</v>
      </c>
      <c r="H48" s="12">
        <f t="shared" si="4"/>
        <v>32.077826148748557</v>
      </c>
      <c r="I48" s="12">
        <f t="shared" si="5"/>
        <v>32.278756572695016</v>
      </c>
      <c r="J48" s="14">
        <f t="shared" si="6"/>
        <v>0.29283191187097246</v>
      </c>
      <c r="K48" s="14">
        <f t="shared" si="7"/>
        <v>6994.665</v>
      </c>
      <c r="L48" s="8">
        <f t="shared" si="8"/>
        <v>38.291691245988538</v>
      </c>
      <c r="M48" s="8">
        <f t="shared" si="9"/>
        <v>3829.1691245988536</v>
      </c>
      <c r="N48" s="19">
        <f t="shared" si="10"/>
        <v>27.688608308785355</v>
      </c>
    </row>
    <row r="49" spans="1:14" x14ac:dyDescent="0.3">
      <c r="A49" s="3">
        <v>120.851</v>
      </c>
      <c r="B49" s="3">
        <f t="shared" si="12"/>
        <v>3150</v>
      </c>
      <c r="C49" s="3">
        <v>0.21604999999999999</v>
      </c>
      <c r="D49" s="3">
        <v>1.1927399999999999</v>
      </c>
      <c r="E49" s="10">
        <f t="shared" si="11"/>
        <v>98.587345375999988</v>
      </c>
      <c r="F49" s="10">
        <f t="shared" si="2"/>
        <v>72.714082455522544</v>
      </c>
      <c r="G49" s="12">
        <f t="shared" si="3"/>
        <v>43.611835440764665</v>
      </c>
      <c r="H49" s="12">
        <f t="shared" si="4"/>
        <v>32.521744468991514</v>
      </c>
      <c r="I49" s="12">
        <f t="shared" si="5"/>
        <v>32.725455527008073</v>
      </c>
      <c r="J49" s="14">
        <f t="shared" si="6"/>
        <v>0.29708524582572426</v>
      </c>
      <c r="K49" s="14">
        <f t="shared" si="7"/>
        <v>7194.4649999999992</v>
      </c>
      <c r="L49" s="8">
        <f t="shared" si="8"/>
        <v>38.205386040495362</v>
      </c>
      <c r="M49" s="8">
        <f t="shared" si="9"/>
        <v>3820.5386040495364</v>
      </c>
      <c r="N49" s="19">
        <f t="shared" si="10"/>
        <v>27.29219381316727</v>
      </c>
    </row>
    <row r="50" spans="1:14" x14ac:dyDescent="0.3">
      <c r="A50" s="3">
        <v>120.596</v>
      </c>
      <c r="B50" s="3">
        <f t="shared" si="12"/>
        <v>3200</v>
      </c>
      <c r="C50" s="3">
        <v>0.21795</v>
      </c>
      <c r="D50" s="3">
        <v>1.1848099999999999</v>
      </c>
      <c r="E50" s="10">
        <f t="shared" si="11"/>
        <v>98.379322496</v>
      </c>
      <c r="F50" s="10">
        <f t="shared" si="2"/>
        <v>72.560653100149764</v>
      </c>
      <c r="G50" s="12">
        <f t="shared" si="3"/>
        <v>44.210603564447688</v>
      </c>
      <c r="H50" s="12">
        <f t="shared" si="4"/>
        <v>32.968251333877895</v>
      </c>
      <c r="I50" s="12">
        <f t="shared" si="5"/>
        <v>33.174759240198341</v>
      </c>
      <c r="J50" s="14">
        <f t="shared" si="6"/>
        <v>0.29563892021003141</v>
      </c>
      <c r="K50" s="14">
        <f t="shared" si="7"/>
        <v>7257.7350000000006</v>
      </c>
      <c r="L50" s="8">
        <f t="shared" si="8"/>
        <v>38.124771288111631</v>
      </c>
      <c r="M50" s="8">
        <f t="shared" si="9"/>
        <v>3812.4771288111633</v>
      </c>
      <c r="N50" s="19">
        <f t="shared" si="10"/>
        <v>27.425712765923532</v>
      </c>
    </row>
    <row r="51" spans="1:14" x14ac:dyDescent="0.3">
      <c r="A51" s="3">
        <v>120.84</v>
      </c>
      <c r="B51" s="3">
        <f t="shared" si="12"/>
        <v>3250</v>
      </c>
      <c r="C51" s="3">
        <v>0.22305</v>
      </c>
      <c r="D51" s="3">
        <v>1.17378</v>
      </c>
      <c r="E51" s="10">
        <f t="shared" si="11"/>
        <v>98.578371840000003</v>
      </c>
      <c r="F51" s="10">
        <f t="shared" si="2"/>
        <v>72.707463934310397</v>
      </c>
      <c r="G51" s="12">
        <f t="shared" si="3"/>
        <v>44.992242533607921</v>
      </c>
      <c r="H51" s="12">
        <f t="shared" si="4"/>
        <v>33.551126660383289</v>
      </c>
      <c r="I51" s="12">
        <f t="shared" si="5"/>
        <v>33.761285605459285</v>
      </c>
      <c r="J51" s="14">
        <f t="shared" si="6"/>
        <v>0.29730058615946048</v>
      </c>
      <c r="K51" s="14">
        <f t="shared" si="7"/>
        <v>7427.5650000000005</v>
      </c>
      <c r="L51" s="8">
        <f t="shared" si="8"/>
        <v>38.201908541372937</v>
      </c>
      <c r="M51" s="8">
        <f t="shared" si="9"/>
        <v>3820.1908541372936</v>
      </c>
      <c r="N51" s="19">
        <f t="shared" si="10"/>
        <v>27.272425570527581</v>
      </c>
    </row>
    <row r="52" spans="1:14" x14ac:dyDescent="0.3">
      <c r="A52" s="3">
        <v>121.633</v>
      </c>
      <c r="B52" s="3">
        <f t="shared" si="12"/>
        <v>3300</v>
      </c>
      <c r="C52" s="3">
        <v>0.22550000000000001</v>
      </c>
      <c r="D52" s="3">
        <v>1.1611800000000001</v>
      </c>
      <c r="E52" s="10">
        <f t="shared" si="11"/>
        <v>99.225282207999996</v>
      </c>
      <c r="F52" s="10">
        <f t="shared" si="2"/>
        <v>73.18459914533247</v>
      </c>
      <c r="G52" s="12">
        <f t="shared" si="3"/>
        <v>45.984230232215758</v>
      </c>
      <c r="H52" s="12">
        <f t="shared" si="4"/>
        <v>34.290860957838518</v>
      </c>
      <c r="I52" s="12">
        <f t="shared" si="5"/>
        <v>34.505653481427785</v>
      </c>
      <c r="J52" s="14">
        <f t="shared" si="6"/>
        <v>0.29408224381148895</v>
      </c>
      <c r="K52" s="14">
        <f t="shared" si="7"/>
        <v>7509.15</v>
      </c>
      <c r="L52" s="8">
        <f t="shared" si="8"/>
        <v>38.452604614472143</v>
      </c>
      <c r="M52" s="8">
        <f t="shared" si="9"/>
        <v>3845.2604614472143</v>
      </c>
      <c r="N52" s="19">
        <f t="shared" si="10"/>
        <v>27.570886303851534</v>
      </c>
    </row>
    <row r="53" spans="1:14" x14ac:dyDescent="0.3">
      <c r="A53" s="3">
        <v>122.181</v>
      </c>
      <c r="B53" s="3">
        <f t="shared" si="12"/>
        <v>3350</v>
      </c>
      <c r="C53" s="3">
        <v>0.22850000000000001</v>
      </c>
      <c r="D53" s="3">
        <v>1.1510400000000001</v>
      </c>
      <c r="E53" s="10">
        <f t="shared" si="11"/>
        <v>99.672327455999991</v>
      </c>
      <c r="F53" s="10">
        <f t="shared" si="2"/>
        <v>73.514321838447358</v>
      </c>
      <c r="G53" s="12">
        <f t="shared" si="3"/>
        <v>46.891275353922062</v>
      </c>
      <c r="H53" s="12">
        <f t="shared" si="4"/>
        <v>34.967252798994657</v>
      </c>
      <c r="I53" s="12">
        <f t="shared" si="5"/>
        <v>35.186282133980285</v>
      </c>
      <c r="J53" s="14">
        <f t="shared" si="6"/>
        <v>0.29223036298199662</v>
      </c>
      <c r="K53" s="14">
        <f t="shared" si="7"/>
        <v>7609.0500000000011</v>
      </c>
      <c r="L53" s="8">
        <f t="shared" si="8"/>
        <v>38.625847298026194</v>
      </c>
      <c r="M53" s="8">
        <f t="shared" si="9"/>
        <v>3862.5847298026192</v>
      </c>
      <c r="N53" s="19">
        <f t="shared" si="10"/>
        <v>27.745604616066615</v>
      </c>
    </row>
    <row r="54" spans="1:14" x14ac:dyDescent="0.3">
      <c r="A54" s="3">
        <v>122.93300000000001</v>
      </c>
      <c r="B54" s="3">
        <f t="shared" si="12"/>
        <v>3400</v>
      </c>
      <c r="C54" s="3">
        <v>0.23419999999999999</v>
      </c>
      <c r="D54" s="3">
        <v>1.14117</v>
      </c>
      <c r="E54" s="10">
        <f t="shared" si="11"/>
        <v>100.285791008</v>
      </c>
      <c r="F54" s="10">
        <f t="shared" si="2"/>
        <v>73.966788015860487</v>
      </c>
      <c r="G54" s="12">
        <f t="shared" si="3"/>
        <v>47.884059263885312</v>
      </c>
      <c r="H54" s="12">
        <f t="shared" si="4"/>
        <v>35.707580838538064</v>
      </c>
      <c r="I54" s="12">
        <f t="shared" si="5"/>
        <v>35.931247471143394</v>
      </c>
      <c r="J54" s="14">
        <f t="shared" si="6"/>
        <v>0.29331016153736206</v>
      </c>
      <c r="K54" s="14">
        <f t="shared" si="7"/>
        <v>7798.86</v>
      </c>
      <c r="L54" s="8">
        <f t="shared" si="8"/>
        <v>38.863581783487248</v>
      </c>
      <c r="M54" s="8">
        <f t="shared" si="9"/>
        <v>3886.3581783487248</v>
      </c>
      <c r="N54" s="19">
        <f t="shared" si="10"/>
        <v>27.643461329843127</v>
      </c>
    </row>
    <row r="55" spans="1:14" x14ac:dyDescent="0.3">
      <c r="A55" s="3">
        <v>123.47499999999999</v>
      </c>
      <c r="B55" s="3">
        <f t="shared" si="12"/>
        <v>3450</v>
      </c>
      <c r="C55" s="3">
        <v>0.23605000000000001</v>
      </c>
      <c r="D55" s="3">
        <v>1.12669</v>
      </c>
      <c r="E55" s="10">
        <f t="shared" si="11"/>
        <v>100.72794159999999</v>
      </c>
      <c r="F55" s="10">
        <f t="shared" si="2"/>
        <v>74.292900606495991</v>
      </c>
      <c r="G55" s="12">
        <f t="shared" si="3"/>
        <v>48.80245755758019</v>
      </c>
      <c r="H55" s="12">
        <f t="shared" si="4"/>
        <v>36.392438843857995</v>
      </c>
      <c r="I55" s="12">
        <f t="shared" si="5"/>
        <v>36.620395318571518</v>
      </c>
      <c r="J55" s="14">
        <f t="shared" si="6"/>
        <v>0.29006377204817002</v>
      </c>
      <c r="K55" s="14">
        <f t="shared" si="7"/>
        <v>7860.4650000000001</v>
      </c>
      <c r="L55" s="8">
        <f t="shared" si="8"/>
        <v>39.034927649338151</v>
      </c>
      <c r="M55" s="8">
        <f t="shared" si="9"/>
        <v>3903.4927649338151</v>
      </c>
      <c r="N55" s="19">
        <f t="shared" si="10"/>
        <v>27.952846544247588</v>
      </c>
    </row>
    <row r="56" spans="1:14" x14ac:dyDescent="0.3">
      <c r="A56" s="3">
        <v>123.428</v>
      </c>
      <c r="B56" s="3">
        <f t="shared" si="12"/>
        <v>3500</v>
      </c>
      <c r="C56" s="3">
        <v>0.24195</v>
      </c>
      <c r="D56" s="3">
        <v>1.11975</v>
      </c>
      <c r="E56" s="10">
        <f t="shared" si="11"/>
        <v>100.689600128</v>
      </c>
      <c r="F56" s="10">
        <f t="shared" si="2"/>
        <v>74.264621470407675</v>
      </c>
      <c r="G56" s="12">
        <f t="shared" si="3"/>
        <v>49.49089397304396</v>
      </c>
      <c r="H56" s="12">
        <f t="shared" si="4"/>
        <v>36.905812173840189</v>
      </c>
      <c r="I56" s="12">
        <f t="shared" si="5"/>
        <v>37.136984337807647</v>
      </c>
      <c r="J56" s="14">
        <f t="shared" si="6"/>
        <v>0.29317808632392445</v>
      </c>
      <c r="K56" s="14">
        <f t="shared" si="7"/>
        <v>8056.9350000000004</v>
      </c>
      <c r="L56" s="8">
        <f t="shared" si="8"/>
        <v>39.020069243996836</v>
      </c>
      <c r="M56" s="8">
        <f t="shared" si="9"/>
        <v>3902.0069243996836</v>
      </c>
      <c r="N56" s="19">
        <f t="shared" si="10"/>
        <v>27.655914566376154</v>
      </c>
    </row>
    <row r="57" spans="1:14" x14ac:dyDescent="0.3">
      <c r="A57" s="3">
        <v>124.205</v>
      </c>
      <c r="B57" s="3">
        <f t="shared" si="12"/>
        <v>3550</v>
      </c>
      <c r="C57" s="3">
        <v>0.24545</v>
      </c>
      <c r="D57" s="3">
        <v>1.10622</v>
      </c>
      <c r="E57" s="10">
        <f t="shared" si="11"/>
        <v>101.32345807999999</v>
      </c>
      <c r="F57" s="10">
        <f t="shared" si="2"/>
        <v>74.732129741484798</v>
      </c>
      <c r="G57" s="12">
        <f t="shared" si="3"/>
        <v>50.513911001955641</v>
      </c>
      <c r="H57" s="12">
        <f t="shared" si="4"/>
        <v>37.668685326631056</v>
      </c>
      <c r="I57" s="12">
        <f t="shared" si="5"/>
        <v>37.904636007237912</v>
      </c>
      <c r="J57" s="14">
        <f t="shared" si="6"/>
        <v>0.29139575427899911</v>
      </c>
      <c r="K57" s="14">
        <f t="shared" si="7"/>
        <v>8173.4849999999997</v>
      </c>
      <c r="L57" s="8">
        <f t="shared" si="8"/>
        <v>39.265707136554326</v>
      </c>
      <c r="M57" s="8">
        <f t="shared" si="9"/>
        <v>3926.5707136554324</v>
      </c>
      <c r="N57" s="19">
        <f t="shared" si="10"/>
        <v>27.825072908732011</v>
      </c>
    </row>
    <row r="58" spans="1:14" x14ac:dyDescent="0.3">
      <c r="A58" s="3">
        <v>124.066</v>
      </c>
      <c r="B58" s="3">
        <f t="shared" si="12"/>
        <v>3600</v>
      </c>
      <c r="C58" s="3">
        <v>0.25505</v>
      </c>
      <c r="D58" s="3">
        <v>1.09697</v>
      </c>
      <c r="E58" s="10">
        <f t="shared" si="11"/>
        <v>101.21006521599999</v>
      </c>
      <c r="F58" s="10">
        <f t="shared" si="2"/>
        <v>74.648495700712957</v>
      </c>
      <c r="G58" s="12">
        <f t="shared" si="3"/>
        <v>51.168047319605222</v>
      </c>
      <c r="H58" s="12">
        <f t="shared" si="4"/>
        <v>38.156480760037695</v>
      </c>
      <c r="I58" s="12">
        <f t="shared" si="5"/>
        <v>38.395486914004216</v>
      </c>
      <c r="J58" s="14">
        <f t="shared" si="6"/>
        <v>0.298921850521287</v>
      </c>
      <c r="K58" s="14">
        <f t="shared" si="7"/>
        <v>8493.1649999999991</v>
      </c>
      <c r="L58" s="8">
        <f t="shared" si="8"/>
        <v>39.221764193098096</v>
      </c>
      <c r="M58" s="8">
        <f t="shared" si="9"/>
        <v>3922.1764193098097</v>
      </c>
      <c r="N58" s="19">
        <f t="shared" si="10"/>
        <v>27.124507940682342</v>
      </c>
    </row>
    <row r="59" spans="1:14" x14ac:dyDescent="0.3">
      <c r="A59" s="3">
        <v>123.967</v>
      </c>
      <c r="B59" s="3">
        <f t="shared" si="12"/>
        <v>3650</v>
      </c>
      <c r="C59" s="3">
        <v>0.25755</v>
      </c>
      <c r="D59" s="3">
        <v>1.0940099999999999</v>
      </c>
      <c r="E59" s="10">
        <f t="shared" si="11"/>
        <v>101.129303392</v>
      </c>
      <c r="F59" s="10">
        <f t="shared" si="2"/>
        <v>74.588929009803522</v>
      </c>
      <c r="G59" s="12">
        <f t="shared" si="3"/>
        <v>51.837317381146775</v>
      </c>
      <c r="H59" s="12">
        <f t="shared" si="4"/>
        <v>38.65556156464551</v>
      </c>
      <c r="I59" s="12">
        <f t="shared" si="5"/>
        <v>38.897693881750037</v>
      </c>
      <c r="J59" s="14">
        <f t="shared" si="6"/>
        <v>0.29795468171540274</v>
      </c>
      <c r="K59" s="14">
        <f t="shared" si="7"/>
        <v>8576.4150000000009</v>
      </c>
      <c r="L59" s="8">
        <f t="shared" si="8"/>
        <v>39.190466700996183</v>
      </c>
      <c r="M59" s="8">
        <f t="shared" si="9"/>
        <v>3919.0466700996185</v>
      </c>
      <c r="N59" s="19">
        <f t="shared" si="10"/>
        <v>27.21255481346229</v>
      </c>
    </row>
    <row r="60" spans="1:14" x14ac:dyDescent="0.3">
      <c r="A60" s="3">
        <v>123.815</v>
      </c>
      <c r="B60" s="3">
        <f t="shared" si="12"/>
        <v>3700</v>
      </c>
      <c r="C60" s="3">
        <v>0.26445000000000002</v>
      </c>
      <c r="D60" s="3">
        <v>1.09659</v>
      </c>
      <c r="E60" s="10">
        <f t="shared" si="11"/>
        <v>101.00530543999999</v>
      </c>
      <c r="F60" s="10">
        <f t="shared" si="2"/>
        <v>74.497473080326387</v>
      </c>
      <c r="G60" s="12">
        <f t="shared" si="3"/>
        <v>52.482987508988508</v>
      </c>
      <c r="H60" s="12">
        <f t="shared" si="4"/>
        <v>39.137043682898728</v>
      </c>
      <c r="I60" s="12">
        <f t="shared" si="5"/>
        <v>39.382191927756416</v>
      </c>
      <c r="J60" s="14">
        <f t="shared" si="6"/>
        <v>0.30217337881624484</v>
      </c>
      <c r="K60" s="14">
        <f t="shared" si="7"/>
        <v>8806.1849999999995</v>
      </c>
      <c r="L60" s="8">
        <f t="shared" si="8"/>
        <v>39.142413985849799</v>
      </c>
      <c r="M60" s="8">
        <f t="shared" si="9"/>
        <v>3914.2413985849798</v>
      </c>
      <c r="N60" s="19">
        <f t="shared" si="10"/>
        <v>26.832635422324032</v>
      </c>
    </row>
    <row r="61" spans="1:14" x14ac:dyDescent="0.3">
      <c r="A61" s="3">
        <v>123.767</v>
      </c>
      <c r="B61" s="3">
        <f t="shared" si="12"/>
        <v>3750</v>
      </c>
      <c r="C61" s="3">
        <v>0.2651</v>
      </c>
      <c r="D61" s="3">
        <v>1.0980799999999999</v>
      </c>
      <c r="E61" s="10">
        <f t="shared" si="11"/>
        <v>100.96614819199999</v>
      </c>
      <c r="F61" s="10">
        <f t="shared" si="2"/>
        <v>74.468592260491519</v>
      </c>
      <c r="G61" s="12">
        <f t="shared" si="3"/>
        <v>53.171595768629707</v>
      </c>
      <c r="H61" s="12">
        <f t="shared" si="4"/>
        <v>39.650545158655348</v>
      </c>
      <c r="I61" s="12">
        <f t="shared" si="5"/>
        <v>39.898909895451816</v>
      </c>
      <c r="J61" s="14">
        <f t="shared" si="6"/>
        <v>0.29899313117223481</v>
      </c>
      <c r="K61" s="14">
        <f t="shared" si="7"/>
        <v>8827.83</v>
      </c>
      <c r="L61" s="8">
        <f t="shared" si="8"/>
        <v>39.127239444224621</v>
      </c>
      <c r="M61" s="8">
        <f t="shared" si="9"/>
        <v>3912.723944422462</v>
      </c>
      <c r="N61" s="19">
        <f t="shared" si="10"/>
        <v>27.118041395531055</v>
      </c>
    </row>
    <row r="62" spans="1:14" x14ac:dyDescent="0.3">
      <c r="A62" s="3">
        <v>123.509</v>
      </c>
      <c r="B62" s="3">
        <f t="shared" si="12"/>
        <v>3800</v>
      </c>
      <c r="C62" s="3">
        <v>0.26929999999999998</v>
      </c>
      <c r="D62" s="3">
        <v>1.09907</v>
      </c>
      <c r="E62" s="10">
        <f t="shared" si="11"/>
        <v>100.75567798399999</v>
      </c>
      <c r="F62" s="10">
        <f t="shared" si="2"/>
        <v>74.313357853879026</v>
      </c>
      <c r="G62" s="12">
        <f t="shared" si="3"/>
        <v>53.768233024512618</v>
      </c>
      <c r="H62" s="12">
        <f t="shared" si="4"/>
        <v>40.09546301593884</v>
      </c>
      <c r="I62" s="12">
        <f t="shared" si="5"/>
        <v>40.346614647747167</v>
      </c>
      <c r="J62" s="14">
        <f t="shared" si="6"/>
        <v>0.30035977258073771</v>
      </c>
      <c r="K62" s="14">
        <f t="shared" si="7"/>
        <v>8967.6899999999987</v>
      </c>
      <c r="L62" s="8">
        <f t="shared" si="8"/>
        <v>39.045676282989312</v>
      </c>
      <c r="M62" s="8">
        <f t="shared" si="9"/>
        <v>3904.5676282989311</v>
      </c>
      <c r="N62" s="19">
        <f t="shared" si="10"/>
        <v>26.994653906020726</v>
      </c>
    </row>
    <row r="63" spans="1:14" x14ac:dyDescent="0.3">
      <c r="A63" s="3">
        <v>122.672</v>
      </c>
      <c r="B63" s="3">
        <f t="shared" si="12"/>
        <v>3850</v>
      </c>
      <c r="C63" s="3">
        <v>0.27374999999999999</v>
      </c>
      <c r="D63" s="3">
        <v>1.1053299999999999</v>
      </c>
      <c r="E63" s="10">
        <f t="shared" si="11"/>
        <v>100.072873472</v>
      </c>
      <c r="F63" s="10">
        <f t="shared" si="2"/>
        <v>73.809748558008323</v>
      </c>
      <c r="G63" s="12">
        <f t="shared" si="3"/>
        <v>54.106536928471449</v>
      </c>
      <c r="H63" s="12">
        <f t="shared" si="4"/>
        <v>40.347739330526757</v>
      </c>
      <c r="I63" s="12">
        <f t="shared" si="5"/>
        <v>40.600471181225444</v>
      </c>
      <c r="J63" s="14">
        <f t="shared" si="6"/>
        <v>0.3034139664294454</v>
      </c>
      <c r="K63" s="14">
        <f t="shared" si="7"/>
        <v>9115.875</v>
      </c>
      <c r="L63" s="8">
        <f t="shared" si="8"/>
        <v>38.781070213400362</v>
      </c>
      <c r="M63" s="8">
        <f t="shared" si="9"/>
        <v>3878.1070213400362</v>
      </c>
      <c r="N63" s="19">
        <f t="shared" si="10"/>
        <v>26.722923151902883</v>
      </c>
    </row>
    <row r="64" spans="1:14" x14ac:dyDescent="0.3">
      <c r="A64" s="3">
        <v>122.157</v>
      </c>
      <c r="B64" s="3">
        <f t="shared" si="12"/>
        <v>3900</v>
      </c>
      <c r="C64" s="3">
        <v>0.27589999999999998</v>
      </c>
      <c r="D64" s="3">
        <v>1.11704</v>
      </c>
      <c r="E64" s="10">
        <f t="shared" si="11"/>
        <v>99.652748831999986</v>
      </c>
      <c r="F64" s="10">
        <f t="shared" si="2"/>
        <v>73.499881428529903</v>
      </c>
      <c r="G64" s="12">
        <f t="shared" si="3"/>
        <v>54.579119872670724</v>
      </c>
      <c r="H64" s="12">
        <f t="shared" si="4"/>
        <v>40.700148753251639</v>
      </c>
      <c r="I64" s="12">
        <f t="shared" si="5"/>
        <v>40.955088040775451</v>
      </c>
      <c r="J64" s="14">
        <f t="shared" si="6"/>
        <v>0.30314914688106531</v>
      </c>
      <c r="K64" s="14">
        <f t="shared" si="7"/>
        <v>9187.4699999999993</v>
      </c>
      <c r="L64" s="8">
        <f t="shared" si="8"/>
        <v>38.618260027213609</v>
      </c>
      <c r="M64" s="8">
        <f t="shared" si="9"/>
        <v>3861.826002721361</v>
      </c>
      <c r="N64" s="19">
        <f t="shared" si="10"/>
        <v>26.746267279746515</v>
      </c>
    </row>
    <row r="65" spans="1:14" x14ac:dyDescent="0.3">
      <c r="A65" s="3">
        <v>121.184</v>
      </c>
      <c r="B65" s="3">
        <f t="shared" si="12"/>
        <v>3950</v>
      </c>
      <c r="C65" s="3">
        <v>0.28284999999999999</v>
      </c>
      <c r="D65" s="3">
        <v>1.12259</v>
      </c>
      <c r="E65" s="10">
        <f t="shared" si="11"/>
        <v>98.858998783999994</v>
      </c>
      <c r="F65" s="10">
        <f t="shared" si="2"/>
        <v>72.914443143127031</v>
      </c>
      <c r="G65" s="12">
        <f t="shared" si="3"/>
        <v>54.83854729919112</v>
      </c>
      <c r="H65" s="12">
        <f t="shared" si="4"/>
        <v>40.893606157377732</v>
      </c>
      <c r="I65" s="12">
        <f t="shared" si="5"/>
        <v>41.149757231449875</v>
      </c>
      <c r="J65" s="14">
        <f t="shared" si="6"/>
        <v>0.3093153120784895</v>
      </c>
      <c r="K65" s="14">
        <f t="shared" si="7"/>
        <v>9418.9050000000007</v>
      </c>
      <c r="L65" s="8">
        <f t="shared" si="8"/>
        <v>38.310659423020006</v>
      </c>
      <c r="M65" s="8">
        <f t="shared" si="9"/>
        <v>3831.0659423020006</v>
      </c>
      <c r="N65" s="19">
        <f t="shared" si="10"/>
        <v>26.21308351540856</v>
      </c>
    </row>
    <row r="66" spans="1:14" x14ac:dyDescent="0.3">
      <c r="A66" s="3">
        <v>120.004</v>
      </c>
      <c r="B66" s="3">
        <f t="shared" si="12"/>
        <v>4000</v>
      </c>
      <c r="C66" s="3">
        <v>0.28455000000000003</v>
      </c>
      <c r="D66" s="3">
        <v>1.1246100000000001</v>
      </c>
      <c r="E66" s="10">
        <f t="shared" si="11"/>
        <v>97.896383103999995</v>
      </c>
      <c r="F66" s="10">
        <f t="shared" si="2"/>
        <v>72.204456322186232</v>
      </c>
      <c r="G66" s="12">
        <f t="shared" si="3"/>
        <v>54.991969780796829</v>
      </c>
      <c r="H66" s="12">
        <f t="shared" si="4"/>
        <v>41.008014704785836</v>
      </c>
      <c r="I66" s="12">
        <f t="shared" si="5"/>
        <v>41.264882415884038</v>
      </c>
      <c r="J66" s="14">
        <f t="shared" si="6"/>
        <v>0.31030622772527483</v>
      </c>
      <c r="K66" s="14">
        <f t="shared" si="7"/>
        <v>9475.5149999999994</v>
      </c>
      <c r="L66" s="8">
        <f t="shared" si="8"/>
        <v>37.937618608067837</v>
      </c>
      <c r="M66" s="8">
        <f t="shared" si="9"/>
        <v>3793.7618608067837</v>
      </c>
      <c r="N66" s="19">
        <f t="shared" si="10"/>
        <v>26.129376028142453</v>
      </c>
    </row>
    <row r="67" spans="1:14" x14ac:dyDescent="0.3">
      <c r="A67" s="3">
        <v>118.73399999999999</v>
      </c>
      <c r="B67" s="3">
        <f t="shared" si="12"/>
        <v>4050</v>
      </c>
      <c r="C67" s="3">
        <v>0.28710000000000002</v>
      </c>
      <c r="D67" s="3">
        <v>1.1222000000000001</v>
      </c>
      <c r="E67" s="10">
        <f t="shared" si="11"/>
        <v>96.860347583999996</v>
      </c>
      <c r="F67" s="10">
        <f t="shared" si="2"/>
        <v>71.440317964055041</v>
      </c>
      <c r="G67" s="12">
        <f t="shared" si="3"/>
        <v>55.090115718663924</v>
      </c>
      <c r="H67" s="12">
        <f t="shared" si="4"/>
        <v>41.081203028086712</v>
      </c>
      <c r="I67" s="12">
        <f t="shared" si="5"/>
        <v>41.338529179253783</v>
      </c>
      <c r="J67" s="14">
        <f t="shared" si="6"/>
        <v>0.31252926159946204</v>
      </c>
      <c r="K67" s="14">
        <f t="shared" si="7"/>
        <v>9560.43</v>
      </c>
      <c r="L67" s="8">
        <f t="shared" si="8"/>
        <v>37.536125527568466</v>
      </c>
      <c r="M67" s="8">
        <f t="shared" si="9"/>
        <v>3753.6125527568465</v>
      </c>
      <c r="N67" s="19">
        <f t="shared" si="10"/>
        <v>25.943516669806975</v>
      </c>
    </row>
    <row r="68" spans="1:14" x14ac:dyDescent="0.3">
      <c r="A68" s="3">
        <v>117.44199999999999</v>
      </c>
      <c r="B68" s="3">
        <f t="shared" si="12"/>
        <v>4100</v>
      </c>
      <c r="C68" s="3">
        <v>0.28894999999999998</v>
      </c>
      <c r="D68" s="3">
        <v>1.1239399999999999</v>
      </c>
      <c r="E68" s="10">
        <f t="shared" si="11"/>
        <v>95.806364991999985</v>
      </c>
      <c r="F68" s="10">
        <f t="shared" si="2"/>
        <v>70.662942563499513</v>
      </c>
      <c r="G68" s="12">
        <f t="shared" si="3"/>
        <v>55.163378619639758</v>
      </c>
      <c r="H68" s="12">
        <f t="shared" si="4"/>
        <v>41.13583584325059</v>
      </c>
      <c r="I68" s="12">
        <f t="shared" si="5"/>
        <v>41.393504205721548</v>
      </c>
      <c r="J68" s="14">
        <f t="shared" si="6"/>
        <v>0.3141253742465881</v>
      </c>
      <c r="K68" s="14">
        <f t="shared" si="7"/>
        <v>9622.0349999999999</v>
      </c>
      <c r="L68" s="8">
        <f t="shared" si="8"/>
        <v>37.127677448824222</v>
      </c>
      <c r="M68" s="8">
        <f t="shared" si="9"/>
        <v>3712.7677448824224</v>
      </c>
      <c r="N68" s="19">
        <f t="shared" si="10"/>
        <v>25.811694224177035</v>
      </c>
    </row>
    <row r="69" spans="1:14" x14ac:dyDescent="0.3">
      <c r="A69" s="3">
        <v>116.5</v>
      </c>
      <c r="B69" s="3">
        <f t="shared" si="12"/>
        <v>4150</v>
      </c>
      <c r="C69" s="3">
        <v>0.29304999999999998</v>
      </c>
      <c r="D69" s="3">
        <v>1.12233</v>
      </c>
      <c r="E69" s="10">
        <f t="shared" si="11"/>
        <v>95.037903999999997</v>
      </c>
      <c r="F69" s="10">
        <f t="shared" si="2"/>
        <v>70.096156474240004</v>
      </c>
      <c r="G69" s="12">
        <f t="shared" si="3"/>
        <v>55.388242453940592</v>
      </c>
      <c r="H69" s="12">
        <f t="shared" si="4"/>
        <v>41.303518860613678</v>
      </c>
      <c r="I69" s="12">
        <f t="shared" si="5"/>
        <v>41.562237562955275</v>
      </c>
      <c r="J69" s="14">
        <f t="shared" si="6"/>
        <v>0.31728922149643579</v>
      </c>
      <c r="K69" s="14">
        <f t="shared" si="7"/>
        <v>9758.5650000000005</v>
      </c>
      <c r="L69" s="8">
        <f t="shared" si="8"/>
        <v>36.829877069430211</v>
      </c>
      <c r="M69" s="8">
        <f t="shared" si="9"/>
        <v>3682.9877069430213</v>
      </c>
      <c r="N69" s="19">
        <f t="shared" si="10"/>
        <v>25.554313096006599</v>
      </c>
    </row>
    <row r="70" spans="1:14" x14ac:dyDescent="0.3">
      <c r="A70" s="3">
        <v>115.931</v>
      </c>
      <c r="B70" s="3">
        <f t="shared" si="12"/>
        <v>4200</v>
      </c>
      <c r="C70" s="3">
        <v>0.2949</v>
      </c>
      <c r="D70" s="3">
        <v>1.1217900000000001</v>
      </c>
      <c r="E70" s="10">
        <f t="shared" ref="E70:E96" si="13">A70*$I$3</f>
        <v>94.573727455999986</v>
      </c>
      <c r="F70" s="10">
        <f t="shared" si="2"/>
        <v>69.753798422447346</v>
      </c>
      <c r="G70" s="12">
        <f t="shared" si="3"/>
        <v>55.781788532802523</v>
      </c>
      <c r="H70" s="12">
        <f t="shared" si="4"/>
        <v>41.596989770153932</v>
      </c>
      <c r="I70" s="12">
        <f t="shared" si="5"/>
        <v>41.85754672780611</v>
      </c>
      <c r="J70" s="14">
        <f t="shared" si="6"/>
        <v>0.31703960306838436</v>
      </c>
      <c r="K70" s="14">
        <f t="shared" si="7"/>
        <v>9820.17</v>
      </c>
      <c r="L70" s="8">
        <f t="shared" si="8"/>
        <v>36.64999552391513</v>
      </c>
      <c r="M70" s="8">
        <f t="shared" si="9"/>
        <v>3664.9995523915131</v>
      </c>
      <c r="N70" s="19">
        <f t="shared" si="10"/>
        <v>25.574433066518871</v>
      </c>
    </row>
    <row r="71" spans="1:14" x14ac:dyDescent="0.3">
      <c r="A71" s="3">
        <v>115.03400000000001</v>
      </c>
      <c r="B71" s="3">
        <f t="shared" ref="B71:B96" si="14">B70+50</f>
        <v>4250</v>
      </c>
      <c r="C71" s="3">
        <v>0.29715000000000003</v>
      </c>
      <c r="D71" s="3">
        <v>1.12456</v>
      </c>
      <c r="E71" s="10">
        <f t="shared" si="13"/>
        <v>93.841976383999992</v>
      </c>
      <c r="F71" s="10">
        <f t="shared" ref="F71:F96" si="15">E71*0.73756</f>
        <v>69.214088101783034</v>
      </c>
      <c r="G71" s="12">
        <f t="shared" ref="G71:G96" si="16">(F71*B71)/5252</f>
        <v>56.009115466979793</v>
      </c>
      <c r="H71" s="12">
        <f t="shared" ref="H71:H96" si="17">(E71*B71)/9549</f>
        <v>41.766509543617126</v>
      </c>
      <c r="I71" s="12">
        <f t="shared" ref="I71:I96" si="18">H71*((1.01325/($G$3/1000))*(SQRT(($J$3+273)/293)))</f>
        <v>42.028128346289328</v>
      </c>
      <c r="J71" s="14">
        <f t="shared" ref="J71:J96" si="19">(C71*0.75*60)/I71</f>
        <v>0.31816191979390379</v>
      </c>
      <c r="K71" s="14">
        <f t="shared" ref="K71:K96" si="20">(C71*$L$3)*$K$3</f>
        <v>9895.0949999999993</v>
      </c>
      <c r="L71" s="8">
        <f t="shared" ref="L71:L96" si="21">((2*PI())*E71)/($D$3/1000)*0.0980665</f>
        <v>36.36642127729472</v>
      </c>
      <c r="M71" s="8">
        <f t="shared" ref="M71:M96" si="22">L71*100</f>
        <v>3636.6421277294721</v>
      </c>
      <c r="N71" s="19">
        <f t="shared" ref="N71:N96" si="23">((I71*60)/K71)*100</f>
        <v>25.484219209389703</v>
      </c>
    </row>
    <row r="72" spans="1:14" x14ac:dyDescent="0.3">
      <c r="A72" s="3">
        <v>114.39100000000001</v>
      </c>
      <c r="B72" s="3">
        <f t="shared" si="14"/>
        <v>4300</v>
      </c>
      <c r="C72" s="3">
        <v>0.30220000000000002</v>
      </c>
      <c r="D72" s="3">
        <v>1.1227799999999999</v>
      </c>
      <c r="E72" s="10">
        <f t="shared" si="13"/>
        <v>93.317432416000003</v>
      </c>
      <c r="F72" s="10">
        <f t="shared" si="15"/>
        <v>68.827205452744963</v>
      </c>
      <c r="G72" s="12">
        <f t="shared" si="16"/>
        <v>56.351291593069945</v>
      </c>
      <c r="H72" s="12">
        <f t="shared" si="17"/>
        <v>42.021673409655463</v>
      </c>
      <c r="I72" s="12">
        <f t="shared" si="18"/>
        <v>42.284890518383108</v>
      </c>
      <c r="J72" s="14">
        <f t="shared" si="19"/>
        <v>0.32160423814004946</v>
      </c>
      <c r="K72" s="14">
        <f t="shared" si="20"/>
        <v>10063.26</v>
      </c>
      <c r="L72" s="8">
        <f t="shared" si="21"/>
        <v>36.163145646774169</v>
      </c>
      <c r="M72" s="8">
        <f t="shared" si="22"/>
        <v>3616.3145646774169</v>
      </c>
      <c r="N72" s="19">
        <f t="shared" si="23"/>
        <v>25.211446699210654</v>
      </c>
    </row>
    <row r="73" spans="1:14" x14ac:dyDescent="0.3">
      <c r="A73" s="3">
        <v>114.01600000000001</v>
      </c>
      <c r="B73" s="3">
        <f t="shared" si="14"/>
        <v>4350</v>
      </c>
      <c r="C73" s="3">
        <v>0.30604999999999999</v>
      </c>
      <c r="D73" s="3">
        <v>1.1194299999999999</v>
      </c>
      <c r="E73" s="10">
        <f t="shared" si="13"/>
        <v>93.011516415999992</v>
      </c>
      <c r="F73" s="10">
        <f t="shared" si="15"/>
        <v>68.60157404778495</v>
      </c>
      <c r="G73" s="12">
        <f t="shared" si="16"/>
        <v>56.819658626783038</v>
      </c>
      <c r="H73" s="12">
        <f t="shared" si="17"/>
        <v>42.370938989381081</v>
      </c>
      <c r="I73" s="12">
        <f t="shared" si="18"/>
        <v>42.636343842399086</v>
      </c>
      <c r="J73" s="14">
        <f t="shared" si="19"/>
        <v>0.32301667448099497</v>
      </c>
      <c r="K73" s="14">
        <f t="shared" si="20"/>
        <v>10191.465</v>
      </c>
      <c r="L73" s="8">
        <f t="shared" si="21"/>
        <v>36.044594540327509</v>
      </c>
      <c r="M73" s="8">
        <f t="shared" si="22"/>
        <v>3604.4594540327507</v>
      </c>
      <c r="N73" s="19">
        <f t="shared" si="23"/>
        <v>25.101206063543806</v>
      </c>
    </row>
    <row r="74" spans="1:14" x14ac:dyDescent="0.3">
      <c r="A74" s="3">
        <v>113.871</v>
      </c>
      <c r="B74" s="3">
        <f t="shared" si="14"/>
        <v>4400</v>
      </c>
      <c r="C74" s="3">
        <v>0.30919999999999997</v>
      </c>
      <c r="D74" s="3">
        <v>1.1198600000000001</v>
      </c>
      <c r="E74" s="10">
        <f t="shared" si="13"/>
        <v>92.893228895999997</v>
      </c>
      <c r="F74" s="10">
        <f t="shared" si="15"/>
        <v>68.514329904533753</v>
      </c>
      <c r="G74" s="12">
        <f t="shared" si="16"/>
        <v>57.399667094430413</v>
      </c>
      <c r="H74" s="12">
        <f t="shared" si="17"/>
        <v>42.803456607225883</v>
      </c>
      <c r="I74" s="12">
        <f t="shared" si="18"/>
        <v>43.071570682119301</v>
      </c>
      <c r="J74" s="14">
        <f t="shared" si="19"/>
        <v>0.3230437102628404</v>
      </c>
      <c r="K74" s="14">
        <f t="shared" si="20"/>
        <v>10296.359999999999</v>
      </c>
      <c r="L74" s="8">
        <f t="shared" si="21"/>
        <v>35.998754779168131</v>
      </c>
      <c r="M74" s="8">
        <f t="shared" si="22"/>
        <v>3599.875477916813</v>
      </c>
      <c r="N74" s="19">
        <f t="shared" si="23"/>
        <v>25.099105323892701</v>
      </c>
    </row>
    <row r="75" spans="1:14" x14ac:dyDescent="0.3">
      <c r="A75" s="3">
        <v>113.985</v>
      </c>
      <c r="B75" s="3">
        <f t="shared" si="14"/>
        <v>4450</v>
      </c>
      <c r="C75" s="3">
        <v>0.30990000000000001</v>
      </c>
      <c r="D75" s="3">
        <v>1.11873</v>
      </c>
      <c r="E75" s="10">
        <f t="shared" si="13"/>
        <v>92.986227359999987</v>
      </c>
      <c r="F75" s="10">
        <f t="shared" si="15"/>
        <v>68.582921851641586</v>
      </c>
      <c r="G75" s="12">
        <f t="shared" si="16"/>
        <v>58.110053739490681</v>
      </c>
      <c r="H75" s="12">
        <f t="shared" si="17"/>
        <v>43.33319842412817</v>
      </c>
      <c r="I75" s="12">
        <f t="shared" si="18"/>
        <v>43.604630717885883</v>
      </c>
      <c r="J75" s="14">
        <f t="shared" si="19"/>
        <v>0.31981694995251481</v>
      </c>
      <c r="K75" s="14">
        <f t="shared" si="20"/>
        <v>10319.67</v>
      </c>
      <c r="L75" s="8">
        <f t="shared" si="21"/>
        <v>36.034794315527918</v>
      </c>
      <c r="M75" s="8">
        <f t="shared" si="22"/>
        <v>3603.479431552792</v>
      </c>
      <c r="N75" s="19">
        <f t="shared" si="23"/>
        <v>25.352340172439163</v>
      </c>
    </row>
    <row r="76" spans="1:14" x14ac:dyDescent="0.3">
      <c r="A76" s="3">
        <v>113.306</v>
      </c>
      <c r="B76" s="3">
        <f t="shared" si="14"/>
        <v>4500</v>
      </c>
      <c r="C76" s="3">
        <v>0.31445000000000001</v>
      </c>
      <c r="D76" s="3">
        <v>1.1156299999999999</v>
      </c>
      <c r="E76" s="10">
        <f t="shared" si="13"/>
        <v>92.432315455999998</v>
      </c>
      <c r="F76" s="10">
        <f t="shared" si="15"/>
        <v>68.174378587727361</v>
      </c>
      <c r="G76" s="12">
        <f t="shared" si="16"/>
        <v>58.412929102203563</v>
      </c>
      <c r="H76" s="12">
        <f t="shared" si="17"/>
        <v>43.559055351555138</v>
      </c>
      <c r="I76" s="12">
        <f t="shared" si="18"/>
        <v>43.831902377345152</v>
      </c>
      <c r="J76" s="14">
        <f t="shared" si="19"/>
        <v>0.32282993054195297</v>
      </c>
      <c r="K76" s="14">
        <f t="shared" si="20"/>
        <v>10471.185000000001</v>
      </c>
      <c r="L76" s="8">
        <f t="shared" si="21"/>
        <v>35.820137778788492</v>
      </c>
      <c r="M76" s="8">
        <f t="shared" si="22"/>
        <v>3582.0137778788494</v>
      </c>
      <c r="N76" s="19">
        <f t="shared" si="23"/>
        <v>25.115726086786822</v>
      </c>
    </row>
    <row r="77" spans="1:14" x14ac:dyDescent="0.3">
      <c r="A77" s="3">
        <v>113.074</v>
      </c>
      <c r="B77" s="3">
        <f t="shared" si="14"/>
        <v>4550</v>
      </c>
      <c r="C77" s="3">
        <v>0.31709999999999999</v>
      </c>
      <c r="D77" s="3">
        <v>1.1095299999999999</v>
      </c>
      <c r="E77" s="10">
        <f t="shared" si="13"/>
        <v>92.243055423999991</v>
      </c>
      <c r="F77" s="10">
        <f t="shared" si="15"/>
        <v>68.034787958525428</v>
      </c>
      <c r="G77" s="12">
        <f t="shared" si="16"/>
        <v>58.941029171989854</v>
      </c>
      <c r="H77" s="12">
        <f t="shared" si="17"/>
        <v>43.952864402471462</v>
      </c>
      <c r="I77" s="12">
        <f t="shared" si="18"/>
        <v>44.228178185802577</v>
      </c>
      <c r="J77" s="14">
        <f t="shared" si="19"/>
        <v>0.32263368253726915</v>
      </c>
      <c r="K77" s="14">
        <f t="shared" si="20"/>
        <v>10559.43</v>
      </c>
      <c r="L77" s="8">
        <f t="shared" si="21"/>
        <v>35.74679416093349</v>
      </c>
      <c r="M77" s="8">
        <f t="shared" si="22"/>
        <v>3574.6794160933491</v>
      </c>
      <c r="N77" s="19">
        <f t="shared" si="23"/>
        <v>25.131003199492348</v>
      </c>
    </row>
    <row r="78" spans="1:14" x14ac:dyDescent="0.3">
      <c r="A78" s="3">
        <v>112.19499999999999</v>
      </c>
      <c r="B78" s="3">
        <f t="shared" si="14"/>
        <v>4600</v>
      </c>
      <c r="C78" s="3">
        <v>0.31940000000000002</v>
      </c>
      <c r="D78" s="3">
        <v>1.1056900000000001</v>
      </c>
      <c r="E78" s="10">
        <f t="shared" si="13"/>
        <v>91.525988319999982</v>
      </c>
      <c r="F78" s="10">
        <f t="shared" si="15"/>
        <v>67.505907945299185</v>
      </c>
      <c r="G78" s="12">
        <f t="shared" si="16"/>
        <v>59.125509624595637</v>
      </c>
      <c r="H78" s="12">
        <f t="shared" si="17"/>
        <v>44.090433162844263</v>
      </c>
      <c r="I78" s="12">
        <f t="shared" si="18"/>
        <v>44.366608655108372</v>
      </c>
      <c r="J78" s="14">
        <f t="shared" si="19"/>
        <v>0.32395985259389648</v>
      </c>
      <c r="K78" s="14">
        <f t="shared" si="20"/>
        <v>10636.02</v>
      </c>
      <c r="L78" s="8">
        <f t="shared" si="21"/>
        <v>35.468910367422502</v>
      </c>
      <c r="M78" s="8">
        <f t="shared" si="22"/>
        <v>3546.8910367422504</v>
      </c>
      <c r="N78" s="19">
        <f t="shared" si="23"/>
        <v>25.028126303885305</v>
      </c>
    </row>
    <row r="79" spans="1:14" x14ac:dyDescent="0.3">
      <c r="A79" s="3">
        <v>111.06100000000001</v>
      </c>
      <c r="B79" s="3">
        <f t="shared" si="14"/>
        <v>4650</v>
      </c>
      <c r="C79" s="3">
        <v>0.32055</v>
      </c>
      <c r="D79" s="3">
        <v>1.09782</v>
      </c>
      <c r="E79" s="10">
        <f t="shared" si="13"/>
        <v>90.600898336</v>
      </c>
      <c r="F79" s="10">
        <f t="shared" si="15"/>
        <v>66.823598576700164</v>
      </c>
      <c r="G79" s="12">
        <f t="shared" si="16"/>
        <v>59.164077186149235</v>
      </c>
      <c r="H79" s="12">
        <f t="shared" si="17"/>
        <v>44.119193346151427</v>
      </c>
      <c r="I79" s="12">
        <f t="shared" si="18"/>
        <v>44.395548987650024</v>
      </c>
      <c r="J79" s="14">
        <f t="shared" si="19"/>
        <v>0.32491432877680337</v>
      </c>
      <c r="K79" s="14">
        <f t="shared" si="20"/>
        <v>10674.315000000001</v>
      </c>
      <c r="L79" s="8">
        <f t="shared" si="21"/>
        <v>35.110411821527798</v>
      </c>
      <c r="M79" s="8">
        <f t="shared" si="22"/>
        <v>3511.0411821527796</v>
      </c>
      <c r="N79" s="19">
        <f t="shared" si="23"/>
        <v>24.95460307531679</v>
      </c>
    </row>
    <row r="80" spans="1:14" x14ac:dyDescent="0.3">
      <c r="A80" s="3">
        <v>109.973</v>
      </c>
      <c r="B80" s="3">
        <f t="shared" si="14"/>
        <v>4700</v>
      </c>
      <c r="C80" s="3">
        <v>0.32069999999999999</v>
      </c>
      <c r="D80" s="3">
        <v>1.09558</v>
      </c>
      <c r="E80" s="10">
        <f t="shared" si="13"/>
        <v>89.713334047999993</v>
      </c>
      <c r="F80" s="10">
        <f t="shared" si="15"/>
        <v>66.168966660442877</v>
      </c>
      <c r="G80" s="12">
        <f t="shared" si="16"/>
        <v>59.214421801995719</v>
      </c>
      <c r="H80" s="12">
        <f t="shared" si="17"/>
        <v>44.156735786532614</v>
      </c>
      <c r="I80" s="12">
        <f t="shared" si="18"/>
        <v>44.433326587933472</v>
      </c>
      <c r="J80" s="14">
        <f t="shared" si="19"/>
        <v>0.32478999679306225</v>
      </c>
      <c r="K80" s="14">
        <f t="shared" si="20"/>
        <v>10679.31</v>
      </c>
      <c r="L80" s="8">
        <f t="shared" si="21"/>
        <v>34.766455544690544</v>
      </c>
      <c r="M80" s="8">
        <f t="shared" si="22"/>
        <v>3476.6455544690543</v>
      </c>
      <c r="N80" s="19">
        <f t="shared" si="23"/>
        <v>24.964155879696428</v>
      </c>
    </row>
    <row r="81" spans="1:14" x14ac:dyDescent="0.3">
      <c r="A81" s="3">
        <v>108.654</v>
      </c>
      <c r="B81" s="3">
        <f t="shared" si="14"/>
        <v>4750</v>
      </c>
      <c r="C81" s="3">
        <v>0.32485000000000003</v>
      </c>
      <c r="D81" s="3">
        <v>1.0882700000000001</v>
      </c>
      <c r="E81" s="10">
        <f t="shared" si="13"/>
        <v>88.637325503999989</v>
      </c>
      <c r="F81" s="10">
        <f t="shared" si="15"/>
        <v>65.375345798730237</v>
      </c>
      <c r="G81" s="12">
        <f t="shared" si="16"/>
        <v>59.126597971052668</v>
      </c>
      <c r="H81" s="12">
        <f t="shared" si="17"/>
        <v>44.091244752748977</v>
      </c>
      <c r="I81" s="12">
        <f t="shared" si="18"/>
        <v>44.367425328683751</v>
      </c>
      <c r="J81" s="14">
        <f t="shared" si="19"/>
        <v>0.32948159357241835</v>
      </c>
      <c r="K81" s="14">
        <f t="shared" si="20"/>
        <v>10817.505000000001</v>
      </c>
      <c r="L81" s="8">
        <f t="shared" si="21"/>
        <v>34.349471786282145</v>
      </c>
      <c r="M81" s="8">
        <f t="shared" si="22"/>
        <v>3434.9471786282143</v>
      </c>
      <c r="N81" s="19">
        <f t="shared" si="23"/>
        <v>24.608683053264357</v>
      </c>
    </row>
    <row r="82" spans="1:14" x14ac:dyDescent="0.3">
      <c r="A82" s="3">
        <v>107.07599999999999</v>
      </c>
      <c r="B82" s="3">
        <f t="shared" si="14"/>
        <v>4800</v>
      </c>
      <c r="C82" s="3">
        <v>0.32455000000000001</v>
      </c>
      <c r="D82" s="3">
        <v>1.08396</v>
      </c>
      <c r="E82" s="10">
        <f t="shared" si="13"/>
        <v>87.350030975999985</v>
      </c>
      <c r="F82" s="10">
        <f t="shared" si="15"/>
        <v>64.425888846658552</v>
      </c>
      <c r="G82" s="12">
        <f t="shared" si="16"/>
        <v>58.881238854524192</v>
      </c>
      <c r="H82" s="12">
        <f t="shared" si="17"/>
        <v>43.908278216022609</v>
      </c>
      <c r="I82" s="12">
        <f t="shared" si="18"/>
        <v>44.183312718541373</v>
      </c>
      <c r="J82" s="14">
        <f t="shared" si="19"/>
        <v>0.33054900371630958</v>
      </c>
      <c r="K82" s="14">
        <f t="shared" si="20"/>
        <v>10807.514999999999</v>
      </c>
      <c r="L82" s="8">
        <f t="shared" si="21"/>
        <v>33.85060873035458</v>
      </c>
      <c r="M82" s="8">
        <f t="shared" si="22"/>
        <v>3385.0608730354579</v>
      </c>
      <c r="N82" s="19">
        <f t="shared" si="23"/>
        <v>24.529216597085291</v>
      </c>
    </row>
    <row r="83" spans="1:14" x14ac:dyDescent="0.3">
      <c r="A83" s="3">
        <v>105.24</v>
      </c>
      <c r="B83" s="3">
        <f t="shared" si="14"/>
        <v>4850</v>
      </c>
      <c r="C83" s="3">
        <v>0.32569999999999999</v>
      </c>
      <c r="D83" s="3">
        <v>1.0822099999999999</v>
      </c>
      <c r="E83" s="10">
        <f t="shared" si="13"/>
        <v>85.852266239999992</v>
      </c>
      <c r="F83" s="10">
        <f t="shared" si="15"/>
        <v>63.321197487974395</v>
      </c>
      <c r="G83" s="12">
        <f t="shared" si="16"/>
        <v>58.474449317721977</v>
      </c>
      <c r="H83" s="12">
        <f t="shared" si="17"/>
        <v>43.604931538799867</v>
      </c>
      <c r="I83" s="12">
        <f t="shared" si="18"/>
        <v>43.878065925762968</v>
      </c>
      <c r="J83" s="14">
        <f t="shared" si="19"/>
        <v>0.33402794062977259</v>
      </c>
      <c r="K83" s="14">
        <f t="shared" si="20"/>
        <v>10845.81</v>
      </c>
      <c r="L83" s="8">
        <f t="shared" si="21"/>
        <v>33.270182513191713</v>
      </c>
      <c r="M83" s="8">
        <f t="shared" si="22"/>
        <v>3327.0182513191712</v>
      </c>
      <c r="N83" s="19">
        <f t="shared" si="23"/>
        <v>24.273742169056792</v>
      </c>
    </row>
    <row r="84" spans="1:14" x14ac:dyDescent="0.3">
      <c r="A84" s="3">
        <v>103.63200000000001</v>
      </c>
      <c r="B84" s="3">
        <f t="shared" si="14"/>
        <v>4900</v>
      </c>
      <c r="C84" s="3">
        <v>0.32769999999999999</v>
      </c>
      <c r="D84" s="3">
        <v>1.0846</v>
      </c>
      <c r="E84" s="10">
        <f t="shared" si="13"/>
        <v>84.540498431999993</v>
      </c>
      <c r="F84" s="10">
        <f t="shared" si="15"/>
        <v>62.353690023505912</v>
      </c>
      <c r="G84" s="12">
        <f t="shared" si="16"/>
        <v>58.174615596949543</v>
      </c>
      <c r="H84" s="12">
        <f t="shared" si="17"/>
        <v>43.381342791580266</v>
      </c>
      <c r="I84" s="12">
        <f t="shared" si="18"/>
        <v>43.653076654032752</v>
      </c>
      <c r="J84" s="14">
        <f t="shared" si="19"/>
        <v>0.33781124104657329</v>
      </c>
      <c r="K84" s="14">
        <f t="shared" si="20"/>
        <v>10912.41</v>
      </c>
      <c r="L84" s="8">
        <f t="shared" si="21"/>
        <v>32.761835368748422</v>
      </c>
      <c r="M84" s="8">
        <f t="shared" si="22"/>
        <v>3276.183536874842</v>
      </c>
      <c r="N84" s="19">
        <f t="shared" si="23"/>
        <v>24.001889584811835</v>
      </c>
    </row>
    <row r="85" spans="1:14" x14ac:dyDescent="0.3">
      <c r="A85" s="3">
        <v>102.33499999999999</v>
      </c>
      <c r="B85" s="3">
        <f t="shared" si="14"/>
        <v>4950</v>
      </c>
      <c r="C85" s="3">
        <v>0.32845000000000002</v>
      </c>
      <c r="D85" s="3">
        <v>1.08823</v>
      </c>
      <c r="E85" s="10">
        <f t="shared" si="13"/>
        <v>83.482436959999987</v>
      </c>
      <c r="F85" s="10">
        <f t="shared" si="15"/>
        <v>61.573306204217587</v>
      </c>
      <c r="G85" s="12">
        <f t="shared" si="16"/>
        <v>58.032723859649096</v>
      </c>
      <c r="H85" s="12">
        <f t="shared" si="17"/>
        <v>43.275532825636184</v>
      </c>
      <c r="I85" s="12">
        <f t="shared" si="18"/>
        <v>43.546603911215442</v>
      </c>
      <c r="J85" s="14">
        <f t="shared" si="19"/>
        <v>0.33941223132197784</v>
      </c>
      <c r="K85" s="14">
        <f t="shared" si="20"/>
        <v>10937.385</v>
      </c>
      <c r="L85" s="8">
        <f t="shared" si="21"/>
        <v>32.351806608584894</v>
      </c>
      <c r="M85" s="8">
        <f t="shared" si="22"/>
        <v>3235.1806608584893</v>
      </c>
      <c r="N85" s="19">
        <f t="shared" si="23"/>
        <v>23.888673889352223</v>
      </c>
    </row>
    <row r="86" spans="1:14" x14ac:dyDescent="0.3">
      <c r="A86" s="3">
        <v>101.10599999999999</v>
      </c>
      <c r="B86" s="3">
        <f t="shared" si="14"/>
        <v>5000</v>
      </c>
      <c r="C86" s="3">
        <v>0.32869999999999999</v>
      </c>
      <c r="D86" s="3">
        <v>1.08687</v>
      </c>
      <c r="E86" s="10">
        <f t="shared" si="13"/>
        <v>82.479848255999997</v>
      </c>
      <c r="F86" s="10">
        <f t="shared" si="15"/>
        <v>60.833836879695355</v>
      </c>
      <c r="G86" s="12">
        <f t="shared" si="16"/>
        <v>57.914924676023759</v>
      </c>
      <c r="H86" s="12">
        <f t="shared" si="17"/>
        <v>43.187688897266725</v>
      </c>
      <c r="I86" s="12">
        <f t="shared" si="18"/>
        <v>43.45820974238746</v>
      </c>
      <c r="J86" s="14">
        <f t="shared" si="19"/>
        <v>0.34036146651418409</v>
      </c>
      <c r="K86" s="14">
        <f t="shared" si="20"/>
        <v>10945.71</v>
      </c>
      <c r="L86" s="8">
        <f t="shared" si="21"/>
        <v>31.963275115723697</v>
      </c>
      <c r="M86" s="8">
        <f t="shared" si="22"/>
        <v>3196.3275115723695</v>
      </c>
      <c r="N86" s="19">
        <f t="shared" si="23"/>
        <v>23.822050689660585</v>
      </c>
    </row>
    <row r="87" spans="1:14" x14ac:dyDescent="0.3">
      <c r="A87" s="3">
        <v>99.314899999999994</v>
      </c>
      <c r="B87" s="3">
        <f t="shared" si="14"/>
        <v>5050</v>
      </c>
      <c r="C87" s="3">
        <v>0.32984999999999998</v>
      </c>
      <c r="D87" s="3">
        <v>1.0891</v>
      </c>
      <c r="E87" s="10">
        <f t="shared" si="13"/>
        <v>81.018711862399996</v>
      </c>
      <c r="F87" s="10">
        <f t="shared" si="15"/>
        <v>59.756161121231742</v>
      </c>
      <c r="G87" s="12">
        <f t="shared" si="16"/>
        <v>57.4578472319536</v>
      </c>
      <c r="H87" s="12">
        <f t="shared" si="17"/>
        <v>42.84684206776835</v>
      </c>
      <c r="I87" s="12">
        <f t="shared" si="18"/>
        <v>43.115227902317159</v>
      </c>
      <c r="J87" s="14">
        <f t="shared" si="19"/>
        <v>0.3442693155566568</v>
      </c>
      <c r="K87" s="14">
        <f t="shared" si="20"/>
        <v>10984.004999999999</v>
      </c>
      <c r="L87" s="8">
        <f t="shared" si="21"/>
        <v>31.397043417706048</v>
      </c>
      <c r="M87" s="8">
        <f t="shared" si="22"/>
        <v>3139.704341770605</v>
      </c>
      <c r="N87" s="19">
        <f t="shared" si="23"/>
        <v>23.551643267997687</v>
      </c>
    </row>
    <row r="88" spans="1:14" x14ac:dyDescent="0.3">
      <c r="A88" s="3">
        <v>97.581500000000005</v>
      </c>
      <c r="B88" s="3">
        <f t="shared" si="14"/>
        <v>5100</v>
      </c>
      <c r="C88" s="3">
        <v>0.32969999999999999</v>
      </c>
      <c r="D88" s="3">
        <v>1.09185</v>
      </c>
      <c r="E88" s="10">
        <f t="shared" si="13"/>
        <v>79.604645743999995</v>
      </c>
      <c r="F88" s="10">
        <f t="shared" si="15"/>
        <v>58.713202514944633</v>
      </c>
      <c r="G88" s="12">
        <f t="shared" si="16"/>
        <v>57.013962838198331</v>
      </c>
      <c r="H88" s="12">
        <f t="shared" si="17"/>
        <v>42.51583341652529</v>
      </c>
      <c r="I88" s="12">
        <f t="shared" si="18"/>
        <v>42.782145865293039</v>
      </c>
      <c r="J88" s="14">
        <f t="shared" si="19"/>
        <v>0.34679186141609813</v>
      </c>
      <c r="K88" s="14">
        <f t="shared" si="20"/>
        <v>10979.01</v>
      </c>
      <c r="L88" s="8">
        <f t="shared" si="21"/>
        <v>30.849052783266988</v>
      </c>
      <c r="M88" s="8">
        <f t="shared" si="22"/>
        <v>3084.9052783266989</v>
      </c>
      <c r="N88" s="19">
        <f t="shared" si="23"/>
        <v>23.380329846840308</v>
      </c>
    </row>
    <row r="89" spans="1:14" x14ac:dyDescent="0.3">
      <c r="A89" s="3">
        <v>95.848600000000005</v>
      </c>
      <c r="B89" s="3">
        <f t="shared" si="14"/>
        <v>5150</v>
      </c>
      <c r="C89" s="3">
        <v>0.33095000000000002</v>
      </c>
      <c r="D89" s="3">
        <v>1.0940700000000001</v>
      </c>
      <c r="E89" s="10">
        <f t="shared" si="13"/>
        <v>78.190987513599993</v>
      </c>
      <c r="F89" s="10">
        <f t="shared" si="15"/>
        <v>57.670544750530809</v>
      </c>
      <c r="G89" s="12">
        <f t="shared" si="16"/>
        <v>56.550515130470998</v>
      </c>
      <c r="H89" s="12">
        <f t="shared" si="17"/>
        <v>42.170236223168914</v>
      </c>
      <c r="I89" s="12">
        <f t="shared" si="18"/>
        <v>42.434383905837684</v>
      </c>
      <c r="J89" s="14">
        <f t="shared" si="19"/>
        <v>0.35095949626715822</v>
      </c>
      <c r="K89" s="14">
        <f t="shared" si="20"/>
        <v>11020.635</v>
      </c>
      <c r="L89" s="8">
        <f t="shared" si="21"/>
        <v>30.301220216969856</v>
      </c>
      <c r="M89" s="8">
        <f t="shared" si="22"/>
        <v>3030.1220216969855</v>
      </c>
      <c r="N89" s="19">
        <f t="shared" si="23"/>
        <v>23.102689040606656</v>
      </c>
    </row>
    <row r="90" spans="1:14" x14ac:dyDescent="0.3">
      <c r="A90" s="3">
        <v>94.803299999999993</v>
      </c>
      <c r="B90" s="3">
        <f t="shared" si="14"/>
        <v>5200</v>
      </c>
      <c r="C90" s="3">
        <v>0.33379999999999999</v>
      </c>
      <c r="D90" s="3">
        <v>1.0934600000000001</v>
      </c>
      <c r="E90" s="10">
        <f t="shared" si="13"/>
        <v>77.338256860799987</v>
      </c>
      <c r="F90" s="10">
        <f t="shared" si="15"/>
        <v>57.041604730251635</v>
      </c>
      <c r="G90" s="12">
        <f t="shared" si="16"/>
        <v>56.476836366585772</v>
      </c>
      <c r="H90" s="12">
        <f t="shared" si="17"/>
        <v>42.115293295230906</v>
      </c>
      <c r="I90" s="12">
        <f t="shared" si="18"/>
        <v>42.379096824098468</v>
      </c>
      <c r="J90" s="14">
        <f t="shared" si="19"/>
        <v>0.35444360842202871</v>
      </c>
      <c r="K90" s="14">
        <f t="shared" si="20"/>
        <v>11115.539999999999</v>
      </c>
      <c r="L90" s="8">
        <f t="shared" si="21"/>
        <v>29.970762959453328</v>
      </c>
      <c r="M90" s="8">
        <f t="shared" si="22"/>
        <v>2997.0762959453327</v>
      </c>
      <c r="N90" s="19">
        <f t="shared" si="23"/>
        <v>22.875594073215591</v>
      </c>
    </row>
    <row r="91" spans="1:14" x14ac:dyDescent="0.3">
      <c r="A91" s="3">
        <v>93.0976</v>
      </c>
      <c r="B91" s="3">
        <f t="shared" si="14"/>
        <v>5250</v>
      </c>
      <c r="C91" s="3">
        <v>0.33129999999999998</v>
      </c>
      <c r="D91" s="3">
        <v>1.0880399999999999</v>
      </c>
      <c r="E91" s="10">
        <f t="shared" si="13"/>
        <v>75.94678773759999</v>
      </c>
      <c r="F91" s="10">
        <f t="shared" si="15"/>
        <v>56.015312763744248</v>
      </c>
      <c r="G91" s="12">
        <f t="shared" si="16"/>
        <v>55.993981723087828</v>
      </c>
      <c r="H91" s="12">
        <f t="shared" si="17"/>
        <v>41.755224172415957</v>
      </c>
      <c r="I91" s="12">
        <f t="shared" si="18"/>
        <v>42.016772285309827</v>
      </c>
      <c r="J91" s="14">
        <f t="shared" si="19"/>
        <v>0.35482259081601097</v>
      </c>
      <c r="K91" s="14">
        <f t="shared" si="20"/>
        <v>11032.289999999999</v>
      </c>
      <c r="L91" s="8">
        <f t="shared" si="21"/>
        <v>29.431529300077131</v>
      </c>
      <c r="M91" s="8">
        <f t="shared" si="22"/>
        <v>2943.1529300077132</v>
      </c>
      <c r="N91" s="19">
        <f t="shared" si="23"/>
        <v>22.851160884264189</v>
      </c>
    </row>
    <row r="92" spans="1:14" x14ac:dyDescent="0.3">
      <c r="A92" s="3">
        <v>91.788600000000002</v>
      </c>
      <c r="B92" s="3">
        <f t="shared" si="14"/>
        <v>5300</v>
      </c>
      <c r="C92" s="3">
        <v>0.33239999999999997</v>
      </c>
      <c r="D92" s="3">
        <v>1.0833900000000001</v>
      </c>
      <c r="E92" s="10">
        <f t="shared" si="13"/>
        <v>74.878936953600004</v>
      </c>
      <c r="F92" s="10">
        <f t="shared" si="15"/>
        <v>55.227708739497217</v>
      </c>
      <c r="G92" s="12">
        <f t="shared" si="16"/>
        <v>55.732455506347151</v>
      </c>
      <c r="H92" s="12">
        <f t="shared" si="17"/>
        <v>41.560201681231547</v>
      </c>
      <c r="I92" s="12">
        <f t="shared" si="18"/>
        <v>41.820528204119569</v>
      </c>
      <c r="J92" s="14">
        <f t="shared" si="19"/>
        <v>0.35767123569057524</v>
      </c>
      <c r="K92" s="14">
        <f t="shared" si="20"/>
        <v>11068.919999999998</v>
      </c>
      <c r="L92" s="8">
        <f t="shared" si="21"/>
        <v>29.017706904507314</v>
      </c>
      <c r="M92" s="8">
        <f t="shared" si="22"/>
        <v>2901.7706904507313</v>
      </c>
      <c r="N92" s="19">
        <f t="shared" si="23"/>
        <v>22.669164581975245</v>
      </c>
    </row>
    <row r="93" spans="1:14" x14ac:dyDescent="0.3">
      <c r="A93" s="3">
        <v>90.593800000000002</v>
      </c>
      <c r="B93" s="3">
        <f t="shared" si="14"/>
        <v>5350</v>
      </c>
      <c r="C93" s="3">
        <v>0.33079999999999998</v>
      </c>
      <c r="D93" s="3">
        <v>1.0800700000000001</v>
      </c>
      <c r="E93" s="10">
        <f t="shared" si="13"/>
        <v>73.904247788799992</v>
      </c>
      <c r="F93" s="10">
        <f t="shared" si="15"/>
        <v>54.508816999107324</v>
      </c>
      <c r="G93" s="12">
        <f t="shared" si="16"/>
        <v>55.52592744577764</v>
      </c>
      <c r="H93" s="12">
        <f t="shared" si="17"/>
        <v>41.406191817999783</v>
      </c>
      <c r="I93" s="12">
        <f t="shared" si="18"/>
        <v>41.665553647489702</v>
      </c>
      <c r="J93" s="14">
        <f t="shared" si="19"/>
        <v>0.35727354365533226</v>
      </c>
      <c r="K93" s="14">
        <f t="shared" si="20"/>
        <v>11015.64</v>
      </c>
      <c r="L93" s="8">
        <f t="shared" si="21"/>
        <v>28.639987272554045</v>
      </c>
      <c r="M93" s="8">
        <f t="shared" si="22"/>
        <v>2863.9987272554044</v>
      </c>
      <c r="N93" s="19">
        <f t="shared" si="23"/>
        <v>22.694398317749876</v>
      </c>
    </row>
    <row r="94" spans="1:14" x14ac:dyDescent="0.3">
      <c r="A94" s="3">
        <v>89.6374</v>
      </c>
      <c r="B94" s="3">
        <f t="shared" si="14"/>
        <v>5400</v>
      </c>
      <c r="C94" s="3">
        <v>0.33879999999999999</v>
      </c>
      <c r="D94" s="3">
        <v>1.0789500000000001</v>
      </c>
      <c r="E94" s="10">
        <f t="shared" si="13"/>
        <v>73.124039622399991</v>
      </c>
      <c r="F94" s="10">
        <f t="shared" si="15"/>
        <v>53.933366663897338</v>
      </c>
      <c r="G94" s="12">
        <f t="shared" si="16"/>
        <v>55.453194970496121</v>
      </c>
      <c r="H94" s="12">
        <f t="shared" si="17"/>
        <v>41.351954546126294</v>
      </c>
      <c r="I94" s="12">
        <f t="shared" si="18"/>
        <v>41.610976641932865</v>
      </c>
      <c r="J94" s="14">
        <f t="shared" si="19"/>
        <v>0.36639370739104599</v>
      </c>
      <c r="K94" s="14">
        <f t="shared" si="20"/>
        <v>11282.039999999999</v>
      </c>
      <c r="L94" s="8">
        <f t="shared" si="21"/>
        <v>28.337634530672474</v>
      </c>
      <c r="M94" s="8">
        <f t="shared" si="22"/>
        <v>2833.7634530672476</v>
      </c>
      <c r="N94" s="19">
        <f t="shared" si="23"/>
        <v>22.12949607088764</v>
      </c>
    </row>
    <row r="95" spans="1:14" x14ac:dyDescent="0.3">
      <c r="A95" s="3">
        <v>88.925600000000003</v>
      </c>
      <c r="B95" s="3">
        <f t="shared" si="14"/>
        <v>5450</v>
      </c>
      <c r="C95" s="3">
        <v>0.34379999999999999</v>
      </c>
      <c r="D95" s="3">
        <v>1.0792299999999999</v>
      </c>
      <c r="E95" s="10">
        <f t="shared" si="13"/>
        <v>72.543370265600004</v>
      </c>
      <c r="F95" s="10">
        <f t="shared" si="15"/>
        <v>53.505088173095942</v>
      </c>
      <c r="G95" s="12">
        <f t="shared" si="16"/>
        <v>55.522225922195901</v>
      </c>
      <c r="H95" s="12">
        <f t="shared" si="17"/>
        <v>41.403431558018646</v>
      </c>
      <c r="I95" s="12">
        <f t="shared" si="18"/>
        <v>41.662776097677089</v>
      </c>
      <c r="J95" s="14">
        <f t="shared" si="19"/>
        <v>0.37133867324944264</v>
      </c>
      <c r="K95" s="14">
        <f t="shared" si="20"/>
        <v>11448.539999999999</v>
      </c>
      <c r="L95" s="8">
        <f t="shared" si="21"/>
        <v>28.112608723822515</v>
      </c>
      <c r="M95" s="8">
        <f t="shared" si="22"/>
        <v>2811.2608723822514</v>
      </c>
      <c r="N95" s="19">
        <f t="shared" si="23"/>
        <v>21.834806585474002</v>
      </c>
    </row>
    <row r="96" spans="1:14" x14ac:dyDescent="0.3">
      <c r="A96" s="3">
        <v>88.647400000000005</v>
      </c>
      <c r="B96" s="3">
        <f t="shared" si="14"/>
        <v>5500</v>
      </c>
      <c r="C96" s="3">
        <v>0.3488</v>
      </c>
      <c r="D96" s="3">
        <v>1.0836600000000001</v>
      </c>
      <c r="E96" s="10">
        <f t="shared" si="13"/>
        <v>72.316421382399994</v>
      </c>
      <c r="F96" s="10">
        <f t="shared" si="15"/>
        <v>53.337699754802941</v>
      </c>
      <c r="G96" s="12">
        <f t="shared" si="16"/>
        <v>55.856311624412832</v>
      </c>
      <c r="H96" s="12">
        <f t="shared" si="17"/>
        <v>41.652562320996964</v>
      </c>
      <c r="I96" s="12">
        <f t="shared" si="18"/>
        <v>41.913467376308532</v>
      </c>
      <c r="J96" s="14">
        <f t="shared" si="19"/>
        <v>0.37448583909982402</v>
      </c>
      <c r="K96" s="14">
        <f t="shared" si="20"/>
        <v>11615.04</v>
      </c>
      <c r="L96" s="8">
        <f t="shared" si="21"/>
        <v>28.024659609653281</v>
      </c>
      <c r="M96" s="8">
        <f t="shared" si="22"/>
        <v>2802.4659609653281</v>
      </c>
      <c r="N96" s="19">
        <f t="shared" si="23"/>
        <v>21.651307637154172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68747-D15B-4702-B0ED-6AA965C97734}">
  <dimension ref="A1:C93"/>
  <sheetViews>
    <sheetView tabSelected="1" workbookViewId="0">
      <selection activeCell="O27" sqref="O27"/>
    </sheetView>
  </sheetViews>
  <sheetFormatPr defaultRowHeight="14.4" x14ac:dyDescent="0.3"/>
  <cols>
    <col min="1" max="1" width="23.88671875" bestFit="1" customWidth="1"/>
    <col min="2" max="2" width="13.21875" bestFit="1" customWidth="1"/>
    <col min="3" max="3" width="15.6640625" bestFit="1" customWidth="1"/>
  </cols>
  <sheetData>
    <row r="1" spans="1:3" x14ac:dyDescent="0.3">
      <c r="A1" s="11" t="s">
        <v>41</v>
      </c>
      <c r="B1" s="11" t="s">
        <v>42</v>
      </c>
      <c r="C1" s="11" t="s">
        <v>43</v>
      </c>
    </row>
    <row r="2" spans="1:3" x14ac:dyDescent="0.3">
      <c r="A2" s="11" t="s">
        <v>23</v>
      </c>
      <c r="B2" s="11" t="s">
        <v>24</v>
      </c>
      <c r="C2" s="11" t="s">
        <v>14</v>
      </c>
    </row>
    <row r="3" spans="1:3" x14ac:dyDescent="0.3">
      <c r="A3" s="20">
        <v>9.0053999999999998</v>
      </c>
      <c r="B3" s="20">
        <v>0.35577999999999999</v>
      </c>
      <c r="C3" s="20">
        <v>83.646900000000002</v>
      </c>
    </row>
    <row r="4" spans="1:3" x14ac:dyDescent="0.3">
      <c r="A4" s="20">
        <v>9.3537300000000005</v>
      </c>
      <c r="B4" s="20">
        <v>0.348362</v>
      </c>
      <c r="C4" s="20">
        <v>83.995400000000004</v>
      </c>
    </row>
    <row r="5" spans="1:3" x14ac:dyDescent="0.3">
      <c r="A5" s="20">
        <v>9.8303999999999991</v>
      </c>
      <c r="B5" s="20">
        <v>0.33620800000000001</v>
      </c>
      <c r="C5" s="20">
        <v>84.620800000000003</v>
      </c>
    </row>
    <row r="6" spans="1:3" x14ac:dyDescent="0.3">
      <c r="A6" s="20">
        <v>10.3485</v>
      </c>
      <c r="B6" s="20">
        <v>0.32072899999999999</v>
      </c>
      <c r="C6" s="20">
        <v>85.301299999999998</v>
      </c>
    </row>
    <row r="7" spans="1:3" x14ac:dyDescent="0.3">
      <c r="A7" s="20">
        <v>10.9421</v>
      </c>
      <c r="B7" s="20">
        <v>0.30971900000000002</v>
      </c>
      <c r="C7" s="20">
        <v>86.455500000000001</v>
      </c>
    </row>
    <row r="8" spans="1:3" x14ac:dyDescent="0.3">
      <c r="A8" s="20">
        <v>11.579599999999999</v>
      </c>
      <c r="B8" s="20">
        <v>0.30360100000000001</v>
      </c>
      <c r="C8" s="20">
        <v>87.834199999999996</v>
      </c>
    </row>
    <row r="9" spans="1:3" x14ac:dyDescent="0.3">
      <c r="A9" s="20">
        <v>12.261100000000001</v>
      </c>
      <c r="B9" s="20">
        <v>0.291074</v>
      </c>
      <c r="C9" s="20">
        <v>89.425600000000003</v>
      </c>
    </row>
    <row r="10" spans="1:3" x14ac:dyDescent="0.3">
      <c r="A10" s="20">
        <v>12.9839</v>
      </c>
      <c r="B10" s="20">
        <v>0.27942099999999997</v>
      </c>
      <c r="C10" s="20">
        <v>91.193100000000001</v>
      </c>
    </row>
    <row r="11" spans="1:3" x14ac:dyDescent="0.3">
      <c r="A11" s="20">
        <v>13.722</v>
      </c>
      <c r="B11" s="20">
        <v>0.27322400000000002</v>
      </c>
      <c r="C11" s="20">
        <v>92.947199999999995</v>
      </c>
    </row>
    <row r="12" spans="1:3" x14ac:dyDescent="0.3">
      <c r="A12" s="20">
        <v>14.410500000000001</v>
      </c>
      <c r="B12" s="20">
        <v>0.26702500000000001</v>
      </c>
      <c r="C12" s="20">
        <v>94.260400000000004</v>
      </c>
    </row>
    <row r="13" spans="1:3" x14ac:dyDescent="0.3">
      <c r="A13" s="20">
        <v>15.0631</v>
      </c>
      <c r="B13" s="20">
        <v>0.26561400000000002</v>
      </c>
      <c r="C13" s="20">
        <v>95.259</v>
      </c>
    </row>
    <row r="14" spans="1:3" x14ac:dyDescent="0.3">
      <c r="A14" s="20">
        <v>15.68</v>
      </c>
      <c r="B14" s="20">
        <v>0.26610400000000001</v>
      </c>
      <c r="C14" s="20">
        <v>95.9726</v>
      </c>
    </row>
    <row r="15" spans="1:3" x14ac:dyDescent="0.3">
      <c r="A15" s="20">
        <v>16.2727</v>
      </c>
      <c r="B15" s="20">
        <v>0.264768</v>
      </c>
      <c r="C15" s="20">
        <v>96.496700000000004</v>
      </c>
    </row>
    <row r="16" spans="1:3" x14ac:dyDescent="0.3">
      <c r="A16" s="20">
        <v>16.828900000000001</v>
      </c>
      <c r="B16" s="20">
        <v>0.263324</v>
      </c>
      <c r="C16" s="20">
        <v>96.777199999999993</v>
      </c>
    </row>
    <row r="17" spans="1:3" x14ac:dyDescent="0.3">
      <c r="A17" s="20">
        <v>17.355399999999999</v>
      </c>
      <c r="B17" s="20">
        <v>0.26114999999999999</v>
      </c>
      <c r="C17" s="20">
        <v>96.871399999999994</v>
      </c>
    </row>
    <row r="18" spans="1:3" x14ac:dyDescent="0.3">
      <c r="A18" s="20">
        <v>17.906199999999998</v>
      </c>
      <c r="B18" s="20">
        <v>0.26144800000000001</v>
      </c>
      <c r="C18" s="20">
        <v>97.087500000000006</v>
      </c>
    </row>
    <row r="19" spans="1:3" x14ac:dyDescent="0.3">
      <c r="A19" s="20">
        <v>18.497299999999999</v>
      </c>
      <c r="B19" s="20">
        <v>0.26519900000000002</v>
      </c>
      <c r="C19" s="20">
        <v>97.505300000000005</v>
      </c>
    </row>
    <row r="20" spans="1:3" x14ac:dyDescent="0.3">
      <c r="A20" s="20">
        <v>19.077300000000001</v>
      </c>
      <c r="B20" s="20">
        <v>0.26796199999999998</v>
      </c>
      <c r="C20" s="20">
        <v>97.843800000000002</v>
      </c>
    </row>
    <row r="21" spans="1:3" x14ac:dyDescent="0.3">
      <c r="A21" s="20">
        <v>19.662800000000001</v>
      </c>
      <c r="B21" s="20">
        <v>0.26852700000000002</v>
      </c>
      <c r="C21" s="20">
        <v>98.189899999999994</v>
      </c>
    </row>
    <row r="22" spans="1:3" x14ac:dyDescent="0.3">
      <c r="A22" s="20">
        <v>20.303599999999999</v>
      </c>
      <c r="B22" s="20">
        <v>0.26789800000000003</v>
      </c>
      <c r="C22" s="20">
        <v>98.786199999999994</v>
      </c>
    </row>
    <row r="23" spans="1:3" x14ac:dyDescent="0.3">
      <c r="A23" s="20">
        <v>20.991299999999999</v>
      </c>
      <c r="B23" s="20">
        <v>0.26782</v>
      </c>
      <c r="C23" s="20">
        <v>99.578000000000003</v>
      </c>
    </row>
    <row r="24" spans="1:3" x14ac:dyDescent="0.3">
      <c r="A24" s="20">
        <v>21.660699999999999</v>
      </c>
      <c r="B24" s="20">
        <v>0.26581100000000002</v>
      </c>
      <c r="C24" s="20">
        <v>100.248</v>
      </c>
    </row>
    <row r="25" spans="1:3" x14ac:dyDescent="0.3">
      <c r="A25" s="20">
        <v>22.3492</v>
      </c>
      <c r="B25" s="20">
        <v>0.26389899999999999</v>
      </c>
      <c r="C25" s="20">
        <v>100.973</v>
      </c>
    </row>
    <row r="26" spans="1:3" x14ac:dyDescent="0.3">
      <c r="A26" s="20">
        <v>23.038499999999999</v>
      </c>
      <c r="B26" s="20">
        <v>0.26251799999999997</v>
      </c>
      <c r="C26" s="20">
        <v>101.669</v>
      </c>
    </row>
    <row r="27" spans="1:3" x14ac:dyDescent="0.3">
      <c r="A27" s="20">
        <v>23.6843</v>
      </c>
      <c r="B27" s="20">
        <v>0.261793</v>
      </c>
      <c r="C27" s="20">
        <v>102.146</v>
      </c>
    </row>
    <row r="28" spans="1:3" x14ac:dyDescent="0.3">
      <c r="A28" s="20">
        <v>24.359300000000001</v>
      </c>
      <c r="B28" s="20">
        <v>0.26101400000000002</v>
      </c>
      <c r="C28" s="20">
        <v>102.72499999999999</v>
      </c>
    </row>
    <row r="29" spans="1:3" x14ac:dyDescent="0.3">
      <c r="A29" s="20">
        <v>25.005800000000001</v>
      </c>
      <c r="B29" s="20">
        <v>0.261266</v>
      </c>
      <c r="C29" s="20">
        <v>103.164</v>
      </c>
    </row>
    <row r="30" spans="1:3" x14ac:dyDescent="0.3">
      <c r="A30" s="20">
        <v>25.591200000000001</v>
      </c>
      <c r="B30" s="20">
        <v>0.26283600000000001</v>
      </c>
      <c r="C30" s="20">
        <v>103.337</v>
      </c>
    </row>
    <row r="31" spans="1:3" x14ac:dyDescent="0.3">
      <c r="A31" s="20">
        <v>26.128699999999998</v>
      </c>
      <c r="B31" s="20">
        <v>0.26381700000000002</v>
      </c>
      <c r="C31" s="20">
        <v>103.313</v>
      </c>
    </row>
    <row r="32" spans="1:3" x14ac:dyDescent="0.3">
      <c r="A32" s="20">
        <v>26.650300000000001</v>
      </c>
      <c r="B32" s="20">
        <v>0.26350200000000001</v>
      </c>
      <c r="C32" s="20">
        <v>103.226</v>
      </c>
    </row>
    <row r="33" spans="1:3" x14ac:dyDescent="0.3">
      <c r="A33" s="20">
        <v>27.166</v>
      </c>
      <c r="B33" s="20">
        <v>0.26435599999999998</v>
      </c>
      <c r="C33" s="20">
        <v>103.121</v>
      </c>
    </row>
    <row r="34" spans="1:3" x14ac:dyDescent="0.3">
      <c r="A34" s="20">
        <v>27.669899999999998</v>
      </c>
      <c r="B34" s="20">
        <v>0.265295</v>
      </c>
      <c r="C34" s="20">
        <v>102.97499999999999</v>
      </c>
    </row>
    <row r="35" spans="1:3" x14ac:dyDescent="0.3">
      <c r="A35" s="20">
        <v>28.168500000000002</v>
      </c>
      <c r="B35" s="20">
        <v>0.267683</v>
      </c>
      <c r="C35" s="20">
        <v>102.81699999999999</v>
      </c>
    </row>
    <row r="36" spans="1:3" x14ac:dyDescent="0.3">
      <c r="A36" s="20">
        <v>28.618400000000001</v>
      </c>
      <c r="B36" s="20">
        <v>0.26925900000000003</v>
      </c>
      <c r="C36" s="20">
        <v>102.492</v>
      </c>
    </row>
    <row r="37" spans="1:3" x14ac:dyDescent="0.3">
      <c r="A37" s="20">
        <v>28.985700000000001</v>
      </c>
      <c r="B37" s="20">
        <v>0.27107300000000001</v>
      </c>
      <c r="C37" s="20">
        <v>101.887</v>
      </c>
    </row>
    <row r="38" spans="1:3" x14ac:dyDescent="0.3">
      <c r="A38" s="20">
        <v>29.3414</v>
      </c>
      <c r="B38" s="20">
        <v>0.27288099999999998</v>
      </c>
      <c r="C38" s="20">
        <v>101.26</v>
      </c>
    </row>
    <row r="39" spans="1:3" x14ac:dyDescent="0.3">
      <c r="A39" s="20">
        <v>29.769500000000001</v>
      </c>
      <c r="B39" s="20">
        <v>0.27282699999999999</v>
      </c>
      <c r="C39" s="20">
        <v>100.902</v>
      </c>
    </row>
    <row r="40" spans="1:3" x14ac:dyDescent="0.3">
      <c r="A40" s="20">
        <v>30.193000000000001</v>
      </c>
      <c r="B40" s="20">
        <v>0.273895</v>
      </c>
      <c r="C40" s="20">
        <v>100.542</v>
      </c>
    </row>
    <row r="41" spans="1:3" x14ac:dyDescent="0.3">
      <c r="A41" s="20">
        <v>30.555</v>
      </c>
      <c r="B41" s="20">
        <v>0.27715000000000001</v>
      </c>
      <c r="C41" s="20">
        <v>99.993399999999994</v>
      </c>
    </row>
    <row r="42" spans="1:3" x14ac:dyDescent="0.3">
      <c r="A42" s="20">
        <v>30.934799999999999</v>
      </c>
      <c r="B42" s="20">
        <v>0.28092800000000001</v>
      </c>
      <c r="C42" s="20">
        <v>99.518799999999999</v>
      </c>
    </row>
    <row r="43" spans="1:3" x14ac:dyDescent="0.3">
      <c r="A43" s="20">
        <v>31.3752</v>
      </c>
      <c r="B43" s="20">
        <v>0.28551500000000002</v>
      </c>
      <c r="C43" s="20">
        <v>99.251800000000003</v>
      </c>
    </row>
    <row r="44" spans="1:3" x14ac:dyDescent="0.3">
      <c r="A44" s="20">
        <v>31.7942</v>
      </c>
      <c r="B44" s="20">
        <v>0.29045700000000002</v>
      </c>
      <c r="C44" s="20">
        <v>98.9268</v>
      </c>
    </row>
    <row r="45" spans="1:3" x14ac:dyDescent="0.3">
      <c r="A45" s="20">
        <v>32.272500000000001</v>
      </c>
      <c r="B45" s="20">
        <v>0.29293200000000003</v>
      </c>
      <c r="C45" s="20">
        <v>98.793800000000005</v>
      </c>
    </row>
    <row r="46" spans="1:3" x14ac:dyDescent="0.3">
      <c r="A46" s="20">
        <v>32.740499999999997</v>
      </c>
      <c r="B46" s="20">
        <v>0.29556900000000003</v>
      </c>
      <c r="C46" s="20">
        <v>98.634200000000007</v>
      </c>
    </row>
    <row r="47" spans="1:3" x14ac:dyDescent="0.3">
      <c r="A47" s="20">
        <v>33.233199999999997</v>
      </c>
      <c r="B47" s="20">
        <v>0.29573199999999999</v>
      </c>
      <c r="C47" s="20">
        <v>98.551100000000005</v>
      </c>
    </row>
    <row r="48" spans="1:3" x14ac:dyDescent="0.3">
      <c r="A48" s="20">
        <v>33.821399999999997</v>
      </c>
      <c r="B48" s="20">
        <v>0.296045</v>
      </c>
      <c r="C48" s="20">
        <v>98.748500000000007</v>
      </c>
    </row>
    <row r="49" spans="1:3" x14ac:dyDescent="0.3">
      <c r="A49" s="20">
        <v>34.507899999999999</v>
      </c>
      <c r="B49" s="20">
        <v>0.29430699999999999</v>
      </c>
      <c r="C49" s="20">
        <v>99.2239</v>
      </c>
    </row>
    <row r="50" spans="1:3" x14ac:dyDescent="0.3">
      <c r="A50" s="20">
        <v>35.197899999999997</v>
      </c>
      <c r="B50" s="20">
        <v>0.292937</v>
      </c>
      <c r="C50" s="20">
        <v>99.697100000000006</v>
      </c>
    </row>
    <row r="51" spans="1:3" x14ac:dyDescent="0.3">
      <c r="A51" s="20">
        <v>35.906999999999996</v>
      </c>
      <c r="B51" s="20">
        <v>0.29272199999999998</v>
      </c>
      <c r="C51" s="20">
        <v>100.211</v>
      </c>
    </row>
    <row r="52" spans="1:3" x14ac:dyDescent="0.3">
      <c r="A52" s="20">
        <v>36.576500000000003</v>
      </c>
      <c r="B52" s="20">
        <v>0.29154600000000003</v>
      </c>
      <c r="C52" s="20">
        <v>100.602</v>
      </c>
    </row>
    <row r="53" spans="1:3" x14ac:dyDescent="0.3">
      <c r="A53" s="20">
        <v>37.174399999999999</v>
      </c>
      <c r="B53" s="20">
        <v>0.29278999999999999</v>
      </c>
      <c r="C53" s="20">
        <v>100.78700000000001</v>
      </c>
    </row>
    <row r="54" spans="1:3" x14ac:dyDescent="0.3">
      <c r="A54" s="20">
        <v>37.833300000000001</v>
      </c>
      <c r="B54" s="20">
        <v>0.29339900000000002</v>
      </c>
      <c r="C54" s="20">
        <v>101.13</v>
      </c>
    </row>
    <row r="55" spans="1:3" x14ac:dyDescent="0.3">
      <c r="A55" s="20">
        <v>38.375799999999998</v>
      </c>
      <c r="B55" s="20">
        <v>0.29728199999999999</v>
      </c>
      <c r="C55" s="20">
        <v>101.158</v>
      </c>
    </row>
    <row r="56" spans="1:3" x14ac:dyDescent="0.3">
      <c r="A56" s="20">
        <v>38.886000000000003</v>
      </c>
      <c r="B56" s="20">
        <v>0.29848400000000003</v>
      </c>
      <c r="C56" s="20">
        <v>101.1</v>
      </c>
    </row>
    <row r="57" spans="1:3" x14ac:dyDescent="0.3">
      <c r="A57" s="20">
        <v>39.377299999999998</v>
      </c>
      <c r="B57" s="20">
        <v>0.30055300000000001</v>
      </c>
      <c r="C57" s="20">
        <v>100.995</v>
      </c>
    </row>
    <row r="58" spans="1:3" x14ac:dyDescent="0.3">
      <c r="A58" s="20">
        <v>39.860500000000002</v>
      </c>
      <c r="B58" s="20">
        <v>0.29997400000000002</v>
      </c>
      <c r="C58" s="20">
        <v>100.873</v>
      </c>
    </row>
    <row r="59" spans="1:3" x14ac:dyDescent="0.3">
      <c r="A59" s="20">
        <v>40.280999999999999</v>
      </c>
      <c r="B59" s="20">
        <v>0.30099599999999999</v>
      </c>
      <c r="C59" s="20">
        <v>100.598</v>
      </c>
    </row>
    <row r="60" spans="1:3" x14ac:dyDescent="0.3">
      <c r="A60" s="20">
        <v>40.594200000000001</v>
      </c>
      <c r="B60" s="20">
        <v>0.30305700000000002</v>
      </c>
      <c r="C60" s="20">
        <v>100.066</v>
      </c>
    </row>
    <row r="61" spans="1:3" x14ac:dyDescent="0.3">
      <c r="A61" s="20">
        <v>40.897100000000002</v>
      </c>
      <c r="B61" s="20">
        <v>0.30453599999999997</v>
      </c>
      <c r="C61" s="20">
        <v>99.522099999999995</v>
      </c>
    </row>
    <row r="62" spans="1:3" x14ac:dyDescent="0.3">
      <c r="A62" s="20">
        <v>41.105400000000003</v>
      </c>
      <c r="B62" s="20">
        <v>0.308278</v>
      </c>
      <c r="C62" s="20">
        <v>98.765000000000001</v>
      </c>
    </row>
    <row r="63" spans="1:3" x14ac:dyDescent="0.3">
      <c r="A63" s="20">
        <v>41.241300000000003</v>
      </c>
      <c r="B63" s="20">
        <v>0.31032700000000002</v>
      </c>
      <c r="C63" s="20">
        <v>97.854299999999995</v>
      </c>
    </row>
    <row r="64" spans="1:3" x14ac:dyDescent="0.3">
      <c r="A64" s="20">
        <v>41.338799999999999</v>
      </c>
      <c r="B64" s="20">
        <v>0.31241099999999999</v>
      </c>
      <c r="C64" s="20">
        <v>96.874799999999993</v>
      </c>
    </row>
    <row r="65" spans="1:3" x14ac:dyDescent="0.3">
      <c r="A65" s="20">
        <v>41.436700000000002</v>
      </c>
      <c r="B65" s="20">
        <v>0.314303</v>
      </c>
      <c r="C65" s="20">
        <v>95.918899999999994</v>
      </c>
    </row>
    <row r="66" spans="1:3" x14ac:dyDescent="0.3">
      <c r="A66" s="20">
        <v>41.6053</v>
      </c>
      <c r="B66" s="20">
        <v>0.31648300000000001</v>
      </c>
      <c r="C66" s="20">
        <v>95.146699999999996</v>
      </c>
    </row>
    <row r="67" spans="1:3" x14ac:dyDescent="0.3">
      <c r="A67" s="20">
        <v>41.844099999999997</v>
      </c>
      <c r="B67" s="20">
        <v>0.31734800000000002</v>
      </c>
      <c r="C67" s="20">
        <v>94.552199999999999</v>
      </c>
    </row>
    <row r="68" spans="1:3" x14ac:dyDescent="0.3">
      <c r="A68" s="20">
        <v>42.0608</v>
      </c>
      <c r="B68" s="20">
        <v>0.31871699999999997</v>
      </c>
      <c r="C68" s="20">
        <v>93.922700000000006</v>
      </c>
    </row>
    <row r="69" spans="1:3" x14ac:dyDescent="0.3">
      <c r="A69" s="20">
        <v>42.331000000000003</v>
      </c>
      <c r="B69" s="20">
        <v>0.32099299999999997</v>
      </c>
      <c r="C69" s="20">
        <v>93.424999999999997</v>
      </c>
    </row>
    <row r="70" spans="1:3" x14ac:dyDescent="0.3">
      <c r="A70" s="20">
        <v>42.676499999999997</v>
      </c>
      <c r="B70" s="20">
        <v>0.32227099999999997</v>
      </c>
      <c r="C70" s="20">
        <v>93.103099999999998</v>
      </c>
    </row>
    <row r="71" spans="1:3" x14ac:dyDescent="0.3">
      <c r="A71" s="20">
        <v>43.087600000000002</v>
      </c>
      <c r="B71" s="20">
        <v>0.32233000000000001</v>
      </c>
      <c r="C71" s="20">
        <v>92.930899999999994</v>
      </c>
    </row>
    <row r="72" spans="1:3" x14ac:dyDescent="0.3">
      <c r="A72" s="20">
        <v>43.524999999999999</v>
      </c>
      <c r="B72" s="20">
        <v>0.32122400000000001</v>
      </c>
      <c r="C72" s="20">
        <v>92.8202</v>
      </c>
    </row>
    <row r="73" spans="1:3" x14ac:dyDescent="0.3">
      <c r="A73" s="20">
        <v>43.832299999999996</v>
      </c>
      <c r="B73" s="20">
        <v>0.32241700000000001</v>
      </c>
      <c r="C73" s="20">
        <v>92.438500000000005</v>
      </c>
    </row>
    <row r="74" spans="1:3" x14ac:dyDescent="0.3">
      <c r="A74" s="20">
        <v>44.140099999999997</v>
      </c>
      <c r="B74" s="20">
        <v>0.322936</v>
      </c>
      <c r="C74" s="20">
        <v>92.066699999999997</v>
      </c>
    </row>
    <row r="75" spans="1:3" x14ac:dyDescent="0.3">
      <c r="A75" s="20">
        <v>44.304200000000002</v>
      </c>
      <c r="B75" s="20">
        <v>0.32394800000000001</v>
      </c>
      <c r="C75" s="20">
        <v>91.406899999999993</v>
      </c>
    </row>
    <row r="76" spans="1:3" x14ac:dyDescent="0.3">
      <c r="A76" s="20">
        <v>44.366199999999999</v>
      </c>
      <c r="B76" s="20">
        <v>0.32494099999999998</v>
      </c>
      <c r="C76" s="20">
        <v>90.552700000000002</v>
      </c>
    </row>
    <row r="77" spans="1:3" x14ac:dyDescent="0.3">
      <c r="A77" s="20">
        <v>44.380400000000002</v>
      </c>
      <c r="B77" s="20">
        <v>0.32597900000000002</v>
      </c>
      <c r="C77" s="20">
        <v>89.619699999999995</v>
      </c>
    </row>
    <row r="78" spans="1:3" x14ac:dyDescent="0.3">
      <c r="A78" s="20">
        <v>44.308199999999999</v>
      </c>
      <c r="B78" s="20">
        <v>0.328959</v>
      </c>
      <c r="C78" s="20">
        <v>88.533799999999999</v>
      </c>
    </row>
    <row r="79" spans="1:3" x14ac:dyDescent="0.3">
      <c r="A79" s="20">
        <v>44.139200000000002</v>
      </c>
      <c r="B79" s="20">
        <v>0.33108500000000002</v>
      </c>
      <c r="C79" s="20">
        <v>87.278800000000004</v>
      </c>
    </row>
    <row r="80" spans="1:3" x14ac:dyDescent="0.3">
      <c r="A80" s="20">
        <v>43.898099999999999</v>
      </c>
      <c r="B80" s="20">
        <v>0.334088</v>
      </c>
      <c r="C80" s="20">
        <v>85.907499999999999</v>
      </c>
    </row>
    <row r="81" spans="1:3" x14ac:dyDescent="0.3">
      <c r="A81" s="20">
        <v>43.689599999999999</v>
      </c>
      <c r="B81" s="20">
        <v>0.33718700000000001</v>
      </c>
      <c r="C81" s="20">
        <v>84.626499999999993</v>
      </c>
    </row>
    <row r="82" spans="1:3" x14ac:dyDescent="0.3">
      <c r="A82" s="20">
        <v>43.540700000000001</v>
      </c>
      <c r="B82" s="20">
        <v>0.33926800000000001</v>
      </c>
      <c r="C82" s="20">
        <v>83.485900000000001</v>
      </c>
    </row>
    <row r="83" spans="1:3" x14ac:dyDescent="0.3">
      <c r="A83" s="20">
        <v>43.382300000000001</v>
      </c>
      <c r="B83" s="20">
        <v>0.34111399999999997</v>
      </c>
      <c r="C83" s="20">
        <v>82.351100000000002</v>
      </c>
    </row>
    <row r="84" spans="1:3" x14ac:dyDescent="0.3">
      <c r="A84" s="20">
        <v>43.1</v>
      </c>
      <c r="B84" s="20">
        <v>0.34418900000000002</v>
      </c>
      <c r="C84" s="20">
        <v>81.005899999999997</v>
      </c>
    </row>
    <row r="85" spans="1:3" x14ac:dyDescent="0.3">
      <c r="A85" s="20">
        <v>42.7928</v>
      </c>
      <c r="B85" s="20">
        <v>0.347134</v>
      </c>
      <c r="C85" s="20">
        <v>79.639899999999997</v>
      </c>
    </row>
    <row r="86" spans="1:3" x14ac:dyDescent="0.3">
      <c r="A86" s="20">
        <v>42.502800000000001</v>
      </c>
      <c r="B86" s="20">
        <v>0.35063699999999998</v>
      </c>
      <c r="C86" s="20">
        <v>78.331599999999995</v>
      </c>
    </row>
    <row r="87" spans="1:3" x14ac:dyDescent="0.3">
      <c r="A87" s="20">
        <v>42.3247</v>
      </c>
      <c r="B87" s="20">
        <v>0.35361500000000001</v>
      </c>
      <c r="C87" s="20">
        <v>77.252799999999993</v>
      </c>
    </row>
    <row r="88" spans="1:3" x14ac:dyDescent="0.3">
      <c r="A88" s="20">
        <v>42.057899999999997</v>
      </c>
      <c r="B88" s="20">
        <v>0.35523900000000003</v>
      </c>
      <c r="C88" s="20">
        <v>76.034499999999994</v>
      </c>
    </row>
    <row r="89" spans="1:3" x14ac:dyDescent="0.3">
      <c r="A89" s="20">
        <v>41.858199999999997</v>
      </c>
      <c r="B89" s="20">
        <v>0.35754399999999997</v>
      </c>
      <c r="C89" s="20">
        <v>74.959500000000006</v>
      </c>
    </row>
    <row r="90" spans="1:3" x14ac:dyDescent="0.3">
      <c r="A90" s="20">
        <v>41.719900000000003</v>
      </c>
      <c r="B90" s="20">
        <v>0.35964099999999999</v>
      </c>
      <c r="C90" s="20">
        <v>74.016099999999994</v>
      </c>
    </row>
    <row r="91" spans="1:3" x14ac:dyDescent="0.3">
      <c r="A91" s="20">
        <v>41.670299999999997</v>
      </c>
      <c r="B91" s="20">
        <v>0.36560500000000001</v>
      </c>
      <c r="C91" s="20">
        <v>73.255399999999995</v>
      </c>
    </row>
    <row r="92" spans="1:3" x14ac:dyDescent="0.3">
      <c r="A92" s="20">
        <v>41.717700000000001</v>
      </c>
      <c r="B92" s="20">
        <v>0.37027900000000002</v>
      </c>
      <c r="C92" s="20">
        <v>72.709299999999999</v>
      </c>
    </row>
    <row r="93" spans="1:3" x14ac:dyDescent="0.3">
      <c r="A93" s="20">
        <v>41.854700000000001</v>
      </c>
      <c r="B93" s="20">
        <v>0.373224</v>
      </c>
      <c r="C93" s="20">
        <v>72.434299999999993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e0c8229177c2b4c56bb2196f1eb8d5e7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04164bdfb935f452434508e8c5b9d6c4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DB2659-A537-4F56-BCA1-5378162B9427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0085e1a2-9cbf-4b92-866b-21f3c89040b6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68F982-F87D-4D86-82E1-306DA1625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Smoothed Data and 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George Hall</cp:lastModifiedBy>
  <cp:revision/>
  <dcterms:created xsi:type="dcterms:W3CDTF">2019-10-18T15:00:30Z</dcterms:created>
  <dcterms:modified xsi:type="dcterms:W3CDTF">2025-03-30T20:12:56Z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