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Liam\Downloads\"/>
    </mc:Choice>
  </mc:AlternateContent>
  <xr:revisionPtr revIDLastSave="0" documentId="8_{E761EB9A-B716-49C9-AB10-094C196D9AA2}" xr6:coauthVersionLast="47" xr6:coauthVersionMax="47" xr10:uidLastSave="{00000000-0000-0000-0000-000000000000}"/>
  <bookViews>
    <workbookView xWindow="1440" yWindow="1440" windowWidth="21600" windowHeight="11333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7" i="1"/>
  <c r="L6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7" i="1"/>
  <c r="J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<sst xmlns="http://schemas.openxmlformats.org/spreadsheetml/2006/main" count="26" uniqueCount="23">
  <si>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</si>
  <si>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</si>
  <si>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</si>
  <si>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</si>
  <si>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</si>
  <si>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</si>
  <si>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</si>
  <si>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</si>
  <si>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</si>
  <si>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</si>
  <si>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</si>
  <si>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</si>
  <si>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</si>
  <si>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</si>
  <si>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Power</t>
  </si>
  <si>
    <t>Corrected Power</t>
  </si>
  <si>
    <t>SFC</t>
  </si>
  <si>
    <t>BMEP</t>
  </si>
  <si>
    <t>Thermal Efficiency</t>
  </si>
  <si>
    <t>N/m</t>
  </si>
  <si>
    <t>KW</t>
  </si>
  <si>
    <t>g/KW.h</t>
  </si>
  <si>
    <t>KPa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</si>
</sst>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to</a:t>
            </a:r>
            <a:r>
              <a:rPr lang="en-GB" baseline="0"/>
              <a:t>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'GrE HnD BsC'!$J$4:$J$5</c:f>
              <c:strCache>
                <c:ptCount val="2"/>
                <c:pt idx="0">
                  <c:v>SFC</c:v>
                </c:pt>
                <c:pt idx="1">
                  <c:v>g/KW.h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0.000</c:formatCode>
                <c:ptCount val="91"/>
                <c:pt idx="0">
                  <c:v>360.33319717039376</c:v>
                </c:pt>
                <c:pt idx="1">
                  <c:v>351.27171511629558</c:v>
                </c:pt>
                <c:pt idx="2">
                  <c:v>338.25421789891561</c:v>
                </c:pt>
                <c:pt idx="3">
                  <c:v>318.00168026526205</c:v>
                </c:pt>
                <c:pt idx="4">
                  <c:v>306.73404003543374</c:v>
                </c:pt>
                <c:pt idx="5">
                  <c:v>307.53486859790308</c:v>
                </c:pt>
                <c:pt idx="6">
                  <c:v>290.54828779687847</c:v>
                </c:pt>
                <c:pt idx="7">
                  <c:v>276.089731059104</c:v>
                </c:pt>
                <c:pt idx="8">
                  <c:v>273.23411188218097</c:v>
                </c:pt>
                <c:pt idx="9">
                  <c:v>264.10201459902135</c:v>
                </c:pt>
                <c:pt idx="10">
                  <c:v>264.45903302355924</c:v>
                </c:pt>
                <c:pt idx="11">
                  <c:v>267.22942097647922</c:v>
                </c:pt>
                <c:pt idx="12">
                  <c:v>264.84249730531161</c:v>
                </c:pt>
                <c:pt idx="13">
                  <c:v>263.77898611061795</c:v>
                </c:pt>
                <c:pt idx="14">
                  <c:v>259.64476574657328</c:v>
                </c:pt>
                <c:pt idx="15">
                  <c:v>259.34129303612514</c:v>
                </c:pt>
                <c:pt idx="16">
                  <c:v>265.81267429476014</c:v>
                </c:pt>
                <c:pt idx="17">
                  <c:v>269.31650706988717</c:v>
                </c:pt>
                <c:pt idx="18">
                  <c:v>269.26678171616896</c:v>
                </c:pt>
                <c:pt idx="19">
                  <c:v>267.56851988352656</c:v>
                </c:pt>
                <c:pt idx="20">
                  <c:v>269.01064575969156</c:v>
                </c:pt>
                <c:pt idx="21">
                  <c:v>265.76053586988058</c:v>
                </c:pt>
                <c:pt idx="22">
                  <c:v>263.58145052741094</c:v>
                </c:pt>
                <c:pt idx="23">
                  <c:v>262.12389320188896</c:v>
                </c:pt>
                <c:pt idx="24">
                  <c:v>261.8343521162426</c:v>
                </c:pt>
                <c:pt idx="25">
                  <c:v>260.39019824758736</c:v>
                </c:pt>
                <c:pt idx="26">
                  <c:v>260.46657788229737</c:v>
                </c:pt>
                <c:pt idx="27">
                  <c:v>263.20576134436664</c:v>
                </c:pt>
                <c:pt idx="28">
                  <c:v>264.61922538017672</c:v>
                </c:pt>
                <c:pt idx="29">
                  <c:v>262.79381023050388</c:v>
                </c:pt>
                <c:pt idx="30">
                  <c:v>264.31168597365365</c:v>
                </c:pt>
                <c:pt idx="31">
                  <c:v>264.41611462962925</c:v>
                </c:pt>
                <c:pt idx="32">
                  <c:v>268.18911692553456</c:v>
                </c:pt>
                <c:pt idx="33">
                  <c:v>269.12240337969985</c:v>
                </c:pt>
                <c:pt idx="34">
                  <c:v>271.08484858206174</c:v>
                </c:pt>
                <c:pt idx="35">
                  <c:v>274.029503511173</c:v>
                </c:pt>
                <c:pt idx="36">
                  <c:v>272.14798314443448</c:v>
                </c:pt>
                <c:pt idx="37">
                  <c:v>272.56378024154856</c:v>
                </c:pt>
                <c:pt idx="38">
                  <c:v>276.83847162506191</c:v>
                </c:pt>
                <c:pt idx="39">
                  <c:v>280.44223160578383</c:v>
                </c:pt>
                <c:pt idx="40">
                  <c:v>285.30555769184281</c:v>
                </c:pt>
                <c:pt idx="41">
                  <c:v>291.97607404257326</c:v>
                </c:pt>
                <c:pt idx="42">
                  <c:v>292.84100703308536</c:v>
                </c:pt>
                <c:pt idx="43">
                  <c:v>297.09447309352737</c:v>
                </c:pt>
                <c:pt idx="44">
                  <c:v>295.64810255593432</c:v>
                </c:pt>
                <c:pt idx="45">
                  <c:v>297.30982011558945</c:v>
                </c:pt>
                <c:pt idx="46">
                  <c:v>294.09137780807055</c:v>
                </c:pt>
                <c:pt idx="47">
                  <c:v>292.23943946040583</c:v>
                </c:pt>
                <c:pt idx="48">
                  <c:v>293.31927155358773</c:v>
                </c:pt>
                <c:pt idx="49">
                  <c:v>290.07278123372299</c:v>
                </c:pt>
                <c:pt idx="50">
                  <c:v>293.18719223798297</c:v>
                </c:pt>
                <c:pt idx="51">
                  <c:v>291.40480483502364</c:v>
                </c:pt>
                <c:pt idx="52">
                  <c:v>298.93113483279598</c:v>
                </c:pt>
                <c:pt idx="53">
                  <c:v>297.96393598729941</c:v>
                </c:pt>
                <c:pt idx="54">
                  <c:v>302.18276411803453</c:v>
                </c:pt>
                <c:pt idx="55">
                  <c:v>299.0024176976728</c:v>
                </c:pt>
                <c:pt idx="56">
                  <c:v>300.36910155313814</c:v>
                </c:pt>
                <c:pt idx="57">
                  <c:v>303.42339026305137</c:v>
                </c:pt>
                <c:pt idx="58">
                  <c:v>303.15856248955419</c:v>
                </c:pt>
                <c:pt idx="59">
                  <c:v>309.32491920391982</c:v>
                </c:pt>
                <c:pt idx="60">
                  <c:v>310.31586562787828</c:v>
                </c:pt>
                <c:pt idx="61">
                  <c:v>312.53896854800172</c:v>
                </c:pt>
                <c:pt idx="62">
                  <c:v>314.13513076931224</c:v>
                </c:pt>
                <c:pt idx="63">
                  <c:v>317.29907628612648</c:v>
                </c:pt>
                <c:pt idx="64">
                  <c:v>317.04945010509448</c:v>
                </c:pt>
                <c:pt idx="65">
                  <c:v>318.17180168901615</c:v>
                </c:pt>
                <c:pt idx="66">
                  <c:v>321.61422695125316</c:v>
                </c:pt>
                <c:pt idx="67">
                  <c:v>323.02670716152085</c:v>
                </c:pt>
                <c:pt idx="68">
                  <c:v>323.05374378307937</c:v>
                </c:pt>
                <c:pt idx="69">
                  <c:v>319.82688325175013</c:v>
                </c:pt>
                <c:pt idx="70">
                  <c:v>322.83995742233776</c:v>
                </c:pt>
                <c:pt idx="71">
                  <c:v>322.64370332232301</c:v>
                </c:pt>
                <c:pt idx="72">
                  <c:v>323.96991456889981</c:v>
                </c:pt>
                <c:pt idx="73">
                  <c:v>324.92442039719452</c:v>
                </c:pt>
                <c:pt idx="74">
                  <c:v>324.80008455178569</c:v>
                </c:pt>
                <c:pt idx="75">
                  <c:v>329.4918270489805</c:v>
                </c:pt>
                <c:pt idx="76">
                  <c:v>330.5592703459123</c:v>
                </c:pt>
                <c:pt idx="77">
                  <c:v>334.03831531281458</c:v>
                </c:pt>
                <c:pt idx="78">
                  <c:v>337.82173323638034</c:v>
                </c:pt>
                <c:pt idx="79">
                  <c:v>339.42277323746526</c:v>
                </c:pt>
                <c:pt idx="80">
                  <c:v>340.37203791227785</c:v>
                </c:pt>
                <c:pt idx="81">
                  <c:v>344.28000832991177</c:v>
                </c:pt>
                <c:pt idx="82">
                  <c:v>346.80263253793004</c:v>
                </c:pt>
                <c:pt idx="83">
                  <c:v>350.97039683292383</c:v>
                </c:pt>
                <c:pt idx="84">
                  <c:v>354.45461720197306</c:v>
                </c:pt>
                <c:pt idx="85">
                  <c:v>354.83361136689359</c:v>
                </c:pt>
                <c:pt idx="86">
                  <c:v>357.68234471845039</c:v>
                </c:pt>
                <c:pt idx="87">
                  <c:v>357.2846403311604</c:v>
                </c:pt>
                <c:pt idx="88">
                  <c:v>366.40508733302215</c:v>
                </c:pt>
                <c:pt idx="89">
                  <c:v>371.35020677873041</c:v>
                </c:pt>
                <c:pt idx="90">
                  <c:v>374.49747037796539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CC7-456D-870A-E67E50A490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1331568"/>
        <c:axId val="1411332048"/>
      </c:scatterChart>
      <c:valAx>
        <c:axId val="1411331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332048"/>
        <c:crosses val="autoZero"/>
        <c:crossBetween val="midCat"/>
      </c:valAx>
      <c:valAx>
        <c:axId val="1411332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(g/KW.h)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331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to</a:t>
            </a:r>
            <a:r>
              <a:rPr lang="en-GB" baseline="0"/>
              <a:t>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'GrE HnD BsC'!$G$4:$G$5</c:f>
              <c:strCache>
                <c:ptCount val="2"/>
                <c:pt idx="0">
                  <c:v>Torque</c:v>
                </c:pt>
                <c:pt idx="1">
                  <c:v>N/m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0.000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F86-4229-B67B-092EF0A172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1668912"/>
        <c:axId val="1361670352"/>
      </c:scatterChart>
      <c:valAx>
        <c:axId val="1361668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</a:t>
                </a: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1670352"/>
        <c:crosses val="autoZero"/>
        <c:crossBetween val="midCat"/>
      </c:valAx>
      <c:valAx>
        <c:axId val="136167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(N/m)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1668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to</a:t>
            </a:r>
            <a:r>
              <a:rPr lang="en-GB" baseline="0"/>
              <a:t>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'GrE HnD BsC'!$H$4:$H$5</c:f>
              <c:strCache>
                <c:ptCount val="2"/>
                <c:pt idx="0">
                  <c:v>Power</c:v>
                </c:pt>
                <c:pt idx="1">
                  <c:v>KW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0.000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F43-43FF-AC7C-C89EDB4E05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4760496"/>
        <c:axId val="1764760976"/>
      </c:scatterChart>
      <c:valAx>
        <c:axId val="1764760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4760976"/>
        <c:crosses val="autoZero"/>
        <c:crossBetween val="midCat"/>
      </c:valAx>
      <c:valAx>
        <c:axId val="1764760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4760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Thermal Efficiency to</a:t>
            </a:r>
            <a:r>
              <a:rPr lang="en-GB" baseline="0"/>
              <a:t>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'GrE HnD BsC'!$L$4:$L$5</c:f>
              <c:strCache>
                <c:ptCount val="2"/>
                <c:pt idx="0">
                  <c:v>Thermal Efficiency</c:v>
                </c:pt>
                <c:pt idx="1">
                  <c:v>%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BsC'!$L$6:$L$96</c:f>
              <c:numCache>
                <c:formatCode>0.000</c:formatCode>
                <c:ptCount val="91"/>
                <c:pt idx="0">
                  <c:v>23.02494314836883</c:v>
                </c:pt>
                <c:pt idx="1">
                  <c:v>23.618899621825562</c:v>
                </c:pt>
                <c:pt idx="2">
                  <c:v>24.527857866350907</c:v>
                </c:pt>
                <c:pt idx="3">
                  <c:v>26.08996082158313</c:v>
                </c:pt>
                <c:pt idx="4">
                  <c:v>27.048355566796129</c:v>
                </c:pt>
                <c:pt idx="5">
                  <c:v>26.977920965983316</c:v>
                </c:pt>
                <c:pt idx="6">
                  <c:v>28.555154952826495</c:v>
                </c:pt>
                <c:pt idx="7">
                  <c:v>30.050561270394311</c:v>
                </c:pt>
                <c:pt idx="8">
                  <c:v>30.364625127391935</c:v>
                </c:pt>
                <c:pt idx="9">
                  <c:v>31.414570585214445</c:v>
                </c:pt>
                <c:pt idx="10">
                  <c:v>31.372161065790436</c:v>
                </c:pt>
                <c:pt idx="11">
                  <c:v>31.046923460005331</c:v>
                </c:pt>
                <c:pt idx="12">
                  <c:v>31.32673745238807</c:v>
                </c:pt>
                <c:pt idx="13">
                  <c:v>31.453041433099688</c:v>
                </c:pt>
                <c:pt idx="14">
                  <c:v>31.953855705361118</c:v>
                </c:pt>
                <c:pt idx="15">
                  <c:v>31.991247063623625</c:v>
                </c:pt>
                <c:pt idx="16">
                  <c:v>31.212399488965385</c:v>
                </c:pt>
                <c:pt idx="17">
                  <c:v>30.806323272139135</c:v>
                </c:pt>
                <c:pt idx="18">
                  <c:v>30.812012259513306</c:v>
                </c:pt>
                <c:pt idx="19">
                  <c:v>31.007576612263101</c:v>
                </c:pt>
                <c:pt idx="20">
                  <c:v>30.841349627217831</c:v>
                </c:pt>
                <c:pt idx="21">
                  <c:v>31.21852291636117</c:v>
                </c:pt>
                <c:pt idx="22">
                  <c:v>31.476613254525997</c:v>
                </c:pt>
                <c:pt idx="23">
                  <c:v>31.6516410540575</c:v>
                </c:pt>
                <c:pt idx="24">
                  <c:v>31.686642001943859</c:v>
                </c:pt>
                <c:pt idx="25">
                  <c:v>31.862379748371204</c:v>
                </c:pt>
                <c:pt idx="26">
                  <c:v>31.853036373317263</c:v>
                </c:pt>
                <c:pt idx="27">
                  <c:v>31.521541690203829</c:v>
                </c:pt>
                <c:pt idx="28">
                  <c:v>31.353169322442636</c:v>
                </c:pt>
                <c:pt idx="29">
                  <c:v>31.570954323623774</c:v>
                </c:pt>
                <c:pt idx="30">
                  <c:v>31.38965024855273</c:v>
                </c:pt>
                <c:pt idx="31">
                  <c:v>31.377253201604262</c:v>
                </c:pt>
                <c:pt idx="32">
                  <c:v>30.935824221465118</c:v>
                </c:pt>
                <c:pt idx="33">
                  <c:v>30.828542236272682</c:v>
                </c:pt>
                <c:pt idx="34">
                  <c:v>30.605367370086572</c:v>
                </c:pt>
                <c:pt idx="35">
                  <c:v>30.276489476542856</c:v>
                </c:pt>
                <c:pt idx="36">
                  <c:v>30.485808799527607</c:v>
                </c:pt>
                <c:pt idx="37">
                  <c:v>30.439302580723393</c:v>
                </c:pt>
                <c:pt idx="38">
                  <c:v>29.96928617116092</c:v>
                </c:pt>
                <c:pt idx="39">
                  <c:v>29.584172582754402</c:v>
                </c:pt>
                <c:pt idx="40">
                  <c:v>29.079879994064008</c:v>
                </c:pt>
                <c:pt idx="41">
                  <c:v>28.415517971888853</c:v>
                </c:pt>
                <c:pt idx="42">
                  <c:v>28.331590112244527</c:v>
                </c:pt>
                <c:pt idx="43">
                  <c:v>27.925970123000059</c:v>
                </c:pt>
                <c:pt idx="44">
                  <c:v>28.062589638127751</c:v>
                </c:pt>
                <c:pt idx="45">
                  <c:v>27.905742824413547</c:v>
                </c:pt>
                <c:pt idx="46">
                  <c:v>28.211134379916576</c:v>
                </c:pt>
                <c:pt idx="47">
                  <c:v>28.389909981477256</c:v>
                </c:pt>
                <c:pt idx="48">
                  <c:v>28.285394735144575</c:v>
                </c:pt>
                <c:pt idx="49">
                  <c:v>28.601964458820962</c:v>
                </c:pt>
                <c:pt idx="50">
                  <c:v>28.298137159360692</c:v>
                </c:pt>
                <c:pt idx="51">
                  <c:v>28.471223678056269</c:v>
                </c:pt>
                <c:pt idx="52">
                  <c:v>27.754390267708107</c:v>
                </c:pt>
                <c:pt idx="53">
                  <c:v>27.844481755241457</c:v>
                </c:pt>
                <c:pt idx="54">
                  <c:v>27.455739917970856</c:v>
                </c:pt>
                <c:pt idx="55">
                  <c:v>27.747773557159661</c:v>
                </c:pt>
                <c:pt idx="56">
                  <c:v>27.621520776998214</c:v>
                </c:pt>
                <c:pt idx="57">
                  <c:v>27.343479921325624</c:v>
                </c:pt>
                <c:pt idx="58">
                  <c:v>27.367366143927292</c:v>
                </c:pt>
                <c:pt idx="59">
                  <c:v>26.821800845113273</c:v>
                </c:pt>
                <c:pt idx="60">
                  <c:v>26.736149511824809</c:v>
                </c:pt>
                <c:pt idx="61">
                  <c:v>26.545974148001456</c:v>
                </c:pt>
                <c:pt idx="62">
                  <c:v>26.411090536101188</c:v>
                </c:pt>
                <c:pt idx="63">
                  <c:v>26.147732531804586</c:v>
                </c:pt>
                <c:pt idx="64">
                  <c:v>26.1683197260495</c:v>
                </c:pt>
                <c:pt idx="65">
                  <c:v>26.076010932695759</c:v>
                </c:pt>
                <c:pt idx="66">
                  <c:v>25.796904129417786</c:v>
                </c:pt>
                <c:pt idx="67">
                  <c:v>25.684103497887477</c:v>
                </c:pt>
                <c:pt idx="68">
                  <c:v>25.681953975092259</c:v>
                </c:pt>
                <c:pt idx="69">
                  <c:v>25.941069415317486</c:v>
                </c:pt>
                <c:pt idx="70">
                  <c:v>25.698960703506259</c:v>
                </c:pt>
                <c:pt idx="71">
                  <c:v>25.714592579635397</c:v>
                </c:pt>
                <c:pt idx="72">
                  <c:v>25.609326688123119</c:v>
                </c:pt>
                <c:pt idx="73">
                  <c:v>25.534096111262695</c:v>
                </c:pt>
                <c:pt idx="74">
                  <c:v>25.54387074981036</c:v>
                </c:pt>
                <c:pt idx="75">
                  <c:v>25.180143172671038</c:v>
                </c:pt>
                <c:pt idx="76">
                  <c:v>25.098831355225027</c:v>
                </c:pt>
                <c:pt idx="77">
                  <c:v>24.837424328250439</c:v>
                </c:pt>
                <c:pt idx="78">
                  <c:v>24.559258813324973</c:v>
                </c:pt>
                <c:pt idx="79">
                  <c:v>24.443414035492044</c:v>
                </c:pt>
                <c:pt idx="80">
                  <c:v>24.375243719216861</c:v>
                </c:pt>
                <c:pt idx="81">
                  <c:v>24.098556926279301</c:v>
                </c:pt>
                <c:pt idx="82">
                  <c:v>23.923265283780346</c:v>
                </c:pt>
                <c:pt idx="83">
                  <c:v>23.639177133414577</c:v>
                </c:pt>
                <c:pt idx="84">
                  <c:v>23.406808591777338</c:v>
                </c:pt>
                <c:pt idx="85">
                  <c:v>23.381808018011178</c:v>
                </c:pt>
                <c:pt idx="86">
                  <c:v>23.195585417695131</c:v>
                </c:pt>
                <c:pt idx="87">
                  <c:v>23.221405128494414</c:v>
                </c:pt>
                <c:pt idx="88">
                  <c:v>22.64338478405881</c:v>
                </c:pt>
                <c:pt idx="89">
                  <c:v>22.341852051968463</c:v>
                </c:pt>
                <c:pt idx="90">
                  <c:v>22.154091911341382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165-417A-8409-A1273BDFBE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7167920"/>
        <c:axId val="1457162640"/>
      </c:scatterChart>
      <c:valAx>
        <c:axId val="145716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7162640"/>
        <c:crosses val="autoZero"/>
        <c:crossBetween val="midCat"/>
      </c:valAx>
      <c:valAx>
        <c:axId val="1457162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Thermal</a:t>
                </a:r>
                <a:r>
                  <a:rPr lang="en-GB" baseline="0"/>
                  <a:t> Efficiency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7167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2380</xdr:colOff>
      <xdr:row>3</xdr:row>
      <xdr:rowOff>2381</xdr:rowOff>
    </xdr:from>
    <xdr:to>
      <xdr:col>19</xdr:col>
      <xdr:colOff>40480</xdr:colOff>
      <xdr:row>18</xdr:row>
      <xdr:rowOff>30956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4A443B-3E56-D29C-4F47-025220C017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1240631</xdr:colOff>
      <xdr:row>18</xdr:row>
      <xdr:rowOff>16667</xdr:rowOff>
    </xdr:from>
    <xdr:to>
      <xdr:col>19</xdr:col>
      <xdr:colOff>361950</xdr:colOff>
      <xdr:row>37</xdr:row>
      <xdr:rowOff>9524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0BAE007-385E-56B6-1A0C-388462BA46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2381</xdr:colOff>
      <xdr:row>37</xdr:row>
      <xdr:rowOff>30954</xdr:rowOff>
    </xdr:from>
    <xdr:to>
      <xdr:col>19</xdr:col>
      <xdr:colOff>40481</xdr:colOff>
      <xdr:row>52</xdr:row>
      <xdr:rowOff>59529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DD7630E-B602-A2AC-BC0F-3F7404EA65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16667</xdr:colOff>
      <xdr:row>52</xdr:row>
      <xdr:rowOff>35717</xdr:rowOff>
    </xdr:from>
    <xdr:to>
      <xdr:col>19</xdr:col>
      <xdr:colOff>278605</xdr:colOff>
      <xdr:row>67</xdr:row>
      <xdr:rowOff>64292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F0776F0-2F8F-B475-0C20-C6A1A463D1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724833-EB55-4610-94ED-A92425997C45}" name="Table1" displayName="Table1" ref="G4:L96" totalsRowShown="0" headerRowDxfId="3">
  <autoFilter ref="G4:L96" xr:uid="{0E724833-EB55-4610-94ED-A92425997C45}"/>
  <tableColumns count="6">
    <tableColumn id="1" xr3:uid="{3E64E924-6410-4F6E-8081-664511AE1753}" name="Torque" dataDxfId="2">
      <calculatedColumnFormula>SUM(815.776/1000)*A5</calculatedColumnFormula>
    </tableColumn>
    <tableColumn id="2" xr3:uid="{A01C0FED-81A7-440F-B33F-84E8D299243B}" name="Power" dataDxfId="1">
      <calculatedColumnFormula>SUM(((2*PI())*B5*G5)/60)/1000</calculatedColumnFormula>
    </tableColumn>
    <tableColumn id="3" xr3:uid="{1EE9A62B-AFA5-49AA-A8C0-C89F86896E67}" name="Corrected Power" dataDxfId="0">
      <calculatedColumnFormula>SUM((1013.25/$G$3)*SQRT(300/293))*H5</calculatedColumnFormula>
    </tableColumn>
    <tableColumn id="4" xr3:uid="{51E6BBB7-85F4-44F6-AB7A-7C17E61A3F72}" name="SFC">
      <calculatedColumnFormula>SUM((C5*60*0.75)/H5)*1000</calculatedColumnFormula>
    </tableColumn>
    <tableColumn id="5" xr3:uid="{5677E1F8-CBCC-440F-BE3F-75E1C53AF378}" name="BMEP">
      <calculatedColumnFormula>SUM((4*PI()*G5/0.00159)/1000)</calculatedColumnFormula>
    </tableColumn>
    <tableColumn id="6" xr3:uid="{85FC6DB9-89B6-41B8-9E91-4A3C933CE83A}" name="Thermal Efficiency">
      <calculatedColumnFormula>SUM((H5*1000)/((C5*60*0.745/3600)*44000000))*100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topLeftCell="G61" zoomScaleNormal="100" workbookViewId="0">
      <selection activeCell="T49" sqref="T49"/>
    </sheetView>
  </sheetViews>
  <sheetFormatPr defaultRowHeight="14.25" x14ac:dyDescent="0.45"/>
  <cols>
    <col min="1" max="1" width="9.1328125" style="1"/>
    <col min="2" max="2" width="13.3984375" style="1" customWidth="1"/>
    <col min="3" max="3" width="14.59765625" customWidth="1"/>
    <col min="4" max="4" width="10.59765625" style="1" customWidth="1"/>
    <col min="7" max="7" width="11.19921875" style="1" bestFit="1" customWidth="1"/>
    <col min="8" max="8" width="10.19921875" style="1" bestFit="1" customWidth="1"/>
    <col min="9" max="9" width="16.19921875" style="1" customWidth="1"/>
    <col min="10" max="11" width="11.19921875" bestFit="1" customWidth="1"/>
    <col min="12" max="12" width="17.3984375" customWidth="1"/>
  </cols>
  <sheetData>
    <row r="1" spans="1:12" x14ac:dyDescent="0.45">
      <c r="A1"/>
      <c r="B1"/>
      <c r="G1" s="2" t="s">
        <v>0</v>
      </c>
      <c r="H1" s="2" t="s">
        <v>1</v>
      </c>
      <c r="I1" s="2" t="s">
        <v>2</v>
      </c>
    </row>
    <row r="2" spans="1:12" x14ac:dyDescent="0.45">
      <c r="C2" s="1"/>
      <c r="G2" s="2" t="s">
        <v>3</v>
      </c>
      <c r="H2" s="2" t="s">
        <v>4</v>
      </c>
      <c r="I2" s="2" t="s">
        <v>5</v>
      </c>
    </row>
    <row r="3" spans="1:12" x14ac:dyDescent="0.45">
      <c r="C3" s="1"/>
      <c r="G3" s="3">
        <v>1018.9</v>
      </c>
      <c r="H3" s="3">
        <v>46</v>
      </c>
      <c r="I3" s="3">
        <v>27</v>
      </c>
    </row>
    <row r="4" spans="1:12" x14ac:dyDescent="0.45">
      <c r="A4" s="2" t="s">
        <v>6</v>
      </c>
      <c r="B4" s="2" t="s">
        <v>7</v>
      </c>
      <c r="C4" s="2" t="s">
        <v>8</v>
      </c>
      <c r="D4" s="2" t="s">
        <v>9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18</v>
      </c>
    </row>
    <row r="5" spans="1:12" x14ac:dyDescent="0.45">
      <c r="A5" s="2" t="s">
        <v>10</v>
      </c>
      <c r="B5" s="2" t="s">
        <v>11</v>
      </c>
      <c r="C5" s="2" t="s">
        <v>12</v>
      </c>
      <c r="D5" s="2" t="s">
        <v>9</v>
      </c>
      <c r="G5" s="1" t="s">
        <v>19</v>
      </c>
      <c r="H5" s="1" t="s">
        <v>20</v>
      </c>
      <c r="I5" s="1" t="s">
        <v>20</v>
      </c>
      <c r="J5" s="1" t="s">
        <v>21</v>
      </c>
      <c r="K5" s="1" t="s">
        <v>22</v>
      </c>
      <c r="L5" s="1" t="s">
        <v>4</v>
      </c>
    </row>
    <row r="6" spans="1:12" x14ac:dyDescent="0.45">
      <c r="A6" s="1">
        <v>102.27500000000001</v>
      </c>
      <c r="B6" s="1">
        <v>1000</v>
      </c>
      <c r="C6" s="1">
        <v>7.0400000000000004E-2</v>
      </c>
      <c r="D6" s="1">
        <v>1.2658</v>
      </c>
      <c r="G6" s="4">
        <f>SUM(815.776/1000)*A6</f>
        <v>83.433490399999997</v>
      </c>
      <c r="H6" s="4">
        <f>SUM(((2*PI())*B6*G6)/60)/1000</f>
        <v>8.7371346834664845</v>
      </c>
      <c r="I6" s="4">
        <f>SUM((1013.25/$G$3)*SQRT(300/293))*H6</f>
        <v>8.7918627117276724</v>
      </c>
      <c r="J6" s="5">
        <f>SUM((C6*60*0.75)/I6)*1000</f>
        <v>360.33319717039376</v>
      </c>
      <c r="K6" s="5">
        <f>SUM((4*PI()*G6/0.00159)/1000)</f>
        <v>659.40639120501771</v>
      </c>
      <c r="L6" s="5">
        <f>I6/(C6/60*0.75*43391)*100</f>
        <v>23.02494314836883</v>
      </c>
    </row>
    <row r="7" spans="1:12" x14ac:dyDescent="0.4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G7" s="4">
        <f t="shared" ref="G7:G70" si="1">SUM(815.776/1000)*A7</f>
        <v>83.825878656</v>
      </c>
      <c r="H7" s="4">
        <f t="shared" ref="H7:H70" si="2">SUM(((2*PI())*B7*G7)/60)/1000</f>
        <v>9.2171367598239673</v>
      </c>
      <c r="I7" s="4">
        <f t="shared" ref="I7:I70" si="3">SUM((1013.25/$G$3)*SQRT(300/293))*H7</f>
        <v>9.2748714450902305</v>
      </c>
      <c r="J7" s="5">
        <f>SUM((C7*60*0.75)/I7)*1000</f>
        <v>351.27171511629558</v>
      </c>
      <c r="K7" s="5">
        <f t="shared" ref="K7:K70" si="4">SUM((4*PI()*G7/0.00159)/1000)</f>
        <v>662.50758381484025</v>
      </c>
      <c r="L7" s="5">
        <f>I7/(C7/60*0.75*43391)*100</f>
        <v>23.618899621825562</v>
      </c>
    </row>
    <row r="8" spans="1:12" x14ac:dyDescent="0.4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G8" s="4">
        <f t="shared" si="1"/>
        <v>84.586997663999995</v>
      </c>
      <c r="H8" s="4">
        <f t="shared" si="2"/>
        <v>9.7437226498494454</v>
      </c>
      <c r="I8" s="4">
        <f t="shared" si="3"/>
        <v>9.8047557857537413</v>
      </c>
      <c r="J8" s="5">
        <f t="shared" ref="J8:J71" si="5">SUM((C8*60*0.75)/I8)*1000</f>
        <v>338.25421789891561</v>
      </c>
      <c r="K8" s="5">
        <f t="shared" si="4"/>
        <v>668.52299484387265</v>
      </c>
      <c r="L8" s="5">
        <f t="shared" ref="L8:L71" si="6">I8/(C8/60*0.75*43391)*100</f>
        <v>24.527857866350907</v>
      </c>
    </row>
    <row r="9" spans="1:12" x14ac:dyDescent="0.4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G9" s="4">
        <f t="shared" si="1"/>
        <v>85.011201184000001</v>
      </c>
      <c r="H9" s="4">
        <f t="shared" si="2"/>
        <v>10.237704995979101</v>
      </c>
      <c r="I9" s="4">
        <f t="shared" si="3"/>
        <v>10.301832359084754</v>
      </c>
      <c r="J9" s="5">
        <f t="shared" si="5"/>
        <v>318.00168026526205</v>
      </c>
      <c r="K9" s="5">
        <f t="shared" si="4"/>
        <v>671.87563550314053</v>
      </c>
      <c r="L9" s="5">
        <f t="shared" si="6"/>
        <v>26.08996082158313</v>
      </c>
    </row>
    <row r="10" spans="1:12" x14ac:dyDescent="0.4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G10" s="4">
        <f t="shared" si="1"/>
        <v>86.318074335999995</v>
      </c>
      <c r="H10" s="4">
        <f t="shared" si="2"/>
        <v>10.847049128239808</v>
      </c>
      <c r="I10" s="4">
        <f t="shared" si="3"/>
        <v>10.914993326509313</v>
      </c>
      <c r="J10" s="5">
        <f t="shared" si="5"/>
        <v>306.73404003543374</v>
      </c>
      <c r="K10" s="5">
        <f t="shared" si="4"/>
        <v>682.20434768803841</v>
      </c>
      <c r="L10" s="5">
        <f t="shared" si="6"/>
        <v>27.048355566796129</v>
      </c>
    </row>
    <row r="11" spans="1:12" x14ac:dyDescent="0.4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G11" s="4">
        <f t="shared" si="1"/>
        <v>87.704077760000004</v>
      </c>
      <c r="H11" s="4">
        <f t="shared" si="2"/>
        <v>11.480436932528498</v>
      </c>
      <c r="I11" s="4">
        <f t="shared" si="3"/>
        <v>11.552348571716477</v>
      </c>
      <c r="J11" s="5">
        <f t="shared" si="5"/>
        <v>307.53486859790308</v>
      </c>
      <c r="K11" s="5">
        <f t="shared" si="4"/>
        <v>693.15845630360741</v>
      </c>
      <c r="L11" s="5">
        <f t="shared" si="6"/>
        <v>26.977920965983316</v>
      </c>
    </row>
    <row r="12" spans="1:12" x14ac:dyDescent="0.4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G12" s="4">
        <f t="shared" si="1"/>
        <v>89.317682687999991</v>
      </c>
      <c r="H12" s="4">
        <f t="shared" si="2"/>
        <v>12.159323616625683</v>
      </c>
      <c r="I12" s="4">
        <f t="shared" si="3"/>
        <v>12.235487694511182</v>
      </c>
      <c r="J12" s="5">
        <f t="shared" si="5"/>
        <v>290.54828779687847</v>
      </c>
      <c r="K12" s="5">
        <f t="shared" si="4"/>
        <v>705.91138558059129</v>
      </c>
      <c r="L12" s="5">
        <f t="shared" si="6"/>
        <v>28.555154952826495</v>
      </c>
    </row>
    <row r="13" spans="1:12" x14ac:dyDescent="0.4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G13" s="4">
        <f t="shared" si="1"/>
        <v>91.201309471999991</v>
      </c>
      <c r="H13" s="4">
        <f t="shared" si="2"/>
        <v>12.893281372575199</v>
      </c>
      <c r="I13" s="4">
        <f t="shared" si="3"/>
        <v>12.97404284563261</v>
      </c>
      <c r="J13" s="5">
        <f t="shared" si="5"/>
        <v>276.089731059104</v>
      </c>
      <c r="K13" s="5">
        <f t="shared" si="4"/>
        <v>720.79839958491675</v>
      </c>
      <c r="L13" s="5">
        <f t="shared" si="6"/>
        <v>30.050561270394311</v>
      </c>
    </row>
    <row r="14" spans="1:12" x14ac:dyDescent="0.4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G14" s="4">
        <f t="shared" si="1"/>
        <v>93.217091967999991</v>
      </c>
      <c r="H14" s="4">
        <f t="shared" si="2"/>
        <v>13.666339461398067</v>
      </c>
      <c r="I14" s="4">
        <f t="shared" si="3"/>
        <v>13.751943247921551</v>
      </c>
      <c r="J14" s="5">
        <f t="shared" si="5"/>
        <v>273.23411188218097</v>
      </c>
      <c r="K14" s="5">
        <f t="shared" si="4"/>
        <v>736.72989010232163</v>
      </c>
      <c r="L14" s="5">
        <f t="shared" si="6"/>
        <v>30.364625127391935</v>
      </c>
    </row>
    <row r="15" spans="1:12" x14ac:dyDescent="0.4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G15" s="4">
        <f t="shared" si="1"/>
        <v>94.452992607999988</v>
      </c>
      <c r="H15" s="4">
        <f t="shared" si="2"/>
        <v>14.342086671531749</v>
      </c>
      <c r="I15" s="4">
        <f t="shared" si="3"/>
        <v>14.431923231584936</v>
      </c>
      <c r="J15" s="5">
        <f t="shared" si="5"/>
        <v>264.10201459902135</v>
      </c>
      <c r="K15" s="5">
        <f t="shared" si="4"/>
        <v>746.49767971538063</v>
      </c>
      <c r="L15" s="5">
        <f t="shared" si="6"/>
        <v>31.414570585214445</v>
      </c>
    </row>
    <row r="16" spans="1:12" x14ac:dyDescent="0.4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G16" s="4">
        <f t="shared" si="1"/>
        <v>95.43355536</v>
      </c>
      <c r="H16" s="4">
        <f t="shared" si="2"/>
        <v>14.990667821246541</v>
      </c>
      <c r="I16" s="4">
        <f t="shared" si="3"/>
        <v>15.084566990928309</v>
      </c>
      <c r="J16" s="5">
        <f t="shared" si="5"/>
        <v>264.45903302355924</v>
      </c>
      <c r="K16" s="5">
        <f t="shared" si="4"/>
        <v>754.24743754699568</v>
      </c>
      <c r="L16" s="5">
        <f t="shared" si="6"/>
        <v>31.372161065790436</v>
      </c>
    </row>
    <row r="17" spans="1:12" x14ac:dyDescent="0.4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G17" s="4">
        <f t="shared" si="1"/>
        <v>96.088623487999996</v>
      </c>
      <c r="H17" s="4">
        <f t="shared" si="2"/>
        <v>15.596684538245251</v>
      </c>
      <c r="I17" s="4">
        <f t="shared" si="3"/>
        <v>15.694379700688515</v>
      </c>
      <c r="J17" s="5">
        <f t="shared" si="5"/>
        <v>267.22942097647922</v>
      </c>
      <c r="K17" s="5">
        <f t="shared" si="4"/>
        <v>759.42468841121104</v>
      </c>
      <c r="L17" s="5">
        <f t="shared" si="6"/>
        <v>31.046923460005331</v>
      </c>
    </row>
    <row r="18" spans="1:12" x14ac:dyDescent="0.4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G18" s="4">
        <f t="shared" si="1"/>
        <v>96.645798495999998</v>
      </c>
      <c r="H18" s="4">
        <f t="shared" si="2"/>
        <v>16.193158962952165</v>
      </c>
      <c r="I18" s="4">
        <f t="shared" si="3"/>
        <v>16.29459034674889</v>
      </c>
      <c r="J18" s="5">
        <f t="shared" si="5"/>
        <v>264.84249730531161</v>
      </c>
      <c r="K18" s="5">
        <f t="shared" si="4"/>
        <v>763.82825296944156</v>
      </c>
      <c r="L18" s="5">
        <f t="shared" si="6"/>
        <v>31.32673745238807</v>
      </c>
    </row>
    <row r="19" spans="1:12" x14ac:dyDescent="0.4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G19" s="4">
        <f t="shared" si="1"/>
        <v>96.891347072000002</v>
      </c>
      <c r="H19" s="4">
        <f t="shared" si="2"/>
        <v>16.741622928679778</v>
      </c>
      <c r="I19" s="4">
        <f t="shared" si="3"/>
        <v>16.846489803916665</v>
      </c>
      <c r="J19" s="5">
        <f t="shared" si="5"/>
        <v>263.77898611061795</v>
      </c>
      <c r="K19" s="5">
        <f t="shared" si="4"/>
        <v>765.76891612028703</v>
      </c>
      <c r="L19" s="5">
        <f t="shared" si="6"/>
        <v>31.453041433099688</v>
      </c>
    </row>
    <row r="20" spans="1:12" x14ac:dyDescent="0.4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G20" s="4">
        <f t="shared" si="1"/>
        <v>96.796717055999991</v>
      </c>
      <c r="H20" s="4">
        <f t="shared" si="2"/>
        <v>17.232098461035232</v>
      </c>
      <c r="I20" s="4">
        <f t="shared" si="3"/>
        <v>17.340037597347248</v>
      </c>
      <c r="J20" s="5">
        <f t="shared" si="5"/>
        <v>259.64476574657328</v>
      </c>
      <c r="K20" s="5">
        <f t="shared" si="4"/>
        <v>765.02101935783492</v>
      </c>
      <c r="L20" s="5">
        <f t="shared" si="6"/>
        <v>31.953855705361118</v>
      </c>
    </row>
    <row r="21" spans="1:12" x14ac:dyDescent="0.45">
      <c r="A21" s="1">
        <v>118.861</v>
      </c>
      <c r="B21" s="1">
        <f t="shared" si="0"/>
        <v>1750</v>
      </c>
      <c r="C21" s="1">
        <v>0.10305</v>
      </c>
      <c r="D21" s="1">
        <v>1.31053</v>
      </c>
      <c r="G21" s="4">
        <f t="shared" si="1"/>
        <v>96.963951135999991</v>
      </c>
      <c r="H21" s="4">
        <f t="shared" si="2"/>
        <v>17.769572132194007</v>
      </c>
      <c r="I21" s="4">
        <f t="shared" si="3"/>
        <v>17.880877918481154</v>
      </c>
      <c r="J21" s="5">
        <f t="shared" si="5"/>
        <v>259.34129303612514</v>
      </c>
      <c r="K21" s="5">
        <f t="shared" si="4"/>
        <v>766.3427334638925</v>
      </c>
      <c r="L21" s="5">
        <f t="shared" si="6"/>
        <v>31.991247063623625</v>
      </c>
    </row>
    <row r="22" spans="1:12" x14ac:dyDescent="0.4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G22" s="4">
        <f t="shared" si="1"/>
        <v>97.553757183999991</v>
      </c>
      <c r="H22" s="4">
        <f t="shared" si="2"/>
        <v>18.38845001396021</v>
      </c>
      <c r="I22" s="4">
        <f t="shared" si="3"/>
        <v>18.503632353308582</v>
      </c>
      <c r="J22" s="5">
        <f t="shared" si="5"/>
        <v>265.81267429476014</v>
      </c>
      <c r="K22" s="5">
        <f t="shared" si="4"/>
        <v>771.00419345745115</v>
      </c>
      <c r="L22" s="5">
        <f t="shared" si="6"/>
        <v>31.212399488965385</v>
      </c>
    </row>
    <row r="23" spans="1:12" x14ac:dyDescent="0.4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G23" s="4">
        <f t="shared" si="1"/>
        <v>97.839278783999987</v>
      </c>
      <c r="H23" s="4">
        <f t="shared" si="2"/>
        <v>18.954554833387512</v>
      </c>
      <c r="I23" s="4">
        <f t="shared" si="3"/>
        <v>19.073283163690451</v>
      </c>
      <c r="J23" s="5">
        <f t="shared" si="5"/>
        <v>269.31650706988717</v>
      </c>
      <c r="K23" s="5">
        <f t="shared" si="4"/>
        <v>773.26077851657374</v>
      </c>
      <c r="L23" s="5">
        <f t="shared" si="6"/>
        <v>30.806323272139135</v>
      </c>
    </row>
    <row r="24" spans="1:12" x14ac:dyDescent="0.4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G24" s="4">
        <f t="shared" si="1"/>
        <v>98.036696575999997</v>
      </c>
      <c r="H24" s="4">
        <f t="shared" si="2"/>
        <v>19.506119830540307</v>
      </c>
      <c r="I24" s="4">
        <f t="shared" si="3"/>
        <v>19.628303076653253</v>
      </c>
      <c r="J24" s="5">
        <f t="shared" si="5"/>
        <v>269.26678171616896</v>
      </c>
      <c r="K24" s="5">
        <f t="shared" si="4"/>
        <v>774.82104590031008</v>
      </c>
      <c r="L24" s="5">
        <f t="shared" si="6"/>
        <v>30.812012259513306</v>
      </c>
    </row>
    <row r="25" spans="1:12" x14ac:dyDescent="0.4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G25" s="4">
        <f t="shared" si="1"/>
        <v>98.666475647999988</v>
      </c>
      <c r="H25" s="4">
        <f t="shared" si="2"/>
        <v>20.148041878337946</v>
      </c>
      <c r="I25" s="4">
        <f t="shared" si="3"/>
        <v>20.274246022519435</v>
      </c>
      <c r="J25" s="5">
        <f t="shared" si="5"/>
        <v>267.56851988352656</v>
      </c>
      <c r="K25" s="5">
        <f t="shared" si="4"/>
        <v>779.79842780214585</v>
      </c>
      <c r="L25" s="5">
        <f t="shared" si="6"/>
        <v>31.007576612263101</v>
      </c>
    </row>
    <row r="26" spans="1:12" x14ac:dyDescent="0.4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G26" s="4">
        <f t="shared" si="1"/>
        <v>99.652748831999986</v>
      </c>
      <c r="H26" s="4">
        <f t="shared" si="2"/>
        <v>20.871222909375998</v>
      </c>
      <c r="I26" s="4">
        <f t="shared" si="3"/>
        <v>21.001956945030891</v>
      </c>
      <c r="J26" s="5">
        <f t="shared" si="5"/>
        <v>269.01064575969156</v>
      </c>
      <c r="K26" s="5">
        <f t="shared" si="4"/>
        <v>787.59331733494332</v>
      </c>
      <c r="L26" s="5">
        <f t="shared" si="6"/>
        <v>30.841349627217831</v>
      </c>
    </row>
    <row r="27" spans="1:12" x14ac:dyDescent="0.4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G27" s="4">
        <f t="shared" si="1"/>
        <v>100.21400272</v>
      </c>
      <c r="H27" s="4">
        <f t="shared" si="2"/>
        <v>21.513490940018599</v>
      </c>
      <c r="I27" s="4">
        <f t="shared" si="3"/>
        <v>21.648248040923793</v>
      </c>
      <c r="J27" s="5">
        <f t="shared" si="5"/>
        <v>265.76053586988058</v>
      </c>
      <c r="K27" s="5">
        <f t="shared" si="4"/>
        <v>792.02911882259002</v>
      </c>
      <c r="L27" s="5">
        <f t="shared" si="6"/>
        <v>31.21852291636117</v>
      </c>
    </row>
    <row r="28" spans="1:12" x14ac:dyDescent="0.4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G28" s="4">
        <f t="shared" si="1"/>
        <v>100.989805696</v>
      </c>
      <c r="H28" s="4">
        <f t="shared" si="2"/>
        <v>22.208818216340998</v>
      </c>
      <c r="I28" s="4">
        <f t="shared" si="3"/>
        <v>22.347930737210287</v>
      </c>
      <c r="J28" s="5">
        <f t="shared" si="5"/>
        <v>263.58145052741094</v>
      </c>
      <c r="K28" s="5">
        <f t="shared" si="4"/>
        <v>798.16058279752008</v>
      </c>
      <c r="L28" s="5">
        <f t="shared" si="6"/>
        <v>31.476613254525997</v>
      </c>
    </row>
    <row r="29" spans="1:12" x14ac:dyDescent="0.4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G29" s="4">
        <f t="shared" si="1"/>
        <v>101.80395014399998</v>
      </c>
      <c r="H29" s="4">
        <f t="shared" si="2"/>
        <v>22.920902167981524</v>
      </c>
      <c r="I29" s="4">
        <f t="shared" si="3"/>
        <v>23.064475069975927</v>
      </c>
      <c r="J29" s="5">
        <f t="shared" si="5"/>
        <v>262.12389320188896</v>
      </c>
      <c r="K29" s="5">
        <f t="shared" si="4"/>
        <v>804.59507390896067</v>
      </c>
      <c r="L29" s="5">
        <f t="shared" si="6"/>
        <v>31.6516410540575</v>
      </c>
    </row>
    <row r="30" spans="1:12" x14ac:dyDescent="0.4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G30" s="4">
        <f t="shared" si="1"/>
        <v>102.08376131199999</v>
      </c>
      <c r="H30" s="4">
        <f t="shared" si="2"/>
        <v>23.518410269830163</v>
      </c>
      <c r="I30" s="4">
        <f t="shared" si="3"/>
        <v>23.665725867967975</v>
      </c>
      <c r="J30" s="5">
        <f t="shared" si="5"/>
        <v>261.8343521162426</v>
      </c>
      <c r="K30" s="5">
        <f t="shared" si="4"/>
        <v>806.80652726690084</v>
      </c>
      <c r="L30" s="5">
        <f t="shared" si="6"/>
        <v>31.686642001943859</v>
      </c>
    </row>
    <row r="31" spans="1:12" x14ac:dyDescent="0.4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G31" s="4">
        <f t="shared" si="1"/>
        <v>102.810617728</v>
      </c>
      <c r="H31" s="4">
        <f t="shared" si="2"/>
        <v>24.2241811023985</v>
      </c>
      <c r="I31" s="4">
        <f t="shared" si="3"/>
        <v>24.375917537283151</v>
      </c>
      <c r="J31" s="5">
        <f t="shared" si="5"/>
        <v>260.39019824758736</v>
      </c>
      <c r="K31" s="5">
        <f t="shared" si="4"/>
        <v>812.55114808883854</v>
      </c>
      <c r="L31" s="5">
        <f t="shared" si="6"/>
        <v>31.862379748371204</v>
      </c>
    </row>
    <row r="32" spans="1:12" x14ac:dyDescent="0.4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G32" s="4">
        <f t="shared" si="1"/>
        <v>103.32618815999999</v>
      </c>
      <c r="H32" s="4">
        <f t="shared" si="2"/>
        <v>24.886674179595097</v>
      </c>
      <c r="I32" s="4">
        <f t="shared" si="3"/>
        <v>25.042560366219327</v>
      </c>
      <c r="J32" s="5">
        <f t="shared" si="5"/>
        <v>260.46657788229737</v>
      </c>
      <c r="K32" s="5">
        <f t="shared" si="4"/>
        <v>816.62589596702526</v>
      </c>
      <c r="L32" s="5">
        <f t="shared" si="6"/>
        <v>31.853036373317263</v>
      </c>
    </row>
    <row r="33" spans="1:12" x14ac:dyDescent="0.4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G33" s="4">
        <f t="shared" si="1"/>
        <v>103.458343872</v>
      </c>
      <c r="H33" s="4">
        <f t="shared" si="2"/>
        <v>25.460211223099272</v>
      </c>
      <c r="I33" s="4">
        <f t="shared" si="3"/>
        <v>25.619689954952904</v>
      </c>
      <c r="J33" s="5">
        <f t="shared" si="5"/>
        <v>263.20576134436664</v>
      </c>
      <c r="K33" s="5">
        <f t="shared" si="4"/>
        <v>817.67037248010513</v>
      </c>
      <c r="L33" s="5">
        <f t="shared" si="6"/>
        <v>31.521541690203829</v>
      </c>
    </row>
    <row r="34" spans="1:12" x14ac:dyDescent="0.4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G34" s="4">
        <f t="shared" si="1"/>
        <v>103.35066144</v>
      </c>
      <c r="H34" s="4">
        <f t="shared" si="2"/>
        <v>25.97485429788399</v>
      </c>
      <c r="I34" s="4">
        <f t="shared" si="3"/>
        <v>26.137556672471955</v>
      </c>
      <c r="J34" s="5">
        <f t="shared" si="5"/>
        <v>264.61922538017672</v>
      </c>
      <c r="K34" s="5">
        <f t="shared" si="4"/>
        <v>816.81931754352161</v>
      </c>
      <c r="L34" s="5">
        <f t="shared" si="6"/>
        <v>31.353169322442636</v>
      </c>
    </row>
    <row r="35" spans="1:12" x14ac:dyDescent="0.4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G35" s="4">
        <f t="shared" si="1"/>
        <v>103.238084352</v>
      </c>
      <c r="H35" s="4">
        <f t="shared" si="2"/>
        <v>26.487113935292339</v>
      </c>
      <c r="I35" s="4">
        <f t="shared" si="3"/>
        <v>26.653025023140291</v>
      </c>
      <c r="J35" s="5">
        <f t="shared" si="5"/>
        <v>262.79381023050388</v>
      </c>
      <c r="K35" s="5">
        <f t="shared" si="4"/>
        <v>815.92957829163925</v>
      </c>
      <c r="L35" s="5">
        <f t="shared" si="6"/>
        <v>31.570954323623774</v>
      </c>
    </row>
    <row r="36" spans="1:12" x14ac:dyDescent="0.4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G36" s="4">
        <f t="shared" si="1"/>
        <v>103.145085888</v>
      </c>
      <c r="H36" s="4">
        <f t="shared" si="2"/>
        <v>27.003320339969086</v>
      </c>
      <c r="I36" s="4">
        <f t="shared" si="3"/>
        <v>27.172464863002286</v>
      </c>
      <c r="J36" s="5">
        <f t="shared" si="5"/>
        <v>264.31168597365365</v>
      </c>
      <c r="K36" s="5">
        <f t="shared" si="4"/>
        <v>815.19457630095337</v>
      </c>
      <c r="L36" s="5">
        <f t="shared" si="6"/>
        <v>31.38965024855273</v>
      </c>
    </row>
    <row r="37" spans="1:12" x14ac:dyDescent="0.4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G37" s="4">
        <f t="shared" si="1"/>
        <v>102.982746464</v>
      </c>
      <c r="H37" s="4">
        <f t="shared" si="2"/>
        <v>27.500036377713226</v>
      </c>
      <c r="I37" s="4">
        <f t="shared" si="3"/>
        <v>27.672292251359217</v>
      </c>
      <c r="J37" s="5">
        <f t="shared" si="5"/>
        <v>264.41611462962925</v>
      </c>
      <c r="K37" s="5">
        <f t="shared" si="4"/>
        <v>813.91154651019531</v>
      </c>
      <c r="L37" s="5">
        <f t="shared" si="6"/>
        <v>31.377253201604262</v>
      </c>
    </row>
    <row r="38" spans="1:12" x14ac:dyDescent="0.45">
      <c r="A38" s="1">
        <v>126.161</v>
      </c>
      <c r="B38" s="1">
        <f t="shared" si="0"/>
        <v>2600</v>
      </c>
      <c r="C38" s="1">
        <v>0.16805</v>
      </c>
      <c r="D38" s="1">
        <v>1.27634</v>
      </c>
      <c r="G38" s="4">
        <f t="shared" si="1"/>
        <v>102.919115936</v>
      </c>
      <c r="H38" s="4">
        <f t="shared" si="2"/>
        <v>28.021928006669459</v>
      </c>
      <c r="I38" s="4">
        <f t="shared" si="3"/>
        <v>28.197452926845411</v>
      </c>
      <c r="J38" s="5">
        <f t="shared" si="5"/>
        <v>268.18911692553456</v>
      </c>
      <c r="K38" s="5">
        <f t="shared" si="4"/>
        <v>813.40865041130519</v>
      </c>
      <c r="L38" s="5">
        <f t="shared" si="6"/>
        <v>30.935824221465118</v>
      </c>
    </row>
    <row r="39" spans="1:12" x14ac:dyDescent="0.45">
      <c r="A39" s="1">
        <v>125.84699999999999</v>
      </c>
      <c r="B39" s="1">
        <f t="shared" ref="B39:B70" si="7">B38+50</f>
        <v>2650</v>
      </c>
      <c r="C39" s="1">
        <v>0.17144999999999999</v>
      </c>
      <c r="D39" s="1">
        <v>1.28027</v>
      </c>
      <c r="G39" s="4">
        <f t="shared" si="1"/>
        <v>102.66296227199999</v>
      </c>
      <c r="H39" s="4">
        <f t="shared" si="2"/>
        <v>28.489726712804178</v>
      </c>
      <c r="I39" s="4">
        <f t="shared" si="3"/>
        <v>28.668181850006352</v>
      </c>
      <c r="J39" s="5">
        <f t="shared" si="5"/>
        <v>269.12240337969985</v>
      </c>
      <c r="K39" s="5">
        <f t="shared" si="4"/>
        <v>811.38417124397802</v>
      </c>
      <c r="L39" s="5">
        <f t="shared" si="6"/>
        <v>30.828542236272682</v>
      </c>
    </row>
    <row r="40" spans="1:12" x14ac:dyDescent="0.45">
      <c r="A40" s="1">
        <v>124.911</v>
      </c>
      <c r="B40" s="1">
        <f t="shared" si="7"/>
        <v>2700</v>
      </c>
      <c r="C40" s="1">
        <v>0.17465</v>
      </c>
      <c r="D40" s="1">
        <v>1.2837099999999999</v>
      </c>
      <c r="G40" s="4">
        <f t="shared" si="1"/>
        <v>101.89939593599999</v>
      </c>
      <c r="H40" s="4">
        <f t="shared" si="2"/>
        <v>28.811375430999771</v>
      </c>
      <c r="I40" s="4">
        <f t="shared" si="3"/>
        <v>28.991845324844405</v>
      </c>
      <c r="J40" s="5">
        <f t="shared" si="5"/>
        <v>271.08484858206174</v>
      </c>
      <c r="K40" s="5">
        <f t="shared" si="4"/>
        <v>805.34941805729602</v>
      </c>
      <c r="L40" s="5">
        <f t="shared" si="6"/>
        <v>30.605367370086572</v>
      </c>
    </row>
    <row r="41" spans="1:12" x14ac:dyDescent="0.45">
      <c r="A41" s="1">
        <v>123.92700000000001</v>
      </c>
      <c r="B41" s="1">
        <f t="shared" si="7"/>
        <v>2750</v>
      </c>
      <c r="C41" s="1">
        <v>0.1784</v>
      </c>
      <c r="D41" s="1">
        <v>1.2811999999999999</v>
      </c>
      <c r="G41" s="4">
        <f t="shared" si="1"/>
        <v>101.096672352</v>
      </c>
      <c r="H41" s="4">
        <f t="shared" si="2"/>
        <v>29.113751623313274</v>
      </c>
      <c r="I41" s="4">
        <f t="shared" si="3"/>
        <v>29.296115553749765</v>
      </c>
      <c r="J41" s="5">
        <f t="shared" si="5"/>
        <v>274.029503511173</v>
      </c>
      <c r="K41" s="5">
        <f t="shared" si="4"/>
        <v>799.00519034822014</v>
      </c>
      <c r="L41" s="5">
        <f t="shared" si="6"/>
        <v>30.276489476542856</v>
      </c>
    </row>
    <row r="42" spans="1:12" x14ac:dyDescent="0.45">
      <c r="A42" s="1">
        <v>123.68899999999999</v>
      </c>
      <c r="B42" s="1">
        <f t="shared" si="7"/>
        <v>2800</v>
      </c>
      <c r="C42" s="1">
        <v>0.18004999999999999</v>
      </c>
      <c r="D42" s="1">
        <v>1.2744800000000001</v>
      </c>
      <c r="G42" s="4">
        <f t="shared" si="1"/>
        <v>100.90251766399999</v>
      </c>
      <c r="H42" s="4">
        <f t="shared" si="2"/>
        <v>29.586163434047425</v>
      </c>
      <c r="I42" s="4">
        <f t="shared" si="3"/>
        <v>29.771486477266929</v>
      </c>
      <c r="J42" s="5">
        <f t="shared" si="5"/>
        <v>272.14798314443448</v>
      </c>
      <c r="K42" s="5">
        <f t="shared" si="4"/>
        <v>797.47071250801685</v>
      </c>
      <c r="L42" s="5">
        <f t="shared" si="6"/>
        <v>30.485808799527607</v>
      </c>
    </row>
    <row r="43" spans="1:12" x14ac:dyDescent="0.45">
      <c r="A43" s="1">
        <v>123.389</v>
      </c>
      <c r="B43" s="1">
        <f t="shared" si="7"/>
        <v>2850</v>
      </c>
      <c r="C43" s="1">
        <v>0.18310000000000001</v>
      </c>
      <c r="D43" s="1">
        <v>1.2603599999999999</v>
      </c>
      <c r="G43" s="4">
        <f t="shared" si="1"/>
        <v>100.65778486399999</v>
      </c>
      <c r="H43" s="4">
        <f t="shared" si="2"/>
        <v>30.041446958259602</v>
      </c>
      <c r="I43" s="4">
        <f t="shared" si="3"/>
        <v>30.229621825387362</v>
      </c>
      <c r="J43" s="5">
        <f t="shared" si="5"/>
        <v>272.56378024154856</v>
      </c>
      <c r="K43" s="5">
        <f t="shared" si="4"/>
        <v>795.53649674305473</v>
      </c>
      <c r="L43" s="5">
        <f t="shared" si="6"/>
        <v>30.439302580723393</v>
      </c>
    </row>
    <row r="44" spans="1:12" x14ac:dyDescent="0.45">
      <c r="A44" s="1">
        <v>122.51900000000001</v>
      </c>
      <c r="B44" s="1">
        <f t="shared" si="7"/>
        <v>2900</v>
      </c>
      <c r="C44" s="1">
        <v>0.18790000000000001</v>
      </c>
      <c r="D44" s="1">
        <v>1.2531000000000001</v>
      </c>
      <c r="G44" s="4">
        <f t="shared" si="1"/>
        <v>99.948059743999991</v>
      </c>
      <c r="H44" s="4">
        <f t="shared" si="2"/>
        <v>30.35295538912273</v>
      </c>
      <c r="I44" s="4">
        <f t="shared" si="3"/>
        <v>30.543081495738662</v>
      </c>
      <c r="J44" s="5">
        <f t="shared" si="5"/>
        <v>276.83847162506191</v>
      </c>
      <c r="K44" s="5">
        <f t="shared" si="4"/>
        <v>789.92727102466426</v>
      </c>
      <c r="L44" s="5">
        <f t="shared" si="6"/>
        <v>29.96928617116092</v>
      </c>
    </row>
    <row r="45" spans="1:12" x14ac:dyDescent="0.45">
      <c r="A45" s="1">
        <v>121.837</v>
      </c>
      <c r="B45" s="1">
        <f t="shared" si="7"/>
        <v>2950</v>
      </c>
      <c r="C45" s="1">
        <v>0.19255</v>
      </c>
      <c r="D45" s="1">
        <v>1.23943</v>
      </c>
      <c r="G45" s="4">
        <f t="shared" si="1"/>
        <v>99.391700512</v>
      </c>
      <c r="H45" s="4">
        <f t="shared" si="2"/>
        <v>30.704409888702447</v>
      </c>
      <c r="I45" s="4">
        <f t="shared" si="3"/>
        <v>30.896737450656126</v>
      </c>
      <c r="J45" s="5">
        <f t="shared" si="5"/>
        <v>280.44223160578383</v>
      </c>
      <c r="K45" s="5">
        <f t="shared" si="4"/>
        <v>785.53015385231708</v>
      </c>
      <c r="L45" s="5">
        <f t="shared" si="6"/>
        <v>29.584172582754402</v>
      </c>
    </row>
    <row r="46" spans="1:12" x14ac:dyDescent="0.45">
      <c r="A46" s="1">
        <v>121.709</v>
      </c>
      <c r="B46" s="1">
        <f t="shared" si="7"/>
        <v>3000</v>
      </c>
      <c r="C46" s="1">
        <v>0.19900000000000001</v>
      </c>
      <c r="D46" s="1">
        <v>1.2273499999999999</v>
      </c>
      <c r="G46" s="4">
        <f t="shared" si="1"/>
        <v>99.287281183999994</v>
      </c>
      <c r="H46" s="4">
        <f t="shared" si="2"/>
        <v>31.192019316255848</v>
      </c>
      <c r="I46" s="4">
        <f t="shared" si="3"/>
        <v>31.387401186457982</v>
      </c>
      <c r="J46" s="5">
        <f t="shared" si="5"/>
        <v>285.30555769184281</v>
      </c>
      <c r="K46" s="5">
        <f t="shared" si="4"/>
        <v>784.7048884592665</v>
      </c>
      <c r="L46" s="5">
        <f t="shared" si="6"/>
        <v>29.079879994064008</v>
      </c>
    </row>
    <row r="47" spans="1:12" x14ac:dyDescent="0.45">
      <c r="A47" s="1">
        <v>121.123</v>
      </c>
      <c r="B47" s="1">
        <f t="shared" si="7"/>
        <v>3050</v>
      </c>
      <c r="C47" s="1">
        <v>0.20605000000000001</v>
      </c>
      <c r="D47" s="1">
        <v>1.2193000000000001</v>
      </c>
      <c r="G47" s="4">
        <f t="shared" si="1"/>
        <v>98.809236447999993</v>
      </c>
      <c r="H47" s="4">
        <f t="shared" si="2"/>
        <v>31.559201085405117</v>
      </c>
      <c r="I47" s="4">
        <f t="shared" si="3"/>
        <v>31.756882924071398</v>
      </c>
      <c r="J47" s="5">
        <f t="shared" si="5"/>
        <v>291.97607404257326</v>
      </c>
      <c r="K47" s="5">
        <f t="shared" si="4"/>
        <v>780.9267203317072</v>
      </c>
      <c r="L47" s="5">
        <f t="shared" si="6"/>
        <v>28.415517971888853</v>
      </c>
    </row>
    <row r="48" spans="1:12" x14ac:dyDescent="0.45">
      <c r="A48" s="1">
        <v>121.124</v>
      </c>
      <c r="B48" s="1">
        <f t="shared" si="7"/>
        <v>3100</v>
      </c>
      <c r="C48" s="1">
        <v>0.21004999999999999</v>
      </c>
      <c r="D48" s="1">
        <v>1.20692</v>
      </c>
      <c r="G48" s="4">
        <f t="shared" si="1"/>
        <v>98.810052223999989</v>
      </c>
      <c r="H48" s="4">
        <f t="shared" si="2"/>
        <v>32.076829864000025</v>
      </c>
      <c r="I48" s="4">
        <f t="shared" si="3"/>
        <v>32.277754047376561</v>
      </c>
      <c r="J48" s="5">
        <f t="shared" si="5"/>
        <v>292.84100703308536</v>
      </c>
      <c r="K48" s="5">
        <f t="shared" si="4"/>
        <v>780.93316771759032</v>
      </c>
      <c r="L48" s="5">
        <f t="shared" si="6"/>
        <v>28.331590112244527</v>
      </c>
    </row>
    <row r="49" spans="1:12" x14ac:dyDescent="0.45">
      <c r="A49" s="1">
        <v>120.851</v>
      </c>
      <c r="B49" s="1">
        <f t="shared" si="7"/>
        <v>3150</v>
      </c>
      <c r="C49" s="1">
        <v>0.21604999999999999</v>
      </c>
      <c r="D49" s="1">
        <v>1.1927399999999999</v>
      </c>
      <c r="G49" s="4">
        <f t="shared" si="1"/>
        <v>98.587345375999988</v>
      </c>
      <c r="H49" s="4">
        <f t="shared" si="2"/>
        <v>32.520734396866928</v>
      </c>
      <c r="I49" s="4">
        <f t="shared" si="3"/>
        <v>32.724439127951626</v>
      </c>
      <c r="J49" s="5">
        <f t="shared" si="5"/>
        <v>297.09447309352737</v>
      </c>
      <c r="K49" s="5">
        <f t="shared" si="4"/>
        <v>779.17303137147474</v>
      </c>
      <c r="L49" s="5">
        <f t="shared" si="6"/>
        <v>27.925970123000059</v>
      </c>
    </row>
    <row r="50" spans="1:12" x14ac:dyDescent="0.45">
      <c r="A50" s="1">
        <v>120.596</v>
      </c>
      <c r="B50" s="1">
        <f t="shared" si="7"/>
        <v>3200</v>
      </c>
      <c r="C50" s="1">
        <v>0.21795</v>
      </c>
      <c r="D50" s="1">
        <v>1.1848099999999999</v>
      </c>
      <c r="G50" s="4">
        <f t="shared" si="1"/>
        <v>98.379322496</v>
      </c>
      <c r="H50" s="4">
        <f t="shared" si="2"/>
        <v>32.967227393981297</v>
      </c>
      <c r="I50" s="4">
        <f t="shared" si="3"/>
        <v>33.173728886504357</v>
      </c>
      <c r="J50" s="5">
        <f t="shared" si="5"/>
        <v>295.64810255593432</v>
      </c>
      <c r="K50" s="5">
        <f t="shared" si="4"/>
        <v>777.52894797125691</v>
      </c>
      <c r="L50" s="5">
        <f t="shared" si="6"/>
        <v>28.062589638127751</v>
      </c>
    </row>
    <row r="51" spans="1:12" x14ac:dyDescent="0.45">
      <c r="A51" s="1">
        <v>120.84</v>
      </c>
      <c r="B51" s="1">
        <f t="shared" si="7"/>
        <v>3250</v>
      </c>
      <c r="C51" s="1">
        <v>0.22305</v>
      </c>
      <c r="D51" s="1">
        <v>1.17378</v>
      </c>
      <c r="G51" s="4">
        <f t="shared" si="1"/>
        <v>98.578371840000003</v>
      </c>
      <c r="H51" s="4">
        <f t="shared" si="2"/>
        <v>33.550084617333589</v>
      </c>
      <c r="I51" s="4">
        <f t="shared" si="3"/>
        <v>33.76023703521691</v>
      </c>
      <c r="J51" s="5">
        <f t="shared" si="5"/>
        <v>297.30982011558945</v>
      </c>
      <c r="K51" s="5">
        <f t="shared" si="4"/>
        <v>779.10211012675961</v>
      </c>
      <c r="L51" s="5">
        <f t="shared" si="6"/>
        <v>27.905742824413547</v>
      </c>
    </row>
    <row r="52" spans="1:12" x14ac:dyDescent="0.45">
      <c r="A52" s="1">
        <v>121.633</v>
      </c>
      <c r="B52" s="1">
        <f t="shared" si="7"/>
        <v>3300</v>
      </c>
      <c r="C52" s="1">
        <v>0.22550000000000001</v>
      </c>
      <c r="D52" s="1">
        <v>1.1611800000000001</v>
      </c>
      <c r="G52" s="4">
        <f t="shared" si="1"/>
        <v>99.225282207999996</v>
      </c>
      <c r="H52" s="4">
        <f t="shared" si="2"/>
        <v>34.289795939852951</v>
      </c>
      <c r="I52" s="4">
        <f t="shared" si="3"/>
        <v>34.504581792338186</v>
      </c>
      <c r="J52" s="5">
        <f t="shared" si="5"/>
        <v>294.09137780807055</v>
      </c>
      <c r="K52" s="5">
        <f t="shared" si="4"/>
        <v>784.21488713214285</v>
      </c>
      <c r="L52" s="5">
        <f t="shared" si="6"/>
        <v>28.211134379916576</v>
      </c>
    </row>
    <row r="53" spans="1:12" x14ac:dyDescent="0.45">
      <c r="A53" s="1">
        <v>122.181</v>
      </c>
      <c r="B53" s="1">
        <f t="shared" si="7"/>
        <v>3350</v>
      </c>
      <c r="C53" s="1">
        <v>0.22850000000000001</v>
      </c>
      <c r="D53" s="1">
        <v>1.1510400000000001</v>
      </c>
      <c r="G53" s="4">
        <f t="shared" si="1"/>
        <v>99.672327455999991</v>
      </c>
      <c r="H53" s="4">
        <f t="shared" si="2"/>
        <v>34.966166773386185</v>
      </c>
      <c r="I53" s="4">
        <f t="shared" si="3"/>
        <v>35.185189305679359</v>
      </c>
      <c r="J53" s="5">
        <f t="shared" si="5"/>
        <v>292.23943946040583</v>
      </c>
      <c r="K53" s="5">
        <f t="shared" si="4"/>
        <v>787.74805459614026</v>
      </c>
      <c r="L53" s="5">
        <f t="shared" si="6"/>
        <v>28.389909981477256</v>
      </c>
    </row>
    <row r="54" spans="1:12" x14ac:dyDescent="0.45">
      <c r="A54" s="1">
        <v>122.93300000000001</v>
      </c>
      <c r="B54" s="1">
        <f t="shared" si="7"/>
        <v>3400</v>
      </c>
      <c r="C54" s="1">
        <v>0.23419999999999999</v>
      </c>
      <c r="D54" s="1">
        <v>1.14117</v>
      </c>
      <c r="G54" s="4">
        <f t="shared" si="1"/>
        <v>100.285791008</v>
      </c>
      <c r="H54" s="4">
        <f t="shared" si="2"/>
        <v>35.706471819553066</v>
      </c>
      <c r="I54" s="4">
        <f t="shared" si="3"/>
        <v>35.930131505439071</v>
      </c>
      <c r="J54" s="5">
        <f t="shared" si="5"/>
        <v>293.31927155358773</v>
      </c>
      <c r="K54" s="5">
        <f t="shared" si="4"/>
        <v>792.59648878031237</v>
      </c>
      <c r="L54" s="5">
        <f t="shared" si="6"/>
        <v>28.285394735144575</v>
      </c>
    </row>
    <row r="55" spans="1:12" x14ac:dyDescent="0.45">
      <c r="A55" s="1">
        <v>123.47499999999999</v>
      </c>
      <c r="B55" s="1">
        <f t="shared" si="7"/>
        <v>3450</v>
      </c>
      <c r="C55" s="1">
        <v>0.23605000000000001</v>
      </c>
      <c r="D55" s="1">
        <v>1.12669</v>
      </c>
      <c r="G55" s="4">
        <f t="shared" si="1"/>
        <v>100.72794159999999</v>
      </c>
      <c r="H55" s="4">
        <f t="shared" si="2"/>
        <v>36.391308554304892</v>
      </c>
      <c r="I55" s="4">
        <f t="shared" si="3"/>
        <v>36.619257949063616</v>
      </c>
      <c r="J55" s="5">
        <f t="shared" si="5"/>
        <v>290.07278123372299</v>
      </c>
      <c r="K55" s="5">
        <f t="shared" si="4"/>
        <v>796.09097192901061</v>
      </c>
      <c r="L55" s="5">
        <f t="shared" si="6"/>
        <v>28.601964458820962</v>
      </c>
    </row>
    <row r="56" spans="1:12" x14ac:dyDescent="0.45">
      <c r="A56" s="1">
        <v>123.428</v>
      </c>
      <c r="B56" s="1">
        <f t="shared" si="7"/>
        <v>3500</v>
      </c>
      <c r="C56" s="1">
        <v>0.24195</v>
      </c>
      <c r="D56" s="1">
        <v>1.11975</v>
      </c>
      <c r="G56" s="4">
        <f t="shared" si="1"/>
        <v>100.689600128</v>
      </c>
      <c r="H56" s="4">
        <f t="shared" si="2"/>
        <v>36.904665939752171</v>
      </c>
      <c r="I56" s="4">
        <f t="shared" si="3"/>
        <v>37.135830923890786</v>
      </c>
      <c r="J56" s="5">
        <f t="shared" si="5"/>
        <v>293.18719223798297</v>
      </c>
      <c r="K56" s="5">
        <f t="shared" si="4"/>
        <v>795.78794479249973</v>
      </c>
      <c r="L56" s="5">
        <f t="shared" si="6"/>
        <v>28.298137159360692</v>
      </c>
    </row>
    <row r="57" spans="1:12" x14ac:dyDescent="0.45">
      <c r="A57" s="1">
        <v>124.205</v>
      </c>
      <c r="B57" s="1">
        <f t="shared" si="7"/>
        <v>3550</v>
      </c>
      <c r="C57" s="1">
        <v>0.24545</v>
      </c>
      <c r="D57" s="1">
        <v>1.10622</v>
      </c>
      <c r="G57" s="4">
        <f t="shared" si="1"/>
        <v>101.32345807999999</v>
      </c>
      <c r="H57" s="4">
        <f t="shared" si="2"/>
        <v>37.667515398952226</v>
      </c>
      <c r="I57" s="4">
        <f t="shared" si="3"/>
        <v>37.903458751317345</v>
      </c>
      <c r="J57" s="5">
        <f t="shared" si="5"/>
        <v>291.40480483502364</v>
      </c>
      <c r="K57" s="5">
        <f t="shared" si="4"/>
        <v>800.79756362375178</v>
      </c>
      <c r="L57" s="5">
        <f t="shared" si="6"/>
        <v>28.471223678056269</v>
      </c>
    </row>
    <row r="58" spans="1:12" x14ac:dyDescent="0.45">
      <c r="A58" s="1">
        <v>124.066</v>
      </c>
      <c r="B58" s="1">
        <f t="shared" si="7"/>
        <v>3600</v>
      </c>
      <c r="C58" s="1">
        <v>0.25505</v>
      </c>
      <c r="D58" s="1">
        <v>1.09697</v>
      </c>
      <c r="G58" s="4">
        <f t="shared" si="1"/>
        <v>101.21006521599999</v>
      </c>
      <c r="H58" s="4">
        <f t="shared" si="2"/>
        <v>38.155295682231532</v>
      </c>
      <c r="I58" s="4">
        <f t="shared" si="3"/>
        <v>38.394294413058319</v>
      </c>
      <c r="J58" s="5">
        <f t="shared" si="5"/>
        <v>298.93113483279598</v>
      </c>
      <c r="K58" s="5">
        <f t="shared" si="4"/>
        <v>799.90137698598596</v>
      </c>
      <c r="L58" s="5">
        <f t="shared" si="6"/>
        <v>27.754390267708107</v>
      </c>
    </row>
    <row r="59" spans="1:12" x14ac:dyDescent="0.45">
      <c r="A59" s="1">
        <v>123.967</v>
      </c>
      <c r="B59" s="1">
        <f t="shared" si="7"/>
        <v>3650</v>
      </c>
      <c r="C59" s="1">
        <v>0.25755</v>
      </c>
      <c r="D59" s="1">
        <v>1.0940099999999999</v>
      </c>
      <c r="G59" s="4">
        <f t="shared" si="1"/>
        <v>101.129303392</v>
      </c>
      <c r="H59" s="4">
        <f t="shared" si="2"/>
        <v>38.654360986206868</v>
      </c>
      <c r="I59" s="4">
        <f t="shared" si="3"/>
        <v>38.896485783078148</v>
      </c>
      <c r="J59" s="5">
        <f t="shared" si="5"/>
        <v>297.96393598729941</v>
      </c>
      <c r="K59" s="5">
        <f t="shared" si="4"/>
        <v>799.26308578354849</v>
      </c>
      <c r="L59" s="5">
        <f t="shared" si="6"/>
        <v>27.844481755241457</v>
      </c>
    </row>
    <row r="60" spans="1:12" x14ac:dyDescent="0.45">
      <c r="A60" s="1">
        <v>123.815</v>
      </c>
      <c r="B60" s="1">
        <f t="shared" si="7"/>
        <v>3700</v>
      </c>
      <c r="C60" s="1">
        <v>0.26445000000000002</v>
      </c>
      <c r="D60" s="1">
        <v>1.09659</v>
      </c>
      <c r="G60" s="4">
        <f t="shared" si="1"/>
        <v>101.00530543999999</v>
      </c>
      <c r="H60" s="4">
        <f t="shared" si="2"/>
        <v>39.135828150413971</v>
      </c>
      <c r="I60" s="4">
        <f t="shared" si="3"/>
        <v>39.380968781368637</v>
      </c>
      <c r="J60" s="5">
        <f t="shared" si="5"/>
        <v>302.18276411803453</v>
      </c>
      <c r="K60" s="5">
        <f t="shared" si="4"/>
        <v>798.28308312930096</v>
      </c>
      <c r="L60" s="5">
        <f t="shared" si="6"/>
        <v>27.455739917970856</v>
      </c>
    </row>
    <row r="61" spans="1:12" x14ac:dyDescent="0.45">
      <c r="A61" s="1">
        <v>123.767</v>
      </c>
      <c r="B61" s="1">
        <f t="shared" si="7"/>
        <v>3750</v>
      </c>
      <c r="C61" s="1">
        <v>0.2651</v>
      </c>
      <c r="D61" s="1">
        <v>1.0980799999999999</v>
      </c>
      <c r="G61" s="4">
        <f t="shared" si="1"/>
        <v>100.96614819199999</v>
      </c>
      <c r="H61" s="4">
        <f t="shared" si="2"/>
        <v>39.649313677655691</v>
      </c>
      <c r="I61" s="4">
        <f t="shared" si="3"/>
        <v>39.89767070065016</v>
      </c>
      <c r="J61" s="5">
        <f t="shared" si="5"/>
        <v>299.0024176976728</v>
      </c>
      <c r="K61" s="5">
        <f t="shared" si="4"/>
        <v>797.97360860690696</v>
      </c>
      <c r="L61" s="5">
        <f t="shared" si="6"/>
        <v>27.747773557159661</v>
      </c>
    </row>
    <row r="62" spans="1:12" x14ac:dyDescent="0.45">
      <c r="A62" s="1">
        <v>123.509</v>
      </c>
      <c r="B62" s="1">
        <f t="shared" si="7"/>
        <v>3800</v>
      </c>
      <c r="C62" s="1">
        <v>0.26929999999999998</v>
      </c>
      <c r="D62" s="1">
        <v>1.09907</v>
      </c>
      <c r="G62" s="4">
        <f t="shared" si="1"/>
        <v>100.75567798399999</v>
      </c>
      <c r="H62" s="4">
        <f t="shared" si="2"/>
        <v>40.09421771651914</v>
      </c>
      <c r="I62" s="4">
        <f t="shared" si="3"/>
        <v>40.345361547969077</v>
      </c>
      <c r="J62" s="5">
        <f t="shared" si="5"/>
        <v>300.36910155313814</v>
      </c>
      <c r="K62" s="5">
        <f t="shared" si="4"/>
        <v>796.31018304903944</v>
      </c>
      <c r="L62" s="5">
        <f t="shared" si="6"/>
        <v>27.621520776998214</v>
      </c>
    </row>
    <row r="63" spans="1:12" x14ac:dyDescent="0.45">
      <c r="A63" s="1">
        <v>122.672</v>
      </c>
      <c r="B63" s="1">
        <f t="shared" si="7"/>
        <v>3850</v>
      </c>
      <c r="C63" s="1">
        <v>0.27374999999999999</v>
      </c>
      <c r="D63" s="1">
        <v>1.1053299999999999</v>
      </c>
      <c r="G63" s="4">
        <f t="shared" si="1"/>
        <v>100.072873472</v>
      </c>
      <c r="H63" s="4">
        <f t="shared" si="2"/>
        <v>40.346486195817867</v>
      </c>
      <c r="I63" s="4">
        <f t="shared" si="3"/>
        <v>40.599210197079152</v>
      </c>
      <c r="J63" s="5">
        <f t="shared" si="5"/>
        <v>303.42339026305137</v>
      </c>
      <c r="K63" s="5">
        <f t="shared" si="4"/>
        <v>790.91372106479503</v>
      </c>
      <c r="L63" s="5">
        <f t="shared" si="6"/>
        <v>27.343479921325624</v>
      </c>
    </row>
    <row r="64" spans="1:12" x14ac:dyDescent="0.45">
      <c r="A64" s="1">
        <v>122.157</v>
      </c>
      <c r="B64" s="1">
        <f t="shared" si="7"/>
        <v>3900</v>
      </c>
      <c r="C64" s="1">
        <v>0.27589999999999998</v>
      </c>
      <c r="D64" s="1">
        <v>1.11704</v>
      </c>
      <c r="G64" s="4">
        <f t="shared" si="1"/>
        <v>99.652748831999986</v>
      </c>
      <c r="H64" s="4">
        <f t="shared" si="2"/>
        <v>40.698884673283203</v>
      </c>
      <c r="I64" s="4">
        <f t="shared" si="3"/>
        <v>40.953816042810246</v>
      </c>
      <c r="J64" s="5">
        <f t="shared" si="5"/>
        <v>303.15856248955419</v>
      </c>
      <c r="K64" s="5">
        <f t="shared" si="4"/>
        <v>787.59331733494332</v>
      </c>
      <c r="L64" s="5">
        <f t="shared" si="6"/>
        <v>27.367366143927292</v>
      </c>
    </row>
    <row r="65" spans="1:12" x14ac:dyDescent="0.45">
      <c r="A65" s="1">
        <v>121.184</v>
      </c>
      <c r="B65" s="1">
        <f t="shared" si="7"/>
        <v>3950</v>
      </c>
      <c r="C65" s="1">
        <v>0.28284999999999999</v>
      </c>
      <c r="D65" s="1">
        <v>1.12259</v>
      </c>
      <c r="G65" s="4">
        <f t="shared" si="1"/>
        <v>98.858998783999994</v>
      </c>
      <c r="H65" s="4">
        <f t="shared" si="2"/>
        <v>40.892336068939137</v>
      </c>
      <c r="I65" s="4">
        <f t="shared" si="3"/>
        <v>41.148479187378399</v>
      </c>
      <c r="J65" s="5">
        <f t="shared" si="5"/>
        <v>309.32491920391982</v>
      </c>
      <c r="K65" s="5">
        <f t="shared" si="4"/>
        <v>781.32001087058291</v>
      </c>
      <c r="L65" s="5">
        <f t="shared" si="6"/>
        <v>26.821800845113273</v>
      </c>
    </row>
    <row r="66" spans="1:12" x14ac:dyDescent="0.45">
      <c r="A66" s="1">
        <v>120.004</v>
      </c>
      <c r="B66" s="1">
        <f t="shared" si="7"/>
        <v>4000</v>
      </c>
      <c r="C66" s="1">
        <v>0.28455000000000003</v>
      </c>
      <c r="D66" s="1">
        <v>1.1246100000000001</v>
      </c>
      <c r="G66" s="4">
        <f t="shared" si="1"/>
        <v>97.896383103999995</v>
      </c>
      <c r="H66" s="4">
        <f t="shared" si="2"/>
        <v>41.006741063005101</v>
      </c>
      <c r="I66" s="4">
        <f t="shared" si="3"/>
        <v>41.263600796212856</v>
      </c>
      <c r="J66" s="5">
        <f t="shared" si="5"/>
        <v>310.31586562787828</v>
      </c>
      <c r="K66" s="5">
        <f t="shared" si="4"/>
        <v>773.71209552839832</v>
      </c>
      <c r="L66" s="5">
        <f t="shared" si="6"/>
        <v>26.736149511824809</v>
      </c>
    </row>
    <row r="67" spans="1:12" x14ac:dyDescent="0.45">
      <c r="A67" s="1">
        <v>118.73399999999999</v>
      </c>
      <c r="B67" s="1">
        <f t="shared" si="7"/>
        <v>4050</v>
      </c>
      <c r="C67" s="1">
        <v>0.28710000000000002</v>
      </c>
      <c r="D67" s="1">
        <v>1.1222000000000001</v>
      </c>
      <c r="G67" s="4">
        <f t="shared" si="1"/>
        <v>96.860347583999996</v>
      </c>
      <c r="H67" s="4">
        <f t="shared" si="2"/>
        <v>41.079927113196504</v>
      </c>
      <c r="I67" s="4">
        <f t="shared" si="3"/>
        <v>41.337245272234725</v>
      </c>
      <c r="J67" s="5">
        <f t="shared" si="5"/>
        <v>312.53896854800172</v>
      </c>
      <c r="K67" s="5">
        <f t="shared" si="4"/>
        <v>765.52391545672504</v>
      </c>
      <c r="L67" s="5">
        <f t="shared" si="6"/>
        <v>26.545974148001456</v>
      </c>
    </row>
    <row r="68" spans="1:12" x14ac:dyDescent="0.45">
      <c r="A68" s="1">
        <v>117.44199999999999</v>
      </c>
      <c r="B68" s="1">
        <f t="shared" si="7"/>
        <v>4100</v>
      </c>
      <c r="C68" s="1">
        <v>0.28894999999999998</v>
      </c>
      <c r="D68" s="1">
        <v>1.1239399999999999</v>
      </c>
      <c r="G68" s="4">
        <f t="shared" si="1"/>
        <v>95.806364991999985</v>
      </c>
      <c r="H68" s="4">
        <f t="shared" si="2"/>
        <v>41.134558231554628</v>
      </c>
      <c r="I68" s="4">
        <f t="shared" si="3"/>
        <v>41.392218591268218</v>
      </c>
      <c r="J68" s="5">
        <f t="shared" si="5"/>
        <v>314.13513076931224</v>
      </c>
      <c r="K68" s="5">
        <f t="shared" si="4"/>
        <v>757.19389289562139</v>
      </c>
      <c r="L68" s="5">
        <f t="shared" si="6"/>
        <v>26.411090536101188</v>
      </c>
    </row>
    <row r="69" spans="1:12" x14ac:dyDescent="0.45">
      <c r="A69" s="1">
        <v>116.5</v>
      </c>
      <c r="B69" s="1">
        <f t="shared" si="7"/>
        <v>4150</v>
      </c>
      <c r="C69" s="1">
        <v>0.29304999999999998</v>
      </c>
      <c r="D69" s="1">
        <v>1.12233</v>
      </c>
      <c r="G69" s="4">
        <f t="shared" si="1"/>
        <v>95.037903999999997</v>
      </c>
      <c r="H69" s="4">
        <f t="shared" si="2"/>
        <v>41.302236040957787</v>
      </c>
      <c r="I69" s="4">
        <f t="shared" si="3"/>
        <v>41.560946707920174</v>
      </c>
      <c r="J69" s="5">
        <f t="shared" si="5"/>
        <v>317.29907628612648</v>
      </c>
      <c r="K69" s="5">
        <f t="shared" si="4"/>
        <v>751.12045539364021</v>
      </c>
      <c r="L69" s="5">
        <f t="shared" si="6"/>
        <v>26.147732531804586</v>
      </c>
    </row>
    <row r="70" spans="1:12" x14ac:dyDescent="0.45">
      <c r="A70" s="1">
        <v>115.931</v>
      </c>
      <c r="B70" s="1">
        <f t="shared" si="7"/>
        <v>4200</v>
      </c>
      <c r="C70" s="1">
        <v>0.2949</v>
      </c>
      <c r="D70" s="1">
        <v>1.1217900000000001</v>
      </c>
      <c r="G70" s="4">
        <f t="shared" si="1"/>
        <v>94.573727455999986</v>
      </c>
      <c r="H70" s="4">
        <f t="shared" si="2"/>
        <v>41.595697835772199</v>
      </c>
      <c r="I70" s="4">
        <f t="shared" si="3"/>
        <v>41.856246700951971</v>
      </c>
      <c r="J70" s="5">
        <f t="shared" si="5"/>
        <v>317.04945010509448</v>
      </c>
      <c r="K70" s="5">
        <f t="shared" si="4"/>
        <v>747.45189282609522</v>
      </c>
      <c r="L70" s="5">
        <f t="shared" si="6"/>
        <v>26.1683197260495</v>
      </c>
    </row>
    <row r="71" spans="1:12" x14ac:dyDescent="0.45">
      <c r="A71" s="1">
        <v>115.03400000000001</v>
      </c>
      <c r="B71" s="1">
        <f t="shared" ref="B71:B96" si="8">B70+50</f>
        <v>4250</v>
      </c>
      <c r="C71" s="1">
        <v>0.29715000000000003</v>
      </c>
      <c r="D71" s="1">
        <v>1.12456</v>
      </c>
      <c r="G71" s="4">
        <f t="shared" ref="G71:G96" si="9">SUM(815.776/1000)*A71</f>
        <v>93.841976383999992</v>
      </c>
      <c r="H71" s="4">
        <f t="shared" ref="H71:H96" si="10">SUM(((2*PI())*B71*G71)/60)/1000</f>
        <v>41.765212344228843</v>
      </c>
      <c r="I71" s="4">
        <f t="shared" ref="I71:I96" si="11">SUM((1013.25/$G$3)*SQRT(300/293))*H71</f>
        <v>42.026823021449474</v>
      </c>
      <c r="J71" s="5">
        <f t="shared" si="5"/>
        <v>318.17180168901615</v>
      </c>
      <c r="K71" s="5">
        <f t="shared" ref="K71:K96" si="12">SUM((4*PI()*G71/0.00159)/1000)</f>
        <v>741.66858768885845</v>
      </c>
      <c r="L71" s="5">
        <f t="shared" si="6"/>
        <v>26.076010932695759</v>
      </c>
    </row>
    <row r="72" spans="1:12" x14ac:dyDescent="0.45">
      <c r="A72" s="1">
        <v>114.39100000000001</v>
      </c>
      <c r="B72" s="1">
        <f t="shared" si="8"/>
        <v>4300</v>
      </c>
      <c r="C72" s="1">
        <v>0.30220000000000002</v>
      </c>
      <c r="D72" s="1">
        <v>1.1227799999999999</v>
      </c>
      <c r="G72" s="4">
        <f t="shared" si="9"/>
        <v>93.317432416000003</v>
      </c>
      <c r="H72" s="4">
        <f t="shared" si="10"/>
        <v>42.020368285295355</v>
      </c>
      <c r="I72" s="4">
        <f t="shared" si="11"/>
        <v>42.283577218930652</v>
      </c>
      <c r="J72" s="5">
        <f t="shared" ref="J72:J96" si="13">SUM((C72*60*0.75)/I72)*1000</f>
        <v>321.61422695125316</v>
      </c>
      <c r="K72" s="5">
        <f t="shared" si="12"/>
        <v>737.52291856595616</v>
      </c>
      <c r="L72" s="5">
        <f t="shared" ref="L72:L96" si="14">I72/(C72/60*0.75*43391)*100</f>
        <v>25.796904129417786</v>
      </c>
    </row>
    <row r="73" spans="1:12" x14ac:dyDescent="0.45">
      <c r="A73" s="1">
        <v>114.01600000000001</v>
      </c>
      <c r="B73" s="1">
        <f t="shared" si="8"/>
        <v>4350</v>
      </c>
      <c r="C73" s="1">
        <v>0.30604999999999999</v>
      </c>
      <c r="D73" s="1">
        <v>1.1194299999999999</v>
      </c>
      <c r="G73" s="4">
        <f t="shared" si="9"/>
        <v>93.011516415999992</v>
      </c>
      <c r="H73" s="4">
        <f t="shared" si="10"/>
        <v>42.369623017404038</v>
      </c>
      <c r="I73" s="4">
        <f t="shared" si="11"/>
        <v>42.635019627381944</v>
      </c>
      <c r="J73" s="5">
        <f t="shared" si="13"/>
        <v>323.02670716152085</v>
      </c>
      <c r="K73" s="5">
        <f t="shared" si="12"/>
        <v>735.10514885975351</v>
      </c>
      <c r="L73" s="5">
        <f t="shared" si="14"/>
        <v>25.684103497887477</v>
      </c>
    </row>
    <row r="74" spans="1:12" x14ac:dyDescent="0.45">
      <c r="A74" s="1">
        <v>113.871</v>
      </c>
      <c r="B74" s="1">
        <f t="shared" si="8"/>
        <v>4400</v>
      </c>
      <c r="C74" s="1">
        <v>0.30919999999999997</v>
      </c>
      <c r="D74" s="1">
        <v>1.1198600000000001</v>
      </c>
      <c r="G74" s="4">
        <f t="shared" si="9"/>
        <v>92.893228895999997</v>
      </c>
      <c r="H74" s="4">
        <f t="shared" si="10"/>
        <v>42.802127201959941</v>
      </c>
      <c r="I74" s="4">
        <f t="shared" si="11"/>
        <v>43.070232949669268</v>
      </c>
      <c r="J74" s="5">
        <f t="shared" si="13"/>
        <v>323.05374378307937</v>
      </c>
      <c r="K74" s="5">
        <f t="shared" si="12"/>
        <v>734.17027790668851</v>
      </c>
      <c r="L74" s="5">
        <f t="shared" si="14"/>
        <v>25.681953975092259</v>
      </c>
    </row>
    <row r="75" spans="1:12" x14ac:dyDescent="0.45">
      <c r="A75" s="1">
        <v>113.985</v>
      </c>
      <c r="B75" s="1">
        <f t="shared" si="8"/>
        <v>4450</v>
      </c>
      <c r="C75" s="1">
        <v>0.30990000000000001</v>
      </c>
      <c r="D75" s="1">
        <v>1.11873</v>
      </c>
      <c r="G75" s="4">
        <f t="shared" si="9"/>
        <v>92.986227359999987</v>
      </c>
      <c r="H75" s="4">
        <f t="shared" si="10"/>
        <v>43.331852565948921</v>
      </c>
      <c r="I75" s="4">
        <f t="shared" si="11"/>
        <v>43.603276429464096</v>
      </c>
      <c r="J75" s="5">
        <f t="shared" si="13"/>
        <v>319.82688325175013</v>
      </c>
      <c r="K75" s="5">
        <f t="shared" si="12"/>
        <v>734.90527989737416</v>
      </c>
      <c r="L75" s="5">
        <f t="shared" si="14"/>
        <v>25.941069415317486</v>
      </c>
    </row>
    <row r="76" spans="1:12" x14ac:dyDescent="0.45">
      <c r="A76" s="1">
        <v>113.306</v>
      </c>
      <c r="B76" s="1">
        <f t="shared" si="8"/>
        <v>4500</v>
      </c>
      <c r="C76" s="1">
        <v>0.31445000000000001</v>
      </c>
      <c r="D76" s="1">
        <v>1.1156299999999999</v>
      </c>
      <c r="G76" s="4">
        <f t="shared" si="9"/>
        <v>92.432315455999998</v>
      </c>
      <c r="H76" s="4">
        <f t="shared" si="10"/>
        <v>43.557702478629579</v>
      </c>
      <c r="I76" s="4">
        <f t="shared" si="11"/>
        <v>43.830541030237796</v>
      </c>
      <c r="J76" s="5">
        <f t="shared" si="13"/>
        <v>322.83995742233776</v>
      </c>
      <c r="K76" s="5">
        <f t="shared" si="12"/>
        <v>730.52750488267645</v>
      </c>
      <c r="L76" s="5">
        <f t="shared" si="14"/>
        <v>25.698960703506259</v>
      </c>
    </row>
    <row r="77" spans="1:12" x14ac:dyDescent="0.45">
      <c r="A77" s="1">
        <v>113.074</v>
      </c>
      <c r="B77" s="1">
        <f t="shared" si="8"/>
        <v>4550</v>
      </c>
      <c r="C77" s="1">
        <v>0.31709999999999999</v>
      </c>
      <c r="D77" s="1">
        <v>1.1095299999999999</v>
      </c>
      <c r="G77" s="4">
        <f t="shared" si="9"/>
        <v>92.243055423999991</v>
      </c>
      <c r="H77" s="4">
        <f t="shared" si="10"/>
        <v>43.9514992984817</v>
      </c>
      <c r="I77" s="4">
        <f t="shared" si="11"/>
        <v>44.226804531017564</v>
      </c>
      <c r="J77" s="5">
        <f t="shared" si="13"/>
        <v>322.64370332232301</v>
      </c>
      <c r="K77" s="5">
        <f t="shared" si="12"/>
        <v>729.03171135777234</v>
      </c>
      <c r="L77" s="5">
        <f t="shared" si="14"/>
        <v>25.714592579635397</v>
      </c>
    </row>
    <row r="78" spans="1:12" x14ac:dyDescent="0.45">
      <c r="A78" s="1">
        <v>112.19499999999999</v>
      </c>
      <c r="B78" s="1">
        <f t="shared" si="8"/>
        <v>4600</v>
      </c>
      <c r="C78" s="1">
        <v>0.31940000000000002</v>
      </c>
      <c r="D78" s="1">
        <v>1.1056900000000001</v>
      </c>
      <c r="G78" s="4">
        <f t="shared" si="9"/>
        <v>91.525988319999982</v>
      </c>
      <c r="H78" s="4">
        <f t="shared" si="10"/>
        <v>44.089063786194089</v>
      </c>
      <c r="I78" s="4">
        <f t="shared" si="11"/>
        <v>44.365230700899687</v>
      </c>
      <c r="J78" s="5">
        <f t="shared" si="13"/>
        <v>323.96991456889981</v>
      </c>
      <c r="K78" s="5">
        <f t="shared" si="12"/>
        <v>723.36445916643311</v>
      </c>
      <c r="L78" s="5">
        <f t="shared" si="14"/>
        <v>25.609326688123119</v>
      </c>
    </row>
    <row r="79" spans="1:12" x14ac:dyDescent="0.45">
      <c r="A79" s="1">
        <v>111.06100000000001</v>
      </c>
      <c r="B79" s="1">
        <f t="shared" si="8"/>
        <v>4650</v>
      </c>
      <c r="C79" s="1">
        <v>0.32055</v>
      </c>
      <c r="D79" s="1">
        <v>1.09782</v>
      </c>
      <c r="G79" s="4">
        <f t="shared" si="9"/>
        <v>90.600898336</v>
      </c>
      <c r="H79" s="4">
        <f t="shared" si="10"/>
        <v>44.117823076257061</v>
      </c>
      <c r="I79" s="4">
        <f t="shared" si="11"/>
        <v>44.394170134602</v>
      </c>
      <c r="J79" s="5">
        <f t="shared" si="13"/>
        <v>324.92442039719452</v>
      </c>
      <c r="K79" s="5">
        <f t="shared" si="12"/>
        <v>716.05312357487628</v>
      </c>
      <c r="L79" s="5">
        <f t="shared" si="14"/>
        <v>25.534096111262695</v>
      </c>
    </row>
    <row r="80" spans="1:12" x14ac:dyDescent="0.45">
      <c r="A80" s="1">
        <v>109.973</v>
      </c>
      <c r="B80" s="1">
        <f t="shared" si="8"/>
        <v>4700</v>
      </c>
      <c r="C80" s="1">
        <v>0.32069999999999999</v>
      </c>
      <c r="D80" s="1">
        <v>1.09558</v>
      </c>
      <c r="G80" s="4">
        <f t="shared" si="9"/>
        <v>89.713334047999993</v>
      </c>
      <c r="H80" s="4">
        <f t="shared" si="10"/>
        <v>44.15536435063153</v>
      </c>
      <c r="I80" s="4">
        <f t="shared" si="11"/>
        <v>44.431946561575046</v>
      </c>
      <c r="J80" s="5">
        <f t="shared" si="13"/>
        <v>324.80008455178569</v>
      </c>
      <c r="K80" s="5">
        <f t="shared" si="12"/>
        <v>709.03836773394676</v>
      </c>
      <c r="L80" s="5">
        <f t="shared" si="14"/>
        <v>25.54387074981036</v>
      </c>
    </row>
    <row r="81" spans="1:12" x14ac:dyDescent="0.45">
      <c r="A81" s="1">
        <v>108.654</v>
      </c>
      <c r="B81" s="1">
        <f t="shared" si="8"/>
        <v>4750</v>
      </c>
      <c r="C81" s="1">
        <v>0.32485000000000003</v>
      </c>
      <c r="D81" s="1">
        <v>1.0882700000000001</v>
      </c>
      <c r="G81" s="4">
        <f t="shared" si="9"/>
        <v>88.637325503999989</v>
      </c>
      <c r="H81" s="4">
        <f t="shared" si="10"/>
        <v>44.08987535089215</v>
      </c>
      <c r="I81" s="4">
        <f t="shared" si="11"/>
        <v>44.366047349110517</v>
      </c>
      <c r="J81" s="5">
        <f t="shared" si="13"/>
        <v>329.4918270489805</v>
      </c>
      <c r="K81" s="5">
        <f t="shared" si="12"/>
        <v>700.53426575399635</v>
      </c>
      <c r="L81" s="5">
        <f t="shared" si="14"/>
        <v>25.180143172671038</v>
      </c>
    </row>
    <row r="82" spans="1:12" x14ac:dyDescent="0.45">
      <c r="A82" s="1">
        <v>107.07599999999999</v>
      </c>
      <c r="B82" s="1">
        <f t="shared" si="8"/>
        <v>4800</v>
      </c>
      <c r="C82" s="1">
        <v>0.32455000000000001</v>
      </c>
      <c r="D82" s="1">
        <v>1.08396</v>
      </c>
      <c r="G82" s="4">
        <f t="shared" si="9"/>
        <v>87.350030975999985</v>
      </c>
      <c r="H82" s="4">
        <f t="shared" si="10"/>
        <v>43.906914496806785</v>
      </c>
      <c r="I82" s="4">
        <f t="shared" si="11"/>
        <v>44.181940457204306</v>
      </c>
      <c r="J82" s="5">
        <f t="shared" si="13"/>
        <v>330.5592703459123</v>
      </c>
      <c r="K82" s="5">
        <f t="shared" si="12"/>
        <v>690.3602908302953</v>
      </c>
      <c r="L82" s="5">
        <f t="shared" si="14"/>
        <v>25.098831355225027</v>
      </c>
    </row>
    <row r="83" spans="1:12" x14ac:dyDescent="0.45">
      <c r="A83" s="1">
        <v>105.24</v>
      </c>
      <c r="B83" s="1">
        <f t="shared" si="8"/>
        <v>4850</v>
      </c>
      <c r="C83" s="1">
        <v>0.32569999999999999</v>
      </c>
      <c r="D83" s="1">
        <v>1.0822099999999999</v>
      </c>
      <c r="G83" s="4">
        <f t="shared" si="9"/>
        <v>85.852266239999992</v>
      </c>
      <c r="H83" s="4">
        <f t="shared" si="10"/>
        <v>43.603577241035069</v>
      </c>
      <c r="I83" s="4">
        <f t="shared" si="11"/>
        <v>43.876703144891401</v>
      </c>
      <c r="J83" s="5">
        <f t="shared" si="13"/>
        <v>334.03831531281458</v>
      </c>
      <c r="K83" s="5">
        <f t="shared" si="12"/>
        <v>678.52289034872695</v>
      </c>
      <c r="L83" s="5">
        <f t="shared" si="14"/>
        <v>24.837424328250439</v>
      </c>
    </row>
    <row r="84" spans="1:12" x14ac:dyDescent="0.45">
      <c r="A84" s="1">
        <v>103.63200000000001</v>
      </c>
      <c r="B84" s="1">
        <f t="shared" si="8"/>
        <v>4900</v>
      </c>
      <c r="C84" s="1">
        <v>0.32769999999999999</v>
      </c>
      <c r="D84" s="1">
        <v>1.0846</v>
      </c>
      <c r="G84" s="4">
        <f t="shared" si="9"/>
        <v>84.540498431999993</v>
      </c>
      <c r="H84" s="4">
        <f t="shared" si="10"/>
        <v>43.379995438115792</v>
      </c>
      <c r="I84" s="4">
        <f t="shared" si="11"/>
        <v>43.651720860959507</v>
      </c>
      <c r="J84" s="5">
        <f t="shared" si="13"/>
        <v>337.82173323638034</v>
      </c>
      <c r="K84" s="5">
        <f t="shared" si="12"/>
        <v>668.15549384852989</v>
      </c>
      <c r="L84" s="5">
        <f t="shared" si="14"/>
        <v>24.559258813324973</v>
      </c>
    </row>
    <row r="85" spans="1:12" x14ac:dyDescent="0.45">
      <c r="A85" s="1">
        <v>102.33499999999999</v>
      </c>
      <c r="B85" s="1">
        <f t="shared" si="8"/>
        <v>4950</v>
      </c>
      <c r="C85" s="1">
        <v>0.32845000000000002</v>
      </c>
      <c r="D85" s="1">
        <v>1.08823</v>
      </c>
      <c r="G85" s="4">
        <f t="shared" si="9"/>
        <v>83.482436959999987</v>
      </c>
      <c r="H85" s="4">
        <f t="shared" si="10"/>
        <v>43.274188758455985</v>
      </c>
      <c r="I85" s="4">
        <f t="shared" si="11"/>
        <v>43.545251425011237</v>
      </c>
      <c r="J85" s="5">
        <f t="shared" si="13"/>
        <v>339.42277323746526</v>
      </c>
      <c r="K85" s="5">
        <f t="shared" si="12"/>
        <v>659.79323435800995</v>
      </c>
      <c r="L85" s="5">
        <f t="shared" si="14"/>
        <v>24.443414035492044</v>
      </c>
    </row>
    <row r="86" spans="1:12" x14ac:dyDescent="0.45">
      <c r="A86" s="1">
        <v>101.10599999999999</v>
      </c>
      <c r="B86" s="1">
        <f t="shared" si="8"/>
        <v>5000</v>
      </c>
      <c r="C86" s="1">
        <v>0.32869999999999999</v>
      </c>
      <c r="D86" s="1">
        <v>1.08687</v>
      </c>
      <c r="G86" s="4">
        <f t="shared" si="9"/>
        <v>82.479848255999997</v>
      </c>
      <c r="H86" s="4">
        <f t="shared" si="10"/>
        <v>43.186347558375083</v>
      </c>
      <c r="I86" s="4">
        <f t="shared" si="11"/>
        <v>43.456860001561381</v>
      </c>
      <c r="J86" s="5">
        <f t="shared" si="13"/>
        <v>340.37203791227785</v>
      </c>
      <c r="K86" s="5">
        <f t="shared" si="12"/>
        <v>651.86939710754848</v>
      </c>
      <c r="L86" s="5">
        <f t="shared" si="14"/>
        <v>24.375243719216861</v>
      </c>
    </row>
    <row r="87" spans="1:12" x14ac:dyDescent="0.45">
      <c r="A87" s="1">
        <v>99.314899999999994</v>
      </c>
      <c r="B87" s="1">
        <f t="shared" si="8"/>
        <v>5050</v>
      </c>
      <c r="C87" s="1">
        <v>0.32984999999999998</v>
      </c>
      <c r="D87" s="1">
        <v>1.0891</v>
      </c>
      <c r="G87" s="4">
        <f t="shared" si="9"/>
        <v>81.018711862399996</v>
      </c>
      <c r="H87" s="4">
        <f t="shared" si="10"/>
        <v>42.845511315021049</v>
      </c>
      <c r="I87" s="4">
        <f t="shared" si="11"/>
        <v>43.113888813945358</v>
      </c>
      <c r="J87" s="5">
        <f t="shared" si="13"/>
        <v>344.28000832991177</v>
      </c>
      <c r="K87" s="5">
        <f t="shared" si="12"/>
        <v>640.32148425213597</v>
      </c>
      <c r="L87" s="5">
        <f t="shared" si="14"/>
        <v>24.098556926279301</v>
      </c>
    </row>
    <row r="88" spans="1:12" x14ac:dyDescent="0.45">
      <c r="A88" s="1">
        <v>97.581500000000005</v>
      </c>
      <c r="B88" s="1">
        <f t="shared" si="8"/>
        <v>5100</v>
      </c>
      <c r="C88" s="1">
        <v>0.32969999999999999</v>
      </c>
      <c r="D88" s="1">
        <v>1.09185</v>
      </c>
      <c r="G88" s="4">
        <f t="shared" si="9"/>
        <v>79.604645743999995</v>
      </c>
      <c r="H88" s="4">
        <f t="shared" si="10"/>
        <v>42.514512944364625</v>
      </c>
      <c r="I88" s="4">
        <f t="shared" si="11"/>
        <v>42.780817121903837</v>
      </c>
      <c r="J88" s="5">
        <f t="shared" si="13"/>
        <v>346.80263253793004</v>
      </c>
      <c r="K88" s="5">
        <f t="shared" si="12"/>
        <v>629.14558556218458</v>
      </c>
      <c r="L88" s="5">
        <f t="shared" si="14"/>
        <v>23.923265283780346</v>
      </c>
    </row>
    <row r="89" spans="1:12" x14ac:dyDescent="0.45">
      <c r="A89" s="1">
        <v>95.848600000000005</v>
      </c>
      <c r="B89" s="1">
        <f t="shared" si="8"/>
        <v>5150</v>
      </c>
      <c r="C89" s="1">
        <v>0.33095000000000002</v>
      </c>
      <c r="D89" s="1">
        <v>1.0940700000000001</v>
      </c>
      <c r="G89" s="4">
        <f t="shared" si="9"/>
        <v>78.190987513599993</v>
      </c>
      <c r="H89" s="4">
        <f t="shared" si="10"/>
        <v>42.16892648469112</v>
      </c>
      <c r="I89" s="4">
        <f t="shared" si="11"/>
        <v>42.433065963365443</v>
      </c>
      <c r="J89" s="5">
        <f t="shared" si="13"/>
        <v>350.97039683292383</v>
      </c>
      <c r="K89" s="5">
        <f t="shared" si="12"/>
        <v>617.97291056517474</v>
      </c>
      <c r="L89" s="5">
        <f t="shared" si="14"/>
        <v>23.639177133414577</v>
      </c>
    </row>
    <row r="90" spans="1:12" x14ac:dyDescent="0.45">
      <c r="A90" s="1">
        <v>94.803299999999993</v>
      </c>
      <c r="B90" s="1">
        <f t="shared" si="8"/>
        <v>5200</v>
      </c>
      <c r="C90" s="1">
        <v>0.33379999999999999</v>
      </c>
      <c r="D90" s="1">
        <v>1.0934600000000001</v>
      </c>
      <c r="G90" s="4">
        <f t="shared" si="9"/>
        <v>77.338256860799987</v>
      </c>
      <c r="H90" s="4">
        <f t="shared" si="10"/>
        <v>42.113985263190472</v>
      </c>
      <c r="I90" s="4">
        <f t="shared" si="11"/>
        <v>42.377780598752445</v>
      </c>
      <c r="J90" s="5">
        <f t="shared" si="13"/>
        <v>354.45461720197306</v>
      </c>
      <c r="K90" s="5">
        <f t="shared" si="12"/>
        <v>611.23345810145827</v>
      </c>
      <c r="L90" s="5">
        <f t="shared" si="14"/>
        <v>23.406808591777338</v>
      </c>
    </row>
    <row r="91" spans="1:12" x14ac:dyDescent="0.45">
      <c r="A91" s="1">
        <v>93.0976</v>
      </c>
      <c r="B91" s="1">
        <f t="shared" si="8"/>
        <v>5250</v>
      </c>
      <c r="C91" s="1">
        <v>0.33129999999999998</v>
      </c>
      <c r="D91" s="1">
        <v>1.0880399999999999</v>
      </c>
      <c r="G91" s="4">
        <f t="shared" si="9"/>
        <v>75.94678773759999</v>
      </c>
      <c r="H91" s="4">
        <f t="shared" si="10"/>
        <v>41.753927323532807</v>
      </c>
      <c r="I91" s="4">
        <f t="shared" si="11"/>
        <v>42.01546731317061</v>
      </c>
      <c r="J91" s="5">
        <f t="shared" si="13"/>
        <v>354.83361136689359</v>
      </c>
      <c r="K91" s="5">
        <f t="shared" si="12"/>
        <v>600.23615200047175</v>
      </c>
      <c r="L91" s="5">
        <f t="shared" si="14"/>
        <v>23.381808018011178</v>
      </c>
    </row>
    <row r="92" spans="1:12" x14ac:dyDescent="0.45">
      <c r="A92" s="1">
        <v>91.788600000000002</v>
      </c>
      <c r="B92" s="1">
        <f t="shared" si="8"/>
        <v>5300</v>
      </c>
      <c r="C92" s="1">
        <v>0.33239999999999997</v>
      </c>
      <c r="D92" s="1">
        <v>1.0833900000000001</v>
      </c>
      <c r="G92" s="4">
        <f t="shared" si="9"/>
        <v>74.878936953600004</v>
      </c>
      <c r="H92" s="4">
        <f t="shared" si="10"/>
        <v>41.558910889427615</v>
      </c>
      <c r="I92" s="4">
        <f t="shared" si="11"/>
        <v>41.819229327000151</v>
      </c>
      <c r="J92" s="5">
        <f t="shared" si="13"/>
        <v>357.68234471845039</v>
      </c>
      <c r="K92" s="5">
        <f t="shared" si="12"/>
        <v>591.79652387935357</v>
      </c>
      <c r="L92" s="5">
        <f t="shared" si="14"/>
        <v>23.195585417695131</v>
      </c>
    </row>
    <row r="93" spans="1:12" x14ac:dyDescent="0.45">
      <c r="A93" s="1">
        <v>90.593800000000002</v>
      </c>
      <c r="B93" s="1">
        <f t="shared" si="8"/>
        <v>5350</v>
      </c>
      <c r="C93" s="1">
        <v>0.33079999999999998</v>
      </c>
      <c r="D93" s="1">
        <v>1.0800700000000001</v>
      </c>
      <c r="G93" s="4">
        <f t="shared" si="9"/>
        <v>73.904247788799992</v>
      </c>
      <c r="H93" s="4">
        <f t="shared" si="10"/>
        <v>41.404905809489989</v>
      </c>
      <c r="I93" s="4">
        <f t="shared" si="11"/>
        <v>41.664259583626226</v>
      </c>
      <c r="J93" s="5">
        <f t="shared" si="13"/>
        <v>357.2846403311604</v>
      </c>
      <c r="K93" s="5">
        <f t="shared" si="12"/>
        <v>584.0931872260976</v>
      </c>
      <c r="L93" s="5">
        <f t="shared" si="14"/>
        <v>23.221405128494414</v>
      </c>
    </row>
    <row r="94" spans="1:12" x14ac:dyDescent="0.45">
      <c r="A94" s="1">
        <v>89.6374</v>
      </c>
      <c r="B94" s="1">
        <f t="shared" si="8"/>
        <v>5400</v>
      </c>
      <c r="C94" s="1">
        <v>0.33879999999999999</v>
      </c>
      <c r="D94" s="1">
        <v>1.0789500000000001</v>
      </c>
      <c r="G94" s="4">
        <f t="shared" si="9"/>
        <v>73.124039622399991</v>
      </c>
      <c r="H94" s="4">
        <f t="shared" si="10"/>
        <v>41.350670222137339</v>
      </c>
      <c r="I94" s="4">
        <f t="shared" si="11"/>
        <v>41.609684273141802</v>
      </c>
      <c r="J94" s="5">
        <f t="shared" si="13"/>
        <v>366.40508733302215</v>
      </c>
      <c r="K94" s="5">
        <f t="shared" si="12"/>
        <v>577.92690736739814</v>
      </c>
      <c r="L94" s="5">
        <f t="shared" si="14"/>
        <v>22.64338478405881</v>
      </c>
    </row>
    <row r="95" spans="1:12" x14ac:dyDescent="0.45">
      <c r="A95" s="1">
        <v>88.925600000000003</v>
      </c>
      <c r="B95" s="1">
        <f t="shared" si="8"/>
        <v>5450</v>
      </c>
      <c r="C95" s="1">
        <v>0.34379999999999999</v>
      </c>
      <c r="D95" s="1">
        <v>1.0792299999999999</v>
      </c>
      <c r="G95" s="4">
        <f t="shared" si="9"/>
        <v>72.543370265600004</v>
      </c>
      <c r="H95" s="4">
        <f t="shared" si="10"/>
        <v>41.402145635238007</v>
      </c>
      <c r="I95" s="4">
        <f t="shared" si="11"/>
        <v>41.661482120079761</v>
      </c>
      <c r="J95" s="5">
        <f t="shared" si="13"/>
        <v>371.35020677873041</v>
      </c>
      <c r="K95" s="5">
        <f t="shared" si="12"/>
        <v>573.33765809573129</v>
      </c>
      <c r="L95" s="5">
        <f t="shared" si="14"/>
        <v>22.341852051968463</v>
      </c>
    </row>
    <row r="96" spans="1:12" x14ac:dyDescent="0.45">
      <c r="A96" s="1">
        <v>88.647400000000005</v>
      </c>
      <c r="B96" s="1">
        <f t="shared" si="8"/>
        <v>5500</v>
      </c>
      <c r="C96" s="1">
        <v>0.3488</v>
      </c>
      <c r="D96" s="1">
        <v>1.0836600000000001</v>
      </c>
      <c r="G96" s="4">
        <f t="shared" si="9"/>
        <v>72.316421382399994</v>
      </c>
      <c r="H96" s="4">
        <f t="shared" si="10"/>
        <v>41.651268660622797</v>
      </c>
      <c r="I96" s="4">
        <f t="shared" si="11"/>
        <v>41.912165612650611</v>
      </c>
      <c r="J96" s="5">
        <f t="shared" si="13"/>
        <v>374.49747037796539</v>
      </c>
      <c r="K96" s="5">
        <f t="shared" si="12"/>
        <v>571.54399534302297</v>
      </c>
      <c r="L96" s="5">
        <f t="shared" si="14"/>
        <v>22.154091911341382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1" ma:contentTypeDescription="Create a new document." ma:contentTypeScope="" ma:versionID="eb97e489efb9216e6c3c1ea4e0589900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3ad6a84a33cbf254df749a9e927bd515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4640ED-7A82-4878-8B1B-669434172879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www.w3.org/XML/1998/namespace"/>
    <ds:schemaRef ds:uri="http://purl.org/dc/dcmitype/"/>
    <ds:schemaRef ds:uri="0085e1a2-9cbf-4b92-866b-21f3c89040b6"/>
    <ds:schemaRef ds:uri="http://schemas.openxmlformats.org/package/2006/metadata/core-properties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86941EB-736A-43C8-ABF5-FC68756C78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Liam Evans (2408460)</cp:lastModifiedBy>
  <cp:revision/>
  <dcterms:created xsi:type="dcterms:W3CDTF">2019-10-18T15:00:30Z</dcterms:created>
  <dcterms:modified xsi:type="dcterms:W3CDTF">2026-03-18T20:20:08Z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