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64A9FBFE-D65A-45C1-8E0B-8BAFE3C2A098}" xr6:coauthVersionLast="47" xr6:coauthVersionMax="47" xr10:uidLastSave="{00000000-0000-0000-0000-000000000000}"/>
  <bookViews>
    <workbookView xWindow="-110" yWindow="-110" windowWidth="19420" windowHeight="10300" activeTab="2" xr2:uid="{DE76721C-C4F7-47F0-8FF0-AF6257F5A016}"/>
  </bookViews>
  <sheets>
    <sheet name="IS_5Y" sheetId="1" r:id="rId1"/>
    <sheet name="BS_5Y" sheetId="2" r:id="rId2"/>
    <sheet name="CFS_5Y" sheetId="3" r:id="rId3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7" i="3" l="1"/>
  <c r="E67" i="3"/>
  <c r="D67" i="3"/>
  <c r="C67" i="3"/>
  <c r="B67" i="3"/>
  <c r="F63" i="3"/>
  <c r="E63" i="3"/>
  <c r="F60" i="3"/>
  <c r="E60" i="3"/>
  <c r="D60" i="3"/>
  <c r="C60" i="3"/>
  <c r="B60" i="3"/>
  <c r="F49" i="3"/>
  <c r="E49" i="3"/>
  <c r="D49" i="3"/>
  <c r="C49" i="3"/>
  <c r="B49" i="3"/>
  <c r="F36" i="3"/>
  <c r="E36" i="3"/>
  <c r="D36" i="3"/>
  <c r="D63" i="3" s="1"/>
  <c r="C36" i="3"/>
  <c r="C63" i="3" s="1"/>
  <c r="B36" i="3"/>
  <c r="B63" i="3" s="1"/>
  <c r="D50" i="2"/>
  <c r="C50" i="2"/>
  <c r="B50" i="2"/>
  <c r="F48" i="2"/>
  <c r="F50" i="2" s="1"/>
  <c r="E48" i="2"/>
  <c r="E50" i="2" s="1"/>
  <c r="D48" i="2"/>
  <c r="C48" i="2"/>
  <c r="B48" i="2"/>
  <c r="B40" i="2"/>
  <c r="B52" i="2" s="1"/>
  <c r="F35" i="2"/>
  <c r="F40" i="2" s="1"/>
  <c r="F52" i="2" s="1"/>
  <c r="E35" i="2"/>
  <c r="E40" i="2" s="1"/>
  <c r="E52" i="2" s="1"/>
  <c r="D35" i="2"/>
  <c r="D40" i="2" s="1"/>
  <c r="D52" i="2" s="1"/>
  <c r="C35" i="2"/>
  <c r="C40" i="2" s="1"/>
  <c r="C52" i="2" s="1"/>
  <c r="B35" i="2"/>
  <c r="F15" i="2"/>
  <c r="F24" i="2" s="1"/>
  <c r="E15" i="2"/>
  <c r="E24" i="2" s="1"/>
  <c r="D15" i="2"/>
  <c r="D24" i="2" s="1"/>
  <c r="C15" i="2"/>
  <c r="C24" i="2" s="1"/>
  <c r="B15" i="2"/>
  <c r="B24" i="2" s="1"/>
  <c r="E36" i="1"/>
  <c r="E38" i="1" s="1"/>
  <c r="E40" i="1" s="1"/>
  <c r="D36" i="1"/>
  <c r="D38" i="1" s="1"/>
  <c r="D40" i="1" s="1"/>
  <c r="F28" i="1"/>
  <c r="E28" i="1"/>
  <c r="D28" i="1"/>
  <c r="C28" i="1"/>
  <c r="B28" i="1"/>
  <c r="E18" i="1"/>
  <c r="D18" i="1"/>
  <c r="C18" i="1"/>
  <c r="C36" i="1" s="1"/>
  <c r="C38" i="1" s="1"/>
  <c r="C40" i="1" s="1"/>
  <c r="B18" i="1"/>
  <c r="B36" i="1" s="1"/>
  <c r="B38" i="1" s="1"/>
  <c r="B40" i="1" s="1"/>
  <c r="E14" i="1"/>
  <c r="D14" i="1"/>
  <c r="C14" i="1"/>
  <c r="B14" i="1"/>
  <c r="F11" i="1"/>
  <c r="F14" i="1" s="1"/>
  <c r="F18" i="1" s="1"/>
  <c r="F36" i="1" s="1"/>
  <c r="F38" i="1" s="1"/>
  <c r="F40" i="1" s="1"/>
</calcChain>
</file>

<file path=xl/sharedStrings.xml><?xml version="1.0" encoding="utf-8"?>
<sst xmlns="http://schemas.openxmlformats.org/spreadsheetml/2006/main" count="161" uniqueCount="149">
  <si>
    <t>HYATT HOTELS CORPORATION AND SUBSIDIARIES</t>
  </si>
  <si>
    <t>Combined Consolidated Statements of Income (Loss) — Fiscal Years 2020–2024</t>
  </si>
  <si>
    <t>(In millions of dollars, except per-share amounts; as originally reported in each fiscal year's Form 10-K)</t>
  </si>
  <si>
    <t>2020</t>
  </si>
  <si>
    <t>2021</t>
  </si>
  <si>
    <t>2022</t>
  </si>
  <si>
    <t>2023</t>
  </si>
  <si>
    <t>2024</t>
  </si>
  <si>
    <t>REVENUES</t>
  </si>
  <si>
    <t>Owned and leased hotels</t>
  </si>
  <si>
    <t>Base management fees (2)</t>
  </si>
  <si>
    <t>Incentive management fees (2)</t>
  </si>
  <si>
    <t>Franchise and other fees (2)</t>
  </si>
  <si>
    <t>Gross fees (2024 basis) (2)</t>
  </si>
  <si>
    <t>Management, franchise, license, and other fees (gross) (2)</t>
  </si>
  <si>
    <t>Contra revenue</t>
  </si>
  <si>
    <t>Net management, franchise, license, and other fees / Net fees</t>
  </si>
  <si>
    <t>Distribution and destination management (1)</t>
  </si>
  <si>
    <t>Other revenues</t>
  </si>
  <si>
    <t>Revenues for reimbursement of costs incurred on behalf of managed and franchised properties</t>
  </si>
  <si>
    <t>Total revenues</t>
  </si>
  <si>
    <t>DIRECT AND SELLING, GENERAL, AND ADMINISTRATIVE EXPENSES</t>
  </si>
  <si>
    <t>Depreciation and amortization</t>
  </si>
  <si>
    <t>Other direct costs</t>
  </si>
  <si>
    <t>Selling, general, and administrative / General and administrative (2024) (3)</t>
  </si>
  <si>
    <t>Transaction and integration costs (2024 only) (3)</t>
  </si>
  <si>
    <t>Costs incurred on behalf of managed and franchised properties / Reimbursed costs (2024)</t>
  </si>
  <si>
    <t>Total direct and SG&amp;A / G&amp;A expenses</t>
  </si>
  <si>
    <t>Net gains (losses) and interest income from marketable securities held to fund rabbi trusts</t>
  </si>
  <si>
    <t>Equity earnings (losses) from unconsolidated hospitality ventures</t>
  </si>
  <si>
    <t>Interest expense</t>
  </si>
  <si>
    <t>Gains (losses) on sales of real estate and other</t>
  </si>
  <si>
    <t>Asset impairments</t>
  </si>
  <si>
    <t>Other income (loss), net</t>
  </si>
  <si>
    <t>Income (loss) before income taxes</t>
  </si>
  <si>
    <t>Benefit (provision) for income taxes</t>
  </si>
  <si>
    <t>Net income (loss)</t>
  </si>
  <si>
    <t>Net income (loss) attributable to noncontrolling interests</t>
  </si>
  <si>
    <t>Net income (loss) attributable to Hyatt Hotels Corporation</t>
  </si>
  <si>
    <t>Consolidated Balance Sheets — 5-Year Combined View (FY2020–FY2024)</t>
  </si>
  <si>
    <t>(In millions of dollars, except share and per share amounts) — As of December 31</t>
  </si>
  <si>
    <t>ASSETS</t>
  </si>
  <si>
    <t>CURRENT ASSETS:</t>
  </si>
  <si>
    <t xml:space="preserve">    Cash and cash equivalents</t>
  </si>
  <si>
    <t xml:space="preserve">    Restricted cash</t>
  </si>
  <si>
    <t xml:space="preserve">    Short-term investments</t>
  </si>
  <si>
    <t xml:space="preserve">    Receivables, net</t>
  </si>
  <si>
    <t xml:space="preserve">    Inventories</t>
  </si>
  <si>
    <t xml:space="preserve">    Prepaids and other assets</t>
  </si>
  <si>
    <t xml:space="preserve">    Prepaid income taxes</t>
  </si>
  <si>
    <t xml:space="preserve">    Assets held for sale</t>
  </si>
  <si>
    <t>Total current assets</t>
  </si>
  <si>
    <t xml:space="preserve">    Equity method investments</t>
  </si>
  <si>
    <t xml:space="preserve">    Property and equipment, net</t>
  </si>
  <si>
    <t xml:space="preserve">    Financing receivables, net</t>
  </si>
  <si>
    <t xml:space="preserve">    Operating lease right-of-use assets</t>
  </si>
  <si>
    <t xml:space="preserve">    Goodwill</t>
  </si>
  <si>
    <t xml:space="preserve">    Intangibles, net</t>
  </si>
  <si>
    <t xml:space="preserve">    Deferred tax assets</t>
  </si>
  <si>
    <t xml:space="preserve">    Other assets</t>
  </si>
  <si>
    <t>TOTAL ASSETS</t>
  </si>
  <si>
    <t>LIABILITIES AND EQUITY</t>
  </si>
  <si>
    <t>CURRENT LIABILITIES:</t>
  </si>
  <si>
    <t xml:space="preserve">    Current maturities of long-term debt</t>
  </si>
  <si>
    <t xml:space="preserve">    Accounts payable</t>
  </si>
  <si>
    <t xml:space="preserve">    Accrued expenses and other current liabilities</t>
  </si>
  <si>
    <t xml:space="preserve">    Current contract liabilities</t>
  </si>
  <si>
    <t xml:space="preserve">    Accrued compensation and benefits</t>
  </si>
  <si>
    <t xml:space="preserve">    Current operating lease liabilities</t>
  </si>
  <si>
    <t xml:space="preserve">    Liabilities held for sale</t>
  </si>
  <si>
    <t>Total current liabilities</t>
  </si>
  <si>
    <t xml:space="preserve">    Long-term debt</t>
  </si>
  <si>
    <t xml:space="preserve">    Long-term contract liabilities</t>
  </si>
  <si>
    <t xml:space="preserve">    Long-term operating lease liabilities</t>
  </si>
  <si>
    <t xml:space="preserve">    Other long-term liabilities</t>
  </si>
  <si>
    <t>Total liabilities</t>
  </si>
  <si>
    <t>EQUITY:</t>
  </si>
  <si>
    <t xml:space="preserve">    Preferred stock</t>
  </si>
  <si>
    <t xml:space="preserve">    Common stock (Class A &amp; B)</t>
  </si>
  <si>
    <t xml:space="preserve">    Additional paid-in capital</t>
  </si>
  <si>
    <t xml:space="preserve">    Retained earnings</t>
  </si>
  <si>
    <t xml:space="preserve">    Accumulated other comprehensive loss</t>
  </si>
  <si>
    <t>Total stockholders' equity</t>
  </si>
  <si>
    <t xml:space="preserve">    Noncontrolling interests</t>
  </si>
  <si>
    <t>Total equity</t>
  </si>
  <si>
    <t>TOTAL LIABILITIES AND EQUITY</t>
  </si>
  <si>
    <t>Combined Consolidated Statements of Cash Flows — Fiscal Years 2020–2024</t>
  </si>
  <si>
    <t>(In millions of dollars; as originally reported in each fiscal year's Form 10-K)</t>
  </si>
  <si>
    <t>CASH FLOWS FROM OPERATING ACTIVITIES</t>
  </si>
  <si>
    <t>Adjustments to reconcile net income (loss) to net cash provided by (used in) operating activities:</t>
  </si>
  <si>
    <t>(Gains) losses on sales of real estate and other</t>
  </si>
  <si>
    <t>Release of contingent consideration liability</t>
  </si>
  <si>
    <t>Loss on extinguishment of debt</t>
  </si>
  <si>
    <t>Contingent consideration liability fair value adjustment</t>
  </si>
  <si>
    <t>Amortization of share awards</t>
  </si>
  <si>
    <t>Amortization of operating lease right-of-use assets</t>
  </si>
  <si>
    <t>Deferred income taxes</t>
  </si>
  <si>
    <t>Equity (earnings) losses from unconsolidated hospitality ventures</t>
  </si>
  <si>
    <t>Unrealized (gains) losses, net</t>
  </si>
  <si>
    <t>Distributions from unconsolidated hospitality ventures</t>
  </si>
  <si>
    <t>Payments for key money assets</t>
  </si>
  <si>
    <t>Other</t>
  </si>
  <si>
    <t>Increase (decrease) in cash attributable to changes in assets and liabilities and other:</t>
  </si>
  <si>
    <t>Receivables, net</t>
  </si>
  <si>
    <t>Prepaid income taxes</t>
  </si>
  <si>
    <t>Prepaids and other assets</t>
  </si>
  <si>
    <t>Other long-term assets</t>
  </si>
  <si>
    <t>Accounts payable, accrued expenses, and other current liabilities</t>
  </si>
  <si>
    <t>Contract liabilities</t>
  </si>
  <si>
    <t>Deferred revenue related to the loyalty program</t>
  </si>
  <si>
    <t>Operating lease liabilities</t>
  </si>
  <si>
    <t>Accrued compensation and benefits</t>
  </si>
  <si>
    <t>Other long-term liabilities</t>
  </si>
  <si>
    <t>Other, net</t>
  </si>
  <si>
    <t>Net cash provided by (used in) operating activities</t>
  </si>
  <si>
    <t>CASH FLOWS FROM INVESTING ACTIVITIES</t>
  </si>
  <si>
    <t>Purchases of marketable securities and short-term investments</t>
  </si>
  <si>
    <t>Proceeds from marketable securities and short-term investments</t>
  </si>
  <si>
    <t>Contributions to equity method and other investments</t>
  </si>
  <si>
    <t>Return of equity method and other investments</t>
  </si>
  <si>
    <t>Acquisitions, net of cash acquired</t>
  </si>
  <si>
    <t>Capital expenditures</t>
  </si>
  <si>
    <t>Issuance of financing receivables</t>
  </si>
  <si>
    <t>Proceeds from financing receivables</t>
  </si>
  <si>
    <t>Proceeds from sales of real estate and other, net of cash disposed</t>
  </si>
  <si>
    <t>Other investing activities</t>
  </si>
  <si>
    <t>Net cash provided by (used in) investing activities</t>
  </si>
  <si>
    <t>CASH FLOWS FROM FINANCING ACTIVITIES</t>
  </si>
  <si>
    <t>Proceeds from long-term debt / debt, net of issuance costs</t>
  </si>
  <si>
    <t>Repayments of debt / Repayments and repurchases of debt</t>
  </si>
  <si>
    <t>Repurchase(s) of common stock</t>
  </si>
  <si>
    <t>Proceeds from issuance of Class A common stock, net of offering costs</t>
  </si>
  <si>
    <t>Utilization of restricted cash for legal defeasance of Series 2005 Bonds</t>
  </si>
  <si>
    <t>Dividends paid</t>
  </si>
  <si>
    <t>Payment of withholding taxes for stock-based compensation</t>
  </si>
  <si>
    <t>Other financing activities</t>
  </si>
  <si>
    <t>Net cash provided by (used in) financing activities</t>
  </si>
  <si>
    <t>Effect of exchange rate changes on cash</t>
  </si>
  <si>
    <t>Net increase (decrease) in cash, cash equivalents, and restricted cash, including amounts classified within assets held for sale</t>
  </si>
  <si>
    <t>Net increase (decrease) in cash, cash equivalents, and restricted cash classified within assets held for sale</t>
  </si>
  <si>
    <t>Net increase (decrease) in cash, cash equivalents, and restricted cash</t>
  </si>
  <si>
    <t>Cash, cash equivalents, and restricted cash—beginning of year</t>
  </si>
  <si>
    <t>Cash, cash equivalents, and restricted cash—end of year/period</t>
  </si>
  <si>
    <t>Sources: Hyatt Hotels Corporation Form 10-K filings for FY2020, FY2021, FY2022, FY2023, and FY2024 (Consolidated Statements of Cash Flows, as filed with the SEC).</t>
  </si>
  <si>
    <t>Each year's figures are as originally reported in that fiscal year's own 10-K (not restated for later reclassifications); blank cells indicate the line was not separately presented in that year's filing (the amount is typically embedded within an "Other" caption for that year instead).</t>
  </si>
  <si>
    <t>Operating activities: Hyatt periodically reclassified line items (e.g., "Release of contingent consideration liability" and "Distributions from unconsolidated hospitality ventures" were folded into "Other" in the FY2021 10-K; "Loss on extinguishment of debt" was first broken out as its own line in the FY2022 10-K (for FY2022 only, based on that year's own presentation) and was replaced by "Contingent consideration liability fair value adjustment" starting FY2023; "Payments for key money assets" and "Deferred revenue related to the loyalty program" were first broken out separately in the FY2024 10-K).</t>
  </si>
  <si>
    <t>Financing activities: "Proceeds from issuance of Class A common stock" (FY2021, ALG acquisition financing) and "Utilization of restricted cash for legal defeasance of Series 2005 Bonds" (FY2022) were one-time items in their respective years. "Payment of withholding taxes for stock-based compensation" was first broken out separately in FY2024 (previously embedded in "Other financing activities").</t>
  </si>
  <si>
    <t>FY2023 and FY2024 statements separately reconcile a "held for sale" reclassification of cash before arriving at the final "Net increase (decrease) in cash" line; this line is blank for FY2020-FY2022 as Hyatt did not have that presentation in those years.</t>
  </si>
  <si>
    <t>Figures are in millions of U.S. dollars. Subtotal and total rows (Net cash from operating/investing/financing activities and ending cash) are computed in Excel via formulas from the component line items above them and tie to each year's as-filed totals.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</si>
</sst>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;\-"/>
  </numFmts>
  <fonts count="11" x14ac:knownFonts="1">
    <font>
      <sz val="11"/>
      <color theme="1"/>
      <name val="Calibri"/>
      <family val="2"/>
      <scheme val="minor"/>
    </font>
    <font>
      <b/>
      <sz val="14"/>
      <color rgb="FFFFFFFF"/>
      <name val="Arial"/>
      <charset val="1"/>
    </font>
    <font>
      <i/>
      <sz val="10"/>
      <color rgb="FFFFFFFF"/>
      <name val="Arial"/>
      <charset val="1"/>
    </font>
    <font>
      <i/>
      <sz val="8"/>
      <color rgb="FF666666"/>
      <name val="Arial"/>
      <charset val="1"/>
    </font>
    <font>
      <b/>
      <sz val="10"/>
      <color rgb="FFFFFFFF"/>
      <name val="Arial"/>
      <charset val="1"/>
    </font>
    <font>
      <sz val="10"/>
      <name val="Arial"/>
      <charset val="1"/>
    </font>
    <font>
      <b/>
      <sz val="10"/>
      <name val="Arial"/>
      <charset val="1"/>
    </font>
    <font>
      <i/>
      <sz val="10"/>
      <name val="Arial"/>
      <charset val="1"/>
    </font>
    <font>
      <sz val="10"/>
      <color rgb="FF000000"/>
      <name val="Arial"/>
      <charset val="1"/>
    </font>
    <font>
      <sz val="10"/>
      <color rgb="FF0000FF"/>
      <name val="Arial"/>
      <charset val="1"/>
    </font>
    <font>
      <i/>
      <sz val="8"/>
      <color rgb="FF808080"/>
      <name val="Arial"/>
      <charset val="1"/>
    </font>
  </fonts>
  <fills count="10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D9E1F2"/>
        <bgColor rgb="FFFCE4D6"/>
      </patternFill>
    </fill>
    <fill>
      <patternFill patternType="solid">
        <fgColor rgb="FFFCE4D6"/>
        <bgColor rgb="FFD9E1F2"/>
      </patternFill>
    </fill>
    <fill>
      <patternFill patternType="solid">
        <fgColor rgb="FF1F4E78"/>
        <bgColor rgb="FF003366"/>
      </patternFill>
    </fill>
    <fill>
      <patternFill patternType="solid">
        <fgColor rgb="FFD9E1F2"/>
        <bgColor rgb="FFCCFFFF"/>
      </patternFill>
    </fill>
    <fill>
      <patternFill patternType="solid">
        <fgColor rgb="FFD9E1F2"/>
        <bgColor rgb="FFE2EFDA"/>
      </patternFill>
    </fill>
    <fill>
      <patternFill patternType="solid">
        <fgColor rgb="FFFCE4D6"/>
        <bgColor rgb="FFE2EFDA"/>
      </patternFill>
    </fill>
    <fill>
      <patternFill patternType="solid">
        <fgColor rgb="FFE2EFDA"/>
        <bgColor rgb="FFD9E1F2"/>
      </patternFill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0" xfId="0" applyFill="1"/>
    <xf numFmtId="0" fontId="4" fillId="2" borderId="0" xfId="0" applyFont="1" applyFill="1" applyAlignment="1">
      <alignment horizontal="center"/>
    </xf>
    <xf numFmtId="0" fontId="4" fillId="3" borderId="0" xfId="0" applyFont="1" applyFill="1"/>
    <xf numFmtId="0" fontId="0" fillId="3" borderId="0" xfId="0" applyFill="1"/>
    <xf numFmtId="0" fontId="5" fillId="0" borderId="0" xfId="0" applyFont="1"/>
    <xf numFmtId="164" fontId="5" fillId="0" borderId="0" xfId="0" applyNumberFormat="1" applyFont="1" applyAlignment="1">
      <alignment horizontal="right"/>
    </xf>
    <xf numFmtId="0" fontId="6" fillId="0" borderId="0" xfId="0" applyFont="1"/>
    <xf numFmtId="164" fontId="6" fillId="0" borderId="0" xfId="0" applyNumberFormat="1" applyFont="1" applyAlignment="1">
      <alignment horizontal="right"/>
    </xf>
    <xf numFmtId="0" fontId="6" fillId="4" borderId="1" xfId="0" applyFont="1" applyFill="1" applyBorder="1"/>
    <xf numFmtId="164" fontId="6" fillId="4" borderId="1" xfId="0" applyNumberFormat="1" applyFont="1" applyFill="1" applyBorder="1" applyAlignment="1">
      <alignment horizontal="right"/>
    </xf>
    <xf numFmtId="0" fontId="6" fillId="0" borderId="1" xfId="0" applyFont="1" applyBorder="1"/>
    <xf numFmtId="164" fontId="6" fillId="0" borderId="1" xfId="0" applyNumberFormat="1" applyFont="1" applyBorder="1" applyAlignment="1">
      <alignment horizontal="right"/>
    </xf>
    <xf numFmtId="0" fontId="6" fillId="4" borderId="2" xfId="0" applyFont="1" applyFill="1" applyBorder="1"/>
    <xf numFmtId="164" fontId="6" fillId="4" borderId="2" xfId="0" applyNumberFormat="1" applyFont="1" applyFill="1" applyBorder="1" applyAlignment="1">
      <alignment horizontal="right"/>
    </xf>
    <xf numFmtId="0" fontId="0" fillId="5" borderId="0" xfId="0" applyFill="1"/>
    <xf numFmtId="0" fontId="4" fillId="5" borderId="0" xfId="0" applyFont="1" applyFill="1" applyAlignment="1">
      <alignment horizontal="center"/>
    </xf>
    <xf numFmtId="0" fontId="8" fillId="0" borderId="0" xfId="0" applyFont="1"/>
    <xf numFmtId="164" fontId="9" fillId="0" borderId="0" xfId="0" applyNumberFormat="1" applyFont="1"/>
    <xf numFmtId="164" fontId="6" fillId="0" borderId="1" xfId="0" applyNumberFormat="1" applyFont="1" applyBorder="1"/>
    <xf numFmtId="164" fontId="6" fillId="0" borderId="3" xfId="0" applyNumberFormat="1" applyFont="1" applyBorder="1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6" borderId="0" xfId="0" applyFont="1" applyFill="1"/>
    <xf numFmtId="0" fontId="7" fillId="0" borderId="0" xfId="0" applyFont="1" applyAlignment="1">
      <alignment horizontal="center"/>
    </xf>
    <xf numFmtId="0" fontId="4" fillId="7" borderId="0" xfId="0" applyFont="1" applyFill="1"/>
    <xf numFmtId="0" fontId="0" fillId="7" borderId="0" xfId="0" applyFill="1"/>
    <xf numFmtId="0" fontId="6" fillId="8" borderId="1" xfId="0" applyFont="1" applyFill="1" applyBorder="1"/>
    <xf numFmtId="164" fontId="6" fillId="8" borderId="1" xfId="0" applyNumberFormat="1" applyFont="1" applyFill="1" applyBorder="1" applyAlignment="1">
      <alignment horizontal="right"/>
    </xf>
    <xf numFmtId="0" fontId="6" fillId="9" borderId="2" xfId="0" applyFont="1" applyFill="1" applyBorder="1"/>
    <xf numFmtId="164" fontId="6" fillId="9" borderId="2" xfId="0" applyNumberFormat="1" applyFont="1" applyFill="1" applyBorder="1" applyAlignment="1">
      <alignment horizontal="right"/>
    </xf>
    <xf numFmtId="0" fontId="10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8192F-4C95-40BA-A85C-CA4178B5FD6A}">
  <dimension ref="A1:F40"/>
  <sheetViews>
    <sheetView topLeftCell="A24" zoomScale="97" workbookViewId="0">
      <selection activeCell="D12" sqref="D12"/>
    </sheetView>
  </sheetViews>
  <sheetFormatPr defaultRowHeight="14.5" x14ac:dyDescent="0.35"/>
  <cols>
    <col min="1" max="1" width="59" customWidth="1"/>
  </cols>
  <sheetData>
    <row r="1" spans="1:6" ht="18" x14ac:dyDescent="0.35">
      <c r="A1" s="21" t="s">
        <v>0</v>
      </c>
      <c r="B1" s="21"/>
      <c r="C1" s="21"/>
      <c r="D1" s="21"/>
      <c r="E1" s="21"/>
      <c r="F1" s="21"/>
    </row>
    <row r="2" spans="1:6" x14ac:dyDescent="0.35">
      <c r="A2" s="22" t="s">
        <v>1</v>
      </c>
      <c r="B2" s="22"/>
      <c r="C2" s="22"/>
      <c r="D2" s="22"/>
      <c r="E2" s="22"/>
      <c r="F2" s="22"/>
    </row>
    <row r="3" spans="1:6" x14ac:dyDescent="0.35">
      <c r="A3" s="23" t="s">
        <v>2</v>
      </c>
      <c r="B3" s="23"/>
      <c r="C3" s="23"/>
      <c r="D3" s="23"/>
      <c r="E3" s="23"/>
      <c r="F3" s="23"/>
    </row>
    <row r="5" spans="1:6" x14ac:dyDescent="0.35">
      <c r="A5" s="1"/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</row>
    <row r="6" spans="1:6" x14ac:dyDescent="0.35">
      <c r="A6" s="3" t="s">
        <v>8</v>
      </c>
      <c r="B6" s="4"/>
      <c r="C6" s="4"/>
      <c r="D6" s="4"/>
      <c r="E6" s="4"/>
      <c r="F6" s="4"/>
    </row>
    <row r="7" spans="1:6" x14ac:dyDescent="0.35">
      <c r="A7" s="5" t="s">
        <v>9</v>
      </c>
      <c r="B7" s="6">
        <v>513</v>
      </c>
      <c r="C7" s="6">
        <v>838</v>
      </c>
      <c r="D7" s="6">
        <v>1235</v>
      </c>
      <c r="E7" s="6">
        <v>1339</v>
      </c>
      <c r="F7" s="6">
        <v>1174</v>
      </c>
    </row>
    <row r="8" spans="1:6" x14ac:dyDescent="0.35">
      <c r="A8" s="5" t="s">
        <v>10</v>
      </c>
      <c r="B8" s="6"/>
      <c r="C8" s="6"/>
      <c r="D8" s="6"/>
      <c r="E8" s="6"/>
      <c r="F8" s="6">
        <v>399</v>
      </c>
    </row>
    <row r="9" spans="1:6" x14ac:dyDescent="0.35">
      <c r="A9" s="5" t="s">
        <v>11</v>
      </c>
      <c r="B9" s="6"/>
      <c r="C9" s="6"/>
      <c r="D9" s="6"/>
      <c r="E9" s="6"/>
      <c r="F9" s="6">
        <v>242</v>
      </c>
    </row>
    <row r="10" spans="1:6" x14ac:dyDescent="0.35">
      <c r="A10" s="5" t="s">
        <v>12</v>
      </c>
      <c r="B10" s="6"/>
      <c r="C10" s="6"/>
      <c r="D10" s="6"/>
      <c r="E10" s="6"/>
      <c r="F10" s="6">
        <v>458</v>
      </c>
    </row>
    <row r="11" spans="1:6" x14ac:dyDescent="0.35">
      <c r="A11" s="5" t="s">
        <v>13</v>
      </c>
      <c r="B11" s="6"/>
      <c r="C11" s="6"/>
      <c r="D11" s="6"/>
      <c r="E11" s="6"/>
      <c r="F11" s="6">
        <f>SUM(F8:F10)</f>
        <v>1099</v>
      </c>
    </row>
    <row r="12" spans="1:6" x14ac:dyDescent="0.35">
      <c r="A12" s="5" t="s">
        <v>14</v>
      </c>
      <c r="B12" s="6">
        <v>239</v>
      </c>
      <c r="C12" s="6">
        <v>418</v>
      </c>
      <c r="D12" s="6">
        <v>808</v>
      </c>
      <c r="E12" s="6">
        <v>985</v>
      </c>
      <c r="F12" s="6"/>
    </row>
    <row r="13" spans="1:6" x14ac:dyDescent="0.35">
      <c r="A13" s="5" t="s">
        <v>15</v>
      </c>
      <c r="B13" s="6">
        <v>-30</v>
      </c>
      <c r="C13" s="6">
        <v>-35</v>
      </c>
      <c r="D13" s="6">
        <v>-31</v>
      </c>
      <c r="E13" s="6">
        <v>-47</v>
      </c>
      <c r="F13" s="6">
        <v>-69</v>
      </c>
    </row>
    <row r="14" spans="1:6" x14ac:dyDescent="0.35">
      <c r="A14" s="7" t="s">
        <v>16</v>
      </c>
      <c r="B14" s="8">
        <f>B12+B13</f>
        <v>209</v>
      </c>
      <c r="C14" s="8">
        <f>C12+C13</f>
        <v>383</v>
      </c>
      <c r="D14" s="8">
        <f>D12+D13</f>
        <v>777</v>
      </c>
      <c r="E14" s="8">
        <f>E12+E13</f>
        <v>938</v>
      </c>
      <c r="F14" s="8">
        <f>F11+F13</f>
        <v>1030</v>
      </c>
    </row>
    <row r="15" spans="1:6" x14ac:dyDescent="0.35">
      <c r="A15" s="5" t="s">
        <v>17</v>
      </c>
      <c r="B15" s="6"/>
      <c r="C15" s="6">
        <v>115</v>
      </c>
      <c r="D15" s="6">
        <v>986</v>
      </c>
      <c r="E15" s="6">
        <v>1032</v>
      </c>
      <c r="F15" s="6">
        <v>1023</v>
      </c>
    </row>
    <row r="16" spans="1:6" x14ac:dyDescent="0.35">
      <c r="A16" s="5" t="s">
        <v>18</v>
      </c>
      <c r="B16" s="6">
        <v>58</v>
      </c>
      <c r="C16" s="6">
        <v>109</v>
      </c>
      <c r="D16" s="6">
        <v>273</v>
      </c>
      <c r="E16" s="6">
        <v>300</v>
      </c>
      <c r="F16" s="6">
        <v>69</v>
      </c>
    </row>
    <row r="17" spans="1:6" x14ac:dyDescent="0.35">
      <c r="A17" s="5" t="s">
        <v>19</v>
      </c>
      <c r="B17" s="6">
        <v>1286</v>
      </c>
      <c r="C17" s="6">
        <v>1583</v>
      </c>
      <c r="D17" s="6">
        <v>2620</v>
      </c>
      <c r="E17" s="6">
        <v>3058</v>
      </c>
      <c r="F17" s="6">
        <v>3352</v>
      </c>
    </row>
    <row r="18" spans="1:6" x14ac:dyDescent="0.35">
      <c r="A18" s="9" t="s">
        <v>20</v>
      </c>
      <c r="B18" s="10">
        <f>B7+B14+B15+B16+B17</f>
        <v>2066</v>
      </c>
      <c r="C18" s="10">
        <f>C7+C14+C15+C16+C17</f>
        <v>3028</v>
      </c>
      <c r="D18" s="10">
        <f>D7+D14+D15+D16+D17</f>
        <v>5891</v>
      </c>
      <c r="E18" s="10">
        <f>E7+E14+E15+E16+E17</f>
        <v>6667</v>
      </c>
      <c r="F18" s="10">
        <f>F7+F14+F15+F16+F17</f>
        <v>6648</v>
      </c>
    </row>
    <row r="20" spans="1:6" x14ac:dyDescent="0.35">
      <c r="A20" s="3" t="s">
        <v>21</v>
      </c>
      <c r="B20" s="4"/>
      <c r="C20" s="4"/>
      <c r="D20" s="4"/>
      <c r="E20" s="4"/>
      <c r="F20" s="4"/>
    </row>
    <row r="21" spans="1:6" x14ac:dyDescent="0.35">
      <c r="A21" s="5" t="s">
        <v>9</v>
      </c>
      <c r="B21" s="6">
        <v>627</v>
      </c>
      <c r="C21" s="6">
        <v>725</v>
      </c>
      <c r="D21" s="6">
        <v>916</v>
      </c>
      <c r="E21" s="6">
        <v>1022</v>
      </c>
      <c r="F21" s="6">
        <v>925</v>
      </c>
    </row>
    <row r="22" spans="1:6" x14ac:dyDescent="0.35">
      <c r="A22" s="5" t="s">
        <v>17</v>
      </c>
      <c r="B22" s="6"/>
      <c r="C22" s="6">
        <v>112</v>
      </c>
      <c r="D22" s="6">
        <v>775</v>
      </c>
      <c r="E22" s="6">
        <v>848</v>
      </c>
      <c r="F22" s="6">
        <v>875</v>
      </c>
    </row>
    <row r="23" spans="1:6" x14ac:dyDescent="0.35">
      <c r="A23" s="5" t="s">
        <v>22</v>
      </c>
      <c r="B23" s="6">
        <v>310</v>
      </c>
      <c r="C23" s="6">
        <v>310</v>
      </c>
      <c r="D23" s="6">
        <v>426</v>
      </c>
      <c r="E23" s="6">
        <v>397</v>
      </c>
      <c r="F23" s="6">
        <v>333</v>
      </c>
    </row>
    <row r="24" spans="1:6" x14ac:dyDescent="0.35">
      <c r="A24" s="5" t="s">
        <v>23</v>
      </c>
      <c r="B24" s="6">
        <v>65</v>
      </c>
      <c r="C24" s="6">
        <v>127</v>
      </c>
      <c r="D24" s="6">
        <v>280</v>
      </c>
      <c r="E24" s="6">
        <v>336</v>
      </c>
      <c r="F24" s="6">
        <v>94</v>
      </c>
    </row>
    <row r="25" spans="1:6" x14ac:dyDescent="0.35">
      <c r="A25" s="5" t="s">
        <v>24</v>
      </c>
      <c r="B25" s="6">
        <v>321</v>
      </c>
      <c r="C25" s="6">
        <v>366</v>
      </c>
      <c r="D25" s="6">
        <v>464</v>
      </c>
      <c r="E25" s="6">
        <v>615</v>
      </c>
      <c r="F25" s="6">
        <v>548</v>
      </c>
    </row>
    <row r="26" spans="1:6" x14ac:dyDescent="0.35">
      <c r="A26" s="5" t="s">
        <v>25</v>
      </c>
      <c r="B26" s="6"/>
      <c r="C26" s="6"/>
      <c r="D26" s="6"/>
      <c r="E26" s="6"/>
      <c r="F26" s="6">
        <v>42</v>
      </c>
    </row>
    <row r="27" spans="1:6" x14ac:dyDescent="0.35">
      <c r="A27" s="5" t="s">
        <v>26</v>
      </c>
      <c r="B27" s="6">
        <v>1375</v>
      </c>
      <c r="C27" s="6">
        <v>1639</v>
      </c>
      <c r="D27" s="6">
        <v>2632</v>
      </c>
      <c r="E27" s="6">
        <v>3144</v>
      </c>
      <c r="F27" s="6">
        <v>3457</v>
      </c>
    </row>
    <row r="28" spans="1:6" x14ac:dyDescent="0.35">
      <c r="A28" s="9" t="s">
        <v>27</v>
      </c>
      <c r="B28" s="10">
        <f>B21+B22+B23+B24+B25+B26+B27</f>
        <v>2698</v>
      </c>
      <c r="C28" s="10">
        <f>C21+C22+C23+C24+C25+C26+C27</f>
        <v>3279</v>
      </c>
      <c r="D28" s="10">
        <f>D21+D22+D23+D24+D25+D26+D27</f>
        <v>5493</v>
      </c>
      <c r="E28" s="10">
        <f>E21+E22+E23+E24+E25+E26+E27</f>
        <v>6362</v>
      </c>
      <c r="F28" s="10">
        <f>F21+F22+F23+F24+F25+F26+F27</f>
        <v>6274</v>
      </c>
    </row>
    <row r="30" spans="1:6" x14ac:dyDescent="0.35">
      <c r="A30" s="5" t="s">
        <v>28</v>
      </c>
      <c r="B30" s="6">
        <v>60</v>
      </c>
      <c r="C30" s="6">
        <v>43</v>
      </c>
      <c r="D30" s="6">
        <v>-75</v>
      </c>
      <c r="E30" s="6">
        <v>55</v>
      </c>
      <c r="F30" s="6">
        <v>49</v>
      </c>
    </row>
    <row r="31" spans="1:6" x14ac:dyDescent="0.35">
      <c r="A31" s="5" t="s">
        <v>29</v>
      </c>
      <c r="B31" s="6">
        <v>-70</v>
      </c>
      <c r="C31" s="6">
        <v>28</v>
      </c>
      <c r="D31" s="6">
        <v>5</v>
      </c>
      <c r="E31" s="6">
        <v>-1</v>
      </c>
      <c r="F31" s="6">
        <v>31</v>
      </c>
    </row>
    <row r="32" spans="1:6" x14ac:dyDescent="0.35">
      <c r="A32" s="5" t="s">
        <v>30</v>
      </c>
      <c r="B32" s="6">
        <v>-128</v>
      </c>
      <c r="C32" s="6">
        <v>-163</v>
      </c>
      <c r="D32" s="6">
        <v>-150</v>
      </c>
      <c r="E32" s="6">
        <v>-145</v>
      </c>
      <c r="F32" s="6">
        <v>-180</v>
      </c>
    </row>
    <row r="33" spans="1:6" x14ac:dyDescent="0.35">
      <c r="A33" s="5" t="s">
        <v>31</v>
      </c>
      <c r="B33" s="6">
        <v>-36</v>
      </c>
      <c r="C33" s="6">
        <v>414</v>
      </c>
      <c r="D33" s="6">
        <v>263</v>
      </c>
      <c r="E33" s="6">
        <v>18</v>
      </c>
      <c r="F33" s="6">
        <v>1245</v>
      </c>
    </row>
    <row r="34" spans="1:6" x14ac:dyDescent="0.35">
      <c r="A34" s="5" t="s">
        <v>32</v>
      </c>
      <c r="B34" s="6">
        <v>-62</v>
      </c>
      <c r="C34" s="6">
        <v>-8</v>
      </c>
      <c r="D34" s="6">
        <v>-38</v>
      </c>
      <c r="E34" s="6">
        <v>-30</v>
      </c>
      <c r="F34" s="6">
        <v>-213</v>
      </c>
    </row>
    <row r="35" spans="1:6" x14ac:dyDescent="0.35">
      <c r="A35" s="5" t="s">
        <v>33</v>
      </c>
      <c r="B35" s="6">
        <v>-92</v>
      </c>
      <c r="C35" s="6">
        <v>-19</v>
      </c>
      <c r="D35" s="6">
        <v>-40</v>
      </c>
      <c r="E35" s="6">
        <v>108</v>
      </c>
      <c r="F35" s="6">
        <v>257</v>
      </c>
    </row>
    <row r="36" spans="1:6" x14ac:dyDescent="0.35">
      <c r="A36" s="11" t="s">
        <v>34</v>
      </c>
      <c r="B36" s="12">
        <f>B18-B28+B30+B31+B32+B33+B34+B35</f>
        <v>-960</v>
      </c>
      <c r="C36" s="12">
        <f>C18-C28+C30+C31+C32+C33+C34+C35</f>
        <v>44</v>
      </c>
      <c r="D36" s="12">
        <f>D18-D28+D30+D31+D32+D33+D34+D35</f>
        <v>363</v>
      </c>
      <c r="E36" s="12">
        <f>E18-E28+E30+E31+E32+E33+E34+E35</f>
        <v>310</v>
      </c>
      <c r="F36" s="12">
        <f>F18-F28+F30+F31+F32+F33+F34+F35</f>
        <v>1563</v>
      </c>
    </row>
    <row r="37" spans="1:6" x14ac:dyDescent="0.35">
      <c r="A37" s="5" t="s">
        <v>35</v>
      </c>
      <c r="B37" s="6">
        <v>257</v>
      </c>
      <c r="C37" s="6">
        <v>-266</v>
      </c>
      <c r="D37" s="6">
        <v>92</v>
      </c>
      <c r="E37" s="6">
        <v>-90</v>
      </c>
      <c r="F37" s="6">
        <v>-267</v>
      </c>
    </row>
    <row r="38" spans="1:6" x14ac:dyDescent="0.35">
      <c r="A38" s="9" t="s">
        <v>36</v>
      </c>
      <c r="B38" s="10">
        <f>B36+B37</f>
        <v>-703</v>
      </c>
      <c r="C38" s="10">
        <f>C36+C37</f>
        <v>-222</v>
      </c>
      <c r="D38" s="10">
        <f>D36+D37</f>
        <v>455</v>
      </c>
      <c r="E38" s="10">
        <f>E36+E37</f>
        <v>220</v>
      </c>
      <c r="F38" s="10">
        <f>F36+F37</f>
        <v>1296</v>
      </c>
    </row>
    <row r="39" spans="1:6" ht="15" thickBot="1" x14ac:dyDescent="0.4">
      <c r="A39" s="5" t="s">
        <v>37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</row>
    <row r="40" spans="1:6" ht="15" thickTop="1" x14ac:dyDescent="0.35">
      <c r="A40" s="13" t="s">
        <v>38</v>
      </c>
      <c r="B40" s="14">
        <f>B38-B39</f>
        <v>-703</v>
      </c>
      <c r="C40" s="14">
        <f>C38-C39</f>
        <v>-222</v>
      </c>
      <c r="D40" s="14">
        <f>D38-D39</f>
        <v>455</v>
      </c>
      <c r="E40" s="14">
        <f>E38-E39</f>
        <v>220</v>
      </c>
      <c r="F40" s="14">
        <f>F38-F39</f>
        <v>1296</v>
      </c>
    </row>
  </sheetData>
  <mergeCells count="3">
    <mergeCell ref="A1:F1"/>
    <mergeCell ref="A2:F2"/>
    <mergeCell ref="A3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DD5E1-4199-48B2-9BBF-78B25364B497}">
  <dimension ref="A1:F53"/>
  <sheetViews>
    <sheetView topLeftCell="A44" workbookViewId="0">
      <selection activeCell="G48" sqref="G48"/>
    </sheetView>
  </sheetViews>
  <sheetFormatPr defaultRowHeight="14.5" x14ac:dyDescent="0.35"/>
  <cols>
    <col min="1" max="1" width="36.36328125" customWidth="1"/>
    <col min="2" max="2" width="18.90625" customWidth="1"/>
    <col min="3" max="3" width="15.453125" customWidth="1"/>
  </cols>
  <sheetData>
    <row r="1" spans="1:6" x14ac:dyDescent="0.35">
      <c r="A1" s="25" t="s">
        <v>39</v>
      </c>
      <c r="B1" s="25"/>
      <c r="C1" s="25"/>
      <c r="D1" s="25"/>
      <c r="E1" s="25"/>
      <c r="F1" s="25"/>
    </row>
    <row r="2" spans="1:6" x14ac:dyDescent="0.35">
      <c r="A2" s="25" t="s">
        <v>40</v>
      </c>
      <c r="B2" s="25"/>
      <c r="C2" s="25"/>
      <c r="D2" s="25"/>
      <c r="E2" s="25"/>
      <c r="F2" s="25"/>
    </row>
    <row r="4" spans="1:6" x14ac:dyDescent="0.35">
      <c r="A4" s="15"/>
      <c r="B4" s="16">
        <v>2020</v>
      </c>
      <c r="C4" s="16">
        <v>2021</v>
      </c>
      <c r="D4" s="16">
        <v>2022</v>
      </c>
      <c r="E4" s="16">
        <v>2023</v>
      </c>
      <c r="F4" s="16">
        <v>2024</v>
      </c>
    </row>
    <row r="5" spans="1:6" x14ac:dyDescent="0.35">
      <c r="A5" s="24" t="s">
        <v>41</v>
      </c>
      <c r="B5" s="24"/>
      <c r="C5" s="24"/>
      <c r="D5" s="24"/>
      <c r="E5" s="24"/>
      <c r="F5" s="24"/>
    </row>
    <row r="6" spans="1:6" x14ac:dyDescent="0.35">
      <c r="A6" s="24" t="s">
        <v>42</v>
      </c>
      <c r="B6" s="24"/>
      <c r="C6" s="24"/>
      <c r="D6" s="24"/>
      <c r="E6" s="24"/>
      <c r="F6" s="24"/>
    </row>
    <row r="7" spans="1:6" x14ac:dyDescent="0.35">
      <c r="A7" s="17" t="s">
        <v>43</v>
      </c>
      <c r="B7" s="18">
        <v>1207</v>
      </c>
      <c r="C7" s="18">
        <v>960</v>
      </c>
      <c r="D7" s="18">
        <v>991</v>
      </c>
      <c r="E7" s="18">
        <v>881</v>
      </c>
      <c r="F7" s="18">
        <v>1011</v>
      </c>
    </row>
    <row r="8" spans="1:6" x14ac:dyDescent="0.35">
      <c r="A8" s="17" t="s">
        <v>44</v>
      </c>
      <c r="B8" s="18">
        <v>11</v>
      </c>
      <c r="C8" s="18">
        <v>57</v>
      </c>
      <c r="D8" s="18">
        <v>39</v>
      </c>
      <c r="E8" s="18">
        <v>34</v>
      </c>
      <c r="F8" s="18">
        <v>1</v>
      </c>
    </row>
    <row r="9" spans="1:6" x14ac:dyDescent="0.35">
      <c r="A9" s="17" t="s">
        <v>45</v>
      </c>
      <c r="B9" s="18">
        <v>675</v>
      </c>
      <c r="C9" s="18">
        <v>227</v>
      </c>
      <c r="D9" s="18">
        <v>158</v>
      </c>
      <c r="E9" s="18">
        <v>15</v>
      </c>
      <c r="F9" s="18">
        <v>372</v>
      </c>
    </row>
    <row r="10" spans="1:6" x14ac:dyDescent="0.35">
      <c r="A10" s="17" t="s">
        <v>46</v>
      </c>
      <c r="B10" s="18">
        <v>316</v>
      </c>
      <c r="C10" s="18">
        <v>633</v>
      </c>
      <c r="D10" s="18">
        <v>834</v>
      </c>
      <c r="E10" s="18">
        <v>883</v>
      </c>
      <c r="F10" s="18">
        <v>1121</v>
      </c>
    </row>
    <row r="11" spans="1:6" x14ac:dyDescent="0.35">
      <c r="A11" s="17" t="s">
        <v>47</v>
      </c>
      <c r="B11" s="18">
        <v>9</v>
      </c>
      <c r="C11" s="18">
        <v>10</v>
      </c>
      <c r="D11" s="18">
        <v>9</v>
      </c>
      <c r="E11" s="18">
        <v>9</v>
      </c>
      <c r="F11" s="18">
        <v>8</v>
      </c>
    </row>
    <row r="12" spans="1:6" x14ac:dyDescent="0.35">
      <c r="A12" s="17" t="s">
        <v>48</v>
      </c>
      <c r="B12" s="18">
        <v>64</v>
      </c>
      <c r="C12" s="18">
        <v>149</v>
      </c>
      <c r="D12" s="18">
        <v>180</v>
      </c>
      <c r="E12" s="18">
        <v>195</v>
      </c>
      <c r="F12" s="18">
        <v>174</v>
      </c>
    </row>
    <row r="13" spans="1:6" x14ac:dyDescent="0.35">
      <c r="A13" s="17" t="s">
        <v>49</v>
      </c>
      <c r="B13" s="18">
        <v>281</v>
      </c>
      <c r="C13" s="18">
        <v>26</v>
      </c>
      <c r="D13" s="18">
        <v>39</v>
      </c>
      <c r="E13" s="18">
        <v>51</v>
      </c>
      <c r="F13" s="18">
        <v>46</v>
      </c>
    </row>
    <row r="14" spans="1:6" x14ac:dyDescent="0.35">
      <c r="A14" s="17" t="s">
        <v>50</v>
      </c>
      <c r="B14" s="18">
        <v>0</v>
      </c>
      <c r="C14" s="18">
        <v>0</v>
      </c>
      <c r="D14" s="18">
        <v>0</v>
      </c>
      <c r="E14" s="18">
        <v>62</v>
      </c>
      <c r="F14" s="18">
        <v>0</v>
      </c>
    </row>
    <row r="15" spans="1:6" x14ac:dyDescent="0.35">
      <c r="A15" s="7" t="s">
        <v>51</v>
      </c>
      <c r="B15" s="19">
        <f>B7+B8+B9+B10+B11+B12+B13+B14</f>
        <v>2563</v>
      </c>
      <c r="C15" s="19">
        <f>C7+C8+C9+C10+C11+C12+C13+C14</f>
        <v>2062</v>
      </c>
      <c r="D15" s="19">
        <f>D7+D8+D9+D10+D11+D12+D13+D14</f>
        <v>2250</v>
      </c>
      <c r="E15" s="19">
        <f>E7+E8+E9+E10+E11+E12+E13+E14</f>
        <v>2130</v>
      </c>
      <c r="F15" s="19">
        <f>F7+F8+F9+F10+F11+F12+F13+F14</f>
        <v>2733</v>
      </c>
    </row>
    <row r="16" spans="1:6" x14ac:dyDescent="0.35">
      <c r="A16" s="17" t="s">
        <v>52</v>
      </c>
      <c r="B16" s="18">
        <v>260</v>
      </c>
      <c r="C16" s="18">
        <v>216</v>
      </c>
      <c r="D16" s="18">
        <v>178</v>
      </c>
      <c r="E16" s="18">
        <v>211</v>
      </c>
      <c r="F16" s="18">
        <v>189</v>
      </c>
    </row>
    <row r="17" spans="1:6" x14ac:dyDescent="0.35">
      <c r="A17" s="17" t="s">
        <v>53</v>
      </c>
      <c r="B17" s="18">
        <v>3126</v>
      </c>
      <c r="C17" s="18">
        <v>2848</v>
      </c>
      <c r="D17" s="18">
        <v>2384</v>
      </c>
      <c r="E17" s="18">
        <v>2340</v>
      </c>
      <c r="F17" s="18">
        <v>1689</v>
      </c>
    </row>
    <row r="18" spans="1:6" x14ac:dyDescent="0.35">
      <c r="A18" s="17" t="s">
        <v>54</v>
      </c>
      <c r="B18" s="18">
        <v>29</v>
      </c>
      <c r="C18" s="18">
        <v>41</v>
      </c>
      <c r="D18" s="18">
        <v>60</v>
      </c>
      <c r="E18" s="18">
        <v>73</v>
      </c>
      <c r="F18" s="18">
        <v>368</v>
      </c>
    </row>
    <row r="19" spans="1:6" x14ac:dyDescent="0.35">
      <c r="A19" s="17" t="s">
        <v>55</v>
      </c>
      <c r="B19" s="18">
        <v>474</v>
      </c>
      <c r="C19" s="18">
        <v>446</v>
      </c>
      <c r="D19" s="18">
        <v>385</v>
      </c>
      <c r="E19" s="18">
        <v>369</v>
      </c>
      <c r="F19" s="18">
        <v>328</v>
      </c>
    </row>
    <row r="20" spans="1:6" x14ac:dyDescent="0.35">
      <c r="A20" s="17" t="s">
        <v>56</v>
      </c>
      <c r="B20" s="18">
        <v>288</v>
      </c>
      <c r="C20" s="18">
        <v>2965</v>
      </c>
      <c r="D20" s="18">
        <v>3101</v>
      </c>
      <c r="E20" s="18">
        <v>3205</v>
      </c>
      <c r="F20" s="18">
        <v>2541</v>
      </c>
    </row>
    <row r="21" spans="1:6" x14ac:dyDescent="0.35">
      <c r="A21" s="17" t="s">
        <v>57</v>
      </c>
      <c r="B21" s="18">
        <v>385</v>
      </c>
      <c r="C21" s="18">
        <v>1977</v>
      </c>
      <c r="D21" s="18">
        <v>1668</v>
      </c>
      <c r="E21" s="18">
        <v>1670</v>
      </c>
      <c r="F21" s="18">
        <v>2167</v>
      </c>
    </row>
    <row r="22" spans="1:6" x14ac:dyDescent="0.35">
      <c r="A22" s="17" t="s">
        <v>58</v>
      </c>
      <c r="B22" s="18">
        <v>207</v>
      </c>
      <c r="C22" s="18">
        <v>14</v>
      </c>
      <c r="D22" s="18">
        <v>257</v>
      </c>
      <c r="E22" s="18">
        <v>358</v>
      </c>
      <c r="F22" s="18">
        <v>466</v>
      </c>
    </row>
    <row r="23" spans="1:6" x14ac:dyDescent="0.35">
      <c r="A23" s="17" t="s">
        <v>59</v>
      </c>
      <c r="B23" s="18">
        <v>1797</v>
      </c>
      <c r="C23" s="18">
        <v>2034</v>
      </c>
      <c r="D23" s="18">
        <v>2029</v>
      </c>
      <c r="E23" s="18">
        <v>2477</v>
      </c>
      <c r="F23" s="18">
        <v>2843</v>
      </c>
    </row>
    <row r="24" spans="1:6" ht="15" thickBot="1" x14ac:dyDescent="0.4">
      <c r="A24" s="7" t="s">
        <v>60</v>
      </c>
      <c r="B24" s="20">
        <f>B15+B16+B17+B18+B19+B20+B21+B22+B23</f>
        <v>9129</v>
      </c>
      <c r="C24" s="20">
        <f>C15+C16+C17+C18+C19+C20+C21+C22+C23</f>
        <v>12603</v>
      </c>
      <c r="D24" s="20">
        <f>D15+D16+D17+D18+D19+D20+D21+D22+D23</f>
        <v>12312</v>
      </c>
      <c r="E24" s="20">
        <f>E15+E16+E17+E18+E19+E20+E21+E22+E23</f>
        <v>12833</v>
      </c>
      <c r="F24" s="20">
        <f>F15+F16+F17+F18+F19+F20+F21+F22+F23</f>
        <v>13324</v>
      </c>
    </row>
    <row r="25" spans="1:6" ht="15" thickTop="1" x14ac:dyDescent="0.35"/>
    <row r="26" spans="1:6" x14ac:dyDescent="0.35">
      <c r="A26" s="24" t="s">
        <v>61</v>
      </c>
      <c r="B26" s="24"/>
      <c r="C26" s="24"/>
      <c r="D26" s="24"/>
      <c r="E26" s="24"/>
      <c r="F26" s="24"/>
    </row>
    <row r="27" spans="1:6" x14ac:dyDescent="0.35">
      <c r="A27" s="24" t="s">
        <v>62</v>
      </c>
      <c r="B27" s="24"/>
      <c r="C27" s="24"/>
      <c r="D27" s="24"/>
      <c r="E27" s="24"/>
      <c r="F27" s="24"/>
    </row>
    <row r="28" spans="1:6" x14ac:dyDescent="0.35">
      <c r="A28" s="17" t="s">
        <v>63</v>
      </c>
      <c r="B28" s="18">
        <v>260</v>
      </c>
      <c r="C28" s="18">
        <v>10</v>
      </c>
      <c r="D28" s="18">
        <v>660</v>
      </c>
      <c r="E28" s="18">
        <v>751</v>
      </c>
      <c r="F28" s="18">
        <v>456</v>
      </c>
    </row>
    <row r="29" spans="1:6" x14ac:dyDescent="0.35">
      <c r="A29" s="17" t="s">
        <v>64</v>
      </c>
      <c r="B29" s="18">
        <v>102</v>
      </c>
      <c r="C29" s="18">
        <v>523</v>
      </c>
      <c r="D29" s="18">
        <v>500</v>
      </c>
      <c r="E29" s="18">
        <v>493</v>
      </c>
      <c r="F29" s="18">
        <v>475</v>
      </c>
    </row>
    <row r="30" spans="1:6" x14ac:dyDescent="0.35">
      <c r="A30" s="17" t="s">
        <v>65</v>
      </c>
      <c r="B30" s="18">
        <v>200</v>
      </c>
      <c r="C30" s="18">
        <v>299</v>
      </c>
      <c r="D30" s="18">
        <v>415</v>
      </c>
      <c r="E30" s="18">
        <v>468</v>
      </c>
      <c r="F30" s="18">
        <v>565</v>
      </c>
    </row>
    <row r="31" spans="1:6" x14ac:dyDescent="0.35">
      <c r="A31" s="17" t="s">
        <v>66</v>
      </c>
      <c r="B31" s="18">
        <v>282</v>
      </c>
      <c r="C31" s="18">
        <v>1178</v>
      </c>
      <c r="D31" s="18">
        <v>1438</v>
      </c>
      <c r="E31" s="18">
        <v>1598</v>
      </c>
      <c r="F31" s="18">
        <v>1553</v>
      </c>
    </row>
    <row r="32" spans="1:6" x14ac:dyDescent="0.35">
      <c r="A32" s="17" t="s">
        <v>67</v>
      </c>
      <c r="B32" s="18">
        <v>111</v>
      </c>
      <c r="C32" s="18">
        <v>187</v>
      </c>
      <c r="D32" s="18">
        <v>235</v>
      </c>
      <c r="E32" s="18">
        <v>210</v>
      </c>
      <c r="F32" s="18">
        <v>192</v>
      </c>
    </row>
    <row r="33" spans="1:6" x14ac:dyDescent="0.35">
      <c r="A33" s="17" t="s">
        <v>68</v>
      </c>
      <c r="B33" s="18">
        <v>29</v>
      </c>
      <c r="C33" s="18">
        <v>35</v>
      </c>
      <c r="D33" s="18">
        <v>39</v>
      </c>
      <c r="E33" s="18">
        <v>41</v>
      </c>
      <c r="F33" s="18">
        <v>33</v>
      </c>
    </row>
    <row r="34" spans="1:6" x14ac:dyDescent="0.35">
      <c r="A34" s="17" t="s">
        <v>69</v>
      </c>
      <c r="B34" s="18">
        <v>0</v>
      </c>
      <c r="C34" s="18">
        <v>0</v>
      </c>
      <c r="D34" s="18">
        <v>0</v>
      </c>
      <c r="E34" s="18">
        <v>17</v>
      </c>
      <c r="F34" s="18">
        <v>0</v>
      </c>
    </row>
    <row r="35" spans="1:6" x14ac:dyDescent="0.35">
      <c r="A35" s="7" t="s">
        <v>70</v>
      </c>
      <c r="B35" s="19">
        <f>B28+B29+B30+B31+B32+B33+B34</f>
        <v>984</v>
      </c>
      <c r="C35" s="19">
        <f>C28+C29+C30+C31+C32+C33+C34</f>
        <v>2232</v>
      </c>
      <c r="D35" s="19">
        <f>D28+D29+D30+D31+D32+D33+D34</f>
        <v>3287</v>
      </c>
      <c r="E35" s="19">
        <f>E28+E29+E30+E31+E32+E33+E34</f>
        <v>3578</v>
      </c>
      <c r="F35" s="19">
        <f>F28+F29+F30+F31+F32+F33+F34</f>
        <v>3274</v>
      </c>
    </row>
    <row r="36" spans="1:6" x14ac:dyDescent="0.35">
      <c r="A36" s="17" t="s">
        <v>71</v>
      </c>
      <c r="B36" s="18">
        <v>2984</v>
      </c>
      <c r="C36" s="18">
        <v>3968</v>
      </c>
      <c r="D36" s="18">
        <v>2453</v>
      </c>
      <c r="E36" s="18">
        <v>2305</v>
      </c>
      <c r="F36" s="18">
        <v>3326</v>
      </c>
    </row>
    <row r="37" spans="1:6" x14ac:dyDescent="0.35">
      <c r="A37" s="17" t="s">
        <v>72</v>
      </c>
      <c r="B37" s="18">
        <v>659</v>
      </c>
      <c r="C37" s="18">
        <v>1349</v>
      </c>
      <c r="D37" s="18">
        <v>1495</v>
      </c>
      <c r="E37" s="18">
        <v>1759</v>
      </c>
      <c r="F37" s="18">
        <v>843</v>
      </c>
    </row>
    <row r="38" spans="1:6" x14ac:dyDescent="0.35">
      <c r="A38" s="17" t="s">
        <v>73</v>
      </c>
      <c r="B38" s="18">
        <v>377</v>
      </c>
      <c r="C38" s="18">
        <v>349</v>
      </c>
      <c r="D38" s="18">
        <v>298</v>
      </c>
      <c r="E38" s="18">
        <v>273</v>
      </c>
      <c r="F38" s="18">
        <v>245</v>
      </c>
    </row>
    <row r="39" spans="1:6" x14ac:dyDescent="0.35">
      <c r="A39" s="17" t="s">
        <v>74</v>
      </c>
      <c r="B39" s="18">
        <v>911</v>
      </c>
      <c r="C39" s="18">
        <v>1139</v>
      </c>
      <c r="D39" s="18">
        <v>1077</v>
      </c>
      <c r="E39" s="18">
        <v>1351</v>
      </c>
      <c r="F39" s="18">
        <v>1810</v>
      </c>
    </row>
    <row r="40" spans="1:6" x14ac:dyDescent="0.35">
      <c r="A40" s="7" t="s">
        <v>75</v>
      </c>
      <c r="B40" s="19">
        <f>B35+B36+B37+B38+B39</f>
        <v>5915</v>
      </c>
      <c r="C40" s="19">
        <f>C35+C36+C37+C38+C39</f>
        <v>9037</v>
      </c>
      <c r="D40" s="19">
        <f>D35+D36+D37+D38+D39</f>
        <v>8610</v>
      </c>
      <c r="E40" s="19">
        <f>E35+E36+E37+E38+E39</f>
        <v>9266</v>
      </c>
      <c r="F40" s="19">
        <f>F35+F36+F37+F38+F39</f>
        <v>9498</v>
      </c>
    </row>
    <row r="42" spans="1:6" x14ac:dyDescent="0.35">
      <c r="A42" s="24" t="s">
        <v>76</v>
      </c>
      <c r="B42" s="24"/>
      <c r="C42" s="24"/>
      <c r="D42" s="24"/>
      <c r="E42" s="24"/>
      <c r="F42" s="24"/>
    </row>
    <row r="43" spans="1:6" x14ac:dyDescent="0.35">
      <c r="A43" s="17" t="s">
        <v>77</v>
      </c>
      <c r="B43" s="18">
        <v>0</v>
      </c>
      <c r="C43" s="18">
        <v>0</v>
      </c>
      <c r="D43" s="18">
        <v>0</v>
      </c>
      <c r="E43" s="18">
        <v>0</v>
      </c>
      <c r="F43" s="18">
        <v>0</v>
      </c>
    </row>
    <row r="44" spans="1:6" x14ac:dyDescent="0.35">
      <c r="A44" s="17" t="s">
        <v>78</v>
      </c>
      <c r="B44" s="18">
        <v>1</v>
      </c>
      <c r="C44" s="18">
        <v>1</v>
      </c>
      <c r="D44" s="18">
        <v>1</v>
      </c>
      <c r="E44" s="18">
        <v>1</v>
      </c>
      <c r="F44" s="18">
        <v>1</v>
      </c>
    </row>
    <row r="45" spans="1:6" x14ac:dyDescent="0.35">
      <c r="A45" s="17" t="s">
        <v>79</v>
      </c>
      <c r="B45" s="18">
        <v>13</v>
      </c>
      <c r="C45" s="18">
        <v>640</v>
      </c>
      <c r="D45" s="18">
        <v>318</v>
      </c>
      <c r="E45" s="18">
        <v>0</v>
      </c>
      <c r="F45" s="18">
        <v>0</v>
      </c>
    </row>
    <row r="46" spans="1:6" x14ac:dyDescent="0.35">
      <c r="A46" s="17" t="s">
        <v>80</v>
      </c>
      <c r="B46" s="18">
        <v>3389</v>
      </c>
      <c r="C46" s="18">
        <v>3167</v>
      </c>
      <c r="D46" s="18">
        <v>3622</v>
      </c>
      <c r="E46" s="18">
        <v>3738</v>
      </c>
      <c r="F46" s="18">
        <v>3815</v>
      </c>
    </row>
    <row r="47" spans="1:6" x14ac:dyDescent="0.35">
      <c r="A47" s="17" t="s">
        <v>81</v>
      </c>
      <c r="B47" s="18">
        <v>-192</v>
      </c>
      <c r="C47" s="18">
        <v>-245</v>
      </c>
      <c r="D47" s="18">
        <v>-242</v>
      </c>
      <c r="E47" s="18">
        <v>-175</v>
      </c>
      <c r="F47" s="18">
        <v>-269</v>
      </c>
    </row>
    <row r="48" spans="1:6" x14ac:dyDescent="0.35">
      <c r="A48" s="7" t="s">
        <v>82</v>
      </c>
      <c r="B48" s="19">
        <f>B43+B44+B45+B46+B47</f>
        <v>3211</v>
      </c>
      <c r="C48" s="19">
        <f>C43+C44+C45+C46+C47</f>
        <v>3563</v>
      </c>
      <c r="D48" s="19">
        <f>D43+D44+D45+D46+D47</f>
        <v>3699</v>
      </c>
      <c r="E48" s="19">
        <f>E43+E44+E45+E46+E47</f>
        <v>3564</v>
      </c>
      <c r="F48" s="19">
        <f>F43+F44+F45+F46+F47</f>
        <v>3547</v>
      </c>
    </row>
    <row r="49" spans="1:6" x14ac:dyDescent="0.35">
      <c r="A49" s="17" t="s">
        <v>83</v>
      </c>
      <c r="B49" s="18">
        <v>3</v>
      </c>
      <c r="C49" s="18">
        <v>3</v>
      </c>
      <c r="D49" s="18">
        <v>3</v>
      </c>
      <c r="E49" s="18">
        <v>3</v>
      </c>
      <c r="F49" s="18">
        <v>279</v>
      </c>
    </row>
    <row r="50" spans="1:6" x14ac:dyDescent="0.35">
      <c r="A50" s="7" t="s">
        <v>84</v>
      </c>
      <c r="B50" s="19">
        <f>B48+B49</f>
        <v>3214</v>
      </c>
      <c r="C50" s="19">
        <f>C48+C49</f>
        <v>3566</v>
      </c>
      <c r="D50" s="19">
        <f>D48+D49</f>
        <v>3702</v>
      </c>
      <c r="E50" s="19">
        <f>E48+E49</f>
        <v>3567</v>
      </c>
      <c r="F50" s="19">
        <f>F48+F49</f>
        <v>3826</v>
      </c>
    </row>
    <row r="52" spans="1:6" ht="15" thickBot="1" x14ac:dyDescent="0.4">
      <c r="A52" s="7" t="s">
        <v>85</v>
      </c>
      <c r="B52" s="20">
        <f>B40+B50</f>
        <v>9129</v>
      </c>
      <c r="C52" s="20">
        <f>C40+C50</f>
        <v>12603</v>
      </c>
      <c r="D52" s="20">
        <f>D40+D50</f>
        <v>12312</v>
      </c>
      <c r="E52" s="20">
        <f>E40+E50</f>
        <v>12833</v>
      </c>
      <c r="F52" s="20">
        <f>F40+F50</f>
        <v>13324</v>
      </c>
    </row>
    <row r="53" spans="1:6" ht="15" thickTop="1" x14ac:dyDescent="0.35"/>
  </sheetData>
  <mergeCells count="7">
    <mergeCell ref="A26:F26"/>
    <mergeCell ref="A27:F27"/>
    <mergeCell ref="A42:F42"/>
    <mergeCell ref="A1:F1"/>
    <mergeCell ref="A2:F2"/>
    <mergeCell ref="A5:F5"/>
    <mergeCell ref="A6:F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413C9-F3D3-4E32-AC0F-6BEFE22E1AA5}">
  <dimension ref="A1:F74"/>
  <sheetViews>
    <sheetView tabSelected="1" workbookViewId="0">
      <selection activeCell="A19" sqref="A19"/>
    </sheetView>
  </sheetViews>
  <sheetFormatPr defaultRowHeight="14.5" x14ac:dyDescent="0.35"/>
  <cols>
    <col min="1" max="1" width="68" customWidth="1"/>
    <col min="2" max="6" width="12" customWidth="1"/>
  </cols>
  <sheetData>
    <row r="1" spans="1:6" ht="18" x14ac:dyDescent="0.35">
      <c r="A1" s="21" t="s">
        <v>0</v>
      </c>
      <c r="B1" s="21"/>
      <c r="C1" s="21"/>
      <c r="D1" s="21"/>
      <c r="E1" s="21"/>
      <c r="F1" s="21"/>
    </row>
    <row r="2" spans="1:6" x14ac:dyDescent="0.35">
      <c r="A2" s="22" t="s">
        <v>86</v>
      </c>
      <c r="B2" s="22"/>
      <c r="C2" s="22"/>
      <c r="D2" s="22"/>
      <c r="E2" s="22"/>
      <c r="F2" s="22"/>
    </row>
    <row r="3" spans="1:6" x14ac:dyDescent="0.35">
      <c r="A3" s="23" t="s">
        <v>87</v>
      </c>
      <c r="B3" s="23"/>
      <c r="C3" s="23"/>
      <c r="D3" s="23"/>
      <c r="E3" s="23"/>
      <c r="F3" s="23"/>
    </row>
    <row r="5" spans="1:6" x14ac:dyDescent="0.35">
      <c r="A5" s="1"/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</row>
    <row r="6" spans="1:6" x14ac:dyDescent="0.35">
      <c r="A6" s="26" t="s">
        <v>88</v>
      </c>
      <c r="B6" s="27"/>
      <c r="C6" s="27"/>
      <c r="D6" s="27"/>
      <c r="E6" s="27"/>
      <c r="F6" s="27"/>
    </row>
    <row r="7" spans="1:6" x14ac:dyDescent="0.35">
      <c r="A7" s="7" t="s">
        <v>36</v>
      </c>
      <c r="B7" s="8">
        <v>-703</v>
      </c>
      <c r="C7" s="8">
        <v>-222</v>
      </c>
      <c r="D7" s="8">
        <v>455</v>
      </c>
      <c r="E7" s="8">
        <v>220</v>
      </c>
      <c r="F7" s="8">
        <v>1296</v>
      </c>
    </row>
    <row r="8" spans="1:6" x14ac:dyDescent="0.35">
      <c r="A8" s="7" t="s">
        <v>89</v>
      </c>
    </row>
    <row r="9" spans="1:6" x14ac:dyDescent="0.35">
      <c r="A9" s="5" t="s">
        <v>90</v>
      </c>
      <c r="B9" s="6">
        <v>36</v>
      </c>
      <c r="C9" s="6">
        <v>-414</v>
      </c>
      <c r="D9" s="6">
        <v>-263</v>
      </c>
      <c r="E9" s="6">
        <v>-18</v>
      </c>
      <c r="F9" s="6">
        <v>-1245</v>
      </c>
    </row>
    <row r="10" spans="1:6" x14ac:dyDescent="0.35">
      <c r="A10" s="5" t="s">
        <v>22</v>
      </c>
      <c r="B10" s="6">
        <v>310</v>
      </c>
      <c r="C10" s="6">
        <v>310</v>
      </c>
      <c r="D10" s="6">
        <v>426</v>
      </c>
      <c r="E10" s="6">
        <v>397</v>
      </c>
      <c r="F10" s="6">
        <v>333</v>
      </c>
    </row>
    <row r="11" spans="1:6" x14ac:dyDescent="0.35">
      <c r="A11" s="5" t="s">
        <v>91</v>
      </c>
      <c r="B11" s="6">
        <v>-1</v>
      </c>
      <c r="C11" s="6"/>
      <c r="D11" s="6"/>
      <c r="E11" s="6"/>
      <c r="F11" s="6"/>
    </row>
    <row r="12" spans="1:6" x14ac:dyDescent="0.35">
      <c r="A12" s="5" t="s">
        <v>92</v>
      </c>
      <c r="B12" s="6"/>
      <c r="C12" s="6"/>
      <c r="D12" s="6">
        <v>9</v>
      </c>
      <c r="E12" s="6"/>
      <c r="F12" s="6"/>
    </row>
    <row r="13" spans="1:6" x14ac:dyDescent="0.35">
      <c r="A13" s="5" t="s">
        <v>93</v>
      </c>
      <c r="B13" s="6"/>
      <c r="C13" s="6"/>
      <c r="D13" s="6"/>
      <c r="E13" s="6">
        <v>9</v>
      </c>
      <c r="F13" s="6">
        <v>-39</v>
      </c>
    </row>
    <row r="14" spans="1:6" x14ac:dyDescent="0.35">
      <c r="A14" s="5" t="s">
        <v>94</v>
      </c>
      <c r="B14" s="6">
        <v>28</v>
      </c>
      <c r="C14" s="6">
        <v>59</v>
      </c>
      <c r="D14" s="6">
        <v>61</v>
      </c>
      <c r="E14" s="6">
        <v>75</v>
      </c>
      <c r="F14" s="6">
        <v>64</v>
      </c>
    </row>
    <row r="15" spans="1:6" x14ac:dyDescent="0.35">
      <c r="A15" s="5" t="s">
        <v>95</v>
      </c>
      <c r="B15" s="6">
        <v>31</v>
      </c>
      <c r="C15" s="6">
        <v>27</v>
      </c>
      <c r="D15" s="6">
        <v>35</v>
      </c>
      <c r="E15" s="6">
        <v>42</v>
      </c>
      <c r="F15" s="6">
        <v>36</v>
      </c>
    </row>
    <row r="16" spans="1:6" x14ac:dyDescent="0.35">
      <c r="A16" s="5" t="s">
        <v>96</v>
      </c>
      <c r="B16" s="6">
        <v>-59</v>
      </c>
      <c r="C16" s="6">
        <v>200</v>
      </c>
      <c r="D16" s="6">
        <v>-259</v>
      </c>
      <c r="E16" s="6">
        <v>-125</v>
      </c>
      <c r="F16" s="6">
        <v>-123</v>
      </c>
    </row>
    <row r="17" spans="1:6" x14ac:dyDescent="0.35">
      <c r="A17" s="5" t="s">
        <v>32</v>
      </c>
      <c r="B17" s="6">
        <v>62</v>
      </c>
      <c r="C17" s="6">
        <v>8</v>
      </c>
      <c r="D17" s="6">
        <v>38</v>
      </c>
      <c r="E17" s="6">
        <v>30</v>
      </c>
      <c r="F17" s="6">
        <v>213</v>
      </c>
    </row>
    <row r="18" spans="1:6" x14ac:dyDescent="0.35">
      <c r="A18" s="5" t="s">
        <v>97</v>
      </c>
      <c r="B18" s="6">
        <v>70</v>
      </c>
      <c r="C18" s="6">
        <v>-28</v>
      </c>
      <c r="D18" s="6">
        <v>-5</v>
      </c>
      <c r="E18" s="6">
        <v>1</v>
      </c>
      <c r="F18" s="6">
        <v>-31</v>
      </c>
    </row>
    <row r="19" spans="1:6" x14ac:dyDescent="0.35">
      <c r="A19" s="5" t="s">
        <v>15</v>
      </c>
      <c r="B19" s="6">
        <v>30</v>
      </c>
      <c r="C19" s="6">
        <v>35</v>
      </c>
      <c r="D19" s="6">
        <v>31</v>
      </c>
      <c r="E19" s="6">
        <v>47</v>
      </c>
      <c r="F19" s="6">
        <v>69</v>
      </c>
    </row>
    <row r="20" spans="1:6" x14ac:dyDescent="0.35">
      <c r="A20" s="5" t="s">
        <v>98</v>
      </c>
      <c r="B20" s="6">
        <v>13</v>
      </c>
      <c r="C20" s="6">
        <v>-14</v>
      </c>
      <c r="D20" s="6">
        <v>55</v>
      </c>
      <c r="E20" s="6">
        <v>-36</v>
      </c>
      <c r="F20" s="6">
        <v>-53</v>
      </c>
    </row>
    <row r="21" spans="1:6" x14ac:dyDescent="0.35">
      <c r="A21" s="5" t="s">
        <v>99</v>
      </c>
      <c r="B21" s="6">
        <v>3</v>
      </c>
      <c r="C21" s="6"/>
      <c r="D21" s="6">
        <v>16</v>
      </c>
      <c r="E21" s="6">
        <v>9</v>
      </c>
      <c r="F21" s="6"/>
    </row>
    <row r="22" spans="1:6" x14ac:dyDescent="0.35">
      <c r="A22" s="5" t="s">
        <v>100</v>
      </c>
      <c r="B22" s="6"/>
      <c r="C22" s="6"/>
      <c r="D22" s="6"/>
      <c r="E22" s="6"/>
      <c r="F22" s="6">
        <v>-153</v>
      </c>
    </row>
    <row r="23" spans="1:6" x14ac:dyDescent="0.35">
      <c r="A23" s="5" t="s">
        <v>101</v>
      </c>
      <c r="B23" s="6">
        <v>-27</v>
      </c>
      <c r="C23" s="6">
        <v>-34</v>
      </c>
      <c r="D23" s="6">
        <v>-92</v>
      </c>
      <c r="E23" s="6">
        <v>-54</v>
      </c>
      <c r="F23" s="6">
        <v>78</v>
      </c>
    </row>
    <row r="24" spans="1:6" x14ac:dyDescent="0.35">
      <c r="A24" s="7" t="s">
        <v>102</v>
      </c>
    </row>
    <row r="25" spans="1:6" x14ac:dyDescent="0.35">
      <c r="A25" s="5" t="s">
        <v>103</v>
      </c>
      <c r="B25" s="6">
        <v>133</v>
      </c>
      <c r="C25" s="6">
        <v>-85</v>
      </c>
      <c r="D25" s="6">
        <v>-209</v>
      </c>
      <c r="E25" s="6">
        <v>0</v>
      </c>
      <c r="F25" s="6">
        <v>-15</v>
      </c>
    </row>
    <row r="26" spans="1:6" x14ac:dyDescent="0.35">
      <c r="A26" s="5" t="s">
        <v>104</v>
      </c>
      <c r="B26" s="6">
        <v>-241</v>
      </c>
      <c r="C26" s="6">
        <v>255</v>
      </c>
      <c r="D26" s="6">
        <v>2</v>
      </c>
      <c r="E26" s="6">
        <v>-24</v>
      </c>
      <c r="F26" s="6">
        <v>65</v>
      </c>
    </row>
    <row r="27" spans="1:6" x14ac:dyDescent="0.35">
      <c r="A27" s="5" t="s">
        <v>105</v>
      </c>
      <c r="B27" s="6"/>
      <c r="C27" s="6">
        <v>-54</v>
      </c>
      <c r="D27" s="6">
        <v>-114</v>
      </c>
      <c r="E27" s="6">
        <v>-66</v>
      </c>
      <c r="F27" s="6">
        <v>-116</v>
      </c>
    </row>
    <row r="28" spans="1:6" x14ac:dyDescent="0.35">
      <c r="A28" s="5" t="s">
        <v>106</v>
      </c>
      <c r="B28" s="6"/>
      <c r="C28" s="6"/>
      <c r="D28" s="6">
        <v>-110</v>
      </c>
      <c r="E28" s="6">
        <v>-92</v>
      </c>
      <c r="F28" s="6">
        <v>-6</v>
      </c>
    </row>
    <row r="29" spans="1:6" x14ac:dyDescent="0.35">
      <c r="A29" s="5" t="s">
        <v>107</v>
      </c>
      <c r="B29" s="6">
        <v>-249</v>
      </c>
      <c r="C29" s="6">
        <v>87</v>
      </c>
      <c r="D29" s="6">
        <v>96</v>
      </c>
      <c r="E29" s="6">
        <v>-29</v>
      </c>
      <c r="F29" s="6">
        <v>56</v>
      </c>
    </row>
    <row r="30" spans="1:6" x14ac:dyDescent="0.35">
      <c r="A30" s="5" t="s">
        <v>108</v>
      </c>
      <c r="B30" s="6">
        <v>73</v>
      </c>
      <c r="C30" s="6">
        <v>213</v>
      </c>
      <c r="D30" s="6">
        <v>491</v>
      </c>
      <c r="E30" s="6">
        <v>492</v>
      </c>
      <c r="F30" s="6">
        <v>48</v>
      </c>
    </row>
    <row r="31" spans="1:6" x14ac:dyDescent="0.35">
      <c r="A31" s="5" t="s">
        <v>109</v>
      </c>
      <c r="B31" s="6"/>
      <c r="C31" s="6"/>
      <c r="D31" s="6"/>
      <c r="E31" s="6"/>
      <c r="F31" s="6">
        <v>203</v>
      </c>
    </row>
    <row r="32" spans="1:6" x14ac:dyDescent="0.35">
      <c r="A32" s="5" t="s">
        <v>110</v>
      </c>
      <c r="B32" s="6">
        <v>-23</v>
      </c>
      <c r="C32" s="6">
        <v>-25</v>
      </c>
      <c r="D32" s="6">
        <v>-35</v>
      </c>
      <c r="E32" s="6">
        <v>-43</v>
      </c>
      <c r="F32" s="6">
        <v>-35</v>
      </c>
    </row>
    <row r="33" spans="1:6" x14ac:dyDescent="0.35">
      <c r="A33" s="5" t="s">
        <v>111</v>
      </c>
      <c r="B33" s="6">
        <v>-47</v>
      </c>
      <c r="C33" s="6">
        <v>33</v>
      </c>
      <c r="D33" s="6">
        <v>46</v>
      </c>
      <c r="E33" s="6">
        <v>-22</v>
      </c>
      <c r="F33" s="6">
        <v>-6</v>
      </c>
    </row>
    <row r="34" spans="1:6" x14ac:dyDescent="0.35">
      <c r="A34" s="5" t="s">
        <v>112</v>
      </c>
      <c r="B34" s="6">
        <v>-27</v>
      </c>
      <c r="C34" s="6">
        <v>-25</v>
      </c>
      <c r="D34" s="6"/>
      <c r="E34" s="6">
        <v>-13</v>
      </c>
      <c r="F34" s="6">
        <v>-6</v>
      </c>
    </row>
    <row r="35" spans="1:6" x14ac:dyDescent="0.35">
      <c r="A35" s="5" t="s">
        <v>113</v>
      </c>
      <c r="B35" s="6">
        <v>-23</v>
      </c>
      <c r="C35" s="6">
        <v>-11</v>
      </c>
      <c r="D35" s="6"/>
      <c r="E35" s="6"/>
      <c r="F35" s="6"/>
    </row>
    <row r="36" spans="1:6" x14ac:dyDescent="0.35">
      <c r="A36" s="28" t="s">
        <v>114</v>
      </c>
      <c r="B36" s="29">
        <f>B7+B9+B10+B11+B12+B13+B14+B15+B16+B17+B18+B19+B20+B21+B22+B23+B25+B26+B27+B28+B29+B30+B31+B32+B33+B34+B35</f>
        <v>-611</v>
      </c>
      <c r="C36" s="29">
        <f>C7+C9+C10+C11+C12+C13+C14+C15+C16+C17+C18+C19+C20+C21+C22+C23+C25+C26+C27+C28+C29+C30+C31+C32+C33+C34+C35</f>
        <v>315</v>
      </c>
      <c r="D36" s="29">
        <f>D7+D9+D10+D11+D12+D13+D14+D15+D16+D17+D18+D19+D20+D21+D22+D23+D25+D26+D27+D28+D29+D30+D31+D32+D33+D34+D35</f>
        <v>674</v>
      </c>
      <c r="E36" s="29">
        <f>E7+E9+E10+E11+E12+E13+E14+E15+E16+E17+E18+E19+E20+E21+E22+E23+E25+E26+E27+E28+E29+E30+E31+E32+E33+E34+E35</f>
        <v>800</v>
      </c>
      <c r="F36" s="29">
        <f>F7+F9+F10+F11+F12+F13+F14+F15+F16+F17+F18+F19+F20+F21+F22+F23+F25+F26+F27+F28+F29+F30+F31+F32+F33+F34+F35</f>
        <v>633</v>
      </c>
    </row>
    <row r="38" spans="1:6" x14ac:dyDescent="0.35">
      <c r="A38" s="26" t="s">
        <v>115</v>
      </c>
      <c r="B38" s="27"/>
      <c r="C38" s="27"/>
      <c r="D38" s="27"/>
      <c r="E38" s="27"/>
      <c r="F38" s="27"/>
    </row>
    <row r="39" spans="1:6" x14ac:dyDescent="0.35">
      <c r="A39" s="5" t="s">
        <v>116</v>
      </c>
      <c r="B39" s="6">
        <v>-1143</v>
      </c>
      <c r="C39" s="6">
        <v>-793</v>
      </c>
      <c r="D39" s="6">
        <v>-952</v>
      </c>
      <c r="E39" s="6">
        <v>-483</v>
      </c>
      <c r="F39" s="6">
        <v>-1775</v>
      </c>
    </row>
    <row r="40" spans="1:6" x14ac:dyDescent="0.35">
      <c r="A40" s="5" t="s">
        <v>117</v>
      </c>
      <c r="B40" s="6">
        <v>542</v>
      </c>
      <c r="C40" s="6">
        <v>1240</v>
      </c>
      <c r="D40" s="6">
        <v>1060</v>
      </c>
      <c r="E40" s="6">
        <v>576</v>
      </c>
      <c r="F40" s="6">
        <v>1338</v>
      </c>
    </row>
    <row r="41" spans="1:6" x14ac:dyDescent="0.35">
      <c r="A41" s="5" t="s">
        <v>118</v>
      </c>
      <c r="B41" s="6">
        <v>-65</v>
      </c>
      <c r="C41" s="6">
        <v>-29</v>
      </c>
      <c r="D41" s="6">
        <v>-8</v>
      </c>
      <c r="E41" s="6">
        <v>-43</v>
      </c>
      <c r="F41" s="6">
        <v>-88</v>
      </c>
    </row>
    <row r="42" spans="1:6" x14ac:dyDescent="0.35">
      <c r="A42" s="5" t="s">
        <v>119</v>
      </c>
      <c r="B42" s="6">
        <v>5</v>
      </c>
      <c r="C42" s="6">
        <v>98</v>
      </c>
      <c r="D42" s="6">
        <v>54</v>
      </c>
      <c r="E42" s="6">
        <v>7</v>
      </c>
      <c r="F42" s="6">
        <v>62</v>
      </c>
    </row>
    <row r="43" spans="1:6" x14ac:dyDescent="0.35">
      <c r="A43" s="5" t="s">
        <v>120</v>
      </c>
      <c r="B43" s="6"/>
      <c r="C43" s="6">
        <v>-2916</v>
      </c>
      <c r="D43" s="6">
        <v>-174</v>
      </c>
      <c r="E43" s="6">
        <v>-175</v>
      </c>
      <c r="F43" s="6">
        <v>-609</v>
      </c>
    </row>
    <row r="44" spans="1:6" x14ac:dyDescent="0.35">
      <c r="A44" s="5" t="s">
        <v>121</v>
      </c>
      <c r="B44" s="6">
        <v>-122</v>
      </c>
      <c r="C44" s="6">
        <v>-111</v>
      </c>
      <c r="D44" s="6">
        <v>-201</v>
      </c>
      <c r="E44" s="6">
        <v>-198</v>
      </c>
      <c r="F44" s="6">
        <v>-170</v>
      </c>
    </row>
    <row r="45" spans="1:6" x14ac:dyDescent="0.35">
      <c r="A45" s="5" t="s">
        <v>122</v>
      </c>
      <c r="B45" s="6">
        <v>-32</v>
      </c>
      <c r="C45" s="6">
        <v>-21</v>
      </c>
      <c r="D45" s="6">
        <v>-25</v>
      </c>
      <c r="E45" s="6">
        <v>-43</v>
      </c>
      <c r="F45" s="6">
        <v>-136</v>
      </c>
    </row>
    <row r="46" spans="1:6" x14ac:dyDescent="0.35">
      <c r="A46" s="5" t="s">
        <v>123</v>
      </c>
      <c r="B46" s="6"/>
      <c r="C46" s="6">
        <v>7</v>
      </c>
      <c r="D46" s="6">
        <v>17</v>
      </c>
      <c r="E46" s="6">
        <v>1</v>
      </c>
      <c r="F46" s="6">
        <v>51</v>
      </c>
    </row>
    <row r="47" spans="1:6" x14ac:dyDescent="0.35">
      <c r="A47" s="5" t="s">
        <v>124</v>
      </c>
      <c r="B47" s="6">
        <v>85</v>
      </c>
      <c r="C47" s="6">
        <v>758</v>
      </c>
      <c r="D47" s="6">
        <v>625</v>
      </c>
      <c r="E47" s="6">
        <v>-10</v>
      </c>
      <c r="F47" s="6">
        <v>1421</v>
      </c>
    </row>
    <row r="48" spans="1:6" x14ac:dyDescent="0.35">
      <c r="A48" s="5" t="s">
        <v>125</v>
      </c>
      <c r="B48" s="6">
        <v>-6</v>
      </c>
      <c r="C48" s="6">
        <v>-5</v>
      </c>
      <c r="D48" s="6">
        <v>20</v>
      </c>
      <c r="E48" s="6">
        <v>3</v>
      </c>
      <c r="F48" s="6">
        <v>-13</v>
      </c>
    </row>
    <row r="49" spans="1:6" x14ac:dyDescent="0.35">
      <c r="A49" s="28" t="s">
        <v>126</v>
      </c>
      <c r="B49" s="29">
        <f>B39+B40+B41+B42+B43+B44+B45+B46+B47+B48</f>
        <v>-736</v>
      </c>
      <c r="C49" s="29">
        <f>C39+C40+C41+C42+C43+C44+C45+C46+C47+C48</f>
        <v>-1772</v>
      </c>
      <c r="D49" s="29">
        <f>D39+D40+D41+D42+D43+D44+D45+D46+D47+D48</f>
        <v>416</v>
      </c>
      <c r="E49" s="29">
        <f>E39+E40+E41+E42+E43+E44+E45+E46+E47+E48</f>
        <v>-365</v>
      </c>
      <c r="F49" s="29">
        <f>F39+F40+F41+F42+F43+F44+F45+F46+F47+F48</f>
        <v>81</v>
      </c>
    </row>
    <row r="51" spans="1:6" x14ac:dyDescent="0.35">
      <c r="A51" s="26" t="s">
        <v>127</v>
      </c>
      <c r="B51" s="27"/>
      <c r="C51" s="27"/>
      <c r="D51" s="27"/>
      <c r="E51" s="27"/>
      <c r="F51" s="27"/>
    </row>
    <row r="52" spans="1:6" x14ac:dyDescent="0.35">
      <c r="A52" s="5" t="s">
        <v>128</v>
      </c>
      <c r="B52" s="6">
        <v>2035</v>
      </c>
      <c r="C52" s="6">
        <v>1949</v>
      </c>
      <c r="D52" s="6"/>
      <c r="E52" s="6">
        <v>596</v>
      </c>
      <c r="F52" s="6">
        <v>1424</v>
      </c>
    </row>
    <row r="53" spans="1:6" x14ac:dyDescent="0.35">
      <c r="A53" s="5" t="s">
        <v>129</v>
      </c>
      <c r="B53" s="6">
        <v>-406</v>
      </c>
      <c r="C53" s="6">
        <v>-1218</v>
      </c>
      <c r="D53" s="6">
        <v>-711</v>
      </c>
      <c r="E53" s="6">
        <v>-660</v>
      </c>
      <c r="F53" s="6">
        <v>-750</v>
      </c>
    </row>
    <row r="54" spans="1:6" x14ac:dyDescent="0.35">
      <c r="A54" s="5" t="s">
        <v>130</v>
      </c>
      <c r="B54" s="6">
        <v>-69</v>
      </c>
      <c r="C54" s="6"/>
      <c r="D54" s="6">
        <v>-369</v>
      </c>
      <c r="E54" s="6">
        <v>-453</v>
      </c>
      <c r="F54" s="6">
        <v>-1190</v>
      </c>
    </row>
    <row r="55" spans="1:6" x14ac:dyDescent="0.35">
      <c r="A55" s="5" t="s">
        <v>131</v>
      </c>
      <c r="B55" s="6"/>
      <c r="C55" s="6">
        <v>575</v>
      </c>
      <c r="D55" s="6"/>
      <c r="E55" s="6"/>
      <c r="F55" s="6"/>
    </row>
    <row r="56" spans="1:6" x14ac:dyDescent="0.35">
      <c r="A56" s="5" t="s">
        <v>132</v>
      </c>
      <c r="B56" s="6"/>
      <c r="C56" s="6"/>
      <c r="D56" s="6">
        <v>-8</v>
      </c>
      <c r="E56" s="6"/>
      <c r="F56" s="6"/>
    </row>
    <row r="57" spans="1:6" x14ac:dyDescent="0.35">
      <c r="A57" s="5" t="s">
        <v>133</v>
      </c>
      <c r="B57" s="6">
        <v>-20</v>
      </c>
      <c r="C57" s="6"/>
      <c r="D57" s="6"/>
      <c r="E57" s="6">
        <v>-47</v>
      </c>
      <c r="F57" s="6">
        <v>-60</v>
      </c>
    </row>
    <row r="58" spans="1:6" x14ac:dyDescent="0.35">
      <c r="A58" s="5" t="s">
        <v>134</v>
      </c>
      <c r="B58" s="6"/>
      <c r="C58" s="6"/>
      <c r="D58" s="6"/>
      <c r="E58" s="6"/>
      <c r="F58" s="6">
        <v>-43</v>
      </c>
    </row>
    <row r="59" spans="1:6" x14ac:dyDescent="0.35">
      <c r="A59" s="5" t="s">
        <v>135</v>
      </c>
      <c r="B59" s="6">
        <v>-15</v>
      </c>
      <c r="C59" s="6">
        <v>-18</v>
      </c>
      <c r="D59" s="6">
        <v>-18</v>
      </c>
      <c r="E59" s="6">
        <v>-14</v>
      </c>
      <c r="F59" s="6">
        <v>1</v>
      </c>
    </row>
    <row r="60" spans="1:6" x14ac:dyDescent="0.35">
      <c r="A60" s="28" t="s">
        <v>136</v>
      </c>
      <c r="B60" s="29">
        <f>B52+B53+B54+B55+B56+B57+B58+B59</f>
        <v>1525</v>
      </c>
      <c r="C60" s="29">
        <f>C52+C53+C54+C55+C56+C57+C58+C59</f>
        <v>1288</v>
      </c>
      <c r="D60" s="29">
        <f>D52+D53+D54+D55+D56+D57+D58+D59</f>
        <v>-1106</v>
      </c>
      <c r="E60" s="29">
        <f>E52+E53+E54+E55+E56+E57+E58+E59</f>
        <v>-578</v>
      </c>
      <c r="F60" s="29">
        <f>F52+F53+F54+F55+F56+F57+F58+F59</f>
        <v>-618</v>
      </c>
    </row>
    <row r="62" spans="1:6" x14ac:dyDescent="0.35">
      <c r="A62" s="5" t="s">
        <v>137</v>
      </c>
      <c r="B62" s="6">
        <v>-4</v>
      </c>
      <c r="C62" s="6">
        <v>-3</v>
      </c>
      <c r="D62" s="6">
        <v>18</v>
      </c>
      <c r="E62" s="6">
        <v>-2</v>
      </c>
      <c r="F62" s="6">
        <v>-3</v>
      </c>
    </row>
    <row r="63" spans="1:6" x14ac:dyDescent="0.35">
      <c r="A63" s="11" t="s">
        <v>138</v>
      </c>
      <c r="B63" s="12">
        <f>B36+B49+B60+B62</f>
        <v>174</v>
      </c>
      <c r="C63" s="12">
        <f>C36+C49+C60+C62</f>
        <v>-172</v>
      </c>
      <c r="D63" s="12">
        <f>D36+D49+D60+D62</f>
        <v>2</v>
      </c>
      <c r="E63" s="12">
        <f>E36+E49+E60+E62</f>
        <v>-145</v>
      </c>
      <c r="F63" s="12">
        <f>F36+F49+F60+F62</f>
        <v>93</v>
      </c>
    </row>
    <row r="64" spans="1:6" x14ac:dyDescent="0.35">
      <c r="A64" s="5" t="s">
        <v>139</v>
      </c>
      <c r="B64" s="6"/>
      <c r="C64" s="6"/>
      <c r="D64" s="6"/>
      <c r="E64" s="6">
        <v>-3</v>
      </c>
      <c r="F64" s="6">
        <v>3</v>
      </c>
    </row>
    <row r="65" spans="1:6" x14ac:dyDescent="0.35">
      <c r="A65" s="28" t="s">
        <v>140</v>
      </c>
      <c r="B65" s="29">
        <v>174</v>
      </c>
      <c r="C65" s="29">
        <v>-172</v>
      </c>
      <c r="D65" s="29">
        <v>2</v>
      </c>
      <c r="E65" s="29">
        <v>-148</v>
      </c>
      <c r="F65" s="29">
        <v>96</v>
      </c>
    </row>
    <row r="66" spans="1:6" ht="15" thickBot="1" x14ac:dyDescent="0.4">
      <c r="A66" s="5" t="s">
        <v>141</v>
      </c>
      <c r="B66" s="6">
        <v>1063</v>
      </c>
      <c r="C66" s="6">
        <v>1237</v>
      </c>
      <c r="D66" s="6">
        <v>1065</v>
      </c>
      <c r="E66" s="6">
        <v>1067</v>
      </c>
      <c r="F66" s="6">
        <v>919</v>
      </c>
    </row>
    <row r="67" spans="1:6" ht="15" thickTop="1" x14ac:dyDescent="0.35">
      <c r="A67" s="30" t="s">
        <v>142</v>
      </c>
      <c r="B67" s="31">
        <f>B66+B65</f>
        <v>1237</v>
      </c>
      <c r="C67" s="31">
        <f>C66+C65</f>
        <v>1065</v>
      </c>
      <c r="D67" s="31">
        <f>D66+D65</f>
        <v>1067</v>
      </c>
      <c r="E67" s="31">
        <f>E66+E65</f>
        <v>919</v>
      </c>
      <c r="F67" s="31">
        <f>F66+F65</f>
        <v>1015</v>
      </c>
    </row>
    <row r="69" spans="1:6" x14ac:dyDescent="0.35">
      <c r="A69" s="32" t="s">
        <v>143</v>
      </c>
      <c r="B69" s="32"/>
      <c r="C69" s="32"/>
      <c r="D69" s="32"/>
      <c r="E69" s="32"/>
      <c r="F69" s="32"/>
    </row>
    <row r="70" spans="1:6" x14ac:dyDescent="0.35">
      <c r="A70" s="32" t="s">
        <v>144</v>
      </c>
      <c r="B70" s="32"/>
      <c r="C70" s="32"/>
      <c r="D70" s="32"/>
      <c r="E70" s="32"/>
      <c r="F70" s="32"/>
    </row>
    <row r="71" spans="1:6" x14ac:dyDescent="0.35">
      <c r="A71" s="32" t="s">
        <v>145</v>
      </c>
      <c r="B71" s="32"/>
      <c r="C71" s="32"/>
      <c r="D71" s="32"/>
      <c r="E71" s="32"/>
      <c r="F71" s="32"/>
    </row>
    <row r="72" spans="1:6" x14ac:dyDescent="0.35">
      <c r="A72" s="32" t="s">
        <v>146</v>
      </c>
      <c r="B72" s="32"/>
      <c r="C72" s="32"/>
      <c r="D72" s="32"/>
      <c r="E72" s="32"/>
      <c r="F72" s="32"/>
    </row>
    <row r="73" spans="1:6" x14ac:dyDescent="0.35">
      <c r="A73" s="32" t="s">
        <v>147</v>
      </c>
      <c r="B73" s="32"/>
      <c r="C73" s="32"/>
      <c r="D73" s="32"/>
      <c r="E73" s="32"/>
      <c r="F73" s="32"/>
    </row>
    <row r="74" spans="1:6" x14ac:dyDescent="0.35">
      <c r="A74" s="32" t="s">
        <v>148</v>
      </c>
      <c r="B74" s="32"/>
      <c r="C74" s="32"/>
      <c r="D74" s="32"/>
      <c r="E74" s="32"/>
      <c r="F74" s="32"/>
    </row>
  </sheetData>
  <mergeCells count="9">
    <mergeCell ref="A72:F72"/>
    <mergeCell ref="A73:F73"/>
    <mergeCell ref="A74:F74"/>
    <mergeCell ref="A1:F1"/>
    <mergeCell ref="A2:F2"/>
    <mergeCell ref="A3:F3"/>
    <mergeCell ref="A69:F69"/>
    <mergeCell ref="A70:F70"/>
    <mergeCell ref="A71:F7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IS_5Y</vt:lpstr>
      <vt:lpstr>BS_5Y</vt:lpstr>
      <vt:lpstr>CFS_5Y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2026-07-03T10:33:10Z</dcterms:created>
  <dcterms:modified xsi:type="dcterms:W3CDTF">2026-07-03T11:41:34Z</dcterms:modified>
</cp:coreProperties>
</file>