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drawings/drawing2.xml" ContentType="application/vnd.openxmlformats-officedocument.drawing+xml"/>
  <Override PartName="/xl/tables/table3.xml" ContentType="application/vnd.openxmlformats-officedocument.spreadsheetml.table+xml"/>
  <Override PartName="/xl/drawings/drawing3.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tables/table4.xml" ContentType="application/vnd.openxmlformats-officedocument.spreadsheetml.table+xml"/>
  <Override PartName="/xl/drawings/drawing13.xml" ContentType="application/vnd.openxmlformats-officedocument.drawing+xml"/>
  <Override PartName="/xl/drawings/drawing1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uowtsd-my.sharepoint.com/personal/2305389_student_uwtsd_ac_uk/Documents/excel/"/>
    </mc:Choice>
  </mc:AlternateContent>
  <xr:revisionPtr revIDLastSave="0" documentId="8_{6E83A8FA-B1D5-4EBC-968E-7E366658573E}" xr6:coauthVersionLast="47" xr6:coauthVersionMax="47" xr10:uidLastSave="{00000000-0000-0000-0000-000000000000}"/>
  <bookViews>
    <workbookView xWindow="-108" yWindow="-108" windowWidth="23256" windowHeight="12456" xr2:uid="{00000000-000D-0000-FFFF-FFFF00000000}"/>
  </bookViews>
  <sheets>
    <sheet name="flow bench data and cam data " sheetId="3" r:id="rId1"/>
    <sheet name="crank and pistion Calculations" sheetId="1" r:id="rId2"/>
    <sheet name="Piston" sheetId="2" r:id="rId3"/>
    <sheet name="Velocity" sheetId="4" r:id="rId4"/>
    <sheet name="Acceleration" sheetId="5" r:id="rId5"/>
    <sheet name="Valve Motion" sheetId="7" r:id="rId6"/>
    <sheet name="valve dynamics" sheetId="12" r:id="rId7"/>
    <sheet name="Valve Piston" sheetId="8" r:id="rId8"/>
    <sheet name="flow vs lift " sheetId="9" r:id="rId9"/>
    <sheet name="CF data" sheetId="10" r:id="rId10"/>
    <sheet name="CF graphs" sheetId="14" r:id="rId11"/>
    <sheet name="CF MaxPower" sheetId="11" r:id="rId12"/>
    <sheet name="flow anylis " sheetId="13" r:id="rId13"/>
    <sheet name="lightweight valvetrain " sheetId="15"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11" l="1"/>
  <c r="B18" i="11" s="1"/>
  <c r="B14" i="11"/>
  <c r="B15" i="11" s="1"/>
  <c r="B13" i="11"/>
  <c r="B11" i="11"/>
  <c r="B363" i="8"/>
  <c r="A363" i="8"/>
  <c r="B362" i="8"/>
  <c r="A362" i="8"/>
  <c r="B361" i="8"/>
  <c r="A361" i="8"/>
  <c r="B360" i="8"/>
  <c r="A360" i="8"/>
  <c r="B359" i="8"/>
  <c r="A359" i="8"/>
  <c r="B358" i="8"/>
  <c r="A358" i="8"/>
  <c r="B357" i="8"/>
  <c r="A357" i="8"/>
  <c r="B356" i="8"/>
  <c r="A356" i="8"/>
  <c r="B355" i="8"/>
  <c r="A355" i="8"/>
  <c r="B354" i="8"/>
  <c r="A354" i="8"/>
  <c r="B353" i="8"/>
  <c r="A353" i="8"/>
  <c r="B352" i="8"/>
  <c r="A352" i="8"/>
  <c r="B351" i="8"/>
  <c r="A351" i="8"/>
  <c r="B350" i="8"/>
  <c r="A350" i="8"/>
  <c r="B349" i="8"/>
  <c r="A349" i="8"/>
  <c r="B348" i="8"/>
  <c r="A348" i="8"/>
  <c r="B347" i="8"/>
  <c r="A347" i="8"/>
  <c r="B346" i="8"/>
  <c r="A346" i="8"/>
  <c r="B345" i="8"/>
  <c r="A345" i="8"/>
  <c r="B344" i="8"/>
  <c r="A344" i="8"/>
  <c r="B343" i="8"/>
  <c r="A343" i="8"/>
  <c r="B342" i="8"/>
  <c r="A342" i="8"/>
  <c r="B341" i="8"/>
  <c r="A341" i="8"/>
  <c r="B340" i="8"/>
  <c r="A340" i="8"/>
  <c r="B339" i="8"/>
  <c r="A339" i="8"/>
  <c r="B338" i="8"/>
  <c r="A338" i="8"/>
  <c r="B337" i="8"/>
  <c r="A337" i="8"/>
  <c r="B336" i="8"/>
  <c r="A336" i="8"/>
  <c r="B335" i="8"/>
  <c r="A335" i="8"/>
  <c r="B334" i="8"/>
  <c r="A334" i="8"/>
  <c r="B333" i="8"/>
  <c r="A333" i="8"/>
  <c r="B332" i="8"/>
  <c r="A332" i="8"/>
  <c r="B331" i="8"/>
  <c r="A331" i="8"/>
  <c r="B330" i="8"/>
  <c r="A330" i="8"/>
  <c r="B329" i="8"/>
  <c r="A329" i="8"/>
  <c r="B328" i="8"/>
  <c r="A328" i="8"/>
  <c r="B327" i="8"/>
  <c r="A327" i="8"/>
  <c r="B326" i="8"/>
  <c r="A326" i="8"/>
  <c r="B325" i="8"/>
  <c r="A325" i="8"/>
  <c r="B324" i="8"/>
  <c r="A324" i="8"/>
  <c r="B323" i="8"/>
  <c r="A323" i="8"/>
  <c r="B322" i="8"/>
  <c r="A322" i="8"/>
  <c r="B321" i="8"/>
  <c r="A321" i="8"/>
  <c r="B320" i="8"/>
  <c r="A320" i="8"/>
  <c r="B319" i="8"/>
  <c r="A319" i="8"/>
  <c r="B318" i="8"/>
  <c r="A318" i="8"/>
  <c r="B317" i="8"/>
  <c r="A317" i="8"/>
  <c r="B316" i="8"/>
  <c r="A316" i="8"/>
  <c r="B315" i="8"/>
  <c r="A315" i="8"/>
  <c r="B314" i="8"/>
  <c r="A314" i="8"/>
  <c r="B313" i="8"/>
  <c r="A313" i="8"/>
  <c r="B312" i="8"/>
  <c r="A312" i="8"/>
  <c r="B311" i="8"/>
  <c r="A311" i="8"/>
  <c r="B310" i="8"/>
  <c r="A310" i="8"/>
  <c r="B309" i="8"/>
  <c r="A309" i="8"/>
  <c r="B308" i="8"/>
  <c r="A308" i="8"/>
  <c r="B307" i="8"/>
  <c r="A307" i="8"/>
  <c r="B306" i="8"/>
  <c r="A306" i="8"/>
  <c r="B305" i="8"/>
  <c r="A305" i="8"/>
  <c r="B304" i="8"/>
  <c r="A304" i="8"/>
  <c r="B303" i="8"/>
  <c r="A303" i="8"/>
  <c r="B302" i="8"/>
  <c r="A302" i="8"/>
  <c r="B301" i="8"/>
  <c r="A301" i="8"/>
  <c r="B300" i="8"/>
  <c r="A300" i="8"/>
  <c r="B299" i="8"/>
  <c r="A299" i="8"/>
  <c r="B298" i="8"/>
  <c r="A298" i="8"/>
  <c r="B297" i="8"/>
  <c r="A297" i="8"/>
  <c r="B296" i="8"/>
  <c r="A296" i="8"/>
  <c r="B295" i="8"/>
  <c r="A295" i="8"/>
  <c r="B294" i="8"/>
  <c r="A294" i="8"/>
  <c r="B293" i="8"/>
  <c r="A293" i="8"/>
  <c r="B292" i="8"/>
  <c r="A292" i="8"/>
  <c r="B291" i="8"/>
  <c r="A291" i="8"/>
  <c r="B290" i="8"/>
  <c r="A290" i="8"/>
  <c r="B289" i="8"/>
  <c r="A289" i="8"/>
  <c r="B288" i="8"/>
  <c r="A288" i="8"/>
  <c r="B287" i="8"/>
  <c r="A287" i="8"/>
  <c r="B286" i="8"/>
  <c r="A286" i="8"/>
  <c r="B285" i="8"/>
  <c r="A285" i="8"/>
  <c r="B284" i="8"/>
  <c r="A284" i="8"/>
  <c r="B283" i="8"/>
  <c r="A283" i="8"/>
  <c r="B282" i="8"/>
  <c r="A282" i="8"/>
  <c r="B281" i="8"/>
  <c r="A281" i="8"/>
  <c r="B280" i="8"/>
  <c r="A280" i="8"/>
  <c r="B279" i="8"/>
  <c r="A279" i="8"/>
  <c r="B278" i="8"/>
  <c r="A278" i="8"/>
  <c r="B277" i="8"/>
  <c r="A277" i="8"/>
  <c r="B276" i="8"/>
  <c r="A276" i="8"/>
  <c r="B275" i="8"/>
  <c r="A275" i="8"/>
  <c r="B274" i="8"/>
  <c r="A274" i="8"/>
  <c r="B273" i="8"/>
  <c r="A273" i="8"/>
  <c r="B272" i="8"/>
  <c r="A272" i="8"/>
  <c r="B271" i="8"/>
  <c r="A271" i="8"/>
  <c r="B270" i="8"/>
  <c r="A270" i="8"/>
  <c r="B269" i="8"/>
  <c r="A269" i="8"/>
  <c r="B268" i="8"/>
  <c r="A268" i="8"/>
  <c r="B267" i="8"/>
  <c r="A267" i="8"/>
  <c r="B266" i="8"/>
  <c r="A266" i="8"/>
  <c r="B265" i="8"/>
  <c r="A265" i="8"/>
  <c r="B264" i="8"/>
  <c r="A264" i="8"/>
  <c r="B263" i="8"/>
  <c r="A263" i="8"/>
  <c r="B262" i="8"/>
  <c r="A262" i="8"/>
  <c r="B261" i="8"/>
  <c r="A261" i="8"/>
  <c r="B260" i="8"/>
  <c r="A260" i="8"/>
  <c r="B259" i="8"/>
  <c r="A259" i="8"/>
  <c r="B258" i="8"/>
  <c r="A258" i="8"/>
  <c r="B257" i="8"/>
  <c r="A257" i="8"/>
  <c r="B256" i="8"/>
  <c r="A256" i="8"/>
  <c r="B255" i="8"/>
  <c r="A255" i="8"/>
  <c r="B254" i="8"/>
  <c r="A254" i="8"/>
  <c r="B253" i="8"/>
  <c r="A253" i="8"/>
  <c r="B252" i="8"/>
  <c r="A252" i="8"/>
  <c r="B251" i="8"/>
  <c r="A251" i="8"/>
  <c r="B250" i="8"/>
  <c r="A250" i="8"/>
  <c r="B249" i="8"/>
  <c r="A249" i="8"/>
  <c r="B248" i="8"/>
  <c r="A248" i="8"/>
  <c r="B247" i="8"/>
  <c r="A247" i="8"/>
  <c r="B246" i="8"/>
  <c r="A246" i="8"/>
  <c r="B245" i="8"/>
  <c r="A245" i="8"/>
  <c r="B244" i="8"/>
  <c r="A244" i="8"/>
  <c r="B243" i="8"/>
  <c r="A243" i="8"/>
  <c r="B242" i="8"/>
  <c r="A242" i="8"/>
  <c r="B241" i="8"/>
  <c r="A241" i="8"/>
  <c r="B240" i="8"/>
  <c r="A240" i="8"/>
  <c r="B239" i="8"/>
  <c r="A239" i="8"/>
  <c r="B238" i="8"/>
  <c r="A238" i="8"/>
  <c r="B237" i="8"/>
  <c r="A237" i="8"/>
  <c r="B236" i="8"/>
  <c r="A236" i="8"/>
  <c r="B235" i="8"/>
  <c r="A235" i="8"/>
  <c r="B234" i="8"/>
  <c r="A234" i="8"/>
  <c r="B233" i="8"/>
  <c r="A233" i="8"/>
  <c r="B232" i="8"/>
  <c r="A232" i="8"/>
  <c r="B231" i="8"/>
  <c r="A231" i="8"/>
  <c r="B230" i="8"/>
  <c r="A230" i="8"/>
  <c r="B229" i="8"/>
  <c r="A229" i="8"/>
  <c r="B228" i="8"/>
  <c r="A228" i="8"/>
  <c r="B227" i="8"/>
  <c r="A227" i="8"/>
  <c r="B226" i="8"/>
  <c r="A226" i="8"/>
  <c r="B225" i="8"/>
  <c r="A225" i="8"/>
  <c r="B224" i="8"/>
  <c r="A224" i="8"/>
  <c r="B223" i="8"/>
  <c r="A223" i="8"/>
  <c r="B222" i="8"/>
  <c r="A222" i="8"/>
  <c r="B221" i="8"/>
  <c r="A221" i="8"/>
  <c r="B220" i="8"/>
  <c r="A220" i="8"/>
  <c r="B219" i="8"/>
  <c r="A219" i="8"/>
  <c r="B218" i="8"/>
  <c r="A218" i="8"/>
  <c r="B217" i="8"/>
  <c r="A217" i="8"/>
  <c r="B216" i="8"/>
  <c r="A216" i="8"/>
  <c r="B215" i="8"/>
  <c r="A215" i="8"/>
  <c r="B214" i="8"/>
  <c r="A214" i="8"/>
  <c r="B213" i="8"/>
  <c r="A213" i="8"/>
  <c r="B212" i="8"/>
  <c r="A212" i="8"/>
  <c r="B211" i="8"/>
  <c r="A211" i="8"/>
  <c r="B210" i="8"/>
  <c r="A210" i="8"/>
  <c r="B209" i="8"/>
  <c r="A209" i="8"/>
  <c r="B208" i="8"/>
  <c r="A208" i="8"/>
  <c r="B207" i="8"/>
  <c r="A207" i="8"/>
  <c r="B206" i="8"/>
  <c r="A206" i="8"/>
  <c r="B205" i="8"/>
  <c r="A205" i="8"/>
  <c r="B204" i="8"/>
  <c r="A204" i="8"/>
  <c r="B203" i="8"/>
  <c r="A203" i="8"/>
  <c r="B202" i="8"/>
  <c r="A202" i="8"/>
  <c r="B201" i="8"/>
  <c r="A201" i="8"/>
  <c r="B200" i="8"/>
  <c r="A200" i="8"/>
  <c r="B199" i="8"/>
  <c r="A199" i="8"/>
  <c r="B198" i="8"/>
  <c r="A198" i="8"/>
  <c r="B197" i="8"/>
  <c r="A197" i="8"/>
  <c r="B196" i="8"/>
  <c r="A196" i="8"/>
  <c r="B195" i="8"/>
  <c r="A195" i="8"/>
  <c r="B194" i="8"/>
  <c r="A194" i="8"/>
  <c r="B193" i="8"/>
  <c r="A193" i="8"/>
  <c r="B192" i="8"/>
  <c r="A192" i="8"/>
  <c r="B191" i="8"/>
  <c r="A191" i="8"/>
  <c r="B190" i="8"/>
  <c r="A190" i="8"/>
  <c r="B189" i="8"/>
  <c r="A189" i="8"/>
  <c r="B188" i="8"/>
  <c r="A188" i="8"/>
  <c r="B187" i="8"/>
  <c r="A187" i="8"/>
  <c r="B186" i="8"/>
  <c r="A186" i="8"/>
  <c r="B185" i="8"/>
  <c r="A185" i="8"/>
  <c r="B184" i="8"/>
  <c r="A184" i="8"/>
  <c r="B183" i="8"/>
  <c r="A183" i="8"/>
  <c r="B182" i="8"/>
  <c r="A182" i="8"/>
  <c r="B181" i="8"/>
  <c r="A181" i="8"/>
  <c r="B180" i="8"/>
  <c r="A180" i="8"/>
  <c r="B179" i="8"/>
  <c r="A179" i="8"/>
  <c r="B178" i="8"/>
  <c r="A178" i="8"/>
  <c r="B177" i="8"/>
  <c r="A177" i="8"/>
  <c r="B176" i="8"/>
  <c r="A176" i="8"/>
  <c r="B175" i="8"/>
  <c r="A175" i="8"/>
  <c r="B174" i="8"/>
  <c r="A174" i="8"/>
  <c r="B173" i="8"/>
  <c r="A173" i="8"/>
  <c r="B172" i="8"/>
  <c r="A172" i="8"/>
  <c r="B171" i="8"/>
  <c r="A171" i="8"/>
  <c r="B170" i="8"/>
  <c r="A170" i="8"/>
  <c r="B169" i="8"/>
  <c r="A169" i="8"/>
  <c r="B168" i="8"/>
  <c r="A168" i="8"/>
  <c r="B167" i="8"/>
  <c r="A167" i="8"/>
  <c r="B166" i="8"/>
  <c r="A166" i="8"/>
  <c r="B165" i="8"/>
  <c r="A165" i="8"/>
  <c r="B164" i="8"/>
  <c r="A164" i="8"/>
  <c r="B163" i="8"/>
  <c r="A163" i="8"/>
  <c r="B162" i="8"/>
  <c r="A162" i="8"/>
  <c r="B161" i="8"/>
  <c r="A161" i="8"/>
  <c r="B160" i="8"/>
  <c r="A160" i="8"/>
  <c r="B159" i="8"/>
  <c r="A159" i="8"/>
  <c r="B158" i="8"/>
  <c r="A158" i="8"/>
  <c r="B157" i="8"/>
  <c r="A157" i="8"/>
  <c r="B156" i="8"/>
  <c r="A156" i="8"/>
  <c r="B155" i="8"/>
  <c r="A155" i="8"/>
  <c r="B154" i="8"/>
  <c r="A154" i="8"/>
  <c r="B153" i="8"/>
  <c r="A153" i="8"/>
  <c r="B152" i="8"/>
  <c r="A152" i="8"/>
  <c r="B151" i="8"/>
  <c r="A151" i="8"/>
  <c r="B150" i="8"/>
  <c r="A150" i="8"/>
  <c r="B149" i="8"/>
  <c r="A149" i="8"/>
  <c r="B148" i="8"/>
  <c r="A148" i="8"/>
  <c r="B147" i="8"/>
  <c r="A147" i="8"/>
  <c r="B146" i="8"/>
  <c r="A146" i="8"/>
  <c r="B145" i="8"/>
  <c r="A145" i="8"/>
  <c r="B144" i="8"/>
  <c r="A144" i="8"/>
  <c r="B143" i="8"/>
  <c r="A143" i="8"/>
  <c r="B142" i="8"/>
  <c r="A142" i="8"/>
  <c r="B141" i="8"/>
  <c r="A141" i="8"/>
  <c r="B140" i="8"/>
  <c r="A140" i="8"/>
  <c r="B139" i="8"/>
  <c r="A139" i="8"/>
  <c r="B138" i="8"/>
  <c r="A138" i="8"/>
  <c r="B137" i="8"/>
  <c r="A137" i="8"/>
  <c r="B136" i="8"/>
  <c r="A136" i="8"/>
  <c r="B135" i="8"/>
  <c r="A135" i="8"/>
  <c r="B134" i="8"/>
  <c r="A134" i="8"/>
  <c r="B133" i="8"/>
  <c r="A133" i="8"/>
  <c r="B132" i="8"/>
  <c r="A132" i="8"/>
  <c r="B131" i="8"/>
  <c r="A131" i="8"/>
  <c r="B130" i="8"/>
  <c r="A130" i="8"/>
  <c r="B129" i="8"/>
  <c r="A129" i="8"/>
  <c r="B128" i="8"/>
  <c r="A128" i="8"/>
  <c r="B127" i="8"/>
  <c r="A127" i="8"/>
  <c r="B126" i="8"/>
  <c r="A126" i="8"/>
  <c r="B125" i="8"/>
  <c r="A125" i="8"/>
  <c r="B124" i="8"/>
  <c r="A124" i="8"/>
  <c r="B123" i="8"/>
  <c r="A123" i="8"/>
  <c r="B122" i="8"/>
  <c r="A122" i="8"/>
  <c r="B121" i="8"/>
  <c r="A121" i="8"/>
  <c r="B120" i="8"/>
  <c r="A120" i="8"/>
  <c r="B119" i="8"/>
  <c r="A119" i="8"/>
  <c r="B118" i="8"/>
  <c r="A118" i="8"/>
  <c r="B117" i="8"/>
  <c r="A117" i="8"/>
  <c r="B116" i="8"/>
  <c r="A116" i="8"/>
  <c r="B115" i="8"/>
  <c r="A115" i="8"/>
  <c r="B114" i="8"/>
  <c r="A114" i="8"/>
  <c r="B113" i="8"/>
  <c r="A113" i="8"/>
  <c r="B112" i="8"/>
  <c r="A112" i="8"/>
  <c r="B111" i="8"/>
  <c r="A111" i="8"/>
  <c r="B110" i="8"/>
  <c r="A110" i="8"/>
  <c r="B109" i="8"/>
  <c r="A109" i="8"/>
  <c r="B108" i="8"/>
  <c r="A108" i="8"/>
  <c r="B107" i="8"/>
  <c r="A107" i="8"/>
  <c r="B106" i="8"/>
  <c r="A106" i="8"/>
  <c r="B105" i="8"/>
  <c r="A105" i="8"/>
  <c r="B104" i="8"/>
  <c r="A104" i="8"/>
  <c r="B103" i="8"/>
  <c r="A103" i="8"/>
  <c r="B102" i="8"/>
  <c r="A102" i="8"/>
  <c r="B101" i="8"/>
  <c r="A101" i="8"/>
  <c r="B100" i="8"/>
  <c r="A100" i="8"/>
  <c r="B99" i="8"/>
  <c r="A99" i="8"/>
  <c r="B98" i="8"/>
  <c r="A98" i="8"/>
  <c r="B97" i="8"/>
  <c r="A97" i="8"/>
  <c r="B96" i="8"/>
  <c r="A96" i="8"/>
  <c r="B95" i="8"/>
  <c r="A95" i="8"/>
  <c r="B94" i="8"/>
  <c r="A94" i="8"/>
  <c r="B93" i="8"/>
  <c r="A93" i="8"/>
  <c r="B92" i="8"/>
  <c r="A92" i="8"/>
  <c r="B91" i="8"/>
  <c r="A91" i="8"/>
  <c r="B90" i="8"/>
  <c r="A90" i="8"/>
  <c r="B89" i="8"/>
  <c r="A89" i="8"/>
  <c r="B88" i="8"/>
  <c r="A88" i="8"/>
  <c r="B87" i="8"/>
  <c r="A87" i="8"/>
  <c r="B86" i="8"/>
  <c r="A86" i="8"/>
  <c r="B85" i="8"/>
  <c r="A85" i="8"/>
  <c r="B84" i="8"/>
  <c r="A84" i="8"/>
  <c r="B83" i="8"/>
  <c r="A83" i="8"/>
  <c r="B82" i="8"/>
  <c r="A82" i="8"/>
  <c r="B81" i="8"/>
  <c r="A81" i="8"/>
  <c r="B80" i="8"/>
  <c r="A80" i="8"/>
  <c r="B79" i="8"/>
  <c r="A79" i="8"/>
  <c r="B78" i="8"/>
  <c r="A78" i="8"/>
  <c r="B77" i="8"/>
  <c r="A77" i="8"/>
  <c r="B76" i="8"/>
  <c r="A76" i="8"/>
  <c r="B75" i="8"/>
  <c r="A75" i="8"/>
  <c r="B74" i="8"/>
  <c r="A74" i="8"/>
  <c r="B73" i="8"/>
  <c r="A73" i="8"/>
  <c r="B72" i="8"/>
  <c r="A72" i="8"/>
  <c r="B71" i="8"/>
  <c r="A71" i="8"/>
  <c r="B70" i="8"/>
  <c r="A70" i="8"/>
  <c r="B69" i="8"/>
  <c r="A69" i="8"/>
  <c r="B68" i="8"/>
  <c r="A68" i="8"/>
  <c r="B67" i="8"/>
  <c r="A67" i="8"/>
  <c r="B66" i="8"/>
  <c r="A66" i="8"/>
  <c r="B65" i="8"/>
  <c r="A65" i="8"/>
  <c r="B64" i="8"/>
  <c r="A64" i="8"/>
  <c r="B63" i="8"/>
  <c r="A63" i="8"/>
  <c r="B62" i="8"/>
  <c r="A62" i="8"/>
  <c r="B61" i="8"/>
  <c r="A61" i="8"/>
  <c r="B60" i="8"/>
  <c r="A60" i="8"/>
  <c r="B59" i="8"/>
  <c r="A59" i="8"/>
  <c r="B58" i="8"/>
  <c r="A58" i="8"/>
  <c r="B57" i="8"/>
  <c r="A57" i="8"/>
  <c r="B56" i="8"/>
  <c r="A56" i="8"/>
  <c r="B55" i="8"/>
  <c r="A55" i="8"/>
  <c r="B54" i="8"/>
  <c r="A54" i="8"/>
  <c r="B53" i="8"/>
  <c r="A53" i="8"/>
  <c r="B52" i="8"/>
  <c r="A52" i="8"/>
  <c r="B51" i="8"/>
  <c r="A51" i="8"/>
  <c r="B50" i="8"/>
  <c r="A50" i="8"/>
  <c r="B49" i="8"/>
  <c r="A49" i="8"/>
  <c r="B48" i="8"/>
  <c r="A48" i="8"/>
  <c r="B47" i="8"/>
  <c r="A47" i="8"/>
  <c r="B46" i="8"/>
  <c r="A46" i="8"/>
  <c r="B45" i="8"/>
  <c r="A45" i="8"/>
  <c r="B44" i="8"/>
  <c r="A44" i="8"/>
  <c r="B43" i="8"/>
  <c r="A43" i="8"/>
  <c r="B42" i="8"/>
  <c r="A42" i="8"/>
  <c r="B41" i="8"/>
  <c r="A41" i="8"/>
  <c r="B40" i="8"/>
  <c r="A40" i="8"/>
  <c r="B39" i="8"/>
  <c r="A39" i="8"/>
  <c r="B38" i="8"/>
  <c r="A38" i="8"/>
  <c r="B37" i="8"/>
  <c r="A37" i="8"/>
  <c r="B36" i="8"/>
  <c r="A36" i="8"/>
  <c r="B35" i="8"/>
  <c r="A35" i="8"/>
  <c r="B34" i="8"/>
  <c r="A34" i="8"/>
  <c r="B33" i="8"/>
  <c r="A33" i="8"/>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C363" i="7"/>
  <c r="G363" i="7" s="1"/>
  <c r="B363" i="7"/>
  <c r="E361" i="10" s="1"/>
  <c r="F361" i="10" s="1"/>
  <c r="A363" i="7"/>
  <c r="D361" i="10" s="1"/>
  <c r="G362" i="7"/>
  <c r="C362" i="7"/>
  <c r="B362" i="7"/>
  <c r="E360" i="10" s="1"/>
  <c r="F360" i="10" s="1"/>
  <c r="A362" i="7"/>
  <c r="D360" i="10" s="1"/>
  <c r="C361" i="7"/>
  <c r="G360" i="7" s="1"/>
  <c r="B361" i="7"/>
  <c r="E359" i="10" s="1"/>
  <c r="F359" i="10" s="1"/>
  <c r="A361" i="7"/>
  <c r="D359" i="10" s="1"/>
  <c r="C360" i="7"/>
  <c r="B360" i="7"/>
  <c r="E358" i="10" s="1"/>
  <c r="F358" i="10" s="1"/>
  <c r="A360" i="7"/>
  <c r="D358" i="10" s="1"/>
  <c r="C359" i="7"/>
  <c r="B359" i="7"/>
  <c r="E357" i="10" s="1"/>
  <c r="F357" i="10" s="1"/>
  <c r="A359" i="7"/>
  <c r="D357" i="10" s="1"/>
  <c r="C358" i="7"/>
  <c r="B358" i="7"/>
  <c r="E356" i="10" s="1"/>
  <c r="F356" i="10" s="1"/>
  <c r="A358" i="7"/>
  <c r="D356" i="10" s="1"/>
  <c r="D357" i="7"/>
  <c r="C357" i="7"/>
  <c r="G356" i="7" s="1"/>
  <c r="B357" i="7"/>
  <c r="E355" i="10" s="1"/>
  <c r="F355" i="10" s="1"/>
  <c r="A357" i="7"/>
  <c r="D355" i="10" s="1"/>
  <c r="C356" i="7"/>
  <c r="B356" i="7"/>
  <c r="E354" i="10" s="1"/>
  <c r="F354" i="10" s="1"/>
  <c r="A356" i="7"/>
  <c r="D354" i="10" s="1"/>
  <c r="C355" i="7"/>
  <c r="B355" i="7"/>
  <c r="E353" i="10" s="1"/>
  <c r="F353" i="10" s="1"/>
  <c r="A355" i="7"/>
  <c r="D353" i="10" s="1"/>
  <c r="G354" i="7"/>
  <c r="C354" i="7"/>
  <c r="B354" i="7"/>
  <c r="E352" i="10" s="1"/>
  <c r="F352" i="10" s="1"/>
  <c r="A354" i="7"/>
  <c r="D352" i="10" s="1"/>
  <c r="C353" i="7"/>
  <c r="G352" i="7" s="1"/>
  <c r="B353" i="7"/>
  <c r="E351" i="10" s="1"/>
  <c r="F351" i="10" s="1"/>
  <c r="A353" i="7"/>
  <c r="D351" i="10" s="1"/>
  <c r="C352" i="7"/>
  <c r="B352" i="7"/>
  <c r="E350" i="10" s="1"/>
  <c r="F350" i="10" s="1"/>
  <c r="A352" i="7"/>
  <c r="D350" i="10" s="1"/>
  <c r="C351" i="7"/>
  <c r="B351" i="7"/>
  <c r="E349" i="10" s="1"/>
  <c r="F349" i="10" s="1"/>
  <c r="A351" i="7"/>
  <c r="D349" i="10" s="1"/>
  <c r="C350" i="7"/>
  <c r="B350" i="7"/>
  <c r="E348" i="10" s="1"/>
  <c r="F348" i="10" s="1"/>
  <c r="A350" i="7"/>
  <c r="D348" i="10" s="1"/>
  <c r="D349" i="7"/>
  <c r="C349" i="7"/>
  <c r="G348" i="7" s="1"/>
  <c r="B349" i="7"/>
  <c r="E347" i="10" s="1"/>
  <c r="F347" i="10" s="1"/>
  <c r="A349" i="7"/>
  <c r="D347" i="10" s="1"/>
  <c r="C348" i="7"/>
  <c r="B348" i="7"/>
  <c r="E346" i="10" s="1"/>
  <c r="F346" i="10" s="1"/>
  <c r="A348" i="7"/>
  <c r="D346" i="10" s="1"/>
  <c r="C347" i="7"/>
  <c r="B347" i="7"/>
  <c r="E345" i="10" s="1"/>
  <c r="F345" i="10" s="1"/>
  <c r="A347" i="7"/>
  <c r="D345" i="10" s="1"/>
  <c r="G346" i="7"/>
  <c r="C346" i="7"/>
  <c r="B346" i="7"/>
  <c r="E344" i="10" s="1"/>
  <c r="F344" i="10" s="1"/>
  <c r="A346" i="7"/>
  <c r="D344" i="10" s="1"/>
  <c r="C345" i="7"/>
  <c r="G344" i="7" s="1"/>
  <c r="B345" i="7"/>
  <c r="E343" i="10" s="1"/>
  <c r="F343" i="10" s="1"/>
  <c r="A345" i="7"/>
  <c r="D343" i="10" s="1"/>
  <c r="C344" i="7"/>
  <c r="B344" i="7"/>
  <c r="E342" i="10" s="1"/>
  <c r="F342" i="10" s="1"/>
  <c r="A344" i="7"/>
  <c r="C343" i="7"/>
  <c r="B343" i="7"/>
  <c r="A343" i="7"/>
  <c r="D341" i="10" s="1"/>
  <c r="G342" i="7"/>
  <c r="C342" i="7"/>
  <c r="B342" i="7"/>
  <c r="E340" i="10" s="1"/>
  <c r="F340" i="10" s="1"/>
  <c r="A342" i="7"/>
  <c r="D340" i="10" s="1"/>
  <c r="H341" i="7"/>
  <c r="C341" i="7"/>
  <c r="G340" i="7" s="1"/>
  <c r="B341" i="7"/>
  <c r="E339" i="10" s="1"/>
  <c r="F339" i="10" s="1"/>
  <c r="A341" i="7"/>
  <c r="D339" i="10" s="1"/>
  <c r="C340" i="7"/>
  <c r="B340" i="7"/>
  <c r="A340" i="7"/>
  <c r="D338" i="10" s="1"/>
  <c r="C339" i="7"/>
  <c r="B339" i="7"/>
  <c r="A339" i="7"/>
  <c r="D337" i="10" s="1"/>
  <c r="G338" i="7"/>
  <c r="C338" i="7"/>
  <c r="B338" i="7"/>
  <c r="A338" i="7"/>
  <c r="D336" i="10" s="1"/>
  <c r="C337" i="7"/>
  <c r="G336" i="7" s="1"/>
  <c r="B337" i="7"/>
  <c r="E335" i="10" s="1"/>
  <c r="F335" i="10" s="1"/>
  <c r="A337" i="7"/>
  <c r="D335" i="10" s="1"/>
  <c r="C336" i="7"/>
  <c r="B336" i="7"/>
  <c r="A336" i="7"/>
  <c r="D334" i="10" s="1"/>
  <c r="C335" i="7"/>
  <c r="B335" i="7"/>
  <c r="A335" i="7"/>
  <c r="D333" i="10" s="1"/>
  <c r="G334" i="7"/>
  <c r="C334" i="7"/>
  <c r="B334" i="7"/>
  <c r="A334" i="7"/>
  <c r="D332" i="10" s="1"/>
  <c r="C333" i="7"/>
  <c r="G332" i="7" s="1"/>
  <c r="B333" i="7"/>
  <c r="E331" i="10" s="1"/>
  <c r="F331" i="10" s="1"/>
  <c r="A333" i="7"/>
  <c r="D331" i="10" s="1"/>
  <c r="C332" i="7"/>
  <c r="B332" i="7"/>
  <c r="A332" i="7"/>
  <c r="D330" i="10" s="1"/>
  <c r="C331" i="7"/>
  <c r="B331" i="7"/>
  <c r="A331" i="7"/>
  <c r="D329" i="10" s="1"/>
  <c r="G330" i="7"/>
  <c r="C330" i="7"/>
  <c r="B330" i="7"/>
  <c r="A330" i="7"/>
  <c r="D328" i="10" s="1"/>
  <c r="C329" i="7"/>
  <c r="G328" i="7" s="1"/>
  <c r="B329" i="7"/>
  <c r="E327" i="10" s="1"/>
  <c r="F327" i="10" s="1"/>
  <c r="A329" i="7"/>
  <c r="D327" i="10" s="1"/>
  <c r="C328" i="7"/>
  <c r="B328" i="7"/>
  <c r="A328" i="7"/>
  <c r="C327" i="7"/>
  <c r="B327" i="7"/>
  <c r="A327" i="7"/>
  <c r="D325" i="10" s="1"/>
  <c r="G326" i="7"/>
  <c r="C326" i="7"/>
  <c r="B326" i="7"/>
  <c r="A326" i="7"/>
  <c r="D324" i="10" s="1"/>
  <c r="C325" i="7"/>
  <c r="G324" i="7" s="1"/>
  <c r="B325" i="7"/>
  <c r="E323" i="10" s="1"/>
  <c r="F323" i="10" s="1"/>
  <c r="A325" i="7"/>
  <c r="D323" i="10" s="1"/>
  <c r="C324" i="7"/>
  <c r="B324" i="7"/>
  <c r="A324" i="7"/>
  <c r="C323" i="7"/>
  <c r="B323" i="7"/>
  <c r="A323" i="7"/>
  <c r="D321" i="10" s="1"/>
  <c r="G322" i="7"/>
  <c r="C322" i="7"/>
  <c r="B322" i="7"/>
  <c r="A322" i="7"/>
  <c r="D320" i="10" s="1"/>
  <c r="C321" i="7"/>
  <c r="G320" i="7" s="1"/>
  <c r="B321" i="7"/>
  <c r="E319" i="10" s="1"/>
  <c r="F319" i="10" s="1"/>
  <c r="A321" i="7"/>
  <c r="D319" i="10" s="1"/>
  <c r="C320" i="7"/>
  <c r="B320" i="7"/>
  <c r="A320" i="7"/>
  <c r="C319" i="7"/>
  <c r="B319" i="7"/>
  <c r="A319" i="7"/>
  <c r="D317" i="10" s="1"/>
  <c r="G318" i="7"/>
  <c r="C318" i="7"/>
  <c r="B318" i="7"/>
  <c r="A318" i="7"/>
  <c r="D316" i="10" s="1"/>
  <c r="C317" i="7"/>
  <c r="G316" i="7" s="1"/>
  <c r="B317" i="7"/>
  <c r="E315" i="10" s="1"/>
  <c r="F315" i="10" s="1"/>
  <c r="A317" i="7"/>
  <c r="D315" i="10" s="1"/>
  <c r="C316" i="7"/>
  <c r="B316" i="7"/>
  <c r="A316" i="7"/>
  <c r="C315" i="7"/>
  <c r="B315" i="7"/>
  <c r="E313" i="10" s="1"/>
  <c r="F313" i="10" s="1"/>
  <c r="A315" i="7"/>
  <c r="D313" i="10" s="1"/>
  <c r="D314" i="7"/>
  <c r="C314" i="7"/>
  <c r="B314" i="7"/>
  <c r="A314" i="7"/>
  <c r="D312" i="10" s="1"/>
  <c r="C313" i="7"/>
  <c r="B313" i="7"/>
  <c r="E311" i="10" s="1"/>
  <c r="F311" i="10" s="1"/>
  <c r="A313" i="7"/>
  <c r="D311" i="10" s="1"/>
  <c r="C312" i="7"/>
  <c r="B312" i="7"/>
  <c r="A312" i="7"/>
  <c r="D310" i="10" s="1"/>
  <c r="C311" i="7"/>
  <c r="B311" i="7"/>
  <c r="A311" i="7"/>
  <c r="D309" i="10" s="1"/>
  <c r="C310" i="7"/>
  <c r="B310" i="7"/>
  <c r="E308" i="10" s="1"/>
  <c r="F308" i="10" s="1"/>
  <c r="A310" i="7"/>
  <c r="D308" i="10" s="1"/>
  <c r="C309" i="7"/>
  <c r="B309" i="7"/>
  <c r="E307" i="10" s="1"/>
  <c r="F307" i="10" s="1"/>
  <c r="A309" i="7"/>
  <c r="D307" i="10" s="1"/>
  <c r="C308" i="7"/>
  <c r="B308" i="7"/>
  <c r="A308" i="7"/>
  <c r="D306" i="10" s="1"/>
  <c r="C307" i="7"/>
  <c r="B307" i="7"/>
  <c r="E305" i="10" s="1"/>
  <c r="F305" i="10" s="1"/>
  <c r="A307" i="7"/>
  <c r="D305" i="10" s="1"/>
  <c r="G306" i="7"/>
  <c r="H305" i="7" s="1"/>
  <c r="D306" i="7"/>
  <c r="C306" i="7"/>
  <c r="B306" i="7"/>
  <c r="E304" i="10" s="1"/>
  <c r="F304" i="10" s="1"/>
  <c r="A306" i="7"/>
  <c r="D304" i="10" s="1"/>
  <c r="D305" i="7"/>
  <c r="C305" i="7"/>
  <c r="G304" i="7" s="1"/>
  <c r="B305" i="7"/>
  <c r="A305" i="7"/>
  <c r="D303" i="10" s="1"/>
  <c r="C304" i="7"/>
  <c r="B304" i="7"/>
  <c r="E302" i="10" s="1"/>
  <c r="F302" i="10" s="1"/>
  <c r="A304" i="7"/>
  <c r="D302" i="10" s="1"/>
  <c r="H303" i="7"/>
  <c r="I302" i="7" s="1"/>
  <c r="G303" i="7"/>
  <c r="C303" i="7"/>
  <c r="B303" i="7"/>
  <c r="E301" i="10" s="1"/>
  <c r="F301" i="10" s="1"/>
  <c r="A303" i="7"/>
  <c r="D301" i="10" s="1"/>
  <c r="D302" i="7"/>
  <c r="C302" i="7"/>
  <c r="B302" i="7"/>
  <c r="A302" i="7"/>
  <c r="D300" i="10" s="1"/>
  <c r="C301" i="7"/>
  <c r="G302" i="7" s="1"/>
  <c r="H301" i="7" s="1"/>
  <c r="B301" i="7"/>
  <c r="E299" i="10" s="1"/>
  <c r="F299" i="10" s="1"/>
  <c r="A301" i="7"/>
  <c r="D299" i="10" s="1"/>
  <c r="G300" i="7"/>
  <c r="C300" i="7"/>
  <c r="B300" i="7"/>
  <c r="E298" i="10" s="1"/>
  <c r="F298" i="10" s="1"/>
  <c r="A300" i="7"/>
  <c r="D298" i="10" s="1"/>
  <c r="C299" i="7"/>
  <c r="B299" i="7"/>
  <c r="A299" i="7"/>
  <c r="D297" i="10" s="1"/>
  <c r="C298" i="7"/>
  <c r="B298" i="7"/>
  <c r="E296" i="10" s="1"/>
  <c r="F296" i="10" s="1"/>
  <c r="A298" i="7"/>
  <c r="D296" i="10" s="1"/>
  <c r="C297" i="7"/>
  <c r="B297" i="7"/>
  <c r="E295" i="10" s="1"/>
  <c r="F295" i="10" s="1"/>
  <c r="A297" i="7"/>
  <c r="D295" i="10" s="1"/>
  <c r="C296" i="7"/>
  <c r="B296" i="7"/>
  <c r="A296" i="7"/>
  <c r="C295" i="7"/>
  <c r="B295" i="7"/>
  <c r="E293" i="10" s="1"/>
  <c r="F293" i="10" s="1"/>
  <c r="A295" i="7"/>
  <c r="D293" i="10" s="1"/>
  <c r="C294" i="7"/>
  <c r="B294" i="7"/>
  <c r="E292" i="10" s="1"/>
  <c r="F292" i="10" s="1"/>
  <c r="A294" i="7"/>
  <c r="D292" i="10" s="1"/>
  <c r="D293" i="7"/>
  <c r="C293" i="7"/>
  <c r="B293" i="7"/>
  <c r="A293" i="7"/>
  <c r="D291" i="10" s="1"/>
  <c r="C292" i="7"/>
  <c r="B292" i="7"/>
  <c r="E290" i="10" s="1"/>
  <c r="F290" i="10" s="1"/>
  <c r="A292" i="7"/>
  <c r="D290" i="10" s="1"/>
  <c r="G291" i="7"/>
  <c r="C291" i="7"/>
  <c r="B291" i="7"/>
  <c r="E289" i="10" s="1"/>
  <c r="F289" i="10" s="1"/>
  <c r="A291" i="7"/>
  <c r="D289" i="10" s="1"/>
  <c r="D290" i="7"/>
  <c r="C290" i="7"/>
  <c r="B290" i="7"/>
  <c r="A290" i="7"/>
  <c r="D288" i="10" s="1"/>
  <c r="C289" i="7"/>
  <c r="G290" i="7" s="1"/>
  <c r="H289" i="7" s="1"/>
  <c r="B289" i="7"/>
  <c r="E287" i="10" s="1"/>
  <c r="F287" i="10" s="1"/>
  <c r="A289" i="7"/>
  <c r="D287" i="10" s="1"/>
  <c r="G288" i="7"/>
  <c r="C288" i="7"/>
  <c r="B288" i="7"/>
  <c r="E286" i="10" s="1"/>
  <c r="F286" i="10" s="1"/>
  <c r="A288" i="7"/>
  <c r="D286" i="10" s="1"/>
  <c r="C287" i="7"/>
  <c r="B287" i="7"/>
  <c r="A287" i="7"/>
  <c r="D285" i="10" s="1"/>
  <c r="C286" i="7"/>
  <c r="B286" i="7"/>
  <c r="E284" i="10" s="1"/>
  <c r="F284" i="10" s="1"/>
  <c r="A286" i="7"/>
  <c r="D284" i="10" s="1"/>
  <c r="G285" i="7"/>
  <c r="D285" i="7"/>
  <c r="C285" i="7"/>
  <c r="G286" i="7" s="1"/>
  <c r="B285" i="7"/>
  <c r="E283" i="10" s="1"/>
  <c r="F283" i="10" s="1"/>
  <c r="A285" i="7"/>
  <c r="D283" i="10" s="1"/>
  <c r="C284" i="7"/>
  <c r="B284" i="7"/>
  <c r="A284" i="7"/>
  <c r="D282" i="10" s="1"/>
  <c r="C283" i="7"/>
  <c r="B283" i="7"/>
  <c r="E281" i="10" s="1"/>
  <c r="F281" i="10" s="1"/>
  <c r="A283" i="7"/>
  <c r="D281" i="10" s="1"/>
  <c r="G282" i="7"/>
  <c r="H281" i="7" s="1"/>
  <c r="D282" i="7"/>
  <c r="C282" i="7"/>
  <c r="B282" i="7"/>
  <c r="E280" i="10" s="1"/>
  <c r="F280" i="10" s="1"/>
  <c r="A282" i="7"/>
  <c r="D280" i="10" s="1"/>
  <c r="D281" i="7"/>
  <c r="C281" i="7"/>
  <c r="G280" i="7" s="1"/>
  <c r="B281" i="7"/>
  <c r="A281" i="7"/>
  <c r="D279" i="10" s="1"/>
  <c r="C280" i="7"/>
  <c r="B280" i="7"/>
  <c r="E278" i="10" s="1"/>
  <c r="F278" i="10" s="1"/>
  <c r="A280" i="7"/>
  <c r="D278" i="10" s="1"/>
  <c r="G279" i="7"/>
  <c r="C279" i="7"/>
  <c r="B279" i="7"/>
  <c r="E277" i="10" s="1"/>
  <c r="F277" i="10" s="1"/>
  <c r="A279" i="7"/>
  <c r="D277" i="10" s="1"/>
  <c r="D278" i="7"/>
  <c r="C278" i="7"/>
  <c r="B278" i="7"/>
  <c r="A278" i="7"/>
  <c r="D276" i="10" s="1"/>
  <c r="C277" i="7"/>
  <c r="G278" i="7" s="1"/>
  <c r="B277" i="7"/>
  <c r="E275" i="10" s="1"/>
  <c r="F275" i="10" s="1"/>
  <c r="A277" i="7"/>
  <c r="D275" i="10" s="1"/>
  <c r="C276" i="7"/>
  <c r="B276" i="7"/>
  <c r="E274" i="10" s="1"/>
  <c r="F274" i="10" s="1"/>
  <c r="A276" i="7"/>
  <c r="D274" i="10" s="1"/>
  <c r="C275" i="7"/>
  <c r="B275" i="7"/>
  <c r="A275" i="7"/>
  <c r="D273" i="10" s="1"/>
  <c r="C274" i="7"/>
  <c r="B274" i="7"/>
  <c r="E272" i="10" s="1"/>
  <c r="F272" i="10" s="1"/>
  <c r="A274" i="7"/>
  <c r="D272" i="10" s="1"/>
  <c r="C273" i="7"/>
  <c r="B273" i="7"/>
  <c r="E271" i="10" s="1"/>
  <c r="F271" i="10" s="1"/>
  <c r="A273" i="7"/>
  <c r="D271" i="10" s="1"/>
  <c r="C272" i="7"/>
  <c r="B272" i="7"/>
  <c r="A272" i="7"/>
  <c r="D270" i="10" s="1"/>
  <c r="C271" i="7"/>
  <c r="B271" i="7"/>
  <c r="E269" i="10" s="1"/>
  <c r="F269" i="10" s="1"/>
  <c r="A271" i="7"/>
  <c r="D269" i="10" s="1"/>
  <c r="G270" i="7"/>
  <c r="H269" i="7" s="1"/>
  <c r="D270" i="7"/>
  <c r="C270" i="7"/>
  <c r="B270" i="7"/>
  <c r="E268" i="10" s="1"/>
  <c r="F268" i="10" s="1"/>
  <c r="A270" i="7"/>
  <c r="D268" i="10" s="1"/>
  <c r="D269" i="7"/>
  <c r="C269" i="7"/>
  <c r="G268" i="7" s="1"/>
  <c r="B269" i="7"/>
  <c r="A269" i="7"/>
  <c r="D267" i="10" s="1"/>
  <c r="C268" i="7"/>
  <c r="B268" i="7"/>
  <c r="E266" i="10" s="1"/>
  <c r="F266" i="10" s="1"/>
  <c r="A268" i="7"/>
  <c r="D266" i="10" s="1"/>
  <c r="H267" i="7"/>
  <c r="G267" i="7"/>
  <c r="C267" i="7"/>
  <c r="B267" i="7"/>
  <c r="E265" i="10" s="1"/>
  <c r="F265" i="10" s="1"/>
  <c r="A267" i="7"/>
  <c r="D265" i="10" s="1"/>
  <c r="D266" i="7"/>
  <c r="C266" i="7"/>
  <c r="B266" i="7"/>
  <c r="A266" i="7"/>
  <c r="D264" i="10" s="1"/>
  <c r="C265" i="7"/>
  <c r="G266" i="7" s="1"/>
  <c r="B265" i="7"/>
  <c r="E263" i="10" s="1"/>
  <c r="F263" i="10" s="1"/>
  <c r="A265" i="7"/>
  <c r="D263" i="10" s="1"/>
  <c r="G264" i="7"/>
  <c r="C264" i="7"/>
  <c r="B264" i="7"/>
  <c r="E262" i="10" s="1"/>
  <c r="F262" i="10" s="1"/>
  <c r="A264" i="7"/>
  <c r="D262" i="10" s="1"/>
  <c r="C263" i="7"/>
  <c r="B263" i="7"/>
  <c r="A263" i="7"/>
  <c r="D261" i="10" s="1"/>
  <c r="C262" i="7"/>
  <c r="B262" i="7"/>
  <c r="E260" i="10" s="1"/>
  <c r="F260" i="10" s="1"/>
  <c r="A262" i="7"/>
  <c r="D260" i="10" s="1"/>
  <c r="C261" i="7"/>
  <c r="B261" i="7"/>
  <c r="E259" i="10" s="1"/>
  <c r="F259" i="10" s="1"/>
  <c r="A261" i="7"/>
  <c r="D259" i="10" s="1"/>
  <c r="C260" i="7"/>
  <c r="B260" i="7"/>
  <c r="A260" i="7"/>
  <c r="C259" i="7"/>
  <c r="B259" i="7"/>
  <c r="E257" i="10" s="1"/>
  <c r="F257" i="10" s="1"/>
  <c r="A259" i="7"/>
  <c r="D257" i="10" s="1"/>
  <c r="C258" i="7"/>
  <c r="B258" i="7"/>
  <c r="E256" i="10" s="1"/>
  <c r="F256" i="10" s="1"/>
  <c r="A258" i="7"/>
  <c r="D256" i="10" s="1"/>
  <c r="D257" i="7"/>
  <c r="C257" i="7"/>
  <c r="B257" i="7"/>
  <c r="A257" i="7"/>
  <c r="D255" i="10" s="1"/>
  <c r="C256" i="7"/>
  <c r="B256" i="7"/>
  <c r="E254" i="10" s="1"/>
  <c r="F254" i="10" s="1"/>
  <c r="A256" i="7"/>
  <c r="D254" i="10" s="1"/>
  <c r="G255" i="7"/>
  <c r="C255" i="7"/>
  <c r="B255" i="7"/>
  <c r="E253" i="10" s="1"/>
  <c r="F253" i="10" s="1"/>
  <c r="A255" i="7"/>
  <c r="D253" i="10" s="1"/>
  <c r="D254" i="7"/>
  <c r="C254" i="7"/>
  <c r="B254" i="7"/>
  <c r="A254" i="7"/>
  <c r="D252" i="10" s="1"/>
  <c r="C253" i="7"/>
  <c r="G254" i="7" s="1"/>
  <c r="H253" i="7" s="1"/>
  <c r="B253" i="7"/>
  <c r="E251" i="10" s="1"/>
  <c r="F251" i="10" s="1"/>
  <c r="A253" i="7"/>
  <c r="D251" i="10" s="1"/>
  <c r="G252" i="7"/>
  <c r="C252" i="7"/>
  <c r="B252" i="7"/>
  <c r="E250" i="10" s="1"/>
  <c r="F250" i="10" s="1"/>
  <c r="A252" i="7"/>
  <c r="D250" i="10" s="1"/>
  <c r="C251" i="7"/>
  <c r="B251" i="7"/>
  <c r="A251" i="7"/>
  <c r="D249" i="10" s="1"/>
  <c r="C250" i="7"/>
  <c r="B250" i="7"/>
  <c r="E248" i="10" s="1"/>
  <c r="F248" i="10" s="1"/>
  <c r="A250" i="7"/>
  <c r="D248" i="10" s="1"/>
  <c r="G249" i="7"/>
  <c r="D249" i="7"/>
  <c r="C249" i="7"/>
  <c r="G250" i="7" s="1"/>
  <c r="B249" i="7"/>
  <c r="E247" i="10" s="1"/>
  <c r="F247" i="10" s="1"/>
  <c r="A249" i="7"/>
  <c r="D247" i="10" s="1"/>
  <c r="C248" i="7"/>
  <c r="B248" i="7"/>
  <c r="A248" i="7"/>
  <c r="D246" i="10" s="1"/>
  <c r="C247" i="7"/>
  <c r="B247" i="7"/>
  <c r="E245" i="10" s="1"/>
  <c r="F245" i="10" s="1"/>
  <c r="A247" i="7"/>
  <c r="C246" i="7"/>
  <c r="B246" i="7"/>
  <c r="E244" i="10" s="1"/>
  <c r="F244" i="10" s="1"/>
  <c r="A246" i="7"/>
  <c r="D244" i="10" s="1"/>
  <c r="D245" i="7"/>
  <c r="C245" i="7"/>
  <c r="B245" i="7"/>
  <c r="A245" i="7"/>
  <c r="D243" i="10" s="1"/>
  <c r="C244" i="7"/>
  <c r="B244" i="7"/>
  <c r="E242" i="10" s="1"/>
  <c r="F242" i="10" s="1"/>
  <c r="A244" i="7"/>
  <c r="G243" i="7"/>
  <c r="C243" i="7"/>
  <c r="B243" i="7"/>
  <c r="E241" i="10" s="1"/>
  <c r="F241" i="10" s="1"/>
  <c r="A243" i="7"/>
  <c r="D241" i="10" s="1"/>
  <c r="D242" i="7"/>
  <c r="C242" i="7"/>
  <c r="B242" i="7"/>
  <c r="A242" i="7"/>
  <c r="D240" i="10" s="1"/>
  <c r="C241" i="7"/>
  <c r="G242" i="7" s="1"/>
  <c r="H241" i="7" s="1"/>
  <c r="B241" i="7"/>
  <c r="A241" i="7"/>
  <c r="D239" i="10" s="1"/>
  <c r="G240" i="7"/>
  <c r="C240" i="7"/>
  <c r="B240" i="7"/>
  <c r="E238" i="10" s="1"/>
  <c r="F238" i="10" s="1"/>
  <c r="A240" i="7"/>
  <c r="D238" i="10" s="1"/>
  <c r="C239" i="7"/>
  <c r="B239" i="7"/>
  <c r="A239" i="7"/>
  <c r="D237" i="10" s="1"/>
  <c r="C238" i="7"/>
  <c r="B238" i="7"/>
  <c r="E236" i="10" s="1"/>
  <c r="F236" i="10" s="1"/>
  <c r="A238" i="7"/>
  <c r="D236" i="10" s="1"/>
  <c r="G237" i="7"/>
  <c r="D237" i="7"/>
  <c r="C237" i="7"/>
  <c r="G238" i="7" s="1"/>
  <c r="B237" i="7"/>
  <c r="E235" i="10" s="1"/>
  <c r="F235" i="10" s="1"/>
  <c r="A237" i="7"/>
  <c r="D235" i="10" s="1"/>
  <c r="C236" i="7"/>
  <c r="B236" i="7"/>
  <c r="A236" i="7"/>
  <c r="D234" i="10" s="1"/>
  <c r="C235" i="7"/>
  <c r="B235" i="7"/>
  <c r="E233" i="10" s="1"/>
  <c r="F233" i="10" s="1"/>
  <c r="A235" i="7"/>
  <c r="C234" i="7"/>
  <c r="B234" i="7"/>
  <c r="E232" i="10" s="1"/>
  <c r="F232" i="10" s="1"/>
  <c r="A234" i="7"/>
  <c r="D232" i="10" s="1"/>
  <c r="D233" i="7"/>
  <c r="C233" i="7"/>
  <c r="B233" i="7"/>
  <c r="A233" i="7"/>
  <c r="D231" i="10" s="1"/>
  <c r="C232" i="7"/>
  <c r="B232" i="7"/>
  <c r="E230" i="10" s="1"/>
  <c r="F230" i="10" s="1"/>
  <c r="A232" i="7"/>
  <c r="G231" i="7"/>
  <c r="C231" i="7"/>
  <c r="B231" i="7"/>
  <c r="E229" i="10" s="1"/>
  <c r="F229" i="10" s="1"/>
  <c r="A231" i="7"/>
  <c r="D229" i="10" s="1"/>
  <c r="D230" i="7"/>
  <c r="C230" i="7"/>
  <c r="B230" i="7"/>
  <c r="A230" i="7"/>
  <c r="D228" i="10" s="1"/>
  <c r="C229" i="7"/>
  <c r="G230" i="7" s="1"/>
  <c r="H229" i="7" s="1"/>
  <c r="B229" i="7"/>
  <c r="A229" i="7"/>
  <c r="D227" i="10" s="1"/>
  <c r="G228" i="7"/>
  <c r="C228" i="7"/>
  <c r="B228" i="7"/>
  <c r="E226" i="10" s="1"/>
  <c r="F226" i="10" s="1"/>
  <c r="A228" i="7"/>
  <c r="D226" i="10" s="1"/>
  <c r="C227" i="7"/>
  <c r="B227" i="7"/>
  <c r="A227" i="7"/>
  <c r="D225" i="10" s="1"/>
  <c r="C226" i="7"/>
  <c r="B226" i="7"/>
  <c r="A226" i="7"/>
  <c r="D224" i="10" s="1"/>
  <c r="C225" i="7"/>
  <c r="B225" i="7"/>
  <c r="A225" i="7"/>
  <c r="D223" i="10" s="1"/>
  <c r="C224" i="7"/>
  <c r="B224" i="7"/>
  <c r="A224" i="7"/>
  <c r="C223" i="7"/>
  <c r="B223" i="7"/>
  <c r="E221" i="10" s="1"/>
  <c r="F221" i="10" s="1"/>
  <c r="A223" i="7"/>
  <c r="C222" i="7"/>
  <c r="B222" i="7"/>
  <c r="E220" i="10" s="1"/>
  <c r="F220" i="10" s="1"/>
  <c r="A222" i="7"/>
  <c r="D220" i="10" s="1"/>
  <c r="C221" i="7"/>
  <c r="G220" i="7" s="1"/>
  <c r="B221" i="7"/>
  <c r="A221" i="7"/>
  <c r="D219" i="10" s="1"/>
  <c r="C220" i="7"/>
  <c r="B220" i="7"/>
  <c r="E218" i="10" s="1"/>
  <c r="F218" i="10" s="1"/>
  <c r="A220" i="7"/>
  <c r="D221" i="7" s="1"/>
  <c r="G219" i="7"/>
  <c r="H218" i="7" s="1"/>
  <c r="I217" i="7" s="1"/>
  <c r="C219" i="7"/>
  <c r="B219" i="7"/>
  <c r="E217" i="10" s="1"/>
  <c r="F217" i="10" s="1"/>
  <c r="A219" i="7"/>
  <c r="D217" i="10" s="1"/>
  <c r="C218" i="7"/>
  <c r="B218" i="7"/>
  <c r="A218" i="7"/>
  <c r="D216" i="10" s="1"/>
  <c r="C217" i="7"/>
  <c r="G218" i="7" s="1"/>
  <c r="B217" i="7"/>
  <c r="A217" i="7"/>
  <c r="D215" i="10" s="1"/>
  <c r="H216" i="7"/>
  <c r="C216" i="7"/>
  <c r="G217" i="7" s="1"/>
  <c r="B216" i="7"/>
  <c r="E214" i="10" s="1"/>
  <c r="F214" i="10" s="1"/>
  <c r="A216" i="7"/>
  <c r="D214" i="10" s="1"/>
  <c r="G215" i="7"/>
  <c r="D215" i="7"/>
  <c r="C215" i="7"/>
  <c r="B215" i="7"/>
  <c r="A215" i="7"/>
  <c r="D213" i="10" s="1"/>
  <c r="C214" i="7"/>
  <c r="B214" i="7"/>
  <c r="E212" i="10" s="1"/>
  <c r="F212" i="10" s="1"/>
  <c r="A214" i="7"/>
  <c r="D212" i="10" s="1"/>
  <c r="D213" i="7"/>
  <c r="E212" i="7" s="1"/>
  <c r="C213" i="7"/>
  <c r="B213" i="7"/>
  <c r="E211" i="10" s="1"/>
  <c r="F211" i="10" s="1"/>
  <c r="A213" i="7"/>
  <c r="D211" i="10" s="1"/>
  <c r="C212" i="7"/>
  <c r="B212" i="7"/>
  <c r="E210" i="10" s="1"/>
  <c r="F210" i="10" s="1"/>
  <c r="A212" i="7"/>
  <c r="D210" i="10" s="1"/>
  <c r="D211" i="7"/>
  <c r="C211" i="7"/>
  <c r="B211" i="7"/>
  <c r="A211" i="7"/>
  <c r="D209" i="10" s="1"/>
  <c r="C210" i="7"/>
  <c r="B210" i="7"/>
  <c r="E208" i="10" s="1"/>
  <c r="F208" i="10" s="1"/>
  <c r="A210" i="7"/>
  <c r="D208" i="10" s="1"/>
  <c r="D209" i="7"/>
  <c r="E208" i="7" s="1"/>
  <c r="F207" i="7" s="1"/>
  <c r="C209" i="7"/>
  <c r="B209" i="7"/>
  <c r="E207" i="10" s="1"/>
  <c r="F207" i="10" s="1"/>
  <c r="A209" i="7"/>
  <c r="D207" i="10" s="1"/>
  <c r="C208" i="7"/>
  <c r="B208" i="7"/>
  <c r="E206" i="10" s="1"/>
  <c r="F206" i="10" s="1"/>
  <c r="A208" i="7"/>
  <c r="D206" i="10" s="1"/>
  <c r="G207" i="7"/>
  <c r="D207" i="7"/>
  <c r="E206" i="7" s="1"/>
  <c r="C207" i="7"/>
  <c r="B207" i="7"/>
  <c r="A207" i="7"/>
  <c r="D205" i="10" s="1"/>
  <c r="C206" i="7"/>
  <c r="B206" i="7"/>
  <c r="E204" i="10" s="1"/>
  <c r="F204" i="10" s="1"/>
  <c r="A206" i="7"/>
  <c r="D204" i="10" s="1"/>
  <c r="D205" i="7"/>
  <c r="C205" i="7"/>
  <c r="B205" i="7"/>
  <c r="E203" i="10" s="1"/>
  <c r="F203" i="10" s="1"/>
  <c r="A205" i="7"/>
  <c r="D203" i="10" s="1"/>
  <c r="C204" i="7"/>
  <c r="B204" i="7"/>
  <c r="E202" i="10" s="1"/>
  <c r="F202" i="10" s="1"/>
  <c r="A204" i="7"/>
  <c r="D202" i="10" s="1"/>
  <c r="G203" i="7"/>
  <c r="C203" i="7"/>
  <c r="G204" i="7" s="1"/>
  <c r="B203" i="7"/>
  <c r="A203" i="7"/>
  <c r="D201" i="10" s="1"/>
  <c r="C202" i="7"/>
  <c r="B202" i="7"/>
  <c r="E200" i="10" s="1"/>
  <c r="F200" i="10" s="1"/>
  <c r="A202" i="7"/>
  <c r="D200" i="10" s="1"/>
  <c r="C201" i="7"/>
  <c r="B201" i="7"/>
  <c r="E199" i="10" s="1"/>
  <c r="F199" i="10" s="1"/>
  <c r="A201" i="7"/>
  <c r="D199" i="10" s="1"/>
  <c r="G200" i="7"/>
  <c r="C200" i="7"/>
  <c r="G199" i="7" s="1"/>
  <c r="H198" i="7" s="1"/>
  <c r="I197" i="7" s="1"/>
  <c r="B200" i="7"/>
  <c r="E198" i="10" s="1"/>
  <c r="F198" i="10" s="1"/>
  <c r="A200" i="7"/>
  <c r="C199" i="7"/>
  <c r="B199" i="7"/>
  <c r="A199" i="7"/>
  <c r="D197" i="10" s="1"/>
  <c r="D198" i="7"/>
  <c r="C198" i="7"/>
  <c r="G197" i="7" s="1"/>
  <c r="H196" i="7" s="1"/>
  <c r="B198" i="7"/>
  <c r="E196" i="10" s="1"/>
  <c r="F196" i="10" s="1"/>
  <c r="A198" i="7"/>
  <c r="D196" i="10" s="1"/>
  <c r="C197" i="7"/>
  <c r="B197" i="7"/>
  <c r="E195" i="10" s="1"/>
  <c r="F195" i="10" s="1"/>
  <c r="A197" i="7"/>
  <c r="D195" i="10" s="1"/>
  <c r="G196" i="7"/>
  <c r="C196" i="7"/>
  <c r="G195" i="7" s="1"/>
  <c r="B196" i="7"/>
  <c r="E194" i="10" s="1"/>
  <c r="F194" i="10" s="1"/>
  <c r="A196" i="7"/>
  <c r="D194" i="10" s="1"/>
  <c r="C195" i="7"/>
  <c r="B195" i="7"/>
  <c r="A195" i="7"/>
  <c r="D193" i="10" s="1"/>
  <c r="H194" i="7"/>
  <c r="D194" i="7"/>
  <c r="C194" i="7"/>
  <c r="G193" i="7" s="1"/>
  <c r="B194" i="7"/>
  <c r="E192" i="10" s="1"/>
  <c r="F192" i="10" s="1"/>
  <c r="A194" i="7"/>
  <c r="D192" i="10" s="1"/>
  <c r="D193" i="7"/>
  <c r="C193" i="7"/>
  <c r="B193" i="7"/>
  <c r="E191" i="10" s="1"/>
  <c r="F191" i="10" s="1"/>
  <c r="A193" i="7"/>
  <c r="D191" i="10" s="1"/>
  <c r="C192" i="7"/>
  <c r="B192" i="7"/>
  <c r="E190" i="10" s="1"/>
  <c r="F190" i="10" s="1"/>
  <c r="A192" i="7"/>
  <c r="D190" i="10" s="1"/>
  <c r="D191" i="7"/>
  <c r="C191" i="7"/>
  <c r="B191" i="7"/>
  <c r="A191" i="7"/>
  <c r="D189" i="10" s="1"/>
  <c r="C190" i="7"/>
  <c r="G191" i="7" s="1"/>
  <c r="B190" i="7"/>
  <c r="E188" i="10" s="1"/>
  <c r="F188" i="10" s="1"/>
  <c r="A190" i="7"/>
  <c r="D188" i="10" s="1"/>
  <c r="G189" i="7"/>
  <c r="C189" i="7"/>
  <c r="B189" i="7"/>
  <c r="E187" i="10" s="1"/>
  <c r="F187" i="10" s="1"/>
  <c r="A189" i="7"/>
  <c r="D187" i="10" s="1"/>
  <c r="D188" i="7"/>
  <c r="C188" i="7"/>
  <c r="G187" i="7" s="1"/>
  <c r="H186" i="7" s="1"/>
  <c r="B188" i="7"/>
  <c r="E186" i="10" s="1"/>
  <c r="F186" i="10" s="1"/>
  <c r="A188" i="7"/>
  <c r="D186" i="10" s="1"/>
  <c r="C187" i="7"/>
  <c r="B187" i="7"/>
  <c r="E185" i="10" s="1"/>
  <c r="F185" i="10" s="1"/>
  <c r="A187" i="7"/>
  <c r="D185" i="10" s="1"/>
  <c r="C186" i="7"/>
  <c r="G185" i="7" s="1"/>
  <c r="B186" i="7"/>
  <c r="E184" i="10" s="1"/>
  <c r="F184" i="10" s="1"/>
  <c r="A186" i="7"/>
  <c r="D184" i="10" s="1"/>
  <c r="D185" i="7"/>
  <c r="C185" i="7"/>
  <c r="B185" i="7"/>
  <c r="E183" i="10" s="1"/>
  <c r="F183" i="10" s="1"/>
  <c r="A185" i="7"/>
  <c r="D183" i="10" s="1"/>
  <c r="C184" i="7"/>
  <c r="B184" i="7"/>
  <c r="E182" i="10" s="1"/>
  <c r="F182" i="10" s="1"/>
  <c r="A184" i="7"/>
  <c r="D182" i="10" s="1"/>
  <c r="C183" i="7"/>
  <c r="G184" i="7" s="1"/>
  <c r="B183" i="7"/>
  <c r="E181" i="10" s="1"/>
  <c r="F181" i="10" s="1"/>
  <c r="A183" i="7"/>
  <c r="D181" i="10" s="1"/>
  <c r="C182" i="7"/>
  <c r="G181" i="7" s="1"/>
  <c r="H180" i="7" s="1"/>
  <c r="I179" i="7" s="1"/>
  <c r="B182" i="7"/>
  <c r="A182" i="7"/>
  <c r="D180" i="10" s="1"/>
  <c r="C181" i="7"/>
  <c r="B181" i="7"/>
  <c r="E179" i="10" s="1"/>
  <c r="F179" i="10" s="1"/>
  <c r="A181" i="7"/>
  <c r="D179" i="10" s="1"/>
  <c r="C180" i="7"/>
  <c r="G179" i="7" s="1"/>
  <c r="H178" i="7" s="1"/>
  <c r="B180" i="7"/>
  <c r="E178" i="10" s="1"/>
  <c r="F178" i="10" s="1"/>
  <c r="A180" i="7"/>
  <c r="D178" i="10" s="1"/>
  <c r="D179" i="7"/>
  <c r="C179" i="7"/>
  <c r="B179" i="7"/>
  <c r="E177" i="10" s="1"/>
  <c r="F177" i="10" s="1"/>
  <c r="A179" i="7"/>
  <c r="D177" i="10" s="1"/>
  <c r="C178" i="7"/>
  <c r="B178" i="7"/>
  <c r="E176" i="10" s="1"/>
  <c r="F176" i="10" s="1"/>
  <c r="A178" i="7"/>
  <c r="D176" i="10" s="1"/>
  <c r="G177" i="7"/>
  <c r="C177" i="7"/>
  <c r="B177" i="7"/>
  <c r="E175" i="10" s="1"/>
  <c r="F175" i="10" s="1"/>
  <c r="A177" i="7"/>
  <c r="D175" i="10" s="1"/>
  <c r="D176" i="7"/>
  <c r="C176" i="7"/>
  <c r="G175" i="7" s="1"/>
  <c r="H174" i="7" s="1"/>
  <c r="B176" i="7"/>
  <c r="E174" i="10" s="1"/>
  <c r="F174" i="10" s="1"/>
  <c r="A176" i="7"/>
  <c r="D174" i="10" s="1"/>
  <c r="C175" i="7"/>
  <c r="B175" i="7"/>
  <c r="E173" i="10" s="1"/>
  <c r="F173" i="10" s="1"/>
  <c r="A175" i="7"/>
  <c r="D173" i="10" s="1"/>
  <c r="C174" i="7"/>
  <c r="G173" i="7" s="1"/>
  <c r="B174" i="7"/>
  <c r="E172" i="10" s="1"/>
  <c r="F172" i="10" s="1"/>
  <c r="A174" i="7"/>
  <c r="D172" i="10" s="1"/>
  <c r="D173" i="7"/>
  <c r="C173" i="7"/>
  <c r="B173" i="7"/>
  <c r="E171" i="10" s="1"/>
  <c r="F171" i="10" s="1"/>
  <c r="A173" i="7"/>
  <c r="D171" i="10" s="1"/>
  <c r="C172" i="7"/>
  <c r="B172" i="7"/>
  <c r="E170" i="10" s="1"/>
  <c r="F170" i="10" s="1"/>
  <c r="A172" i="7"/>
  <c r="C171" i="7"/>
  <c r="B171" i="7"/>
  <c r="E169" i="10" s="1"/>
  <c r="F169" i="10" s="1"/>
  <c r="A171" i="7"/>
  <c r="D169" i="10" s="1"/>
  <c r="D170" i="7"/>
  <c r="C170" i="7"/>
  <c r="G169" i="7" s="1"/>
  <c r="B170" i="7"/>
  <c r="E168" i="10" s="1"/>
  <c r="F168" i="10" s="1"/>
  <c r="A170" i="7"/>
  <c r="D168" i="10" s="1"/>
  <c r="C169" i="7"/>
  <c r="B169" i="7"/>
  <c r="E167" i="10" s="1"/>
  <c r="F167" i="10" s="1"/>
  <c r="A169" i="7"/>
  <c r="C168" i="7"/>
  <c r="B168" i="7"/>
  <c r="E166" i="10" s="1"/>
  <c r="F166" i="10" s="1"/>
  <c r="A168" i="7"/>
  <c r="D166" i="10" s="1"/>
  <c r="C167" i="7"/>
  <c r="G166" i="7" s="1"/>
  <c r="H165" i="7" s="1"/>
  <c r="B167" i="7"/>
  <c r="E165" i="10" s="1"/>
  <c r="F165" i="10" s="1"/>
  <c r="A167" i="7"/>
  <c r="D165" i="10" s="1"/>
  <c r="C166" i="7"/>
  <c r="B166" i="7"/>
  <c r="A166" i="7"/>
  <c r="D164" i="10" s="1"/>
  <c r="C165" i="7"/>
  <c r="B165" i="7"/>
  <c r="E163" i="10" s="1"/>
  <c r="F163" i="10" s="1"/>
  <c r="A165" i="7"/>
  <c r="D163" i="10" s="1"/>
  <c r="G164" i="7"/>
  <c r="D164" i="7"/>
  <c r="C164" i="7"/>
  <c r="B164" i="7"/>
  <c r="E162" i="10" s="1"/>
  <c r="F162" i="10" s="1"/>
  <c r="A164" i="7"/>
  <c r="D162" i="10" s="1"/>
  <c r="C163" i="7"/>
  <c r="G162" i="7" s="1"/>
  <c r="B163" i="7"/>
  <c r="E161" i="10" s="1"/>
  <c r="F161" i="10" s="1"/>
  <c r="A163" i="7"/>
  <c r="D161" i="10" s="1"/>
  <c r="C162" i="7"/>
  <c r="B162" i="7"/>
  <c r="E160" i="10" s="1"/>
  <c r="F160" i="10" s="1"/>
  <c r="A162" i="7"/>
  <c r="D160" i="10" s="1"/>
  <c r="C161" i="7"/>
  <c r="B161" i="7"/>
  <c r="E159" i="10" s="1"/>
  <c r="F159" i="10" s="1"/>
  <c r="A161" i="7"/>
  <c r="D159" i="10" s="1"/>
  <c r="G160" i="7"/>
  <c r="H159" i="7" s="1"/>
  <c r="C160" i="7"/>
  <c r="B160" i="7"/>
  <c r="E158" i="10" s="1"/>
  <c r="F158" i="10" s="1"/>
  <c r="A160" i="7"/>
  <c r="D158" i="10" s="1"/>
  <c r="C159" i="7"/>
  <c r="G158" i="7" s="1"/>
  <c r="B159" i="7"/>
  <c r="E157" i="10" s="1"/>
  <c r="F157" i="10" s="1"/>
  <c r="A159" i="7"/>
  <c r="D157" i="10" s="1"/>
  <c r="C158" i="7"/>
  <c r="B158" i="7"/>
  <c r="E156" i="10" s="1"/>
  <c r="F156" i="10" s="1"/>
  <c r="A158" i="7"/>
  <c r="D156" i="10" s="1"/>
  <c r="C157" i="7"/>
  <c r="B157" i="7"/>
  <c r="E155" i="10" s="1"/>
  <c r="F155" i="10" s="1"/>
  <c r="A157" i="7"/>
  <c r="D155" i="10" s="1"/>
  <c r="C156" i="7"/>
  <c r="G155" i="7" s="1"/>
  <c r="B156" i="7"/>
  <c r="E154" i="10" s="1"/>
  <c r="F154" i="10" s="1"/>
  <c r="A156" i="7"/>
  <c r="D154" i="10" s="1"/>
  <c r="D155" i="7"/>
  <c r="C155" i="7"/>
  <c r="B155" i="7"/>
  <c r="E153" i="10" s="1"/>
  <c r="F153" i="10" s="1"/>
  <c r="A155" i="7"/>
  <c r="D153" i="10" s="1"/>
  <c r="C154" i="7"/>
  <c r="B154" i="7"/>
  <c r="A154" i="7"/>
  <c r="D152" i="10" s="1"/>
  <c r="C153" i="7"/>
  <c r="B153" i="7"/>
  <c r="E151" i="10" s="1"/>
  <c r="F151" i="10" s="1"/>
  <c r="A153" i="7"/>
  <c r="D151" i="10" s="1"/>
  <c r="G152" i="7"/>
  <c r="C152" i="7"/>
  <c r="B152" i="7"/>
  <c r="E150" i="10" s="1"/>
  <c r="F150" i="10" s="1"/>
  <c r="A152" i="7"/>
  <c r="D150" i="10" s="1"/>
  <c r="C151" i="7"/>
  <c r="G150" i="7" s="1"/>
  <c r="B151" i="7"/>
  <c r="E149" i="10" s="1"/>
  <c r="F149" i="10" s="1"/>
  <c r="A151" i="7"/>
  <c r="D149" i="10" s="1"/>
  <c r="C150" i="7"/>
  <c r="B150" i="7"/>
  <c r="A150" i="7"/>
  <c r="D148" i="10" s="1"/>
  <c r="C149" i="7"/>
  <c r="B149" i="7"/>
  <c r="E147" i="10" s="1"/>
  <c r="F147" i="10" s="1"/>
  <c r="A149" i="7"/>
  <c r="D147" i="10" s="1"/>
  <c r="C148" i="7"/>
  <c r="G147" i="7" s="1"/>
  <c r="B148" i="7"/>
  <c r="E146" i="10" s="1"/>
  <c r="F146" i="10" s="1"/>
  <c r="A148" i="7"/>
  <c r="D146" i="10" s="1"/>
  <c r="D147" i="7"/>
  <c r="C147" i="7"/>
  <c r="B147" i="7"/>
  <c r="E145" i="10" s="1"/>
  <c r="F145" i="10" s="1"/>
  <c r="A147" i="7"/>
  <c r="D145" i="10" s="1"/>
  <c r="C146" i="7"/>
  <c r="B146" i="7"/>
  <c r="E144" i="10" s="1"/>
  <c r="F144" i="10" s="1"/>
  <c r="A146" i="7"/>
  <c r="D144" i="10" s="1"/>
  <c r="C145" i="7"/>
  <c r="B145" i="7"/>
  <c r="E143" i="10" s="1"/>
  <c r="F143" i="10" s="1"/>
  <c r="A145" i="7"/>
  <c r="D143" i="10" s="1"/>
  <c r="C144" i="7"/>
  <c r="B144" i="7"/>
  <c r="E142" i="10" s="1"/>
  <c r="F142" i="10" s="1"/>
  <c r="A144" i="7"/>
  <c r="D142" i="10" s="1"/>
  <c r="D143" i="7"/>
  <c r="C143" i="7"/>
  <c r="G144" i="7" s="1"/>
  <c r="H143" i="7" s="1"/>
  <c r="B143" i="7"/>
  <c r="E141" i="10" s="1"/>
  <c r="F141" i="10" s="1"/>
  <c r="A143" i="7"/>
  <c r="D141" i="10" s="1"/>
  <c r="G142" i="7"/>
  <c r="E142" i="7"/>
  <c r="C142" i="7"/>
  <c r="B142" i="7"/>
  <c r="E140" i="10" s="1"/>
  <c r="F140" i="10" s="1"/>
  <c r="A142" i="7"/>
  <c r="D141" i="7"/>
  <c r="C141" i="7"/>
  <c r="B141" i="7"/>
  <c r="A141" i="7"/>
  <c r="D139" i="10" s="1"/>
  <c r="C140" i="7"/>
  <c r="G139" i="7" s="1"/>
  <c r="B140" i="7"/>
  <c r="E138" i="10" s="1"/>
  <c r="F138" i="10" s="1"/>
  <c r="A140" i="7"/>
  <c r="D138" i="10" s="1"/>
  <c r="C139" i="7"/>
  <c r="G140" i="7" s="1"/>
  <c r="H139" i="7" s="1"/>
  <c r="B139" i="7"/>
  <c r="E137" i="10" s="1"/>
  <c r="F137" i="10" s="1"/>
  <c r="A139" i="7"/>
  <c r="D137" i="10" s="1"/>
  <c r="G138" i="7"/>
  <c r="C138" i="7"/>
  <c r="B138" i="7"/>
  <c r="A138" i="7"/>
  <c r="C137" i="7"/>
  <c r="B137" i="7"/>
  <c r="A137" i="7"/>
  <c r="D135" i="10" s="1"/>
  <c r="G136" i="7"/>
  <c r="H135" i="7" s="1"/>
  <c r="C136" i="7"/>
  <c r="B136" i="7"/>
  <c r="E134" i="10" s="1"/>
  <c r="F134" i="10" s="1"/>
  <c r="A136" i="7"/>
  <c r="D134" i="10" s="1"/>
  <c r="C135" i="7"/>
  <c r="B135" i="7"/>
  <c r="E133" i="10" s="1"/>
  <c r="F133" i="10" s="1"/>
  <c r="A135" i="7"/>
  <c r="D133" i="10" s="1"/>
  <c r="G134" i="7"/>
  <c r="C134" i="7"/>
  <c r="B134" i="7"/>
  <c r="E132" i="10" s="1"/>
  <c r="F132" i="10" s="1"/>
  <c r="A134" i="7"/>
  <c r="C133" i="7"/>
  <c r="B133" i="7"/>
  <c r="A133" i="7"/>
  <c r="D131" i="10" s="1"/>
  <c r="G132" i="7"/>
  <c r="H131" i="7" s="1"/>
  <c r="C132" i="7"/>
  <c r="B132" i="7"/>
  <c r="E130" i="10" s="1"/>
  <c r="F130" i="10" s="1"/>
  <c r="A132" i="7"/>
  <c r="D130" i="10" s="1"/>
  <c r="C131" i="7"/>
  <c r="B131" i="7"/>
  <c r="E129" i="10" s="1"/>
  <c r="F129" i="10" s="1"/>
  <c r="A131" i="7"/>
  <c r="D129" i="10" s="1"/>
  <c r="G130" i="7"/>
  <c r="C130" i="7"/>
  <c r="B130" i="7"/>
  <c r="E128" i="10" s="1"/>
  <c r="F128" i="10" s="1"/>
  <c r="A130" i="7"/>
  <c r="C129" i="7"/>
  <c r="B129" i="7"/>
  <c r="A129" i="7"/>
  <c r="D127" i="10" s="1"/>
  <c r="G128" i="7"/>
  <c r="C128" i="7"/>
  <c r="B128" i="7"/>
  <c r="E126" i="10" s="1"/>
  <c r="F126" i="10" s="1"/>
  <c r="A128" i="7"/>
  <c r="D127" i="7"/>
  <c r="C127" i="7"/>
  <c r="B127" i="7"/>
  <c r="A127" i="7"/>
  <c r="D125" i="10" s="1"/>
  <c r="G126" i="7"/>
  <c r="C126" i="7"/>
  <c r="B126" i="7"/>
  <c r="E124" i="10" s="1"/>
  <c r="F124" i="10" s="1"/>
  <c r="A126" i="7"/>
  <c r="C125" i="7"/>
  <c r="B125" i="7"/>
  <c r="E123" i="10" s="1"/>
  <c r="F123" i="10" s="1"/>
  <c r="A125" i="7"/>
  <c r="D123" i="10" s="1"/>
  <c r="D124" i="7"/>
  <c r="C124" i="7"/>
  <c r="B124" i="7"/>
  <c r="E122" i="10" s="1"/>
  <c r="F122" i="10" s="1"/>
  <c r="A124" i="7"/>
  <c r="D122" i="10" s="1"/>
  <c r="C123" i="7"/>
  <c r="G124" i="7" s="1"/>
  <c r="B123" i="7"/>
  <c r="A123" i="7"/>
  <c r="D121" i="10" s="1"/>
  <c r="G122" i="7"/>
  <c r="C122" i="7"/>
  <c r="B122" i="7"/>
  <c r="E120" i="10" s="1"/>
  <c r="F120" i="10" s="1"/>
  <c r="A122" i="7"/>
  <c r="D120" i="10" s="1"/>
  <c r="G121" i="7"/>
  <c r="C121" i="7"/>
  <c r="B121" i="7"/>
  <c r="E119" i="10" s="1"/>
  <c r="F119" i="10" s="1"/>
  <c r="A121" i="7"/>
  <c r="D119" i="10" s="1"/>
  <c r="D120" i="7"/>
  <c r="C120" i="7"/>
  <c r="B120" i="7"/>
  <c r="E118" i="10" s="1"/>
  <c r="F118" i="10" s="1"/>
  <c r="A120" i="7"/>
  <c r="D118" i="10" s="1"/>
  <c r="C119" i="7"/>
  <c r="B119" i="7"/>
  <c r="A119" i="7"/>
  <c r="D117" i="10" s="1"/>
  <c r="C118" i="7"/>
  <c r="B118" i="7"/>
  <c r="E116" i="10" s="1"/>
  <c r="F116" i="10" s="1"/>
  <c r="A118" i="7"/>
  <c r="D116" i="10" s="1"/>
  <c r="C117" i="7"/>
  <c r="B117" i="7"/>
  <c r="E115" i="10" s="1"/>
  <c r="F115" i="10" s="1"/>
  <c r="A117" i="7"/>
  <c r="D115" i="10" s="1"/>
  <c r="C116" i="7"/>
  <c r="G115" i="7" s="1"/>
  <c r="B116" i="7"/>
  <c r="E114" i="10" s="1"/>
  <c r="F114" i="10" s="1"/>
  <c r="A116" i="7"/>
  <c r="D114" i="10" s="1"/>
  <c r="C115" i="7"/>
  <c r="B115" i="7"/>
  <c r="A115" i="7"/>
  <c r="D113" i="10" s="1"/>
  <c r="G114" i="7"/>
  <c r="C114" i="7"/>
  <c r="B114" i="7"/>
  <c r="A114" i="7"/>
  <c r="D112" i="10" s="1"/>
  <c r="C113" i="7"/>
  <c r="B113" i="7"/>
  <c r="E111" i="10" s="1"/>
  <c r="F111" i="10" s="1"/>
  <c r="A113" i="7"/>
  <c r="D111" i="10" s="1"/>
  <c r="C112" i="7"/>
  <c r="B112" i="7"/>
  <c r="E110" i="10" s="1"/>
  <c r="F110" i="10" s="1"/>
  <c r="A112" i="7"/>
  <c r="D111" i="7"/>
  <c r="C111" i="7"/>
  <c r="B111" i="7"/>
  <c r="A111" i="7"/>
  <c r="D109" i="10" s="1"/>
  <c r="E110" i="7"/>
  <c r="F109" i="7" s="1"/>
  <c r="C110" i="7"/>
  <c r="B110" i="7"/>
  <c r="E108" i="10" s="1"/>
  <c r="F108" i="10" s="1"/>
  <c r="A110" i="7"/>
  <c r="D108" i="10" s="1"/>
  <c r="D109" i="7"/>
  <c r="E108" i="7" s="1"/>
  <c r="C109" i="7"/>
  <c r="B109" i="7"/>
  <c r="E107" i="10" s="1"/>
  <c r="F107" i="10" s="1"/>
  <c r="A109" i="7"/>
  <c r="D107" i="10" s="1"/>
  <c r="C108" i="7"/>
  <c r="B108" i="7"/>
  <c r="E106" i="10" s="1"/>
  <c r="F106" i="10" s="1"/>
  <c r="A108" i="7"/>
  <c r="D107" i="7"/>
  <c r="C107" i="7"/>
  <c r="G108" i="7" s="1"/>
  <c r="B107" i="7"/>
  <c r="A107" i="7"/>
  <c r="D105" i="10" s="1"/>
  <c r="C106" i="7"/>
  <c r="B106" i="7"/>
  <c r="E104" i="10" s="1"/>
  <c r="F104" i="10" s="1"/>
  <c r="A106" i="7"/>
  <c r="D104" i="10" s="1"/>
  <c r="G105" i="7"/>
  <c r="D105" i="7"/>
  <c r="C105" i="7"/>
  <c r="B105" i="7"/>
  <c r="E103" i="10" s="1"/>
  <c r="F103" i="10" s="1"/>
  <c r="A105" i="7"/>
  <c r="D103" i="10" s="1"/>
  <c r="D104" i="7"/>
  <c r="C104" i="7"/>
  <c r="B104" i="7"/>
  <c r="E102" i="10" s="1"/>
  <c r="F102" i="10" s="1"/>
  <c r="A104" i="7"/>
  <c r="H103" i="7"/>
  <c r="I102" i="7" s="1"/>
  <c r="C103" i="7"/>
  <c r="G104" i="7" s="1"/>
  <c r="B103" i="7"/>
  <c r="A103" i="7"/>
  <c r="D101" i="10" s="1"/>
  <c r="G102" i="7"/>
  <c r="H101" i="7" s="1"/>
  <c r="C102" i="7"/>
  <c r="B102" i="7"/>
  <c r="E100" i="10" s="1"/>
  <c r="F100" i="10" s="1"/>
  <c r="A102" i="7"/>
  <c r="D100" i="10" s="1"/>
  <c r="C101" i="7"/>
  <c r="B101" i="7"/>
  <c r="E99" i="10" s="1"/>
  <c r="F99" i="10" s="1"/>
  <c r="A101" i="7"/>
  <c r="D99" i="10" s="1"/>
  <c r="G100" i="7"/>
  <c r="D100" i="7"/>
  <c r="C100" i="7"/>
  <c r="B100" i="7"/>
  <c r="E98" i="10" s="1"/>
  <c r="F98" i="10" s="1"/>
  <c r="A100" i="7"/>
  <c r="D99" i="7"/>
  <c r="C99" i="7"/>
  <c r="B99" i="7"/>
  <c r="A99" i="7"/>
  <c r="D97" i="10" s="1"/>
  <c r="C98" i="7"/>
  <c r="B98" i="7"/>
  <c r="E96" i="10" s="1"/>
  <c r="F96" i="10" s="1"/>
  <c r="A98" i="7"/>
  <c r="D96" i="10" s="1"/>
  <c r="D97" i="7"/>
  <c r="C97" i="7"/>
  <c r="B97" i="7"/>
  <c r="E95" i="10" s="1"/>
  <c r="F95" i="10" s="1"/>
  <c r="A97" i="7"/>
  <c r="C96" i="7"/>
  <c r="B96" i="7"/>
  <c r="E94" i="10" s="1"/>
  <c r="F94" i="10" s="1"/>
  <c r="A96" i="7"/>
  <c r="D95" i="7"/>
  <c r="C95" i="7"/>
  <c r="B95" i="7"/>
  <c r="E93" i="10" s="1"/>
  <c r="F93" i="10" s="1"/>
  <c r="A95" i="7"/>
  <c r="D93" i="10" s="1"/>
  <c r="D94" i="7"/>
  <c r="C94" i="7"/>
  <c r="B94" i="7"/>
  <c r="A94" i="7"/>
  <c r="D92" i="10" s="1"/>
  <c r="C93" i="7"/>
  <c r="B93" i="7"/>
  <c r="E91" i="10" s="1"/>
  <c r="F91" i="10" s="1"/>
  <c r="A93" i="7"/>
  <c r="D91" i="10" s="1"/>
  <c r="G92" i="7"/>
  <c r="C92" i="7"/>
  <c r="B92" i="7"/>
  <c r="E90" i="10" s="1"/>
  <c r="F90" i="10" s="1"/>
  <c r="A92" i="7"/>
  <c r="D90" i="10" s="1"/>
  <c r="D91" i="7"/>
  <c r="C91" i="7"/>
  <c r="B91" i="7"/>
  <c r="A91" i="7"/>
  <c r="D89" i="10" s="1"/>
  <c r="C90" i="7"/>
  <c r="B90" i="7"/>
  <c r="E88" i="10" s="1"/>
  <c r="F88" i="10" s="1"/>
  <c r="A90" i="7"/>
  <c r="D88" i="10" s="1"/>
  <c r="D89" i="7"/>
  <c r="C89" i="7"/>
  <c r="B89" i="7"/>
  <c r="E87" i="10" s="1"/>
  <c r="F87" i="10" s="1"/>
  <c r="A89" i="7"/>
  <c r="C88" i="7"/>
  <c r="B88" i="7"/>
  <c r="E86" i="10" s="1"/>
  <c r="F86" i="10" s="1"/>
  <c r="A88" i="7"/>
  <c r="C87" i="7"/>
  <c r="B87" i="7"/>
  <c r="E85" i="10" s="1"/>
  <c r="F85" i="10" s="1"/>
  <c r="A87" i="7"/>
  <c r="D85" i="10" s="1"/>
  <c r="D86" i="7"/>
  <c r="C86" i="7"/>
  <c r="B86" i="7"/>
  <c r="A86" i="7"/>
  <c r="D84" i="10" s="1"/>
  <c r="C85" i="7"/>
  <c r="B85" i="7"/>
  <c r="E83" i="10" s="1"/>
  <c r="F83" i="10" s="1"/>
  <c r="A85" i="7"/>
  <c r="D83" i="10" s="1"/>
  <c r="G84" i="7"/>
  <c r="H83" i="7" s="1"/>
  <c r="C84" i="7"/>
  <c r="B84" i="7"/>
  <c r="E82" i="10" s="1"/>
  <c r="F82" i="10" s="1"/>
  <c r="A84" i="7"/>
  <c r="D82" i="10" s="1"/>
  <c r="D83" i="7"/>
  <c r="C83" i="7"/>
  <c r="B83" i="7"/>
  <c r="A83" i="7"/>
  <c r="D81" i="10" s="1"/>
  <c r="G82" i="7"/>
  <c r="C82" i="7"/>
  <c r="B82" i="7"/>
  <c r="E80" i="10" s="1"/>
  <c r="F80" i="10" s="1"/>
  <c r="A82" i="7"/>
  <c r="D80" i="10" s="1"/>
  <c r="G81" i="7"/>
  <c r="H80" i="7" s="1"/>
  <c r="I79" i="7" s="1"/>
  <c r="C81" i="7"/>
  <c r="B81" i="7"/>
  <c r="E79" i="10" s="1"/>
  <c r="F79" i="10" s="1"/>
  <c r="A81" i="7"/>
  <c r="D79" i="10" s="1"/>
  <c r="D80" i="7"/>
  <c r="C80" i="7"/>
  <c r="B80" i="7"/>
  <c r="A80" i="7"/>
  <c r="D78" i="10" s="1"/>
  <c r="G79" i="7"/>
  <c r="H78" i="7" s="1"/>
  <c r="C79" i="7"/>
  <c r="G80" i="7" s="1"/>
  <c r="B79" i="7"/>
  <c r="E77" i="10" s="1"/>
  <c r="F77" i="10" s="1"/>
  <c r="A79" i="7"/>
  <c r="D77" i="10" s="1"/>
  <c r="G78" i="7"/>
  <c r="H77" i="7" s="1"/>
  <c r="C78" i="7"/>
  <c r="B78" i="7"/>
  <c r="A78" i="7"/>
  <c r="D76" i="10" s="1"/>
  <c r="C77" i="7"/>
  <c r="B77" i="7"/>
  <c r="A77" i="7"/>
  <c r="D75" i="10" s="1"/>
  <c r="G76" i="7"/>
  <c r="C76" i="7"/>
  <c r="G77" i="7" s="1"/>
  <c r="B76" i="7"/>
  <c r="E74" i="10" s="1"/>
  <c r="F74" i="10" s="1"/>
  <c r="A76" i="7"/>
  <c r="D74" i="10" s="1"/>
  <c r="G75" i="7"/>
  <c r="C75" i="7"/>
  <c r="G74" i="7" s="1"/>
  <c r="B75" i="7"/>
  <c r="A75" i="7"/>
  <c r="D73" i="10" s="1"/>
  <c r="C74" i="7"/>
  <c r="B74" i="7"/>
  <c r="A74" i="7"/>
  <c r="D72" i="10" s="1"/>
  <c r="C73" i="7"/>
  <c r="B73" i="7"/>
  <c r="E71" i="10" s="1"/>
  <c r="F71" i="10" s="1"/>
  <c r="A73" i="7"/>
  <c r="D71" i="10" s="1"/>
  <c r="G72" i="7"/>
  <c r="C72" i="7"/>
  <c r="G71" i="7" s="1"/>
  <c r="B72" i="7"/>
  <c r="E70" i="10" s="1"/>
  <c r="F70" i="10" s="1"/>
  <c r="A72" i="7"/>
  <c r="D70" i="10" s="1"/>
  <c r="D71" i="7"/>
  <c r="C71" i="7"/>
  <c r="B71" i="7"/>
  <c r="A71" i="7"/>
  <c r="D69" i="10" s="1"/>
  <c r="G70" i="7"/>
  <c r="C70" i="7"/>
  <c r="B70" i="7"/>
  <c r="E68" i="10" s="1"/>
  <c r="F68" i="10" s="1"/>
  <c r="A70" i="7"/>
  <c r="D68" i="10" s="1"/>
  <c r="C69" i="7"/>
  <c r="B69" i="7"/>
  <c r="E67" i="10" s="1"/>
  <c r="F67" i="10" s="1"/>
  <c r="A69" i="7"/>
  <c r="D67" i="10" s="1"/>
  <c r="D68" i="7"/>
  <c r="C68" i="7"/>
  <c r="B68" i="7"/>
  <c r="A68" i="7"/>
  <c r="C67" i="7"/>
  <c r="G68" i="7" s="1"/>
  <c r="B67" i="7"/>
  <c r="E65" i="10" s="1"/>
  <c r="F65" i="10" s="1"/>
  <c r="A67" i="7"/>
  <c r="D65" i="10" s="1"/>
  <c r="C66" i="7"/>
  <c r="B66" i="7"/>
  <c r="A66" i="7"/>
  <c r="D64" i="10" s="1"/>
  <c r="C65" i="7"/>
  <c r="B65" i="7"/>
  <c r="A65" i="7"/>
  <c r="D63" i="10" s="1"/>
  <c r="C64" i="7"/>
  <c r="G65" i="7" s="1"/>
  <c r="B64" i="7"/>
  <c r="E62" i="10" s="1"/>
  <c r="F62" i="10" s="1"/>
  <c r="A64" i="7"/>
  <c r="D62" i="10" s="1"/>
  <c r="C63" i="7"/>
  <c r="G62" i="7" s="1"/>
  <c r="B63" i="7"/>
  <c r="A63" i="7"/>
  <c r="D61" i="10" s="1"/>
  <c r="C62" i="7"/>
  <c r="B62" i="7"/>
  <c r="A62" i="7"/>
  <c r="D60" i="10" s="1"/>
  <c r="C61" i="7"/>
  <c r="B61" i="7"/>
  <c r="E59" i="10" s="1"/>
  <c r="F59" i="10" s="1"/>
  <c r="A61" i="7"/>
  <c r="D59" i="10" s="1"/>
  <c r="G60" i="7"/>
  <c r="C60" i="7"/>
  <c r="B60" i="7"/>
  <c r="E58" i="10" s="1"/>
  <c r="F58" i="10" s="1"/>
  <c r="A60" i="7"/>
  <c r="D58" i="10" s="1"/>
  <c r="D59" i="7"/>
  <c r="C59" i="7"/>
  <c r="B59" i="7"/>
  <c r="A59" i="7"/>
  <c r="D57" i="10" s="1"/>
  <c r="G58" i="7"/>
  <c r="C58" i="7"/>
  <c r="B58" i="7"/>
  <c r="E56" i="10" s="1"/>
  <c r="F56" i="10" s="1"/>
  <c r="A58" i="7"/>
  <c r="D56" i="10" s="1"/>
  <c r="G57" i="7"/>
  <c r="H56" i="7" s="1"/>
  <c r="C57" i="7"/>
  <c r="B57" i="7"/>
  <c r="E55" i="10" s="1"/>
  <c r="F55" i="10" s="1"/>
  <c r="A57" i="7"/>
  <c r="D55" i="10" s="1"/>
  <c r="C56" i="7"/>
  <c r="B56" i="7"/>
  <c r="A56" i="7"/>
  <c r="D54" i="10" s="1"/>
  <c r="G55" i="7"/>
  <c r="C55" i="7"/>
  <c r="G56" i="7" s="1"/>
  <c r="H55" i="7" s="1"/>
  <c r="B55" i="7"/>
  <c r="E53" i="10" s="1"/>
  <c r="F53" i="10" s="1"/>
  <c r="A55" i="7"/>
  <c r="G54" i="7"/>
  <c r="C54" i="7"/>
  <c r="B54" i="7"/>
  <c r="A54" i="7"/>
  <c r="D52" i="10" s="1"/>
  <c r="C53" i="7"/>
  <c r="B53" i="7"/>
  <c r="A53" i="7"/>
  <c r="D51" i="10" s="1"/>
  <c r="G52" i="7"/>
  <c r="C52" i="7"/>
  <c r="B52" i="7"/>
  <c r="E50" i="10" s="1"/>
  <c r="F50" i="10" s="1"/>
  <c r="A52" i="7"/>
  <c r="D50" i="10" s="1"/>
  <c r="C51" i="7"/>
  <c r="B51" i="7"/>
  <c r="A51" i="7"/>
  <c r="D49" i="10" s="1"/>
  <c r="C50" i="7"/>
  <c r="B50" i="7"/>
  <c r="D51" i="7" s="1"/>
  <c r="A50" i="7"/>
  <c r="D48" i="10" s="1"/>
  <c r="C49" i="7"/>
  <c r="B49" i="7"/>
  <c r="A49" i="7"/>
  <c r="D47" i="10" s="1"/>
  <c r="C48" i="7"/>
  <c r="B48" i="7"/>
  <c r="E46" i="10" s="1"/>
  <c r="F46" i="10" s="1"/>
  <c r="A48" i="7"/>
  <c r="D46" i="10" s="1"/>
  <c r="C47" i="7"/>
  <c r="B47" i="7"/>
  <c r="A47" i="7"/>
  <c r="C46" i="7"/>
  <c r="B46" i="7"/>
  <c r="E44" i="10" s="1"/>
  <c r="F44" i="10" s="1"/>
  <c r="A46" i="7"/>
  <c r="D44" i="10" s="1"/>
  <c r="C45" i="7"/>
  <c r="B45" i="7"/>
  <c r="E43" i="10" s="1"/>
  <c r="F43" i="10" s="1"/>
  <c r="A45" i="7"/>
  <c r="C44" i="7"/>
  <c r="B44" i="7"/>
  <c r="E42" i="10" s="1"/>
  <c r="F42" i="10" s="1"/>
  <c r="A44" i="7"/>
  <c r="D42" i="10" s="1"/>
  <c r="G43" i="7"/>
  <c r="C43" i="7"/>
  <c r="B43" i="7"/>
  <c r="E41" i="10" s="1"/>
  <c r="F41" i="10" s="1"/>
  <c r="A43" i="7"/>
  <c r="C42" i="7"/>
  <c r="B42" i="7"/>
  <c r="A42" i="7"/>
  <c r="D40" i="10" s="1"/>
  <c r="C41" i="7"/>
  <c r="B41" i="7"/>
  <c r="A41" i="7"/>
  <c r="D39" i="10" s="1"/>
  <c r="C40" i="7"/>
  <c r="G41" i="7" s="1"/>
  <c r="B40" i="7"/>
  <c r="E38" i="10" s="1"/>
  <c r="F38" i="10" s="1"/>
  <c r="A40" i="7"/>
  <c r="D38" i="10" s="1"/>
  <c r="C39" i="7"/>
  <c r="B39" i="7"/>
  <c r="E37" i="10" s="1"/>
  <c r="F37" i="10" s="1"/>
  <c r="A39" i="7"/>
  <c r="D37" i="10" s="1"/>
  <c r="D38" i="7"/>
  <c r="C38" i="7"/>
  <c r="B38" i="7"/>
  <c r="E36" i="10" s="1"/>
  <c r="F36" i="10" s="1"/>
  <c r="A38" i="7"/>
  <c r="D36" i="10" s="1"/>
  <c r="C37" i="7"/>
  <c r="G36" i="7" s="1"/>
  <c r="B37" i="7"/>
  <c r="A37" i="7"/>
  <c r="D35" i="10" s="1"/>
  <c r="C36" i="7"/>
  <c r="B36" i="7"/>
  <c r="E34" i="10" s="1"/>
  <c r="F34" i="10" s="1"/>
  <c r="A36" i="7"/>
  <c r="C35" i="7"/>
  <c r="B35" i="7"/>
  <c r="E33" i="10" s="1"/>
  <c r="F33" i="10" s="1"/>
  <c r="A35" i="7"/>
  <c r="D33" i="10" s="1"/>
  <c r="C34" i="7"/>
  <c r="B34" i="7"/>
  <c r="E32" i="10" s="1"/>
  <c r="F32" i="10" s="1"/>
  <c r="A34" i="7"/>
  <c r="D32" i="10" s="1"/>
  <c r="C33" i="7"/>
  <c r="B33" i="7"/>
  <c r="A33" i="7"/>
  <c r="C32" i="7"/>
  <c r="G33" i="7" s="1"/>
  <c r="B32" i="7"/>
  <c r="E30" i="10" s="1"/>
  <c r="F30" i="10" s="1"/>
  <c r="A32" i="7"/>
  <c r="D30" i="10" s="1"/>
  <c r="C31" i="7"/>
  <c r="B31" i="7"/>
  <c r="E29" i="10" s="1"/>
  <c r="F29" i="10" s="1"/>
  <c r="A31" i="7"/>
  <c r="D29" i="10" s="1"/>
  <c r="C30" i="7"/>
  <c r="B30" i="7"/>
  <c r="E28" i="10" s="1"/>
  <c r="F28" i="10" s="1"/>
  <c r="A30" i="7"/>
  <c r="D28" i="10" s="1"/>
  <c r="C29" i="7"/>
  <c r="B29" i="7"/>
  <c r="E27" i="10" s="1"/>
  <c r="F27" i="10" s="1"/>
  <c r="A29" i="7"/>
  <c r="D27" i="10" s="1"/>
  <c r="D28" i="7"/>
  <c r="C28" i="7"/>
  <c r="B28" i="7"/>
  <c r="E26" i="10" s="1"/>
  <c r="F26" i="10" s="1"/>
  <c r="A28" i="7"/>
  <c r="D26" i="10" s="1"/>
  <c r="C27" i="7"/>
  <c r="G28" i="7" s="1"/>
  <c r="B27" i="7"/>
  <c r="E25" i="10" s="1"/>
  <c r="F25" i="10" s="1"/>
  <c r="A27" i="7"/>
  <c r="D25" i="10" s="1"/>
  <c r="C26" i="7"/>
  <c r="B26" i="7"/>
  <c r="E24" i="10" s="1"/>
  <c r="F24" i="10" s="1"/>
  <c r="A26" i="7"/>
  <c r="D24" i="10" s="1"/>
  <c r="G25" i="7"/>
  <c r="H24" i="7" s="1"/>
  <c r="C25" i="7"/>
  <c r="B25" i="7"/>
  <c r="E23" i="10" s="1"/>
  <c r="F23" i="10" s="1"/>
  <c r="A25" i="7"/>
  <c r="D23" i="10" s="1"/>
  <c r="D24" i="7"/>
  <c r="E23" i="7" s="1"/>
  <c r="C24" i="7"/>
  <c r="G23" i="7" s="1"/>
  <c r="H22" i="7" s="1"/>
  <c r="B24" i="7"/>
  <c r="A24" i="7"/>
  <c r="D22" i="10" s="1"/>
  <c r="C23" i="7"/>
  <c r="B23" i="7"/>
  <c r="E21" i="10" s="1"/>
  <c r="F21" i="10" s="1"/>
  <c r="A23" i="7"/>
  <c r="D21" i="10" s="1"/>
  <c r="G22" i="7"/>
  <c r="D22" i="7"/>
  <c r="C22" i="7"/>
  <c r="B22" i="7"/>
  <c r="E20" i="10" s="1"/>
  <c r="F20" i="10" s="1"/>
  <c r="A22" i="7"/>
  <c r="D20" i="10" s="1"/>
  <c r="D21" i="7"/>
  <c r="C21" i="7"/>
  <c r="B21" i="7"/>
  <c r="E19" i="10" s="1"/>
  <c r="F19" i="10" s="1"/>
  <c r="A21" i="7"/>
  <c r="D19" i="10" s="1"/>
  <c r="C20" i="7"/>
  <c r="G21" i="7" s="1"/>
  <c r="B20" i="7"/>
  <c r="E18" i="10" s="1"/>
  <c r="F18" i="10" s="1"/>
  <c r="A20" i="7"/>
  <c r="C19" i="7"/>
  <c r="B19" i="7"/>
  <c r="E17" i="10" s="1"/>
  <c r="F17" i="10" s="1"/>
  <c r="A19" i="7"/>
  <c r="D17" i="10" s="1"/>
  <c r="C18" i="7"/>
  <c r="B18" i="7"/>
  <c r="A18" i="7"/>
  <c r="D16" i="10" s="1"/>
  <c r="C17" i="7"/>
  <c r="G18" i="7" s="1"/>
  <c r="B17" i="7"/>
  <c r="A17" i="7"/>
  <c r="D15" i="10" s="1"/>
  <c r="G16" i="7"/>
  <c r="D16" i="7"/>
  <c r="C16" i="7"/>
  <c r="G17" i="7" s="1"/>
  <c r="H16" i="7" s="1"/>
  <c r="B16" i="7"/>
  <c r="E14" i="10" s="1"/>
  <c r="F14" i="10" s="1"/>
  <c r="A16" i="7"/>
  <c r="D14" i="10" s="1"/>
  <c r="G15" i="7"/>
  <c r="C15" i="7"/>
  <c r="B15" i="7"/>
  <c r="E13" i="10" s="1"/>
  <c r="F13" i="10" s="1"/>
  <c r="A15" i="7"/>
  <c r="D13" i="10" s="1"/>
  <c r="D14" i="7"/>
  <c r="C14" i="7"/>
  <c r="B14" i="7"/>
  <c r="E12" i="10" s="1"/>
  <c r="F12" i="10" s="1"/>
  <c r="A14" i="7"/>
  <c r="D12" i="10" s="1"/>
  <c r="C13" i="7"/>
  <c r="B13" i="7"/>
  <c r="E11" i="10" s="1"/>
  <c r="F11" i="10" s="1"/>
  <c r="A13" i="7"/>
  <c r="D11" i="10" s="1"/>
  <c r="C12" i="7"/>
  <c r="G13" i="7" s="1"/>
  <c r="H12" i="7" s="1"/>
  <c r="B12" i="7"/>
  <c r="A12" i="7"/>
  <c r="D10" i="10" s="1"/>
  <c r="G11" i="7"/>
  <c r="C11" i="7"/>
  <c r="B11" i="7"/>
  <c r="E9" i="10" s="1"/>
  <c r="F9" i="10" s="1"/>
  <c r="A11" i="7"/>
  <c r="D9" i="10" s="1"/>
  <c r="G10" i="7"/>
  <c r="C10" i="7"/>
  <c r="B10" i="7"/>
  <c r="E8" i="10" s="1"/>
  <c r="F8" i="10" s="1"/>
  <c r="A10" i="7"/>
  <c r="D8" i="10" s="1"/>
  <c r="G9" i="7"/>
  <c r="D9" i="7"/>
  <c r="E8" i="7" s="1"/>
  <c r="C9" i="7"/>
  <c r="B9" i="7"/>
  <c r="E7" i="10" s="1"/>
  <c r="F7" i="10" s="1"/>
  <c r="A9" i="7"/>
  <c r="D7" i="10" s="1"/>
  <c r="C8" i="7"/>
  <c r="B8" i="7"/>
  <c r="E6" i="10" s="1"/>
  <c r="F6" i="10" s="1"/>
  <c r="A8" i="7"/>
  <c r="D6" i="10" s="1"/>
  <c r="D7" i="7"/>
  <c r="C7" i="7"/>
  <c r="B7" i="7"/>
  <c r="A7" i="7"/>
  <c r="D5" i="10" s="1"/>
  <c r="C6" i="7"/>
  <c r="B6" i="7"/>
  <c r="E4" i="10" s="1"/>
  <c r="F4" i="10" s="1"/>
  <c r="A6" i="7"/>
  <c r="D4" i="10" s="1"/>
  <c r="G5" i="7"/>
  <c r="C5" i="7"/>
  <c r="B5" i="7"/>
  <c r="E3" i="10" s="1"/>
  <c r="F3" i="10" s="1"/>
  <c r="A5" i="7"/>
  <c r="D3" i="10" s="1"/>
  <c r="D4" i="7"/>
  <c r="C4" i="7"/>
  <c r="B4" i="7"/>
  <c r="E2" i="10" s="1"/>
  <c r="F2" i="10" s="1"/>
  <c r="A4" i="7"/>
  <c r="D2" i="10" s="1"/>
  <c r="AE2" i="3" a="1"/>
  <c r="I278" i="1"/>
  <c r="I256" i="1"/>
  <c r="I238" i="1"/>
  <c r="I192" i="1"/>
  <c r="I165" i="1"/>
  <c r="I157" i="1"/>
  <c r="I149" i="1"/>
  <c r="I143" i="1"/>
  <c r="I137" i="1"/>
  <c r="I125" i="1"/>
  <c r="I118" i="1"/>
  <c r="I113" i="1"/>
  <c r="I90" i="1"/>
  <c r="I89" i="1"/>
  <c r="I78" i="1"/>
  <c r="I61" i="1"/>
  <c r="I58" i="1"/>
  <c r="J57" i="1" s="1"/>
  <c r="I57" i="1"/>
  <c r="J56" i="1" s="1"/>
  <c r="I56" i="1"/>
  <c r="I55" i="1"/>
  <c r="I34" i="1"/>
  <c r="I33" i="1"/>
  <c r="I28" i="1"/>
  <c r="I25" i="1"/>
  <c r="J24" i="1" s="1"/>
  <c r="I23" i="1"/>
  <c r="J22" i="1"/>
  <c r="L22" i="1" s="1"/>
  <c r="I22" i="1"/>
  <c r="J21" i="1" s="1"/>
  <c r="I21" i="1"/>
  <c r="I20" i="1"/>
  <c r="J19" i="1"/>
  <c r="I19" i="1"/>
  <c r="J18" i="1" s="1"/>
  <c r="M18" i="1"/>
  <c r="N18" i="1" s="1"/>
  <c r="I18" i="1"/>
  <c r="I17" i="1"/>
  <c r="J16" i="1" s="1"/>
  <c r="L16" i="1"/>
  <c r="I15" i="1"/>
  <c r="I10" i="1"/>
  <c r="E8" i="1"/>
  <c r="E6" i="1"/>
  <c r="E5" i="1"/>
  <c r="I206" i="1" s="1"/>
  <c r="I4" i="1"/>
  <c r="E4" i="1"/>
  <c r="C9" i="1" s="1"/>
  <c r="E9" i="1" s="1"/>
  <c r="B16" i="11" l="1"/>
  <c r="K20" i="1"/>
  <c r="L21" i="1"/>
  <c r="K23" i="1"/>
  <c r="L24" i="1"/>
  <c r="K17" i="1"/>
  <c r="L18" i="1"/>
  <c r="J277" i="1"/>
  <c r="D66" i="10"/>
  <c r="G67" i="7"/>
  <c r="H66" i="7" s="1"/>
  <c r="G69" i="7"/>
  <c r="H68" i="7" s="1"/>
  <c r="I67" i="7" s="1"/>
  <c r="J20" i="1"/>
  <c r="L56" i="1"/>
  <c r="L57" i="1"/>
  <c r="M345" i="1"/>
  <c r="N345" i="1" s="1"/>
  <c r="M328" i="1"/>
  <c r="N328" i="1" s="1"/>
  <c r="M304" i="1"/>
  <c r="N304" i="1" s="1"/>
  <c r="M165" i="1"/>
  <c r="N165" i="1" s="1"/>
  <c r="M157" i="1"/>
  <c r="N157" i="1" s="1"/>
  <c r="M153" i="1"/>
  <c r="N153" i="1" s="1"/>
  <c r="M149" i="1"/>
  <c r="N149" i="1" s="1"/>
  <c r="M143" i="1"/>
  <c r="N143" i="1" s="1"/>
  <c r="M137" i="1"/>
  <c r="N137" i="1" s="1"/>
  <c r="M129" i="1"/>
  <c r="N129" i="1" s="1"/>
  <c r="M125" i="1"/>
  <c r="N125" i="1" s="1"/>
  <c r="M113" i="1"/>
  <c r="N113" i="1" s="1"/>
  <c r="M109" i="1"/>
  <c r="N109" i="1" s="1"/>
  <c r="M105" i="1"/>
  <c r="N105" i="1" s="1"/>
  <c r="M89" i="1"/>
  <c r="N89" i="1" s="1"/>
  <c r="M81" i="1"/>
  <c r="N81" i="1" s="1"/>
  <c r="M61" i="1"/>
  <c r="N61" i="1" s="1"/>
  <c r="M57" i="1"/>
  <c r="N57" i="1" s="1"/>
  <c r="M55" i="1"/>
  <c r="N55" i="1" s="1"/>
  <c r="M33" i="1"/>
  <c r="N33" i="1" s="1"/>
  <c r="M25" i="1"/>
  <c r="N25" i="1" s="1"/>
  <c r="M23" i="1"/>
  <c r="N23" i="1" s="1"/>
  <c r="M21" i="1"/>
  <c r="N21" i="1" s="1"/>
  <c r="M19" i="1"/>
  <c r="N19" i="1" s="1"/>
  <c r="M17" i="1"/>
  <c r="N17" i="1" s="1"/>
  <c r="M15" i="1"/>
  <c r="N15" i="1" s="1"/>
  <c r="M11" i="1"/>
  <c r="N11" i="1" s="1"/>
  <c r="M362" i="1"/>
  <c r="N362" i="1" s="1"/>
  <c r="M317" i="1"/>
  <c r="N317" i="1" s="1"/>
  <c r="M278" i="1"/>
  <c r="N278" i="1" s="1"/>
  <c r="M267" i="1"/>
  <c r="N267" i="1" s="1"/>
  <c r="M256" i="1"/>
  <c r="N256" i="1" s="1"/>
  <c r="M248" i="1"/>
  <c r="N248" i="1" s="1"/>
  <c r="M238" i="1"/>
  <c r="N238" i="1" s="1"/>
  <c r="M297" i="1"/>
  <c r="N297" i="1" s="1"/>
  <c r="M46" i="1"/>
  <c r="N46" i="1" s="1"/>
  <c r="M22" i="1"/>
  <c r="N22" i="1" s="1"/>
  <c r="M112" i="1"/>
  <c r="N112" i="1" s="1"/>
  <c r="M234" i="1"/>
  <c r="N234" i="1" s="1"/>
  <c r="M206" i="1"/>
  <c r="N206" i="1" s="1"/>
  <c r="M90" i="1"/>
  <c r="N90" i="1" s="1"/>
  <c r="M78" i="1"/>
  <c r="N78" i="1" s="1"/>
  <c r="M66" i="1"/>
  <c r="N66" i="1" s="1"/>
  <c r="M192" i="1"/>
  <c r="N192" i="1" s="1"/>
  <c r="M160" i="1"/>
  <c r="N160" i="1" s="1"/>
  <c r="M144" i="1"/>
  <c r="N144" i="1" s="1"/>
  <c r="M92" i="1"/>
  <c r="N92" i="1" s="1"/>
  <c r="M56" i="1"/>
  <c r="N56" i="1" s="1"/>
  <c r="M277" i="1"/>
  <c r="N277" i="1" s="1"/>
  <c r="I30" i="1"/>
  <c r="I36" i="1"/>
  <c r="J35" i="1" s="1"/>
  <c r="M44" i="1"/>
  <c r="N44" i="1" s="1"/>
  <c r="I54" i="1"/>
  <c r="I77" i="1"/>
  <c r="I106" i="1"/>
  <c r="I135" i="1"/>
  <c r="M135" i="1" s="1"/>
  <c r="N135" i="1" s="1"/>
  <c r="I141" i="1"/>
  <c r="J142" i="1" s="1"/>
  <c r="I148" i="1"/>
  <c r="M198" i="1"/>
  <c r="N198" i="1" s="1"/>
  <c r="I298" i="1"/>
  <c r="M298" i="1" s="1"/>
  <c r="N298" i="1" s="1"/>
  <c r="I39" i="1"/>
  <c r="I42" i="1"/>
  <c r="I45" i="1"/>
  <c r="J44" i="1" s="1"/>
  <c r="M54" i="1"/>
  <c r="N54" i="1" s="1"/>
  <c r="I66" i="1"/>
  <c r="I101" i="1"/>
  <c r="I130" i="1"/>
  <c r="I136" i="1"/>
  <c r="M148" i="1"/>
  <c r="N148" i="1" s="1"/>
  <c r="I182" i="1"/>
  <c r="I212" i="1"/>
  <c r="M236" i="1"/>
  <c r="N236" i="1" s="1"/>
  <c r="I276" i="1"/>
  <c r="M276" i="1" s="1"/>
  <c r="N276" i="1" s="1"/>
  <c r="I306" i="1"/>
  <c r="M306" i="1" s="1"/>
  <c r="N306" i="1" s="1"/>
  <c r="M118" i="1"/>
  <c r="N118" i="1" s="1"/>
  <c r="M10" i="1"/>
  <c r="N10" i="1" s="1"/>
  <c r="I31" i="1"/>
  <c r="I49" i="1"/>
  <c r="I52" i="1"/>
  <c r="M58" i="1"/>
  <c r="N58" i="1" s="1"/>
  <c r="I73" i="1"/>
  <c r="I102" i="1"/>
  <c r="I138" i="1"/>
  <c r="J137" i="1" s="1"/>
  <c r="I144" i="1"/>
  <c r="I151" i="1"/>
  <c r="J150" i="1" s="1"/>
  <c r="I159" i="1"/>
  <c r="J158" i="1" s="1"/>
  <c r="I167" i="1"/>
  <c r="J166" i="1" s="1"/>
  <c r="I353" i="1"/>
  <c r="D41" i="10"/>
  <c r="G42" i="7"/>
  <c r="H41" i="7" s="1"/>
  <c r="M8" i="1"/>
  <c r="N8" i="1" s="1"/>
  <c r="I11" i="1"/>
  <c r="I43" i="1"/>
  <c r="M43" i="1" s="1"/>
  <c r="N43" i="1" s="1"/>
  <c r="I46" i="1"/>
  <c r="I63" i="1"/>
  <c r="J62" i="1" s="1"/>
  <c r="I85" i="1"/>
  <c r="M85" i="1" s="1"/>
  <c r="N85" i="1" s="1"/>
  <c r="I114" i="1"/>
  <c r="I132" i="1"/>
  <c r="J131" i="1" s="1"/>
  <c r="I176" i="1"/>
  <c r="M176" i="1" s="1"/>
  <c r="N176" i="1" s="1"/>
  <c r="I285" i="1"/>
  <c r="G40" i="7"/>
  <c r="G38" i="7"/>
  <c r="H37" i="7" s="1"/>
  <c r="L19" i="1"/>
  <c r="M4" i="1"/>
  <c r="N4" i="1" s="1"/>
  <c r="M28" i="1"/>
  <c r="N28" i="1" s="1"/>
  <c r="M52" i="1"/>
  <c r="N52" i="1" s="1"/>
  <c r="J55" i="1"/>
  <c r="I97" i="1"/>
  <c r="I126" i="1"/>
  <c r="I145" i="1"/>
  <c r="J144" i="1" s="1"/>
  <c r="I152" i="1"/>
  <c r="I160" i="1"/>
  <c r="I168" i="1"/>
  <c r="M168" i="1" s="1"/>
  <c r="N168" i="1" s="1"/>
  <c r="I244" i="1"/>
  <c r="I319" i="1"/>
  <c r="I357" i="1"/>
  <c r="M36" i="1"/>
  <c r="N36" i="1" s="1"/>
  <c r="M42" i="1"/>
  <c r="N42" i="1" s="1"/>
  <c r="I26" i="1"/>
  <c r="I32" i="1"/>
  <c r="J31" i="1" s="1"/>
  <c r="M34" i="1"/>
  <c r="N34" i="1" s="1"/>
  <c r="I109" i="1"/>
  <c r="M132" i="1"/>
  <c r="N132" i="1" s="1"/>
  <c r="M138" i="1"/>
  <c r="N138" i="1" s="1"/>
  <c r="I146" i="1"/>
  <c r="J145" i="1" s="1"/>
  <c r="C362" i="8"/>
  <c r="C358" i="8"/>
  <c r="C354" i="8"/>
  <c r="C350" i="8"/>
  <c r="C346" i="8"/>
  <c r="C342" i="8"/>
  <c r="C338" i="8"/>
  <c r="C334" i="8"/>
  <c r="C330" i="8"/>
  <c r="C326" i="8"/>
  <c r="C322" i="8"/>
  <c r="C318" i="8"/>
  <c r="C314" i="8"/>
  <c r="C310" i="8"/>
  <c r="C306" i="8"/>
  <c r="C302" i="8"/>
  <c r="C298" i="8"/>
  <c r="C294" i="8"/>
  <c r="C290" i="8"/>
  <c r="C286" i="8"/>
  <c r="C282" i="8"/>
  <c r="C278" i="8"/>
  <c r="C274" i="8"/>
  <c r="C353" i="8"/>
  <c r="C340" i="8"/>
  <c r="C327" i="8"/>
  <c r="C305" i="8"/>
  <c r="C292" i="8"/>
  <c r="C279" i="8"/>
  <c r="C357" i="8"/>
  <c r="C344" i="8"/>
  <c r="C331" i="8"/>
  <c r="C309" i="8"/>
  <c r="C296" i="8"/>
  <c r="C283" i="8"/>
  <c r="C270" i="8"/>
  <c r="C266" i="8"/>
  <c r="C262" i="8"/>
  <c r="C258" i="8"/>
  <c r="C254" i="8"/>
  <c r="C250" i="8"/>
  <c r="C246" i="8"/>
  <c r="C242" i="8"/>
  <c r="C238" i="8"/>
  <c r="C234" i="8"/>
  <c r="C230" i="8"/>
  <c r="C226" i="8"/>
  <c r="C222" i="8"/>
  <c r="C218" i="8"/>
  <c r="C214" i="8"/>
  <c r="C210" i="8"/>
  <c r="C206" i="8"/>
  <c r="C202" i="8"/>
  <c r="C198" i="8"/>
  <c r="C194" i="8"/>
  <c r="C190" i="8"/>
  <c r="C186" i="8"/>
  <c r="C182" i="8"/>
  <c r="C178" i="8"/>
  <c r="C174" i="8"/>
  <c r="C170" i="8"/>
  <c r="C166" i="8"/>
  <c r="C162" i="8"/>
  <c r="C158" i="8"/>
  <c r="C154" i="8"/>
  <c r="C150" i="8"/>
  <c r="C146" i="8"/>
  <c r="C142" i="8"/>
  <c r="C138" i="8"/>
  <c r="C134" i="8"/>
  <c r="C130" i="8"/>
  <c r="C126" i="8"/>
  <c r="C122" i="8"/>
  <c r="C118" i="8"/>
  <c r="C114" i="8"/>
  <c r="C110" i="8"/>
  <c r="C106" i="8"/>
  <c r="C102" i="8"/>
  <c r="C98" i="8"/>
  <c r="C94" i="8"/>
  <c r="C90" i="8"/>
  <c r="C86" i="8"/>
  <c r="C82" i="8"/>
  <c r="C78" i="8"/>
  <c r="C74" i="8"/>
  <c r="C70" i="8"/>
  <c r="C66" i="8"/>
  <c r="C62" i="8"/>
  <c r="C58" i="8"/>
  <c r="C54" i="8"/>
  <c r="C50" i="8"/>
  <c r="C46" i="8"/>
  <c r="C42" i="8"/>
  <c r="C38" i="8"/>
  <c r="C34" i="8"/>
  <c r="C30" i="8"/>
  <c r="C26" i="8"/>
  <c r="C22" i="8"/>
  <c r="C18" i="8"/>
  <c r="C14" i="8"/>
  <c r="C10" i="8"/>
  <c r="C6" i="8"/>
  <c r="C361" i="8"/>
  <c r="C348" i="8"/>
  <c r="C335" i="8"/>
  <c r="C313" i="8"/>
  <c r="C352" i="8"/>
  <c r="C339" i="8"/>
  <c r="C317" i="8"/>
  <c r="C304" i="8"/>
  <c r="C291" i="8"/>
  <c r="C356" i="8"/>
  <c r="C343" i="8"/>
  <c r="C321" i="8"/>
  <c r="C308" i="8"/>
  <c r="C295" i="8"/>
  <c r="C273" i="8"/>
  <c r="C269" i="8"/>
  <c r="C265" i="8"/>
  <c r="C261" i="8"/>
  <c r="C257" i="8"/>
  <c r="C253" i="8"/>
  <c r="C249" i="8"/>
  <c r="C245" i="8"/>
  <c r="C241" i="8"/>
  <c r="C237" i="8"/>
  <c r="C233" i="8"/>
  <c r="C229" i="8"/>
  <c r="C225" i="8"/>
  <c r="C221" i="8"/>
  <c r="C217" i="8"/>
  <c r="C213" i="8"/>
  <c r="C209" i="8"/>
  <c r="C205" i="8"/>
  <c r="C201" i="8"/>
  <c r="C197" i="8"/>
  <c r="C193" i="8"/>
  <c r="C189" i="8"/>
  <c r="C185" i="8"/>
  <c r="C181" i="8"/>
  <c r="C177" i="8"/>
  <c r="C173" i="8"/>
  <c r="C169" i="8"/>
  <c r="C165" i="8"/>
  <c r="C161" i="8"/>
  <c r="C157" i="8"/>
  <c r="C153" i="8"/>
  <c r="C149" i="8"/>
  <c r="C145" i="8"/>
  <c r="C141" i="8"/>
  <c r="C137" i="8"/>
  <c r="C133" i="8"/>
  <c r="C129" i="8"/>
  <c r="C125" i="8"/>
  <c r="C121" i="8"/>
  <c r="C117" i="8"/>
  <c r="C113" i="8"/>
  <c r="C109" i="8"/>
  <c r="C105" i="8"/>
  <c r="C101" i="8"/>
  <c r="C97" i="8"/>
  <c r="C93" i="8"/>
  <c r="C89" i="8"/>
  <c r="C85" i="8"/>
  <c r="C81" i="8"/>
  <c r="C77" i="8"/>
  <c r="C73" i="8"/>
  <c r="C69" i="8"/>
  <c r="C65" i="8"/>
  <c r="C61" i="8"/>
  <c r="C57" i="8"/>
  <c r="C53" i="8"/>
  <c r="C49" i="8"/>
  <c r="C45" i="8"/>
  <c r="C41" i="8"/>
  <c r="C37" i="8"/>
  <c r="C33" i="8"/>
  <c r="C29" i="8"/>
  <c r="C25" i="8"/>
  <c r="C360" i="8"/>
  <c r="C347" i="8"/>
  <c r="C325" i="8"/>
  <c r="C312" i="8"/>
  <c r="C299" i="8"/>
  <c r="C277" i="8"/>
  <c r="C351" i="8"/>
  <c r="C329" i="8"/>
  <c r="C316" i="8"/>
  <c r="C303" i="8"/>
  <c r="C281" i="8"/>
  <c r="C355" i="8"/>
  <c r="C333" i="8"/>
  <c r="C320" i="8"/>
  <c r="C307" i="8"/>
  <c r="C285" i="8"/>
  <c r="C272" i="8"/>
  <c r="C268" i="8"/>
  <c r="C264" i="8"/>
  <c r="C260" i="8"/>
  <c r="C256" i="8"/>
  <c r="C252" i="8"/>
  <c r="C248" i="8"/>
  <c r="C359" i="8"/>
  <c r="C337" i="8"/>
  <c r="C324" i="8"/>
  <c r="C311" i="8"/>
  <c r="C289" i="8"/>
  <c r="C276" i="8"/>
  <c r="C363" i="8"/>
  <c r="C341" i="8"/>
  <c r="C328" i="8"/>
  <c r="C315" i="8"/>
  <c r="C293" i="8"/>
  <c r="C280" i="8"/>
  <c r="C345" i="8"/>
  <c r="C332" i="8"/>
  <c r="C319" i="8"/>
  <c r="C297" i="8"/>
  <c r="C284" i="8"/>
  <c r="C271" i="8"/>
  <c r="C267" i="8"/>
  <c r="C263" i="8"/>
  <c r="C259" i="8"/>
  <c r="C255" i="8"/>
  <c r="C251" i="8"/>
  <c r="C247" i="8"/>
  <c r="C243" i="8"/>
  <c r="C239" i="8"/>
  <c r="C235" i="8"/>
  <c r="C231" i="8"/>
  <c r="C227" i="8"/>
  <c r="C223" i="8"/>
  <c r="C219" i="8"/>
  <c r="C215" i="8"/>
  <c r="C211" i="8"/>
  <c r="C207" i="8"/>
  <c r="C349" i="8"/>
  <c r="C188" i="8"/>
  <c r="C164" i="8"/>
  <c r="C140" i="8"/>
  <c r="C116" i="8"/>
  <c r="C92" i="8"/>
  <c r="C68" i="8"/>
  <c r="C44" i="8"/>
  <c r="C16" i="8"/>
  <c r="C183" i="8"/>
  <c r="C159" i="8"/>
  <c r="C135" i="8"/>
  <c r="C111" i="8"/>
  <c r="C87" i="8"/>
  <c r="C63" i="8"/>
  <c r="C39" i="8"/>
  <c r="C20" i="8"/>
  <c r="C7" i="8"/>
  <c r="C244" i="8"/>
  <c r="C228" i="8"/>
  <c r="C212" i="8"/>
  <c r="C192" i="8"/>
  <c r="C168" i="8"/>
  <c r="C144" i="8"/>
  <c r="C120" i="8"/>
  <c r="C96" i="8"/>
  <c r="C72" i="8"/>
  <c r="C48" i="8"/>
  <c r="C24" i="8"/>
  <c r="C11" i="8"/>
  <c r="C336" i="8"/>
  <c r="C301" i="8"/>
  <c r="C187" i="8"/>
  <c r="C163" i="8"/>
  <c r="C139" i="8"/>
  <c r="C115" i="8"/>
  <c r="C91" i="8"/>
  <c r="C67" i="8"/>
  <c r="C43" i="8"/>
  <c r="C15" i="8"/>
  <c r="C196" i="8"/>
  <c r="C172" i="8"/>
  <c r="C148" i="8"/>
  <c r="C124" i="8"/>
  <c r="C100" i="8"/>
  <c r="C76" i="8"/>
  <c r="C52" i="8"/>
  <c r="C28" i="8"/>
  <c r="C19" i="8"/>
  <c r="C232" i="8"/>
  <c r="C216" i="8"/>
  <c r="C191" i="8"/>
  <c r="C167" i="8"/>
  <c r="C143" i="8"/>
  <c r="C119" i="8"/>
  <c r="C95" i="8"/>
  <c r="C71" i="8"/>
  <c r="C47" i="8"/>
  <c r="C23" i="8"/>
  <c r="C323" i="8"/>
  <c r="C300" i="8"/>
  <c r="C200" i="8"/>
  <c r="C176" i="8"/>
  <c r="C152" i="8"/>
  <c r="C128" i="8"/>
  <c r="C104" i="8"/>
  <c r="C80" i="8"/>
  <c r="C56" i="8"/>
  <c r="C32" i="8"/>
  <c r="C5" i="8"/>
  <c r="C288" i="8"/>
  <c r="C195" i="8"/>
  <c r="C171" i="8"/>
  <c r="C147" i="8"/>
  <c r="C123" i="8"/>
  <c r="C99" i="8"/>
  <c r="C75" i="8"/>
  <c r="C51" i="8"/>
  <c r="C27" i="8"/>
  <c r="C9" i="8"/>
  <c r="C199" i="8"/>
  <c r="C175" i="8"/>
  <c r="C151" i="8"/>
  <c r="C127" i="8"/>
  <c r="C103" i="8"/>
  <c r="C79" i="8"/>
  <c r="C55" i="8"/>
  <c r="C31" i="8"/>
  <c r="C17" i="8"/>
  <c r="C4" i="8"/>
  <c r="C236" i="8"/>
  <c r="C224" i="8"/>
  <c r="C21" i="8"/>
  <c r="C184" i="8"/>
  <c r="C179" i="8"/>
  <c r="C156" i="8"/>
  <c r="C88" i="8"/>
  <c r="C83" i="8"/>
  <c r="C60" i="8"/>
  <c r="C287" i="8"/>
  <c r="C240" i="8"/>
  <c r="C275" i="8"/>
  <c r="C160" i="8"/>
  <c r="C155" i="8"/>
  <c r="C132" i="8"/>
  <c r="C64" i="8"/>
  <c r="C59" i="8"/>
  <c r="C36" i="8"/>
  <c r="C13" i="8"/>
  <c r="C8" i="8"/>
  <c r="C12" i="8"/>
  <c r="C220" i="8"/>
  <c r="C40" i="8"/>
  <c r="C180" i="8"/>
  <c r="C208" i="8"/>
  <c r="C203" i="8"/>
  <c r="C131" i="8"/>
  <c r="C108" i="8"/>
  <c r="C136" i="8"/>
  <c r="C204" i="8"/>
  <c r="C35" i="8"/>
  <c r="C84" i="8"/>
  <c r="C107" i="8"/>
  <c r="C112" i="8"/>
  <c r="I361" i="1"/>
  <c r="I350" i="1"/>
  <c r="I363" i="1"/>
  <c r="I352" i="1"/>
  <c r="I356" i="1"/>
  <c r="I343" i="1"/>
  <c r="M343" i="1" s="1"/>
  <c r="N343" i="1" s="1"/>
  <c r="I358" i="1"/>
  <c r="M358" i="1" s="1"/>
  <c r="N358" i="1" s="1"/>
  <c r="I345" i="1"/>
  <c r="I360" i="1"/>
  <c r="I347" i="1"/>
  <c r="J346" i="1" s="1"/>
  <c r="I284" i="1"/>
  <c r="M284" i="1" s="1"/>
  <c r="N284" i="1" s="1"/>
  <c r="I275" i="1"/>
  <c r="I262" i="1"/>
  <c r="I348" i="1"/>
  <c r="I341" i="1"/>
  <c r="I338" i="1"/>
  <c r="I335" i="1"/>
  <c r="I332" i="1"/>
  <c r="M332" i="1" s="1"/>
  <c r="N332" i="1" s="1"/>
  <c r="I329" i="1"/>
  <c r="M329" i="1" s="1"/>
  <c r="N329" i="1" s="1"/>
  <c r="I326" i="1"/>
  <c r="I318" i="1"/>
  <c r="M318" i="1" s="1"/>
  <c r="N318" i="1" s="1"/>
  <c r="I310" i="1"/>
  <c r="M310" i="1" s="1"/>
  <c r="N310" i="1" s="1"/>
  <c r="I302" i="1"/>
  <c r="I294" i="1"/>
  <c r="I277" i="1"/>
  <c r="J276" i="1" s="1"/>
  <c r="I264" i="1"/>
  <c r="J263" i="1" s="1"/>
  <c r="I362" i="1"/>
  <c r="J361" i="1" s="1"/>
  <c r="I359" i="1"/>
  <c r="J358" i="1" s="1"/>
  <c r="I355" i="1"/>
  <c r="J354" i="1" s="1"/>
  <c r="I351" i="1"/>
  <c r="M351" i="1" s="1"/>
  <c r="N351" i="1" s="1"/>
  <c r="I344" i="1"/>
  <c r="M344" i="1" s="1"/>
  <c r="N344" i="1" s="1"/>
  <c r="I323" i="1"/>
  <c r="I315" i="1"/>
  <c r="I307" i="1"/>
  <c r="I299" i="1"/>
  <c r="J298" i="1" s="1"/>
  <c r="I291" i="1"/>
  <c r="I286" i="1"/>
  <c r="M286" i="1" s="1"/>
  <c r="N286" i="1" s="1"/>
  <c r="I279" i="1"/>
  <c r="J278" i="1" s="1"/>
  <c r="I266" i="1"/>
  <c r="I281" i="1"/>
  <c r="I268" i="1"/>
  <c r="I320" i="1"/>
  <c r="M320" i="1" s="1"/>
  <c r="N320" i="1" s="1"/>
  <c r="I312" i="1"/>
  <c r="J311" i="1" s="1"/>
  <c r="I304" i="1"/>
  <c r="I296" i="1"/>
  <c r="I288" i="1"/>
  <c r="M288" i="1" s="1"/>
  <c r="N288" i="1" s="1"/>
  <c r="I270" i="1"/>
  <c r="M270" i="1" s="1"/>
  <c r="N270" i="1" s="1"/>
  <c r="I259" i="1"/>
  <c r="I257" i="1"/>
  <c r="I255" i="1"/>
  <c r="J254" i="1" s="1"/>
  <c r="I253" i="1"/>
  <c r="I251" i="1"/>
  <c r="I249" i="1"/>
  <c r="J248" i="1" s="1"/>
  <c r="I247" i="1"/>
  <c r="I245" i="1"/>
  <c r="J244" i="1" s="1"/>
  <c r="I243" i="1"/>
  <c r="I241" i="1"/>
  <c r="J240" i="1" s="1"/>
  <c r="I239" i="1"/>
  <c r="I237" i="1"/>
  <c r="J236" i="1" s="1"/>
  <c r="I235" i="1"/>
  <c r="I233" i="1"/>
  <c r="I231" i="1"/>
  <c r="J230" i="1" s="1"/>
  <c r="I229" i="1"/>
  <c r="I227" i="1"/>
  <c r="I225" i="1"/>
  <c r="J224" i="1" s="1"/>
  <c r="I223" i="1"/>
  <c r="I221" i="1"/>
  <c r="J220" i="1" s="1"/>
  <c r="I219" i="1"/>
  <c r="I217" i="1"/>
  <c r="J216" i="1" s="1"/>
  <c r="I215" i="1"/>
  <c r="I213" i="1"/>
  <c r="J212" i="1" s="1"/>
  <c r="I211" i="1"/>
  <c r="I209" i="1"/>
  <c r="I207" i="1"/>
  <c r="J206" i="1" s="1"/>
  <c r="I205" i="1"/>
  <c r="I203" i="1"/>
  <c r="I201" i="1"/>
  <c r="J200" i="1" s="1"/>
  <c r="I199" i="1"/>
  <c r="I197" i="1"/>
  <c r="J196" i="1" s="1"/>
  <c r="I195" i="1"/>
  <c r="I193" i="1"/>
  <c r="J192" i="1" s="1"/>
  <c r="I191" i="1"/>
  <c r="I189" i="1"/>
  <c r="J188" i="1" s="1"/>
  <c r="I187" i="1"/>
  <c r="I185" i="1"/>
  <c r="I183" i="1"/>
  <c r="J182" i="1" s="1"/>
  <c r="I181" i="1"/>
  <c r="I179" i="1"/>
  <c r="I177" i="1"/>
  <c r="J176" i="1" s="1"/>
  <c r="I175" i="1"/>
  <c r="I173" i="1"/>
  <c r="I354" i="1"/>
  <c r="M354" i="1" s="1"/>
  <c r="N354" i="1" s="1"/>
  <c r="I340" i="1"/>
  <c r="J339" i="1" s="1"/>
  <c r="I337" i="1"/>
  <c r="M337" i="1" s="1"/>
  <c r="N337" i="1" s="1"/>
  <c r="I334" i="1"/>
  <c r="J333" i="1" s="1"/>
  <c r="I331" i="1"/>
  <c r="J330" i="1" s="1"/>
  <c r="I328" i="1"/>
  <c r="J327" i="1" s="1"/>
  <c r="I325" i="1"/>
  <c r="J324" i="1" s="1"/>
  <c r="I317" i="1"/>
  <c r="J316" i="1" s="1"/>
  <c r="I309" i="1"/>
  <c r="J308" i="1" s="1"/>
  <c r="I301" i="1"/>
  <c r="I293" i="1"/>
  <c r="M293" i="1" s="1"/>
  <c r="N293" i="1" s="1"/>
  <c r="I283" i="1"/>
  <c r="J282" i="1" s="1"/>
  <c r="I272" i="1"/>
  <c r="I261" i="1"/>
  <c r="J260" i="1" s="1"/>
  <c r="I274" i="1"/>
  <c r="J273" i="1" s="1"/>
  <c r="I263" i="1"/>
  <c r="J262" i="1" s="1"/>
  <c r="I342" i="1"/>
  <c r="J341" i="1" s="1"/>
  <c r="I339" i="1"/>
  <c r="J338" i="1" s="1"/>
  <c r="I336" i="1"/>
  <c r="I333" i="1"/>
  <c r="J332" i="1" s="1"/>
  <c r="I330" i="1"/>
  <c r="J329" i="1" s="1"/>
  <c r="I327" i="1"/>
  <c r="I287" i="1"/>
  <c r="M287" i="1" s="1"/>
  <c r="N287" i="1" s="1"/>
  <c r="I280" i="1"/>
  <c r="J279" i="1" s="1"/>
  <c r="I269" i="1"/>
  <c r="M269" i="1" s="1"/>
  <c r="N269" i="1" s="1"/>
  <c r="I321" i="1"/>
  <c r="J320" i="1" s="1"/>
  <c r="I313" i="1"/>
  <c r="M313" i="1" s="1"/>
  <c r="N313" i="1" s="1"/>
  <c r="I305" i="1"/>
  <c r="M305" i="1" s="1"/>
  <c r="N305" i="1" s="1"/>
  <c r="I297" i="1"/>
  <c r="I289" i="1"/>
  <c r="J288" i="1" s="1"/>
  <c r="I273" i="1"/>
  <c r="I260" i="1"/>
  <c r="M260" i="1" s="1"/>
  <c r="N260" i="1" s="1"/>
  <c r="I316" i="1"/>
  <c r="I254" i="1"/>
  <c r="I248" i="1"/>
  <c r="I242" i="1"/>
  <c r="M242" i="1" s="1"/>
  <c r="N242" i="1" s="1"/>
  <c r="I208" i="1"/>
  <c r="J207" i="1" s="1"/>
  <c r="I51" i="1"/>
  <c r="J50" i="1" s="1"/>
  <c r="I38" i="1"/>
  <c r="J37" i="1" s="1"/>
  <c r="I27" i="1"/>
  <c r="J26" i="1" s="1"/>
  <c r="I14" i="1"/>
  <c r="I8" i="1"/>
  <c r="J7" i="1" s="1"/>
  <c r="I314" i="1"/>
  <c r="J313" i="1" s="1"/>
  <c r="I236" i="1"/>
  <c r="I194" i="1"/>
  <c r="J193" i="1" s="1"/>
  <c r="I127" i="1"/>
  <c r="I120" i="1"/>
  <c r="J119" i="1" s="1"/>
  <c r="I115" i="1"/>
  <c r="J114" i="1" s="1"/>
  <c r="I108" i="1"/>
  <c r="J107" i="1" s="1"/>
  <c r="I103" i="1"/>
  <c r="J102" i="1" s="1"/>
  <c r="I96" i="1"/>
  <c r="I91" i="1"/>
  <c r="J90" i="1" s="1"/>
  <c r="I84" i="1"/>
  <c r="I79" i="1"/>
  <c r="J78" i="1" s="1"/>
  <c r="I72" i="1"/>
  <c r="I67" i="1"/>
  <c r="I60" i="1"/>
  <c r="J59" i="1" s="1"/>
  <c r="I53" i="1"/>
  <c r="I40" i="1"/>
  <c r="J39" i="1" s="1"/>
  <c r="I29" i="1"/>
  <c r="I16" i="1"/>
  <c r="M16" i="1" s="1"/>
  <c r="N16" i="1" s="1"/>
  <c r="I6" i="1"/>
  <c r="J5" i="1" s="1"/>
  <c r="I349" i="1"/>
  <c r="J348" i="1" s="1"/>
  <c r="I303" i="1"/>
  <c r="I265" i="1"/>
  <c r="M265" i="1" s="1"/>
  <c r="N265" i="1" s="1"/>
  <c r="I204" i="1"/>
  <c r="M204" i="1" s="1"/>
  <c r="N204" i="1" s="1"/>
  <c r="I184" i="1"/>
  <c r="J183" i="1" s="1"/>
  <c r="I178" i="1"/>
  <c r="J177" i="1" s="1"/>
  <c r="I172" i="1"/>
  <c r="I169" i="1"/>
  <c r="I164" i="1"/>
  <c r="M164" i="1" s="1"/>
  <c r="N164" i="1" s="1"/>
  <c r="I161" i="1"/>
  <c r="J160" i="1" s="1"/>
  <c r="I156" i="1"/>
  <c r="M156" i="1" s="1"/>
  <c r="N156" i="1" s="1"/>
  <c r="I153" i="1"/>
  <c r="J152" i="1" s="1"/>
  <c r="I324" i="1"/>
  <c r="I292" i="1"/>
  <c r="J291" i="1" s="1"/>
  <c r="I282" i="1"/>
  <c r="J281" i="1" s="1"/>
  <c r="I226" i="1"/>
  <c r="J225" i="1" s="1"/>
  <c r="I222" i="1"/>
  <c r="I218" i="1"/>
  <c r="J217" i="1" s="1"/>
  <c r="I214" i="1"/>
  <c r="J213" i="1" s="1"/>
  <c r="I190" i="1"/>
  <c r="I129" i="1"/>
  <c r="I122" i="1"/>
  <c r="J121" i="1" s="1"/>
  <c r="I117" i="1"/>
  <c r="M117" i="1" s="1"/>
  <c r="N117" i="1" s="1"/>
  <c r="I110" i="1"/>
  <c r="J109" i="1" s="1"/>
  <c r="I105" i="1"/>
  <c r="I98" i="1"/>
  <c r="J97" i="1" s="1"/>
  <c r="I93" i="1"/>
  <c r="I86" i="1"/>
  <c r="J85" i="1" s="1"/>
  <c r="I81" i="1"/>
  <c r="J80" i="1" s="1"/>
  <c r="I74" i="1"/>
  <c r="I69" i="1"/>
  <c r="J68" i="1" s="1"/>
  <c r="I62" i="1"/>
  <c r="J61" i="1" s="1"/>
  <c r="I346" i="1"/>
  <c r="J345" i="1" s="1"/>
  <c r="I322" i="1"/>
  <c r="J321" i="1" s="1"/>
  <c r="I290" i="1"/>
  <c r="J289" i="1" s="1"/>
  <c r="I258" i="1"/>
  <c r="J257" i="1" s="1"/>
  <c r="I252" i="1"/>
  <c r="M252" i="1" s="1"/>
  <c r="N252" i="1" s="1"/>
  <c r="I246" i="1"/>
  <c r="J245" i="1" s="1"/>
  <c r="I240" i="1"/>
  <c r="J239" i="1" s="1"/>
  <c r="I230" i="1"/>
  <c r="I200" i="1"/>
  <c r="M200" i="1" s="1"/>
  <c r="N200" i="1" s="1"/>
  <c r="I311" i="1"/>
  <c r="J310" i="1" s="1"/>
  <c r="I210" i="1"/>
  <c r="J209" i="1" s="1"/>
  <c r="I171" i="1"/>
  <c r="I166" i="1"/>
  <c r="J165" i="1" s="1"/>
  <c r="I163" i="1"/>
  <c r="J162" i="1" s="1"/>
  <c r="I158" i="1"/>
  <c r="J157" i="1" s="1"/>
  <c r="I155" i="1"/>
  <c r="J154" i="1" s="1"/>
  <c r="I150" i="1"/>
  <c r="J149" i="1" s="1"/>
  <c r="I147" i="1"/>
  <c r="J146" i="1" s="1"/>
  <c r="I142" i="1"/>
  <c r="M142" i="1" s="1"/>
  <c r="N142" i="1" s="1"/>
  <c r="I139" i="1"/>
  <c r="J138" i="1" s="1"/>
  <c r="I134" i="1"/>
  <c r="J133" i="1" s="1"/>
  <c r="I131" i="1"/>
  <c r="J130" i="1" s="1"/>
  <c r="I124" i="1"/>
  <c r="J123" i="1" s="1"/>
  <c r="I119" i="1"/>
  <c r="I112" i="1"/>
  <c r="I107" i="1"/>
  <c r="J106" i="1" s="1"/>
  <c r="I100" i="1"/>
  <c r="I95" i="1"/>
  <c r="J94" i="1" s="1"/>
  <c r="I88" i="1"/>
  <c r="J89" i="1" s="1"/>
  <c r="I83" i="1"/>
  <c r="J82" i="1" s="1"/>
  <c r="I76" i="1"/>
  <c r="J75" i="1" s="1"/>
  <c r="I71" i="1"/>
  <c r="J70" i="1" s="1"/>
  <c r="I64" i="1"/>
  <c r="I59" i="1"/>
  <c r="J58" i="1" s="1"/>
  <c r="I48" i="1"/>
  <c r="J47" i="1" s="1"/>
  <c r="I37" i="1"/>
  <c r="I24" i="1"/>
  <c r="J23" i="1" s="1"/>
  <c r="I13" i="1"/>
  <c r="J12" i="1" s="1"/>
  <c r="I300" i="1"/>
  <c r="J299" i="1" s="1"/>
  <c r="I271" i="1"/>
  <c r="J270" i="1" s="1"/>
  <c r="I234" i="1"/>
  <c r="I196" i="1"/>
  <c r="J195" i="1" s="1"/>
  <c r="I186" i="1"/>
  <c r="J185" i="1" s="1"/>
  <c r="I180" i="1"/>
  <c r="J179" i="1" s="1"/>
  <c r="I174" i="1"/>
  <c r="J173" i="1" s="1"/>
  <c r="I50" i="1"/>
  <c r="J49" i="1" s="1"/>
  <c r="I308" i="1"/>
  <c r="J307" i="1" s="1"/>
  <c r="I228" i="1"/>
  <c r="I224" i="1"/>
  <c r="M224" i="1" s="1"/>
  <c r="N224" i="1" s="1"/>
  <c r="I220" i="1"/>
  <c r="J219" i="1" s="1"/>
  <c r="I216" i="1"/>
  <c r="M216" i="1" s="1"/>
  <c r="N216" i="1" s="1"/>
  <c r="I202" i="1"/>
  <c r="M202" i="1" s="1"/>
  <c r="N202" i="1" s="1"/>
  <c r="I128" i="1"/>
  <c r="M128" i="1" s="1"/>
  <c r="N128" i="1" s="1"/>
  <c r="I123" i="1"/>
  <c r="J124" i="1" s="1"/>
  <c r="I116" i="1"/>
  <c r="J115" i="1" s="1"/>
  <c r="I111" i="1"/>
  <c r="J110" i="1" s="1"/>
  <c r="I104" i="1"/>
  <c r="M104" i="1" s="1"/>
  <c r="N104" i="1" s="1"/>
  <c r="I99" i="1"/>
  <c r="J98" i="1" s="1"/>
  <c r="I92" i="1"/>
  <c r="J91" i="1" s="1"/>
  <c r="I87" i="1"/>
  <c r="I80" i="1"/>
  <c r="J79" i="1" s="1"/>
  <c r="I75" i="1"/>
  <c r="J74" i="1" s="1"/>
  <c r="I68" i="1"/>
  <c r="J67" i="1" s="1"/>
  <c r="I7" i="1"/>
  <c r="M7" i="1" s="1"/>
  <c r="N7" i="1" s="1"/>
  <c r="I9" i="1"/>
  <c r="I12" i="1"/>
  <c r="M14" i="1"/>
  <c r="N14" i="1" s="1"/>
  <c r="M20" i="1"/>
  <c r="N20" i="1" s="1"/>
  <c r="I35" i="1"/>
  <c r="J34" i="1" s="1"/>
  <c r="I70" i="1"/>
  <c r="J69" i="1" s="1"/>
  <c r="I121" i="1"/>
  <c r="I133" i="1"/>
  <c r="M133" i="1" s="1"/>
  <c r="N133" i="1" s="1"/>
  <c r="I140" i="1"/>
  <c r="J139" i="1" s="1"/>
  <c r="I154" i="1"/>
  <c r="J153" i="1" s="1"/>
  <c r="I162" i="1"/>
  <c r="J161" i="1" s="1"/>
  <c r="I170" i="1"/>
  <c r="J169" i="1" s="1"/>
  <c r="I198" i="1"/>
  <c r="J197" i="1" s="1"/>
  <c r="M218" i="1"/>
  <c r="N218" i="1" s="1"/>
  <c r="I232" i="1"/>
  <c r="J231" i="1" s="1"/>
  <c r="I267" i="1"/>
  <c r="J266" i="1" s="1"/>
  <c r="I295" i="1"/>
  <c r="J294" i="1" s="1"/>
  <c r="I3" i="1"/>
  <c r="J3" i="1" s="1"/>
  <c r="L3" i="1" s="1"/>
  <c r="I5" i="1"/>
  <c r="J4" i="1" s="1"/>
  <c r="I41" i="1"/>
  <c r="J40" i="1" s="1"/>
  <c r="I44" i="1"/>
  <c r="J43" i="1" s="1"/>
  <c r="I47" i="1"/>
  <c r="J46" i="1" s="1"/>
  <c r="I82" i="1"/>
  <c r="M110" i="1"/>
  <c r="N110" i="1" s="1"/>
  <c r="M178" i="1"/>
  <c r="N178" i="1" s="1"/>
  <c r="I188" i="1"/>
  <c r="J187" i="1" s="1"/>
  <c r="M26" i="1"/>
  <c r="N26" i="1" s="1"/>
  <c r="M60" i="1"/>
  <c r="N60" i="1" s="1"/>
  <c r="I65" i="1"/>
  <c r="J64" i="1" s="1"/>
  <c r="I94" i="1"/>
  <c r="J93" i="1" s="1"/>
  <c r="M122" i="1"/>
  <c r="N122" i="1" s="1"/>
  <c r="M146" i="1"/>
  <c r="N146" i="1" s="1"/>
  <c r="M208" i="1"/>
  <c r="N208" i="1" s="1"/>
  <c r="I250" i="1"/>
  <c r="J249" i="1" s="1"/>
  <c r="G6" i="7"/>
  <c r="G8" i="7"/>
  <c r="I15" i="7"/>
  <c r="D45" i="10"/>
  <c r="G46" i="7"/>
  <c r="H17" i="7"/>
  <c r="E22" i="10"/>
  <c r="F22" i="10" s="1"/>
  <c r="D23" i="7"/>
  <c r="E22" i="7" s="1"/>
  <c r="D25" i="7"/>
  <c r="E24" i="7" s="1"/>
  <c r="F23" i="7" s="1"/>
  <c r="AE6" i="3"/>
  <c r="AE9" i="3"/>
  <c r="AE8" i="3"/>
  <c r="AE5" i="3"/>
  <c r="AE4" i="3"/>
  <c r="AE3" i="3"/>
  <c r="AE2" i="3"/>
  <c r="H27" i="7"/>
  <c r="AE7" i="3"/>
  <c r="H8" i="7"/>
  <c r="I7" i="7" s="1"/>
  <c r="E10" i="10"/>
  <c r="F10" i="10" s="1"/>
  <c r="D11" i="7"/>
  <c r="E10" i="7" s="1"/>
  <c r="F9" i="7" s="1"/>
  <c r="E5" i="10"/>
  <c r="F5" i="10" s="1"/>
  <c r="D6" i="7"/>
  <c r="E5" i="7" s="1"/>
  <c r="D8" i="7"/>
  <c r="H10" i="7"/>
  <c r="I11" i="7" s="1"/>
  <c r="E15" i="7"/>
  <c r="D31" i="10"/>
  <c r="G34" i="7"/>
  <c r="D34" i="7"/>
  <c r="D34" i="10"/>
  <c r="D37" i="7"/>
  <c r="G35" i="7"/>
  <c r="H34" i="7" s="1"/>
  <c r="H69" i="7"/>
  <c r="E15" i="10"/>
  <c r="F15" i="10" s="1"/>
  <c r="D18" i="7"/>
  <c r="E17" i="7" s="1"/>
  <c r="F16" i="7" s="1"/>
  <c r="E45" i="10"/>
  <c r="F45" i="10" s="1"/>
  <c r="D46" i="7"/>
  <c r="E45" i="7" s="1"/>
  <c r="E49" i="10"/>
  <c r="F49" i="10" s="1"/>
  <c r="D50" i="7"/>
  <c r="G59" i="7"/>
  <c r="H58" i="7" s="1"/>
  <c r="I57" i="7" s="1"/>
  <c r="G61" i="7"/>
  <c r="E66" i="10"/>
  <c r="F66" i="10" s="1"/>
  <c r="D67" i="7"/>
  <c r="D69" i="7"/>
  <c r="E68" i="7" s="1"/>
  <c r="G7" i="7"/>
  <c r="H6" i="7" s="1"/>
  <c r="D18" i="10"/>
  <c r="G19" i="7"/>
  <c r="H18" i="7" s="1"/>
  <c r="I17" i="7" s="1"/>
  <c r="H21" i="7"/>
  <c r="I20" i="7" s="1"/>
  <c r="G24" i="7"/>
  <c r="H23" i="7" s="1"/>
  <c r="G26" i="7"/>
  <c r="G112" i="7"/>
  <c r="G110" i="7"/>
  <c r="H109" i="7" s="1"/>
  <c r="G4" i="7"/>
  <c r="H4" i="7" s="1"/>
  <c r="G27" i="7"/>
  <c r="H26" i="7" s="1"/>
  <c r="I25" i="7" s="1"/>
  <c r="H9" i="7"/>
  <c r="G14" i="7"/>
  <c r="H20" i="7"/>
  <c r="I19" i="7" s="1"/>
  <c r="I23" i="7"/>
  <c r="E63" i="10"/>
  <c r="F63" i="10" s="1"/>
  <c r="D64" i="7"/>
  <c r="D66" i="7"/>
  <c r="E65" i="7" s="1"/>
  <c r="H14" i="7"/>
  <c r="I13" i="7" s="1"/>
  <c r="E16" i="10"/>
  <c r="F16" i="10" s="1"/>
  <c r="D17" i="7"/>
  <c r="E16" i="7" s="1"/>
  <c r="G30" i="7"/>
  <c r="H29" i="7" s="1"/>
  <c r="I28" i="7" s="1"/>
  <c r="G32" i="7"/>
  <c r="E39" i="10"/>
  <c r="F39" i="10" s="1"/>
  <c r="D40" i="7"/>
  <c r="E39" i="7" s="1"/>
  <c r="D42" i="7"/>
  <c r="I54" i="7"/>
  <c r="G85" i="7"/>
  <c r="G83" i="7"/>
  <c r="H82" i="7" s="1"/>
  <c r="I81" i="7" s="1"/>
  <c r="H71" i="7"/>
  <c r="G12" i="7"/>
  <c r="H11" i="7" s="1"/>
  <c r="I10" i="7" s="1"/>
  <c r="G20" i="7"/>
  <c r="H19" i="7" s="1"/>
  <c r="E47" i="10"/>
  <c r="F47" i="10" s="1"/>
  <c r="D48" i="7"/>
  <c r="E47" i="7" s="1"/>
  <c r="F46" i="7" s="1"/>
  <c r="H53" i="7"/>
  <c r="H64" i="7"/>
  <c r="I63" i="7" s="1"/>
  <c r="H70" i="7"/>
  <c r="I69" i="7" s="1"/>
  <c r="E84" i="10"/>
  <c r="F84" i="10" s="1"/>
  <c r="D85" i="7"/>
  <c r="E84" i="7" s="1"/>
  <c r="E96" i="7"/>
  <c r="H125" i="7"/>
  <c r="I124" i="7" s="1"/>
  <c r="H123" i="7"/>
  <c r="G154" i="7"/>
  <c r="H153" i="7" s="1"/>
  <c r="I152" i="7" s="1"/>
  <c r="G156" i="7"/>
  <c r="D15" i="7"/>
  <c r="G48" i="7"/>
  <c r="E58" i="7"/>
  <c r="G64" i="7"/>
  <c r="H63" i="7" s="1"/>
  <c r="I62" i="7" s="1"/>
  <c r="E73" i="10"/>
  <c r="F73" i="10" s="1"/>
  <c r="D74" i="7"/>
  <c r="E76" i="10"/>
  <c r="F76" i="10" s="1"/>
  <c r="D77" i="7"/>
  <c r="E99" i="7"/>
  <c r="D128" i="10"/>
  <c r="G129" i="7"/>
  <c r="D129" i="7"/>
  <c r="E128" i="7" s="1"/>
  <c r="G244" i="7"/>
  <c r="H243" i="7" s="1"/>
  <c r="I242" i="7" s="1"/>
  <c r="G246" i="7"/>
  <c r="H245" i="7" s="1"/>
  <c r="I244" i="7" s="1"/>
  <c r="G29" i="7"/>
  <c r="H28" i="7" s="1"/>
  <c r="I27" i="7" s="1"/>
  <c r="D43" i="10"/>
  <c r="G44" i="7"/>
  <c r="H43" i="7" s="1"/>
  <c r="I42" i="7" s="1"/>
  <c r="D44" i="7"/>
  <c r="E51" i="10"/>
  <c r="F51" i="10" s="1"/>
  <c r="D52" i="7"/>
  <c r="D53" i="10"/>
  <c r="D56" i="7"/>
  <c r="E60" i="10"/>
  <c r="F60" i="10" s="1"/>
  <c r="D61" i="7"/>
  <c r="E60" i="7" s="1"/>
  <c r="H73" i="7"/>
  <c r="I72" i="7" s="1"/>
  <c r="E85" i="7"/>
  <c r="E109" i="10"/>
  <c r="F109" i="10" s="1"/>
  <c r="D110" i="7"/>
  <c r="E112" i="10"/>
  <c r="F112" i="10" s="1"/>
  <c r="D115" i="7"/>
  <c r="D113" i="7"/>
  <c r="E112" i="7" s="1"/>
  <c r="F111" i="7" s="1"/>
  <c r="D31" i="7"/>
  <c r="E30" i="7" s="1"/>
  <c r="E31" i="10"/>
  <c r="F31" i="10" s="1"/>
  <c r="D32" i="7"/>
  <c r="D39" i="7"/>
  <c r="E38" i="7" s="1"/>
  <c r="E61" i="10"/>
  <c r="F61" i="10" s="1"/>
  <c r="D62" i="7"/>
  <c r="E98" i="7"/>
  <c r="E126" i="7"/>
  <c r="D10" i="7"/>
  <c r="E9" i="7" s="1"/>
  <c r="G37" i="7"/>
  <c r="H36" i="7" s="1"/>
  <c r="I35" i="7" s="1"/>
  <c r="D47" i="7"/>
  <c r="G49" i="7"/>
  <c r="H48" i="7" s="1"/>
  <c r="I47" i="7" s="1"/>
  <c r="H61" i="7"/>
  <c r="E64" i="10"/>
  <c r="F64" i="10" s="1"/>
  <c r="D65" i="7"/>
  <c r="E64" i="7" s="1"/>
  <c r="D87" i="7"/>
  <c r="E86" i="7" s="1"/>
  <c r="F85" i="7" s="1"/>
  <c r="D94" i="10"/>
  <c r="G97" i="7"/>
  <c r="G95" i="7"/>
  <c r="D126" i="10"/>
  <c r="H127" i="7"/>
  <c r="I142" i="7"/>
  <c r="E224" i="10"/>
  <c r="F224" i="10" s="1"/>
  <c r="D225" i="7"/>
  <c r="D13" i="7"/>
  <c r="E12" i="7" s="1"/>
  <c r="F11" i="7" s="1"/>
  <c r="D20" i="7"/>
  <c r="D27" i="7"/>
  <c r="E26" i="7" s="1"/>
  <c r="F25" i="7" s="1"/>
  <c r="G31" i="7"/>
  <c r="D33" i="7"/>
  <c r="G39" i="7"/>
  <c r="H38" i="7" s="1"/>
  <c r="I37" i="7" s="1"/>
  <c r="D43" i="7"/>
  <c r="E42" i="7" s="1"/>
  <c r="G45" i="7"/>
  <c r="H44" i="7" s="1"/>
  <c r="G51" i="7"/>
  <c r="E54" i="10"/>
  <c r="F54" i="10" s="1"/>
  <c r="D55" i="7"/>
  <c r="D57" i="7"/>
  <c r="H59" i="7"/>
  <c r="D63" i="7"/>
  <c r="E69" i="10"/>
  <c r="F69" i="10" s="1"/>
  <c r="D70" i="7"/>
  <c r="E69" i="7" s="1"/>
  <c r="G73" i="7"/>
  <c r="H72" i="7" s="1"/>
  <c r="I71" i="7" s="1"/>
  <c r="H76" i="7"/>
  <c r="H79" i="7"/>
  <c r="I78" i="7" s="1"/>
  <c r="E90" i="7"/>
  <c r="E97" i="10"/>
  <c r="F97" i="10" s="1"/>
  <c r="D98" i="7"/>
  <c r="G232" i="7"/>
  <c r="H231" i="7" s="1"/>
  <c r="I230" i="7" s="1"/>
  <c r="G234" i="7"/>
  <c r="G351" i="7"/>
  <c r="G353" i="7"/>
  <c r="D30" i="7"/>
  <c r="E29" i="7" s="1"/>
  <c r="H42" i="7"/>
  <c r="E52" i="10"/>
  <c r="F52" i="10" s="1"/>
  <c r="D53" i="7"/>
  <c r="E52" i="7" s="1"/>
  <c r="H57" i="7"/>
  <c r="I56" i="7" s="1"/>
  <c r="H75" i="7"/>
  <c r="I77" i="7"/>
  <c r="D86" i="10"/>
  <c r="G89" i="7"/>
  <c r="H88" i="7" s="1"/>
  <c r="I87" i="7" s="1"/>
  <c r="G87" i="7"/>
  <c r="H86" i="7" s="1"/>
  <c r="G98" i="7"/>
  <c r="H99" i="7" s="1"/>
  <c r="E105" i="10"/>
  <c r="F105" i="10" s="1"/>
  <c r="D106" i="7"/>
  <c r="E105" i="7" s="1"/>
  <c r="G146" i="7"/>
  <c r="H145" i="7" s="1"/>
  <c r="I144" i="7" s="1"/>
  <c r="G148" i="7"/>
  <c r="G289" i="7"/>
  <c r="G287" i="7"/>
  <c r="H286" i="7" s="1"/>
  <c r="E48" i="10"/>
  <c r="F48" i="10" s="1"/>
  <c r="D49" i="7"/>
  <c r="E48" i="7" s="1"/>
  <c r="G63" i="7"/>
  <c r="H62" i="7" s="1"/>
  <c r="E70" i="7"/>
  <c r="F69" i="7" s="1"/>
  <c r="H81" i="7"/>
  <c r="E89" i="10"/>
  <c r="F89" i="10" s="1"/>
  <c r="D90" i="7"/>
  <c r="D92" i="7"/>
  <c r="D95" i="10"/>
  <c r="G96" i="7"/>
  <c r="E136" i="10"/>
  <c r="F136" i="10" s="1"/>
  <c r="D137" i="7"/>
  <c r="E136" i="7" s="1"/>
  <c r="D139" i="7"/>
  <c r="D26" i="7"/>
  <c r="E25" i="7" s="1"/>
  <c r="F24" i="7" s="1"/>
  <c r="E40" i="10"/>
  <c r="F40" i="10" s="1"/>
  <c r="D41" i="7"/>
  <c r="G47" i="7"/>
  <c r="H46" i="7" s="1"/>
  <c r="I45" i="7" s="1"/>
  <c r="G53" i="7"/>
  <c r="D54" i="7"/>
  <c r="E53" i="7" s="1"/>
  <c r="G66" i="7"/>
  <c r="H65" i="7" s="1"/>
  <c r="I64" i="7" s="1"/>
  <c r="E72" i="10"/>
  <c r="F72" i="10" s="1"/>
  <c r="D73" i="7"/>
  <c r="E72" i="7" s="1"/>
  <c r="F71" i="7" s="1"/>
  <c r="D75" i="7"/>
  <c r="E74" i="7" s="1"/>
  <c r="F73" i="7" s="1"/>
  <c r="E75" i="10"/>
  <c r="F75" i="10" s="1"/>
  <c r="D76" i="7"/>
  <c r="E75" i="7" s="1"/>
  <c r="D78" i="7"/>
  <c r="E78" i="10"/>
  <c r="F78" i="10" s="1"/>
  <c r="D79" i="7"/>
  <c r="D81" i="7"/>
  <c r="E80" i="7" s="1"/>
  <c r="G90" i="7"/>
  <c r="H89" i="7" s="1"/>
  <c r="E92" i="10"/>
  <c r="F92" i="10" s="1"/>
  <c r="D93" i="7"/>
  <c r="E92" i="7" s="1"/>
  <c r="F91" i="7" s="1"/>
  <c r="E106" i="7"/>
  <c r="G319" i="7"/>
  <c r="G321" i="7"/>
  <c r="D5" i="7"/>
  <c r="E4" i="7" s="1"/>
  <c r="D12" i="7"/>
  <c r="E13" i="7" s="1"/>
  <c r="D19" i="7"/>
  <c r="E20" i="7" s="1"/>
  <c r="D29" i="7"/>
  <c r="D35" i="7"/>
  <c r="E34" i="7" s="1"/>
  <c r="E35" i="10"/>
  <c r="F35" i="10" s="1"/>
  <c r="D36" i="7"/>
  <c r="E57" i="10"/>
  <c r="F57" i="10" s="1"/>
  <c r="D58" i="7"/>
  <c r="E57" i="7" s="1"/>
  <c r="E81" i="10"/>
  <c r="F81" i="10" s="1"/>
  <c r="D82" i="7"/>
  <c r="E81" i="7" s="1"/>
  <c r="D84" i="7"/>
  <c r="D87" i="10"/>
  <c r="G88" i="7"/>
  <c r="H137" i="7"/>
  <c r="I136" i="7" s="1"/>
  <c r="D45" i="7"/>
  <c r="E44" i="7" s="1"/>
  <c r="F43" i="7" s="1"/>
  <c r="D60" i="7"/>
  <c r="E59" i="7" s="1"/>
  <c r="F58" i="7" s="1"/>
  <c r="D72" i="7"/>
  <c r="E71" i="7" s="1"/>
  <c r="F70" i="7" s="1"/>
  <c r="D102" i="10"/>
  <c r="G103" i="7"/>
  <c r="H104" i="7" s="1"/>
  <c r="D116" i="7"/>
  <c r="E115" i="7" s="1"/>
  <c r="F114" i="7" s="1"/>
  <c r="D125" i="7"/>
  <c r="D132" i="10"/>
  <c r="G133" i="7"/>
  <c r="H141" i="7"/>
  <c r="I140" i="7" s="1"/>
  <c r="H151" i="7"/>
  <c r="E154" i="7"/>
  <c r="E180" i="10"/>
  <c r="F180" i="10" s="1"/>
  <c r="D181" i="7"/>
  <c r="E180" i="7" s="1"/>
  <c r="D183" i="7"/>
  <c r="G190" i="7"/>
  <c r="G192" i="7"/>
  <c r="H191" i="7" s="1"/>
  <c r="G253" i="7"/>
  <c r="H252" i="7" s="1"/>
  <c r="I251" i="7" s="1"/>
  <c r="G251" i="7"/>
  <c r="H250" i="7" s="1"/>
  <c r="G119" i="7"/>
  <c r="G135" i="7"/>
  <c r="H134" i="7" s="1"/>
  <c r="E148" i="10"/>
  <c r="F148" i="10" s="1"/>
  <c r="D149" i="7"/>
  <c r="E148" i="7" s="1"/>
  <c r="I164" i="7"/>
  <c r="G178" i="7"/>
  <c r="G180" i="7"/>
  <c r="E190" i="7"/>
  <c r="E231" i="10"/>
  <c r="F231" i="10" s="1"/>
  <c r="D232" i="7"/>
  <c r="E231" i="7" s="1"/>
  <c r="D234" i="7"/>
  <c r="E318" i="10"/>
  <c r="F318" i="10" s="1"/>
  <c r="D319" i="7"/>
  <c r="G116" i="7"/>
  <c r="H115" i="7" s="1"/>
  <c r="G123" i="7"/>
  <c r="H122" i="7" s="1"/>
  <c r="D124" i="10"/>
  <c r="G125" i="7"/>
  <c r="H124" i="7" s="1"/>
  <c r="I123" i="7" s="1"/>
  <c r="G131" i="7"/>
  <c r="H130" i="7" s="1"/>
  <c r="D145" i="7"/>
  <c r="E144" i="7" s="1"/>
  <c r="F143" i="7" s="1"/>
  <c r="H163" i="7"/>
  <c r="I162" i="7" s="1"/>
  <c r="G206" i="7"/>
  <c r="H205" i="7" s="1"/>
  <c r="G208" i="7"/>
  <c r="H207" i="7" s="1"/>
  <c r="I206" i="7" s="1"/>
  <c r="G241" i="7"/>
  <c r="G239" i="7"/>
  <c r="H238" i="7" s="1"/>
  <c r="D294" i="10"/>
  <c r="G297" i="7"/>
  <c r="D106" i="10"/>
  <c r="G107" i="7"/>
  <c r="H106" i="7" s="1"/>
  <c r="E113" i="10"/>
  <c r="F113" i="10" s="1"/>
  <c r="D114" i="7"/>
  <c r="E113" i="7" s="1"/>
  <c r="F112" i="7" s="1"/>
  <c r="G118" i="7"/>
  <c r="H117" i="7" s="1"/>
  <c r="I116" i="7" s="1"/>
  <c r="G127" i="7"/>
  <c r="H133" i="7"/>
  <c r="I132" i="7" s="1"/>
  <c r="E139" i="10"/>
  <c r="F139" i="10" s="1"/>
  <c r="D140" i="7"/>
  <c r="I195" i="7"/>
  <c r="E215" i="10"/>
  <c r="F215" i="10" s="1"/>
  <c r="D218" i="7"/>
  <c r="D216" i="7"/>
  <c r="D222" i="10"/>
  <c r="G225" i="7"/>
  <c r="E236" i="7"/>
  <c r="F235" i="7" s="1"/>
  <c r="D258" i="10"/>
  <c r="G261" i="7"/>
  <c r="G109" i="7"/>
  <c r="G120" i="7"/>
  <c r="H149" i="7"/>
  <c r="H157" i="7"/>
  <c r="I177" i="7"/>
  <c r="G183" i="7"/>
  <c r="H182" i="7" s="1"/>
  <c r="I181" i="7" s="1"/>
  <c r="H188" i="7"/>
  <c r="I187" i="7" s="1"/>
  <c r="E197" i="7"/>
  <c r="F196" i="7" s="1"/>
  <c r="E209" i="10"/>
  <c r="F209" i="10" s="1"/>
  <c r="D210" i="7"/>
  <c r="D212" i="7"/>
  <c r="G86" i="7"/>
  <c r="H85" i="7" s="1"/>
  <c r="I84" i="7" s="1"/>
  <c r="D88" i="7"/>
  <c r="E87" i="7" s="1"/>
  <c r="F86" i="7" s="1"/>
  <c r="G94" i="7"/>
  <c r="H93" i="7" s="1"/>
  <c r="D96" i="7"/>
  <c r="E95" i="7" s="1"/>
  <c r="E117" i="10"/>
  <c r="F117" i="10" s="1"/>
  <c r="D118" i="7"/>
  <c r="E117" i="7" s="1"/>
  <c r="F116" i="7" s="1"/>
  <c r="H129" i="7"/>
  <c r="I128" i="7" s="1"/>
  <c r="E135" i="10"/>
  <c r="F135" i="10" s="1"/>
  <c r="D136" i="7"/>
  <c r="E140" i="7"/>
  <c r="D151" i="7"/>
  <c r="E150" i="7" s="1"/>
  <c r="F149" i="7" s="1"/>
  <c r="D159" i="7"/>
  <c r="G163" i="7"/>
  <c r="G171" i="7"/>
  <c r="H170" i="7" s="1"/>
  <c r="H176" i="7"/>
  <c r="I175" i="7" s="1"/>
  <c r="G212" i="7"/>
  <c r="H211" i="7" s="1"/>
  <c r="G210" i="7"/>
  <c r="E276" i="10"/>
  <c r="F276" i="10" s="1"/>
  <c r="D277" i="7"/>
  <c r="G292" i="7"/>
  <c r="H291" i="7" s="1"/>
  <c r="I290" i="7" s="1"/>
  <c r="G294" i="7"/>
  <c r="E334" i="10"/>
  <c r="F334" i="10" s="1"/>
  <c r="D335" i="7"/>
  <c r="E334" i="7" s="1"/>
  <c r="F333" i="7" s="1"/>
  <c r="G50" i="7"/>
  <c r="H49" i="7" s="1"/>
  <c r="G91" i="7"/>
  <c r="H90" i="7" s="1"/>
  <c r="I89" i="7" s="1"/>
  <c r="D101" i="7"/>
  <c r="E100" i="7" s="1"/>
  <c r="F99" i="7" s="1"/>
  <c r="E101" i="10"/>
  <c r="F101" i="10" s="1"/>
  <c r="D102" i="7"/>
  <c r="E101" i="7" s="1"/>
  <c r="F100" i="7" s="1"/>
  <c r="D108" i="7"/>
  <c r="E107" i="7" s="1"/>
  <c r="F106" i="7" s="1"/>
  <c r="D110" i="10"/>
  <c r="G111" i="7"/>
  <c r="H110" i="7" s="1"/>
  <c r="G113" i="7"/>
  <c r="H112" i="7" s="1"/>
  <c r="I111" i="7" s="1"/>
  <c r="E152" i="10"/>
  <c r="F152" i="10" s="1"/>
  <c r="D153" i="7"/>
  <c r="D170" i="10"/>
  <c r="D171" i="7"/>
  <c r="E213" i="10"/>
  <c r="F213" i="10" s="1"/>
  <c r="D214" i="7"/>
  <c r="E213" i="7" s="1"/>
  <c r="H219" i="7"/>
  <c r="G256" i="7"/>
  <c r="H255" i="7" s="1"/>
  <c r="I254" i="7" s="1"/>
  <c r="G258" i="7"/>
  <c r="G335" i="7"/>
  <c r="G337" i="7"/>
  <c r="D98" i="10"/>
  <c r="G99" i="7"/>
  <c r="H98" i="7" s="1"/>
  <c r="G106" i="7"/>
  <c r="D117" i="7"/>
  <c r="E116" i="7" s="1"/>
  <c r="D119" i="7"/>
  <c r="E121" i="10"/>
  <c r="F121" i="10" s="1"/>
  <c r="D122" i="7"/>
  <c r="E131" i="10"/>
  <c r="F131" i="10" s="1"/>
  <c r="D132" i="7"/>
  <c r="D135" i="7"/>
  <c r="D140" i="10"/>
  <c r="G141" i="7"/>
  <c r="H140" i="7" s="1"/>
  <c r="G143" i="7"/>
  <c r="H142" i="7" s="1"/>
  <c r="I141" i="7" s="1"/>
  <c r="D167" i="10"/>
  <c r="G170" i="7"/>
  <c r="E192" i="7"/>
  <c r="F191" i="7" s="1"/>
  <c r="G216" i="7"/>
  <c r="H215" i="7" s="1"/>
  <c r="G214" i="7"/>
  <c r="E309" i="10"/>
  <c r="F309" i="10" s="1"/>
  <c r="D310" i="7"/>
  <c r="D312" i="7"/>
  <c r="E311" i="7" s="1"/>
  <c r="G101" i="7"/>
  <c r="H100" i="7" s="1"/>
  <c r="I99" i="7" s="1"/>
  <c r="D103" i="7"/>
  <c r="G117" i="7"/>
  <c r="H116" i="7" s="1"/>
  <c r="E125" i="10"/>
  <c r="F125" i="10" s="1"/>
  <c r="D126" i="7"/>
  <c r="E125" i="7" s="1"/>
  <c r="G159" i="7"/>
  <c r="H161" i="7"/>
  <c r="I160" i="7" s="1"/>
  <c r="E164" i="10"/>
  <c r="F164" i="10" s="1"/>
  <c r="D165" i="7"/>
  <c r="E164" i="7" s="1"/>
  <c r="H190" i="7"/>
  <c r="I189" i="7" s="1"/>
  <c r="D198" i="10"/>
  <c r="D201" i="7"/>
  <c r="E200" i="7" s="1"/>
  <c r="D199" i="7"/>
  <c r="E273" i="10"/>
  <c r="F273" i="10" s="1"/>
  <c r="D274" i="7"/>
  <c r="E273" i="7" s="1"/>
  <c r="F272" i="7" s="1"/>
  <c r="G93" i="7"/>
  <c r="H92" i="7" s="1"/>
  <c r="I91" i="7" s="1"/>
  <c r="D112" i="7"/>
  <c r="E111" i="7" s="1"/>
  <c r="D121" i="7"/>
  <c r="E120" i="7" s="1"/>
  <c r="D123" i="7"/>
  <c r="E127" i="10"/>
  <c r="F127" i="10" s="1"/>
  <c r="D128" i="7"/>
  <c r="E127" i="7" s="1"/>
  <c r="F126" i="7" s="1"/>
  <c r="D131" i="7"/>
  <c r="E130" i="7" s="1"/>
  <c r="F129" i="7" s="1"/>
  <c r="D133" i="7"/>
  <c r="E132" i="7" s="1"/>
  <c r="F131" i="7" s="1"/>
  <c r="D136" i="10"/>
  <c r="G137" i="7"/>
  <c r="G151" i="7"/>
  <c r="H150" i="7" s="1"/>
  <c r="I149" i="7" s="1"/>
  <c r="D163" i="7"/>
  <c r="G167" i="7"/>
  <c r="E243" i="10"/>
  <c r="F243" i="10" s="1"/>
  <c r="D244" i="7"/>
  <c r="E243" i="7" s="1"/>
  <c r="D246" i="7"/>
  <c r="E245" i="7" s="1"/>
  <c r="F244" i="7" s="1"/>
  <c r="E328" i="10"/>
  <c r="F328" i="10" s="1"/>
  <c r="D329" i="7"/>
  <c r="G165" i="7"/>
  <c r="H164" i="7" s="1"/>
  <c r="D177" i="7"/>
  <c r="D189" i="7"/>
  <c r="H192" i="7"/>
  <c r="E201" i="10"/>
  <c r="F201" i="10" s="1"/>
  <c r="D204" i="7"/>
  <c r="E219" i="10"/>
  <c r="F219" i="10" s="1"/>
  <c r="D220" i="7"/>
  <c r="E219" i="7" s="1"/>
  <c r="E228" i="10"/>
  <c r="F228" i="10" s="1"/>
  <c r="D229" i="7"/>
  <c r="E228" i="7" s="1"/>
  <c r="F227" i="7" s="1"/>
  <c r="E240" i="10"/>
  <c r="F240" i="10" s="1"/>
  <c r="D241" i="7"/>
  <c r="E252" i="10"/>
  <c r="F252" i="10" s="1"/>
  <c r="D253" i="7"/>
  <c r="H279" i="7"/>
  <c r="E288" i="10"/>
  <c r="F288" i="10" s="1"/>
  <c r="D289" i="7"/>
  <c r="E314" i="10"/>
  <c r="F314" i="10" s="1"/>
  <c r="D315" i="7"/>
  <c r="E314" i="7" s="1"/>
  <c r="E330" i="10"/>
  <c r="F330" i="10" s="1"/>
  <c r="D331" i="7"/>
  <c r="E330" i="7" s="1"/>
  <c r="D144" i="7"/>
  <c r="E143" i="7" s="1"/>
  <c r="F142" i="7" s="1"/>
  <c r="G145" i="7"/>
  <c r="D148" i="7"/>
  <c r="G149" i="7"/>
  <c r="H148" i="7" s="1"/>
  <c r="D152" i="7"/>
  <c r="G153" i="7"/>
  <c r="H154" i="7" s="1"/>
  <c r="D156" i="7"/>
  <c r="G157" i="7"/>
  <c r="H156" i="7" s="1"/>
  <c r="D160" i="7"/>
  <c r="G161" i="7"/>
  <c r="H160" i="7" s="1"/>
  <c r="G168" i="7"/>
  <c r="H167" i="7" s="1"/>
  <c r="I166" i="7" s="1"/>
  <c r="D174" i="7"/>
  <c r="D186" i="7"/>
  <c r="E270" i="10"/>
  <c r="F270" i="10" s="1"/>
  <c r="D271" i="7"/>
  <c r="E270" i="7" s="1"/>
  <c r="E306" i="10"/>
  <c r="F306" i="10" s="1"/>
  <c r="D307" i="7"/>
  <c r="E306" i="7" s="1"/>
  <c r="G315" i="7"/>
  <c r="G317" i="7"/>
  <c r="H316" i="7" s="1"/>
  <c r="E324" i="10"/>
  <c r="F324" i="10" s="1"/>
  <c r="D325" i="7"/>
  <c r="G331" i="7"/>
  <c r="H330" i="7" s="1"/>
  <c r="G333" i="7"/>
  <c r="D167" i="7"/>
  <c r="G174" i="7"/>
  <c r="H173" i="7" s="1"/>
  <c r="I172" i="7" s="1"/>
  <c r="G186" i="7"/>
  <c r="H185" i="7" s="1"/>
  <c r="E189" i="10"/>
  <c r="F189" i="10" s="1"/>
  <c r="D192" i="7"/>
  <c r="E193" i="7" s="1"/>
  <c r="G194" i="7"/>
  <c r="H193" i="7" s="1"/>
  <c r="I192" i="7" s="1"/>
  <c r="D203" i="7"/>
  <c r="E205" i="10"/>
  <c r="F205" i="10" s="1"/>
  <c r="D208" i="7"/>
  <c r="G229" i="7"/>
  <c r="G227" i="7"/>
  <c r="H226" i="7" s="1"/>
  <c r="E229" i="7"/>
  <c r="D233" i="10"/>
  <c r="G236" i="7"/>
  <c r="D245" i="10"/>
  <c r="G248" i="7"/>
  <c r="E253" i="7"/>
  <c r="E255" i="10"/>
  <c r="F255" i="10" s="1"/>
  <c r="D256" i="7"/>
  <c r="E255" i="7" s="1"/>
  <c r="F254" i="7" s="1"/>
  <c r="G271" i="7"/>
  <c r="E291" i="10"/>
  <c r="F291" i="10" s="1"/>
  <c r="D292" i="7"/>
  <c r="E291" i="7" s="1"/>
  <c r="G307" i="7"/>
  <c r="E312" i="10"/>
  <c r="F312" i="10" s="1"/>
  <c r="D313" i="7"/>
  <c r="D318" i="10"/>
  <c r="H321" i="7"/>
  <c r="D182" i="7"/>
  <c r="E181" i="7" s="1"/>
  <c r="E210" i="7"/>
  <c r="F209" i="7" s="1"/>
  <c r="E214" i="7"/>
  <c r="F213" i="7" s="1"/>
  <c r="E222" i="10"/>
  <c r="F222" i="10" s="1"/>
  <c r="D223" i="7"/>
  <c r="E222" i="7" s="1"/>
  <c r="H239" i="7"/>
  <c r="H251" i="7"/>
  <c r="I252" i="7" s="1"/>
  <c r="E258" i="10"/>
  <c r="F258" i="10" s="1"/>
  <c r="D259" i="7"/>
  <c r="E258" i="7" s="1"/>
  <c r="G274" i="7"/>
  <c r="H287" i="7"/>
  <c r="E294" i="10"/>
  <c r="F294" i="10" s="1"/>
  <c r="D295" i="7"/>
  <c r="E294" i="7" s="1"/>
  <c r="G310" i="7"/>
  <c r="D322" i="10"/>
  <c r="H325" i="7"/>
  <c r="D166" i="7"/>
  <c r="E165" i="7" s="1"/>
  <c r="G176" i="7"/>
  <c r="G182" i="7"/>
  <c r="H181" i="7" s="1"/>
  <c r="G188" i="7"/>
  <c r="H187" i="7" s="1"/>
  <c r="I186" i="7" s="1"/>
  <c r="E193" i="10"/>
  <c r="F193" i="10" s="1"/>
  <c r="D196" i="7"/>
  <c r="E195" i="7" s="1"/>
  <c r="G198" i="7"/>
  <c r="H206" i="7"/>
  <c r="I205" i="7" s="1"/>
  <c r="D218" i="10"/>
  <c r="G221" i="7"/>
  <c r="H220" i="7" s="1"/>
  <c r="I219" i="7" s="1"/>
  <c r="G223" i="7"/>
  <c r="G259" i="7"/>
  <c r="H258" i="7" s="1"/>
  <c r="I257" i="7" s="1"/>
  <c r="H265" i="7"/>
  <c r="I266" i="7" s="1"/>
  <c r="I268" i="7"/>
  <c r="D273" i="7"/>
  <c r="E272" i="7" s="1"/>
  <c r="F271" i="7" s="1"/>
  <c r="E277" i="7"/>
  <c r="E279" i="10"/>
  <c r="F279" i="10" s="1"/>
  <c r="D280" i="7"/>
  <c r="G295" i="7"/>
  <c r="I304" i="7"/>
  <c r="D309" i="7"/>
  <c r="E308" i="7" s="1"/>
  <c r="F307" i="7" s="1"/>
  <c r="E322" i="10"/>
  <c r="F322" i="10" s="1"/>
  <c r="D323" i="7"/>
  <c r="E338" i="10"/>
  <c r="F338" i="10" s="1"/>
  <c r="D339" i="7"/>
  <c r="D130" i="7"/>
  <c r="E129" i="7" s="1"/>
  <c r="F128" i="7" s="1"/>
  <c r="D134" i="7"/>
  <c r="E133" i="7" s="1"/>
  <c r="D138" i="7"/>
  <c r="E137" i="7" s="1"/>
  <c r="D142" i="7"/>
  <c r="E141" i="7" s="1"/>
  <c r="D146" i="7"/>
  <c r="E145" i="7" s="1"/>
  <c r="F144" i="7" s="1"/>
  <c r="D150" i="7"/>
  <c r="E149" i="7" s="1"/>
  <c r="D154" i="7"/>
  <c r="E153" i="7" s="1"/>
  <c r="D158" i="7"/>
  <c r="E157" i="7" s="1"/>
  <c r="D162" i="7"/>
  <c r="D169" i="7"/>
  <c r="E168" i="7" s="1"/>
  <c r="D172" i="7"/>
  <c r="E171" i="7" s="1"/>
  <c r="D184" i="7"/>
  <c r="G201" i="7"/>
  <c r="D222" i="7"/>
  <c r="E221" i="7" s="1"/>
  <c r="F220" i="7" s="1"/>
  <c r="E227" i="10"/>
  <c r="F227" i="10" s="1"/>
  <c r="D228" i="7"/>
  <c r="E234" i="10"/>
  <c r="F234" i="10" s="1"/>
  <c r="D235" i="7"/>
  <c r="E234" i="7" s="1"/>
  <c r="E246" i="10"/>
  <c r="F246" i="10" s="1"/>
  <c r="D247" i="7"/>
  <c r="E246" i="7" s="1"/>
  <c r="H254" i="7"/>
  <c r="I253" i="7" s="1"/>
  <c r="E261" i="10"/>
  <c r="F261" i="10" s="1"/>
  <c r="D262" i="7"/>
  <c r="E261" i="7" s="1"/>
  <c r="F260" i="7" s="1"/>
  <c r="G277" i="7"/>
  <c r="G275" i="7"/>
  <c r="H274" i="7" s="1"/>
  <c r="I273" i="7" s="1"/>
  <c r="H290" i="7"/>
  <c r="E297" i="10"/>
  <c r="F297" i="10" s="1"/>
  <c r="D298" i="7"/>
  <c r="E316" i="10"/>
  <c r="F316" i="10" s="1"/>
  <c r="D317" i="7"/>
  <c r="E316" i="7" s="1"/>
  <c r="F315" i="7" s="1"/>
  <c r="G323" i="7"/>
  <c r="H322" i="7" s="1"/>
  <c r="G325" i="7"/>
  <c r="H324" i="7" s="1"/>
  <c r="I323" i="7" s="1"/>
  <c r="E332" i="10"/>
  <c r="F332" i="10" s="1"/>
  <c r="D333" i="7"/>
  <c r="E332" i="7" s="1"/>
  <c r="F331" i="7" s="1"/>
  <c r="G339" i="7"/>
  <c r="H338" i="7" s="1"/>
  <c r="G341" i="7"/>
  <c r="D175" i="7"/>
  <c r="E174" i="7" s="1"/>
  <c r="D187" i="7"/>
  <c r="E186" i="7" s="1"/>
  <c r="D195" i="7"/>
  <c r="E194" i="7" s="1"/>
  <c r="D202" i="7"/>
  <c r="E216" i="10"/>
  <c r="F216" i="10" s="1"/>
  <c r="D217" i="7"/>
  <c r="E216" i="7" s="1"/>
  <c r="F215" i="7" s="1"/>
  <c r="H230" i="7"/>
  <c r="G235" i="7"/>
  <c r="E239" i="10"/>
  <c r="F239" i="10" s="1"/>
  <c r="D240" i="7"/>
  <c r="H242" i="7"/>
  <c r="G247" i="7"/>
  <c r="D258" i="7"/>
  <c r="E264" i="10"/>
  <c r="F264" i="10" s="1"/>
  <c r="D265" i="7"/>
  <c r="G273" i="7"/>
  <c r="H272" i="7" s="1"/>
  <c r="E280" i="7"/>
  <c r="F279" i="7" s="1"/>
  <c r="D294" i="7"/>
  <c r="E300" i="10"/>
  <c r="F300" i="10" s="1"/>
  <c r="D301" i="7"/>
  <c r="G309" i="7"/>
  <c r="H308" i="7" s="1"/>
  <c r="D326" i="10"/>
  <c r="H329" i="7"/>
  <c r="D342" i="10"/>
  <c r="D345" i="7"/>
  <c r="G359" i="7"/>
  <c r="G361" i="7"/>
  <c r="D178" i="7"/>
  <c r="E177" i="7" s="1"/>
  <c r="D190" i="7"/>
  <c r="E189" i="7" s="1"/>
  <c r="D197" i="7"/>
  <c r="E196" i="7" s="1"/>
  <c r="F195" i="7" s="1"/>
  <c r="G202" i="7"/>
  <c r="G205" i="7"/>
  <c r="H204" i="7" s="1"/>
  <c r="G211" i="7"/>
  <c r="G213" i="7"/>
  <c r="G222" i="7"/>
  <c r="H221" i="7" s="1"/>
  <c r="I220" i="7" s="1"/>
  <c r="E223" i="10"/>
  <c r="F223" i="10" s="1"/>
  <c r="D224" i="7"/>
  <c r="E223" i="7" s="1"/>
  <c r="F222" i="7" s="1"/>
  <c r="E225" i="10"/>
  <c r="F225" i="10" s="1"/>
  <c r="D226" i="7"/>
  <c r="G262" i="7"/>
  <c r="G276" i="7"/>
  <c r="E282" i="10"/>
  <c r="F282" i="10" s="1"/>
  <c r="D283" i="7"/>
  <c r="E282" i="7" s="1"/>
  <c r="G298" i="7"/>
  <c r="E326" i="10"/>
  <c r="F326" i="10" s="1"/>
  <c r="D327" i="7"/>
  <c r="E326" i="7" s="1"/>
  <c r="D157" i="7"/>
  <c r="E156" i="7" s="1"/>
  <c r="D161" i="7"/>
  <c r="E160" i="7" s="1"/>
  <c r="D168" i="7"/>
  <c r="G172" i="7"/>
  <c r="H171" i="7" s="1"/>
  <c r="E197" i="10"/>
  <c r="F197" i="10" s="1"/>
  <c r="D200" i="7"/>
  <c r="E199" i="7" s="1"/>
  <c r="F198" i="7" s="1"/>
  <c r="D206" i="7"/>
  <c r="E205" i="7" s="1"/>
  <c r="G226" i="7"/>
  <c r="D230" i="10"/>
  <c r="G233" i="7"/>
  <c r="H232" i="7" s="1"/>
  <c r="E237" i="10"/>
  <c r="F237" i="10" s="1"/>
  <c r="D238" i="7"/>
  <c r="D242" i="10"/>
  <c r="G245" i="7"/>
  <c r="H244" i="7" s="1"/>
  <c r="I243" i="7" s="1"/>
  <c r="E249" i="10"/>
  <c r="F249" i="10" s="1"/>
  <c r="D250" i="7"/>
  <c r="E249" i="7" s="1"/>
  <c r="D261" i="7"/>
  <c r="E265" i="7"/>
  <c r="E267" i="10"/>
  <c r="F267" i="10" s="1"/>
  <c r="D268" i="7"/>
  <c r="E267" i="7" s="1"/>
  <c r="G283" i="7"/>
  <c r="D297" i="7"/>
  <c r="E296" i="7" s="1"/>
  <c r="F295" i="7" s="1"/>
  <c r="E303" i="10"/>
  <c r="F303" i="10" s="1"/>
  <c r="D304" i="7"/>
  <c r="E303" i="7" s="1"/>
  <c r="E320" i="10"/>
  <c r="F320" i="10" s="1"/>
  <c r="D321" i="7"/>
  <c r="E320" i="7" s="1"/>
  <c r="G327" i="7"/>
  <c r="H326" i="7" s="1"/>
  <c r="I325" i="7" s="1"/>
  <c r="G329" i="7"/>
  <c r="E336" i="10"/>
  <c r="F336" i="10" s="1"/>
  <c r="D337" i="7"/>
  <c r="E336" i="7" s="1"/>
  <c r="F335" i="7" s="1"/>
  <c r="D180" i="7"/>
  <c r="G209" i="7"/>
  <c r="H208" i="7" s="1"/>
  <c r="D221" i="10"/>
  <c r="G224" i="7"/>
  <c r="H223" i="7" s="1"/>
  <c r="I222" i="7" s="1"/>
  <c r="G265" i="7"/>
  <c r="G263" i="7"/>
  <c r="H262" i="7" s="1"/>
  <c r="H278" i="7"/>
  <c r="E285" i="10"/>
  <c r="F285" i="10" s="1"/>
  <c r="D286" i="7"/>
  <c r="E285" i="7" s="1"/>
  <c r="F284" i="7" s="1"/>
  <c r="G301" i="7"/>
  <c r="H302" i="7" s="1"/>
  <c r="G299" i="7"/>
  <c r="H298" i="7" s="1"/>
  <c r="D314" i="10"/>
  <c r="H317" i="7"/>
  <c r="D219" i="7"/>
  <c r="E218" i="7" s="1"/>
  <c r="F217" i="7" s="1"/>
  <c r="D231" i="7"/>
  <c r="D243" i="7"/>
  <c r="D252" i="7"/>
  <c r="D255" i="7"/>
  <c r="D264" i="7"/>
  <c r="D267" i="7"/>
  <c r="D276" i="7"/>
  <c r="D279" i="7"/>
  <c r="E278" i="7" s="1"/>
  <c r="D288" i="7"/>
  <c r="D291" i="7"/>
  <c r="D300" i="7"/>
  <c r="D303" i="7"/>
  <c r="H333" i="7"/>
  <c r="I332" i="7" s="1"/>
  <c r="H337" i="7"/>
  <c r="I336" i="7" s="1"/>
  <c r="H347" i="7"/>
  <c r="I346" i="7" s="1"/>
  <c r="H355" i="7"/>
  <c r="I354" i="7" s="1"/>
  <c r="G343" i="7"/>
  <c r="H342" i="7" s="1"/>
  <c r="G345" i="7"/>
  <c r="H344" i="7" s="1"/>
  <c r="I343" i="7" s="1"/>
  <c r="H345" i="7"/>
  <c r="H353" i="7"/>
  <c r="E356" i="7"/>
  <c r="H361" i="7"/>
  <c r="D227" i="7"/>
  <c r="E226" i="7" s="1"/>
  <c r="D236" i="7"/>
  <c r="E235" i="7" s="1"/>
  <c r="D239" i="7"/>
  <c r="E238" i="7" s="1"/>
  <c r="D248" i="7"/>
  <c r="D251" i="7"/>
  <c r="E250" i="7" s="1"/>
  <c r="D260" i="7"/>
  <c r="E259" i="7" s="1"/>
  <c r="D263" i="7"/>
  <c r="E262" i="7" s="1"/>
  <c r="D272" i="7"/>
  <c r="E271" i="7" s="1"/>
  <c r="D275" i="7"/>
  <c r="E274" i="7" s="1"/>
  <c r="F273" i="7" s="1"/>
  <c r="D284" i="7"/>
  <c r="E283" i="7" s="1"/>
  <c r="D287" i="7"/>
  <c r="E286" i="7" s="1"/>
  <c r="D296" i="7"/>
  <c r="E295" i="7" s="1"/>
  <c r="D299" i="7"/>
  <c r="E298" i="7" s="1"/>
  <c r="F297" i="7" s="1"/>
  <c r="D308" i="7"/>
  <c r="E307" i="7" s="1"/>
  <c r="G312" i="7"/>
  <c r="H311" i="7" s="1"/>
  <c r="G314" i="7"/>
  <c r="G311" i="7"/>
  <c r="H310" i="7" s="1"/>
  <c r="I309" i="7" s="1"/>
  <c r="H363" i="7"/>
  <c r="H362" i="7"/>
  <c r="G257" i="7"/>
  <c r="H256" i="7" s="1"/>
  <c r="G260" i="7"/>
  <c r="H259" i="7" s="1"/>
  <c r="G269" i="7"/>
  <c r="H268" i="7" s="1"/>
  <c r="G272" i="7"/>
  <c r="H271" i="7" s="1"/>
  <c r="I270" i="7" s="1"/>
  <c r="G281" i="7"/>
  <c r="H280" i="7" s="1"/>
  <c r="G284" i="7"/>
  <c r="G293" i="7"/>
  <c r="H292" i="7" s="1"/>
  <c r="I291" i="7" s="1"/>
  <c r="G296" i="7"/>
  <c r="H295" i="7" s="1"/>
  <c r="G305" i="7"/>
  <c r="H304" i="7" s="1"/>
  <c r="G308" i="7"/>
  <c r="H307" i="7" s="1"/>
  <c r="I306" i="7" s="1"/>
  <c r="H343" i="7"/>
  <c r="I342" i="7" s="1"/>
  <c r="H351" i="7"/>
  <c r="I350" i="7" s="1"/>
  <c r="E341" i="10"/>
  <c r="F341" i="10" s="1"/>
  <c r="D342" i="7"/>
  <c r="D344" i="7"/>
  <c r="G350" i="7"/>
  <c r="H349" i="7" s="1"/>
  <c r="I348" i="7" s="1"/>
  <c r="D353" i="7"/>
  <c r="G358" i="7"/>
  <c r="D361" i="7"/>
  <c r="E360" i="7" s="1"/>
  <c r="F359" i="7" s="1"/>
  <c r="G313" i="7"/>
  <c r="H319" i="7"/>
  <c r="I318" i="7" s="1"/>
  <c r="H323" i="7"/>
  <c r="I322" i="7" s="1"/>
  <c r="H327" i="7"/>
  <c r="I326" i="7" s="1"/>
  <c r="H331" i="7"/>
  <c r="I330" i="7" s="1"/>
  <c r="H335" i="7"/>
  <c r="H339" i="7"/>
  <c r="I340" i="7" s="1"/>
  <c r="E310" i="10"/>
  <c r="F310" i="10" s="1"/>
  <c r="D311" i="7"/>
  <c r="E310" i="7" s="1"/>
  <c r="F309" i="7" s="1"/>
  <c r="E317" i="10"/>
  <c r="F317" i="10" s="1"/>
  <c r="D318" i="7"/>
  <c r="D320" i="7"/>
  <c r="E321" i="10"/>
  <c r="F321" i="10" s="1"/>
  <c r="D322" i="7"/>
  <c r="D324" i="7"/>
  <c r="E323" i="7" s="1"/>
  <c r="E325" i="10"/>
  <c r="F325" i="10" s="1"/>
  <c r="D326" i="7"/>
  <c r="D328" i="7"/>
  <c r="E327" i="7" s="1"/>
  <c r="E329" i="10"/>
  <c r="F329" i="10" s="1"/>
  <c r="D330" i="7"/>
  <c r="E329" i="7" s="1"/>
  <c r="F328" i="7" s="1"/>
  <c r="D332" i="7"/>
  <c r="E331" i="7" s="1"/>
  <c r="F330" i="7" s="1"/>
  <c r="E333" i="10"/>
  <c r="F333" i="10" s="1"/>
  <c r="D334" i="7"/>
  <c r="D336" i="7"/>
  <c r="E337" i="10"/>
  <c r="F337" i="10" s="1"/>
  <c r="D338" i="7"/>
  <c r="D340" i="7"/>
  <c r="E339" i="7" s="1"/>
  <c r="D341" i="7"/>
  <c r="E340" i="7" s="1"/>
  <c r="G347" i="7"/>
  <c r="G349" i="7"/>
  <c r="H348" i="7" s="1"/>
  <c r="G355" i="7"/>
  <c r="H354" i="7" s="1"/>
  <c r="G357" i="7"/>
  <c r="D316" i="7"/>
  <c r="E315" i="7" s="1"/>
  <c r="D348" i="7"/>
  <c r="D352" i="7"/>
  <c r="D356" i="7"/>
  <c r="E355" i="7" s="1"/>
  <c r="D360" i="7"/>
  <c r="D343" i="7"/>
  <c r="D347" i="7"/>
  <c r="E346" i="7" s="1"/>
  <c r="D351" i="7"/>
  <c r="E350" i="7" s="1"/>
  <c r="D355" i="7"/>
  <c r="D359" i="7"/>
  <c r="E358" i="7" s="1"/>
  <c r="D363" i="7"/>
  <c r="D346" i="7"/>
  <c r="E345" i="7" s="1"/>
  <c r="D350" i="7"/>
  <c r="E349" i="7" s="1"/>
  <c r="D354" i="7"/>
  <c r="D358" i="7"/>
  <c r="E357" i="7" s="1"/>
  <c r="F356" i="7" s="1"/>
  <c r="D362" i="7"/>
  <c r="E361" i="7" s="1"/>
  <c r="B23" i="11"/>
  <c r="B22" i="11"/>
  <c r="B20" i="11"/>
  <c r="H246" i="7" l="1"/>
  <c r="I245" i="7" s="1"/>
  <c r="H248" i="7"/>
  <c r="I247" i="7" s="1"/>
  <c r="E284" i="7"/>
  <c r="F283" i="7" s="1"/>
  <c r="F338" i="7"/>
  <c r="F322" i="7"/>
  <c r="F249" i="7"/>
  <c r="E254" i="7"/>
  <c r="F253" i="7" s="1"/>
  <c r="E256" i="7"/>
  <c r="I191" i="7"/>
  <c r="I193" i="7"/>
  <c r="H318" i="7"/>
  <c r="I317" i="7" s="1"/>
  <c r="H111" i="7"/>
  <c r="I110" i="7" s="1"/>
  <c r="H113" i="7"/>
  <c r="K123" i="1"/>
  <c r="L124" i="1"/>
  <c r="J284" i="1"/>
  <c r="M285" i="1"/>
  <c r="N285" i="1" s="1"/>
  <c r="E342" i="7"/>
  <c r="F341" i="7" s="1"/>
  <c r="E337" i="7"/>
  <c r="E321" i="7"/>
  <c r="E237" i="7"/>
  <c r="F236" i="7" s="1"/>
  <c r="H212" i="7"/>
  <c r="H214" i="7"/>
  <c r="E239" i="7"/>
  <c r="F238" i="7" s="1"/>
  <c r="E241" i="7"/>
  <c r="I280" i="7"/>
  <c r="E248" i="7"/>
  <c r="F247" i="7" s="1"/>
  <c r="L89" i="1"/>
  <c r="M177" i="1"/>
  <c r="N177" i="1" s="1"/>
  <c r="I294" i="7"/>
  <c r="F237" i="7"/>
  <c r="E242" i="7"/>
  <c r="E244" i="7"/>
  <c r="H264" i="7"/>
  <c r="I263" i="7" s="1"/>
  <c r="H266" i="7"/>
  <c r="I265" i="7" s="1"/>
  <c r="H309" i="7"/>
  <c r="I308" i="7" s="1"/>
  <c r="M201" i="1"/>
  <c r="N201" i="1" s="1"/>
  <c r="F354" i="7"/>
  <c r="E335" i="7"/>
  <c r="F334" i="7" s="1"/>
  <c r="E319" i="7"/>
  <c r="F318" i="7" s="1"/>
  <c r="E230" i="7"/>
  <c r="F229" i="7" s="1"/>
  <c r="E232" i="7"/>
  <c r="F245" i="7"/>
  <c r="I103" i="7"/>
  <c r="J125" i="1"/>
  <c r="M126" i="1"/>
  <c r="N126" i="1" s="1"/>
  <c r="M225" i="1"/>
  <c r="N225" i="1" s="1"/>
  <c r="E351" i="7"/>
  <c r="F350" i="7" s="1"/>
  <c r="E333" i="7"/>
  <c r="F332" i="7" s="1"/>
  <c r="E317" i="7"/>
  <c r="F316" i="7" s="1"/>
  <c r="H357" i="7"/>
  <c r="I356" i="7" s="1"/>
  <c r="H359" i="7"/>
  <c r="I358" i="7" s="1"/>
  <c r="H283" i="7"/>
  <c r="I282" i="7" s="1"/>
  <c r="H285" i="7"/>
  <c r="I284" i="7" s="1"/>
  <c r="E302" i="7"/>
  <c r="F301" i="7" s="1"/>
  <c r="E304" i="7"/>
  <c r="H282" i="7"/>
  <c r="I281" i="7" s="1"/>
  <c r="H284" i="7"/>
  <c r="I283" i="7" s="1"/>
  <c r="F281" i="7"/>
  <c r="H201" i="7"/>
  <c r="I200" i="7" s="1"/>
  <c r="H203" i="7"/>
  <c r="I202" i="7" s="1"/>
  <c r="I100" i="7"/>
  <c r="E76" i="7"/>
  <c r="F75" i="7" s="1"/>
  <c r="M249" i="1"/>
  <c r="N249" i="1" s="1"/>
  <c r="H200" i="7"/>
  <c r="I199" i="7" s="1"/>
  <c r="H202" i="7"/>
  <c r="E353" i="7"/>
  <c r="F352" i="7" s="1"/>
  <c r="E347" i="7"/>
  <c r="F346" i="7" s="1"/>
  <c r="E352" i="7"/>
  <c r="F351" i="7" s="1"/>
  <c r="I279" i="7"/>
  <c r="I360" i="7"/>
  <c r="E299" i="7"/>
  <c r="E301" i="7"/>
  <c r="F300" i="7" s="1"/>
  <c r="I207" i="7"/>
  <c r="F233" i="7"/>
  <c r="H294" i="7"/>
  <c r="I293" i="7" s="1"/>
  <c r="H197" i="7"/>
  <c r="H199" i="7"/>
  <c r="I288" i="7"/>
  <c r="E182" i="7"/>
  <c r="F181" i="7" s="1"/>
  <c r="E184" i="7"/>
  <c r="F183" i="7" s="1"/>
  <c r="M355" i="1"/>
  <c r="N355" i="1" s="1"/>
  <c r="F348" i="7"/>
  <c r="F285" i="7"/>
  <c r="E290" i="7"/>
  <c r="E292" i="7"/>
  <c r="F291" i="7" s="1"/>
  <c r="H275" i="7"/>
  <c r="H277" i="7"/>
  <c r="I276" i="7" s="1"/>
  <c r="F188" i="7"/>
  <c r="E279" i="7"/>
  <c r="F278" i="7" s="1"/>
  <c r="E281" i="7"/>
  <c r="F280" i="7" s="1"/>
  <c r="H235" i="7"/>
  <c r="H237" i="7"/>
  <c r="E185" i="7"/>
  <c r="F184" i="7" s="1"/>
  <c r="E187" i="7"/>
  <c r="J86" i="1"/>
  <c r="J88" i="1"/>
  <c r="M87" i="1"/>
  <c r="N87" i="1" s="1"/>
  <c r="J227" i="1"/>
  <c r="M228" i="1"/>
  <c r="N228" i="1" s="1"/>
  <c r="J36" i="1"/>
  <c r="M37" i="1"/>
  <c r="N37" i="1" s="1"/>
  <c r="J118" i="1"/>
  <c r="M119" i="1"/>
  <c r="N119" i="1" s="1"/>
  <c r="J170" i="1"/>
  <c r="M171" i="1"/>
  <c r="N171" i="1" s="1"/>
  <c r="L61" i="1"/>
  <c r="K60" i="1"/>
  <c r="J189" i="1"/>
  <c r="M190" i="1"/>
  <c r="N190" i="1" s="1"/>
  <c r="J191" i="1"/>
  <c r="J168" i="1"/>
  <c r="M169" i="1"/>
  <c r="N169" i="1" s="1"/>
  <c r="J52" i="1"/>
  <c r="J54" i="1"/>
  <c r="M53" i="1"/>
  <c r="N53" i="1" s="1"/>
  <c r="J126" i="1"/>
  <c r="M127" i="1"/>
  <c r="N127" i="1" s="1"/>
  <c r="J253" i="1"/>
  <c r="J255" i="1"/>
  <c r="M254" i="1"/>
  <c r="N254" i="1" s="1"/>
  <c r="J326" i="1"/>
  <c r="M327" i="1"/>
  <c r="N327" i="1" s="1"/>
  <c r="J300" i="1"/>
  <c r="M301" i="1"/>
  <c r="N301" i="1" s="1"/>
  <c r="L176" i="1"/>
  <c r="L200" i="1"/>
  <c r="L224" i="1"/>
  <c r="L248" i="1"/>
  <c r="J267" i="1"/>
  <c r="M268" i="1"/>
  <c r="N268" i="1" s="1"/>
  <c r="L354" i="1"/>
  <c r="J334" i="1"/>
  <c r="M335" i="1"/>
  <c r="N335" i="1" s="1"/>
  <c r="J355" i="1"/>
  <c r="M356" i="1"/>
  <c r="N356" i="1" s="1"/>
  <c r="J101" i="1"/>
  <c r="M102" i="1"/>
  <c r="N102" i="1" s="1"/>
  <c r="F344" i="7"/>
  <c r="H356" i="7"/>
  <c r="I355" i="7" s="1"/>
  <c r="E343" i="7"/>
  <c r="I267" i="7"/>
  <c r="F282" i="7"/>
  <c r="I352" i="7"/>
  <c r="E287" i="7"/>
  <c r="F286" i="7" s="1"/>
  <c r="E289" i="7"/>
  <c r="F288" i="7" s="1"/>
  <c r="H261" i="7"/>
  <c r="I260" i="7" s="1"/>
  <c r="H263" i="7"/>
  <c r="I262" i="7" s="1"/>
  <c r="E201" i="7"/>
  <c r="F200" i="7" s="1"/>
  <c r="J120" i="1"/>
  <c r="M121" i="1"/>
  <c r="N121" i="1" s="1"/>
  <c r="L142" i="1"/>
  <c r="E266" i="7"/>
  <c r="E268" i="7"/>
  <c r="F267" i="7" s="1"/>
  <c r="I240" i="7"/>
  <c r="E362" i="7"/>
  <c r="F361" i="7" s="1"/>
  <c r="E363" i="7"/>
  <c r="I338" i="7"/>
  <c r="E341" i="7"/>
  <c r="F340" i="7" s="1"/>
  <c r="E348" i="7"/>
  <c r="F347" i="7" s="1"/>
  <c r="H50" i="7"/>
  <c r="I49" i="7" s="1"/>
  <c r="M62" i="1"/>
  <c r="N62" i="1" s="1"/>
  <c r="I285" i="7"/>
  <c r="F357" i="7"/>
  <c r="I334" i="7"/>
  <c r="I170" i="7"/>
  <c r="F290" i="7"/>
  <c r="H210" i="7"/>
  <c r="I209" i="7" s="1"/>
  <c r="E322" i="7"/>
  <c r="F321" i="7" s="1"/>
  <c r="H222" i="7"/>
  <c r="I221" i="7" s="1"/>
  <c r="I324" i="7"/>
  <c r="E166" i="7"/>
  <c r="F165" i="7" s="1"/>
  <c r="E147" i="7"/>
  <c r="F146" i="7" s="1"/>
  <c r="E188" i="7"/>
  <c r="F187" i="7" s="1"/>
  <c r="H136" i="7"/>
  <c r="I135" i="7" s="1"/>
  <c r="E102" i="7"/>
  <c r="F101" i="7" s="1"/>
  <c r="H169" i="7"/>
  <c r="I168" i="7" s="1"/>
  <c r="H105" i="7"/>
  <c r="I104" i="7" s="1"/>
  <c r="H107" i="7"/>
  <c r="H224" i="7"/>
  <c r="I204" i="7"/>
  <c r="E233" i="7"/>
  <c r="F232" i="7" s="1"/>
  <c r="F147" i="7"/>
  <c r="H114" i="7"/>
  <c r="I113" i="7" s="1"/>
  <c r="H288" i="7"/>
  <c r="I287" i="7" s="1"/>
  <c r="I74" i="7"/>
  <c r="I43" i="7"/>
  <c r="I126" i="7"/>
  <c r="E46" i="7"/>
  <c r="F45" i="7" s="1"/>
  <c r="E31" i="7"/>
  <c r="F30" i="7" s="1"/>
  <c r="I130" i="7"/>
  <c r="I52" i="7"/>
  <c r="E41" i="7"/>
  <c r="F40" i="7" s="1"/>
  <c r="E27" i="7"/>
  <c r="F26" i="7" s="1"/>
  <c r="H25" i="7"/>
  <c r="I24" i="7" s="1"/>
  <c r="E33" i="7"/>
  <c r="E6" i="7"/>
  <c r="M98" i="1"/>
  <c r="N98" i="1" s="1"/>
  <c r="K90" i="1"/>
  <c r="L91" i="1"/>
  <c r="L307" i="1"/>
  <c r="L47" i="1"/>
  <c r="K122" i="1"/>
  <c r="L123" i="1"/>
  <c r="L209" i="1"/>
  <c r="K208" i="1"/>
  <c r="L68" i="1"/>
  <c r="L213" i="1"/>
  <c r="J171" i="1"/>
  <c r="L59" i="1"/>
  <c r="K58" i="1"/>
  <c r="L193" i="1"/>
  <c r="K192" i="1"/>
  <c r="J315" i="1"/>
  <c r="L329" i="1"/>
  <c r="K328" i="1"/>
  <c r="L308" i="1"/>
  <c r="J178" i="1"/>
  <c r="J202" i="1"/>
  <c r="J226" i="1"/>
  <c r="J250" i="1"/>
  <c r="J280" i="1"/>
  <c r="L358" i="1"/>
  <c r="K357" i="1"/>
  <c r="J337" i="1"/>
  <c r="J351" i="1"/>
  <c r="L31" i="1"/>
  <c r="J96" i="1"/>
  <c r="J72" i="1"/>
  <c r="J211" i="1"/>
  <c r="L44" i="1"/>
  <c r="M170" i="1"/>
  <c r="N170" i="1" s="1"/>
  <c r="M38" i="1"/>
  <c r="N38" i="1" s="1"/>
  <c r="M174" i="1"/>
  <c r="N174" i="1" s="1"/>
  <c r="M124" i="1"/>
  <c r="N124" i="1" s="1"/>
  <c r="M250" i="1"/>
  <c r="N250" i="1" s="1"/>
  <c r="M280" i="1"/>
  <c r="N280" i="1" s="1"/>
  <c r="M325" i="1"/>
  <c r="N325" i="1" s="1"/>
  <c r="M35" i="1"/>
  <c r="N35" i="1" s="1"/>
  <c r="M59" i="1"/>
  <c r="N59" i="1" s="1"/>
  <c r="M83" i="1"/>
  <c r="N83" i="1" s="1"/>
  <c r="M107" i="1"/>
  <c r="N107" i="1" s="1"/>
  <c r="M131" i="1"/>
  <c r="N131" i="1" s="1"/>
  <c r="M155" i="1"/>
  <c r="N155" i="1" s="1"/>
  <c r="M179" i="1"/>
  <c r="N179" i="1" s="1"/>
  <c r="M203" i="1"/>
  <c r="N203" i="1" s="1"/>
  <c r="M227" i="1"/>
  <c r="N227" i="1" s="1"/>
  <c r="M251" i="1"/>
  <c r="N251" i="1" s="1"/>
  <c r="M282" i="1"/>
  <c r="N282" i="1" s="1"/>
  <c r="M330" i="1"/>
  <c r="N330" i="1" s="1"/>
  <c r="L277" i="1"/>
  <c r="I231" i="7"/>
  <c r="H297" i="7"/>
  <c r="I296" i="7" s="1"/>
  <c r="I203" i="7"/>
  <c r="E300" i="7"/>
  <c r="F299" i="7" s="1"/>
  <c r="H234" i="7"/>
  <c r="I233" i="7" s="1"/>
  <c r="E161" i="7"/>
  <c r="E163" i="7"/>
  <c r="F162" i="7" s="1"/>
  <c r="H332" i="7"/>
  <c r="I331" i="7" s="1"/>
  <c r="H144" i="7"/>
  <c r="I143" i="7" s="1"/>
  <c r="E252" i="7"/>
  <c r="F251" i="7" s="1"/>
  <c r="E176" i="7"/>
  <c r="F175" i="7" s="1"/>
  <c r="E198" i="7"/>
  <c r="F197" i="7" s="1"/>
  <c r="I97" i="7"/>
  <c r="E170" i="7"/>
  <c r="F169" i="7" s="1"/>
  <c r="I48" i="7"/>
  <c r="H126" i="7"/>
  <c r="I125" i="7" s="1"/>
  <c r="H184" i="7"/>
  <c r="F230" i="7"/>
  <c r="H95" i="7"/>
  <c r="I94" i="7" s="1"/>
  <c r="H147" i="7"/>
  <c r="I146" i="7" s="1"/>
  <c r="E88" i="7"/>
  <c r="F87" i="7" s="1"/>
  <c r="E73" i="7"/>
  <c r="F72" i="7" s="1"/>
  <c r="I122" i="7"/>
  <c r="H51" i="7"/>
  <c r="I50" i="7" s="1"/>
  <c r="I22" i="7"/>
  <c r="E49" i="7"/>
  <c r="F48" i="7" s="1"/>
  <c r="H33" i="7"/>
  <c r="E94" i="7"/>
  <c r="F93" i="7" s="1"/>
  <c r="H7" i="7"/>
  <c r="I6" i="7" s="1"/>
  <c r="L294" i="1"/>
  <c r="L69" i="1"/>
  <c r="K68" i="1"/>
  <c r="K97" i="1"/>
  <c r="L98" i="1"/>
  <c r="L49" i="1"/>
  <c r="K48" i="1"/>
  <c r="K57" i="1"/>
  <c r="L58" i="1"/>
  <c r="L130" i="1"/>
  <c r="K309" i="1"/>
  <c r="L310" i="1"/>
  <c r="J73" i="1"/>
  <c r="L217" i="1"/>
  <c r="K216" i="1"/>
  <c r="L177" i="1"/>
  <c r="J66" i="1"/>
  <c r="K67" i="1" s="1"/>
  <c r="J235" i="1"/>
  <c r="J259" i="1"/>
  <c r="K331" i="1"/>
  <c r="L332" i="1"/>
  <c r="L316" i="1"/>
  <c r="J180" i="1"/>
  <c r="J204" i="1"/>
  <c r="J228" i="1"/>
  <c r="K229" i="1" s="1"/>
  <c r="J252" i="1"/>
  <c r="J265" i="1"/>
  <c r="L361" i="1"/>
  <c r="J340" i="1"/>
  <c r="J363" i="1"/>
  <c r="J362" i="1"/>
  <c r="J25" i="1"/>
  <c r="M74" i="1"/>
  <c r="N74" i="1" s="1"/>
  <c r="J181" i="1"/>
  <c r="J41" i="1"/>
  <c r="M162" i="1"/>
  <c r="N162" i="1" s="1"/>
  <c r="L35" i="1"/>
  <c r="M182" i="1"/>
  <c r="N182" i="1" s="1"/>
  <c r="M116" i="1"/>
  <c r="N116" i="1" s="1"/>
  <c r="M180" i="1"/>
  <c r="N180" i="1" s="1"/>
  <c r="M134" i="1"/>
  <c r="N134" i="1" s="1"/>
  <c r="M266" i="1"/>
  <c r="N266" i="1" s="1"/>
  <c r="M331" i="1"/>
  <c r="N331" i="1" s="1"/>
  <c r="M13" i="1"/>
  <c r="N13" i="1" s="1"/>
  <c r="M181" i="1"/>
  <c r="N181" i="1" s="1"/>
  <c r="M205" i="1"/>
  <c r="N205" i="1" s="1"/>
  <c r="M229" i="1"/>
  <c r="N229" i="1" s="1"/>
  <c r="M253" i="1"/>
  <c r="N253" i="1" s="1"/>
  <c r="M308" i="1"/>
  <c r="N308" i="1" s="1"/>
  <c r="J156" i="1"/>
  <c r="H162" i="7"/>
  <c r="I161" i="7" s="1"/>
  <c r="E215" i="7"/>
  <c r="F214" i="7" s="1"/>
  <c r="F153" i="7"/>
  <c r="H94" i="7"/>
  <c r="I93" i="7" s="1"/>
  <c r="H5" i="7"/>
  <c r="I4" i="7" s="1"/>
  <c r="L187" i="1"/>
  <c r="K186" i="1"/>
  <c r="L266" i="1"/>
  <c r="L34" i="1"/>
  <c r="J103" i="1"/>
  <c r="L173" i="1"/>
  <c r="J63" i="1"/>
  <c r="L133" i="1"/>
  <c r="K132" i="1"/>
  <c r="J199" i="1"/>
  <c r="K79" i="1"/>
  <c r="L80" i="1"/>
  <c r="J221" i="1"/>
  <c r="L183" i="1"/>
  <c r="K182" i="1"/>
  <c r="J71" i="1"/>
  <c r="K312" i="1"/>
  <c r="L313" i="1"/>
  <c r="J272" i="1"/>
  <c r="J335" i="1"/>
  <c r="L324" i="1"/>
  <c r="L182" i="1"/>
  <c r="L206" i="1"/>
  <c r="L230" i="1"/>
  <c r="K253" i="1"/>
  <c r="L254" i="1"/>
  <c r="K277" i="1"/>
  <c r="L278" i="1"/>
  <c r="L263" i="1"/>
  <c r="J347" i="1"/>
  <c r="J349" i="1"/>
  <c r="L55" i="1"/>
  <c r="M184" i="1"/>
  <c r="N184" i="1" s="1"/>
  <c r="J352" i="1"/>
  <c r="J51" i="1"/>
  <c r="M172" i="1"/>
  <c r="N172" i="1" s="1"/>
  <c r="J38" i="1"/>
  <c r="M154" i="1"/>
  <c r="N154" i="1" s="1"/>
  <c r="J29" i="1"/>
  <c r="M30" i="1"/>
  <c r="N30" i="1" s="1"/>
  <c r="M188" i="1"/>
  <c r="N188" i="1" s="1"/>
  <c r="M271" i="1"/>
  <c r="N271" i="1" s="1"/>
  <c r="M186" i="1"/>
  <c r="N186" i="1" s="1"/>
  <c r="M321" i="1"/>
  <c r="N321" i="1" s="1"/>
  <c r="M39" i="1"/>
  <c r="N39" i="1" s="1"/>
  <c r="M63" i="1"/>
  <c r="N63" i="1" s="1"/>
  <c r="M111" i="1"/>
  <c r="N111" i="1" s="1"/>
  <c r="M159" i="1"/>
  <c r="N159" i="1" s="1"/>
  <c r="M183" i="1"/>
  <c r="N183" i="1" s="1"/>
  <c r="M207" i="1"/>
  <c r="N207" i="1" s="1"/>
  <c r="M231" i="1"/>
  <c r="N231" i="1" s="1"/>
  <c r="M255" i="1"/>
  <c r="N255" i="1" s="1"/>
  <c r="M334" i="1"/>
  <c r="N334" i="1" s="1"/>
  <c r="K56" i="1"/>
  <c r="E179" i="7"/>
  <c r="F178" i="7" s="1"/>
  <c r="F266" i="7"/>
  <c r="H225" i="7"/>
  <c r="I224" i="7" s="1"/>
  <c r="E293" i="7"/>
  <c r="F292" i="7" s="1"/>
  <c r="F293" i="7"/>
  <c r="H228" i="7"/>
  <c r="I227" i="7" s="1"/>
  <c r="E324" i="7"/>
  <c r="F323" i="7" s="1"/>
  <c r="E173" i="7"/>
  <c r="F172" i="7" s="1"/>
  <c r="E240" i="7"/>
  <c r="F239" i="7" s="1"/>
  <c r="E328" i="7"/>
  <c r="F327" i="7" s="1"/>
  <c r="E309" i="7"/>
  <c r="F308" i="7" s="1"/>
  <c r="H336" i="7"/>
  <c r="I335" i="7" s="1"/>
  <c r="E152" i="7"/>
  <c r="F151" i="7" s="1"/>
  <c r="E158" i="7"/>
  <c r="F157" i="7" s="1"/>
  <c r="E305" i="7"/>
  <c r="F304" i="7" s="1"/>
  <c r="E217" i="7"/>
  <c r="F216" i="7" s="1"/>
  <c r="H118" i="7"/>
  <c r="I117" i="7" s="1"/>
  <c r="I150" i="7"/>
  <c r="E37" i="7"/>
  <c r="E35" i="7"/>
  <c r="F34" i="7" s="1"/>
  <c r="E91" i="7"/>
  <c r="F107" i="7"/>
  <c r="E32" i="7"/>
  <c r="F31" i="7" s="1"/>
  <c r="H96" i="7"/>
  <c r="H67" i="7"/>
  <c r="I66" i="7" s="1"/>
  <c r="E104" i="7"/>
  <c r="F103" i="7" s="1"/>
  <c r="H31" i="7"/>
  <c r="I30" i="7" s="1"/>
  <c r="H13" i="7"/>
  <c r="I12" i="7" s="1"/>
  <c r="F14" i="7"/>
  <c r="H91" i="7"/>
  <c r="I90" i="7" s="1"/>
  <c r="F21" i="7"/>
  <c r="L249" i="1"/>
  <c r="K248" i="1"/>
  <c r="L231" i="1"/>
  <c r="L110" i="1"/>
  <c r="L179" i="1"/>
  <c r="K178" i="1"/>
  <c r="K69" i="1"/>
  <c r="L70" i="1"/>
  <c r="K137" i="1"/>
  <c r="L138" i="1"/>
  <c r="J229" i="1"/>
  <c r="L85" i="1"/>
  <c r="L225" i="1"/>
  <c r="J203" i="1"/>
  <c r="L78" i="1"/>
  <c r="L7" i="1"/>
  <c r="K6" i="1"/>
  <c r="L288" i="1"/>
  <c r="L338" i="1"/>
  <c r="L327" i="1"/>
  <c r="J184" i="1"/>
  <c r="J208" i="1"/>
  <c r="J232" i="1"/>
  <c r="J256" i="1"/>
  <c r="J285" i="1"/>
  <c r="K275" i="1"/>
  <c r="L276" i="1"/>
  <c r="J261" i="1"/>
  <c r="J360" i="1"/>
  <c r="J175" i="1"/>
  <c r="M226" i="1"/>
  <c r="N226" i="1" s="1"/>
  <c r="J48" i="1"/>
  <c r="M5" i="1"/>
  <c r="N5" i="1" s="1"/>
  <c r="J147" i="1"/>
  <c r="M212" i="1"/>
  <c r="N212" i="1" s="1"/>
  <c r="M333" i="1"/>
  <c r="N333" i="1" s="1"/>
  <c r="M196" i="1"/>
  <c r="N196" i="1" s="1"/>
  <c r="M150" i="1"/>
  <c r="N150" i="1" s="1"/>
  <c r="M279" i="1"/>
  <c r="N279" i="1" s="1"/>
  <c r="M348" i="1"/>
  <c r="N348" i="1" s="1"/>
  <c r="M346" i="1"/>
  <c r="N346" i="1" s="1"/>
  <c r="M41" i="1"/>
  <c r="N41" i="1" s="1"/>
  <c r="M65" i="1"/>
  <c r="N65" i="1" s="1"/>
  <c r="M161" i="1"/>
  <c r="N161" i="1" s="1"/>
  <c r="M185" i="1"/>
  <c r="N185" i="1" s="1"/>
  <c r="M209" i="1"/>
  <c r="N209" i="1" s="1"/>
  <c r="M233" i="1"/>
  <c r="N233" i="1" s="1"/>
  <c r="M257" i="1"/>
  <c r="N257" i="1" s="1"/>
  <c r="M312" i="1"/>
  <c r="N312" i="1" s="1"/>
  <c r="M336" i="1"/>
  <c r="N336" i="1" s="1"/>
  <c r="J117" i="1"/>
  <c r="H270" i="7"/>
  <c r="I269" i="7" s="1"/>
  <c r="E207" i="7"/>
  <c r="F206" i="7" s="1"/>
  <c r="H334" i="7"/>
  <c r="I333" i="7" s="1"/>
  <c r="H293" i="7"/>
  <c r="I292" i="7" s="1"/>
  <c r="I148" i="7"/>
  <c r="I249" i="7"/>
  <c r="E146" i="7"/>
  <c r="F145" i="7" s="1"/>
  <c r="E220" i="7"/>
  <c r="F219" i="7" s="1"/>
  <c r="H52" i="7"/>
  <c r="I51" i="7" s="1"/>
  <c r="E89" i="7"/>
  <c r="F88" i="7" s="1"/>
  <c r="F68" i="7"/>
  <c r="H30" i="7"/>
  <c r="I29" i="7" s="1"/>
  <c r="H32" i="7"/>
  <c r="I31" i="7" s="1"/>
  <c r="H138" i="7"/>
  <c r="I137" i="7" s="1"/>
  <c r="F59" i="7"/>
  <c r="F127" i="7"/>
  <c r="I18" i="7"/>
  <c r="I8" i="7"/>
  <c r="I9" i="7"/>
  <c r="I26" i="7"/>
  <c r="M232" i="1"/>
  <c r="N232" i="1" s="1"/>
  <c r="L115" i="1"/>
  <c r="L185" i="1"/>
  <c r="K184" i="1"/>
  <c r="L75" i="1"/>
  <c r="J141" i="1"/>
  <c r="L239" i="1"/>
  <c r="J92" i="1"/>
  <c r="L281" i="1"/>
  <c r="K280" i="1"/>
  <c r="J264" i="1"/>
  <c r="J83" i="1"/>
  <c r="J13" i="1"/>
  <c r="J296" i="1"/>
  <c r="L341" i="1"/>
  <c r="K340" i="1"/>
  <c r="L330" i="1"/>
  <c r="J186" i="1"/>
  <c r="J210" i="1"/>
  <c r="J234" i="1"/>
  <c r="J258" i="1"/>
  <c r="J290" i="1"/>
  <c r="J293" i="1"/>
  <c r="J274" i="1"/>
  <c r="M262" i="1"/>
  <c r="N262" i="1" s="1"/>
  <c r="J356" i="1"/>
  <c r="L131" i="1"/>
  <c r="M214" i="1"/>
  <c r="N214" i="1" s="1"/>
  <c r="J30" i="1"/>
  <c r="M3" i="1"/>
  <c r="N3" i="1" s="1"/>
  <c r="J140" i="1"/>
  <c r="M273" i="1"/>
  <c r="N273" i="1" s="1"/>
  <c r="M158" i="1"/>
  <c r="N158" i="1" s="1"/>
  <c r="M352" i="1"/>
  <c r="N352" i="1" s="1"/>
  <c r="M258" i="1"/>
  <c r="N258" i="1" s="1"/>
  <c r="M350" i="1"/>
  <c r="N350" i="1" s="1"/>
  <c r="M67" i="1"/>
  <c r="N67" i="1" s="1"/>
  <c r="M91" i="1"/>
  <c r="N91" i="1" s="1"/>
  <c r="M115" i="1"/>
  <c r="N115" i="1" s="1"/>
  <c r="M139" i="1"/>
  <c r="N139" i="1" s="1"/>
  <c r="M163" i="1"/>
  <c r="N163" i="1" s="1"/>
  <c r="M187" i="1"/>
  <c r="N187" i="1" s="1"/>
  <c r="M211" i="1"/>
  <c r="N211" i="1" s="1"/>
  <c r="M235" i="1"/>
  <c r="N235" i="1" s="1"/>
  <c r="M290" i="1"/>
  <c r="N290" i="1" s="1"/>
  <c r="M314" i="1"/>
  <c r="N314" i="1" s="1"/>
  <c r="M338" i="1"/>
  <c r="N338" i="1" s="1"/>
  <c r="J148" i="1"/>
  <c r="J9" i="1"/>
  <c r="J33" i="1"/>
  <c r="E134" i="7"/>
  <c r="F133" i="7" s="1"/>
  <c r="E313" i="7"/>
  <c r="F312" i="7" s="1"/>
  <c r="H119" i="7"/>
  <c r="I118" i="7" s="1"/>
  <c r="H121" i="7"/>
  <c r="I120" i="7" s="1"/>
  <c r="I105" i="7"/>
  <c r="F189" i="7"/>
  <c r="F33" i="7"/>
  <c r="F28" i="7"/>
  <c r="F141" i="7"/>
  <c r="H128" i="7"/>
  <c r="I127" i="7" s="1"/>
  <c r="F95" i="7"/>
  <c r="F15" i="7"/>
  <c r="I5" i="7"/>
  <c r="I21" i="7"/>
  <c r="I16" i="7"/>
  <c r="J81" i="1"/>
  <c r="M82" i="1"/>
  <c r="N82" i="1" s="1"/>
  <c r="L197" i="1"/>
  <c r="K196" i="1"/>
  <c r="J11" i="1"/>
  <c r="M12" i="1"/>
  <c r="N12" i="1" s="1"/>
  <c r="J122" i="1"/>
  <c r="L195" i="1"/>
  <c r="K194" i="1"/>
  <c r="K81" i="1"/>
  <c r="L82" i="1"/>
  <c r="K145" i="1"/>
  <c r="L146" i="1"/>
  <c r="L245" i="1"/>
  <c r="L97" i="1"/>
  <c r="L291" i="1"/>
  <c r="K290" i="1"/>
  <c r="J302" i="1"/>
  <c r="K89" i="1"/>
  <c r="L90" i="1"/>
  <c r="L26" i="1"/>
  <c r="K25" i="1"/>
  <c r="J304" i="1"/>
  <c r="K261" i="1"/>
  <c r="L262" i="1"/>
  <c r="L333" i="1"/>
  <c r="K187" i="1"/>
  <c r="L188" i="1"/>
  <c r="K211" i="1"/>
  <c r="L212" i="1"/>
  <c r="K235" i="1"/>
  <c r="L236" i="1"/>
  <c r="J269" i="1"/>
  <c r="L298" i="1"/>
  <c r="J301" i="1"/>
  <c r="J283" i="1"/>
  <c r="L145" i="1"/>
  <c r="J318" i="1"/>
  <c r="M6" i="1"/>
  <c r="N6" i="1" s="1"/>
  <c r="J113" i="1"/>
  <c r="K114" i="1" s="1"/>
  <c r="L166" i="1"/>
  <c r="H15" i="7"/>
  <c r="I14" i="7" s="1"/>
  <c r="J134" i="1"/>
  <c r="J136" i="1"/>
  <c r="M72" i="1"/>
  <c r="N72" i="1" s="1"/>
  <c r="M220" i="1"/>
  <c r="N220" i="1" s="1"/>
  <c r="M24" i="1"/>
  <c r="N24" i="1" s="1"/>
  <c r="M166" i="1"/>
  <c r="N166" i="1" s="1"/>
  <c r="M357" i="1"/>
  <c r="N357" i="1" s="1"/>
  <c r="M45" i="1"/>
  <c r="N45" i="1" s="1"/>
  <c r="M69" i="1"/>
  <c r="N69" i="1" s="1"/>
  <c r="M93" i="1"/>
  <c r="N93" i="1" s="1"/>
  <c r="M141" i="1"/>
  <c r="N141" i="1" s="1"/>
  <c r="M189" i="1"/>
  <c r="N189" i="1" s="1"/>
  <c r="M213" i="1"/>
  <c r="N213" i="1" s="1"/>
  <c r="M237" i="1"/>
  <c r="N237" i="1" s="1"/>
  <c r="M281" i="1"/>
  <c r="N281" i="1" s="1"/>
  <c r="M292" i="1"/>
  <c r="N292" i="1" s="1"/>
  <c r="M316" i="1"/>
  <c r="N316" i="1" s="1"/>
  <c r="M340" i="1"/>
  <c r="N340" i="1" s="1"/>
  <c r="J237" i="1"/>
  <c r="E354" i="7"/>
  <c r="F353" i="7" s="1"/>
  <c r="H346" i="7"/>
  <c r="I345" i="7" s="1"/>
  <c r="E325" i="7"/>
  <c r="F324" i="7" s="1"/>
  <c r="I255" i="7"/>
  <c r="F270" i="7"/>
  <c r="I344" i="7"/>
  <c r="E275" i="7"/>
  <c r="F274" i="7" s="1"/>
  <c r="H300" i="7"/>
  <c r="I299" i="7" s="1"/>
  <c r="H328" i="7"/>
  <c r="I327" i="7" s="1"/>
  <c r="E260" i="7"/>
  <c r="F259" i="7" s="1"/>
  <c r="E225" i="7"/>
  <c r="F224" i="7" s="1"/>
  <c r="H360" i="7"/>
  <c r="E264" i="7"/>
  <c r="F263" i="7" s="1"/>
  <c r="E297" i="7"/>
  <c r="F296" i="7" s="1"/>
  <c r="E227" i="7"/>
  <c r="F226" i="7" s="1"/>
  <c r="F194" i="7"/>
  <c r="H273" i="7"/>
  <c r="I272" i="7" s="1"/>
  <c r="I320" i="7"/>
  <c r="E202" i="7"/>
  <c r="F201" i="7" s="1"/>
  <c r="H314" i="7"/>
  <c r="I315" i="7" s="1"/>
  <c r="E159" i="7"/>
  <c r="F158" i="7" s="1"/>
  <c r="F242" i="7"/>
  <c r="E122" i="7"/>
  <c r="F121" i="7" s="1"/>
  <c r="E131" i="7"/>
  <c r="F130" i="7" s="1"/>
  <c r="I109" i="7"/>
  <c r="E276" i="7"/>
  <c r="F275" i="7" s="1"/>
  <c r="E135" i="7"/>
  <c r="F134" i="7" s="1"/>
  <c r="H236" i="7"/>
  <c r="I235" i="7" s="1"/>
  <c r="H108" i="7"/>
  <c r="I107" i="7" s="1"/>
  <c r="H183" i="7"/>
  <c r="I182" i="7" s="1"/>
  <c r="H179" i="7"/>
  <c r="H132" i="7"/>
  <c r="I131" i="7" s="1"/>
  <c r="E28" i="7"/>
  <c r="F27" i="7" s="1"/>
  <c r="E78" i="7"/>
  <c r="F77" i="7" s="1"/>
  <c r="E40" i="7"/>
  <c r="F39" i="7" s="1"/>
  <c r="I80" i="7"/>
  <c r="E103" i="7"/>
  <c r="F102" i="7" s="1"/>
  <c r="H352" i="7"/>
  <c r="I351" i="7" s="1"/>
  <c r="E62" i="7"/>
  <c r="F61" i="7" s="1"/>
  <c r="E21" i="7"/>
  <c r="E19" i="7"/>
  <c r="F18" i="7" s="1"/>
  <c r="I82" i="7"/>
  <c r="H120" i="7"/>
  <c r="I119" i="7" s="1"/>
  <c r="I138" i="7"/>
  <c r="E55" i="7"/>
  <c r="F54" i="7" s="1"/>
  <c r="H47" i="7"/>
  <c r="E93" i="7"/>
  <c r="F92" i="7" s="1"/>
  <c r="I70" i="7"/>
  <c r="H40" i="7"/>
  <c r="I39" i="7" s="1"/>
  <c r="E7" i="7"/>
  <c r="F6" i="7" s="1"/>
  <c r="L46" i="1"/>
  <c r="K45" i="1"/>
  <c r="L169" i="1"/>
  <c r="J8" i="1"/>
  <c r="J127" i="1"/>
  <c r="J233" i="1"/>
  <c r="J87" i="1"/>
  <c r="K88" i="1" s="1"/>
  <c r="L149" i="1"/>
  <c r="K148" i="1"/>
  <c r="J251" i="1"/>
  <c r="J104" i="1"/>
  <c r="J323" i="1"/>
  <c r="K347" i="1"/>
  <c r="L348" i="1"/>
  <c r="J95" i="1"/>
  <c r="K96" i="1" s="1"/>
  <c r="L37" i="1"/>
  <c r="K36" i="1"/>
  <c r="J312" i="1"/>
  <c r="L273" i="1"/>
  <c r="J336" i="1"/>
  <c r="K337" i="1" s="1"/>
  <c r="J190" i="1"/>
  <c r="J214" i="1"/>
  <c r="J238" i="1"/>
  <c r="J287" i="1"/>
  <c r="K288" i="1" s="1"/>
  <c r="J306" i="1"/>
  <c r="K307" i="1" s="1"/>
  <c r="J309" i="1"/>
  <c r="L346" i="1"/>
  <c r="J243" i="1"/>
  <c r="J84" i="1"/>
  <c r="K157" i="1"/>
  <c r="L158" i="1"/>
  <c r="J135" i="1"/>
  <c r="M222" i="1"/>
  <c r="N222" i="1" s="1"/>
  <c r="J105" i="1"/>
  <c r="M106" i="1"/>
  <c r="N106" i="1" s="1"/>
  <c r="M84" i="1"/>
  <c r="N84" i="1" s="1"/>
  <c r="M359" i="1"/>
  <c r="N359" i="1" s="1"/>
  <c r="M48" i="1"/>
  <c r="N48" i="1" s="1"/>
  <c r="M210" i="1"/>
  <c r="N210" i="1" s="1"/>
  <c r="M341" i="1"/>
  <c r="N341" i="1" s="1"/>
  <c r="M361" i="1"/>
  <c r="N361" i="1" s="1"/>
  <c r="M261" i="1"/>
  <c r="N261" i="1" s="1"/>
  <c r="M47" i="1"/>
  <c r="N47" i="1" s="1"/>
  <c r="M71" i="1"/>
  <c r="N71" i="1" s="1"/>
  <c r="M95" i="1"/>
  <c r="N95" i="1" s="1"/>
  <c r="M167" i="1"/>
  <c r="N167" i="1" s="1"/>
  <c r="M191" i="1"/>
  <c r="N191" i="1" s="1"/>
  <c r="M215" i="1"/>
  <c r="N215" i="1" s="1"/>
  <c r="M239" i="1"/>
  <c r="N239" i="1" s="1"/>
  <c r="M291" i="1"/>
  <c r="N291" i="1" s="1"/>
  <c r="M294" i="1"/>
  <c r="N294" i="1" s="1"/>
  <c r="M342" i="1"/>
  <c r="N342" i="1" s="1"/>
  <c r="J27" i="1"/>
  <c r="H358" i="7"/>
  <c r="I357" i="7" s="1"/>
  <c r="F193" i="7"/>
  <c r="F136" i="7"/>
  <c r="F276" i="7"/>
  <c r="F257" i="7"/>
  <c r="F252" i="7"/>
  <c r="F305" i="7"/>
  <c r="I155" i="7"/>
  <c r="F218" i="7"/>
  <c r="H227" i="7"/>
  <c r="H217" i="7"/>
  <c r="I216" i="7" s="1"/>
  <c r="H172" i="7"/>
  <c r="H296" i="7"/>
  <c r="I295" i="7" s="1"/>
  <c r="I121" i="7"/>
  <c r="H177" i="7"/>
  <c r="E18" i="7"/>
  <c r="F17" i="7" s="1"/>
  <c r="H97" i="7"/>
  <c r="I96" i="7" s="1"/>
  <c r="H350" i="7"/>
  <c r="I349" i="7" s="1"/>
  <c r="I58" i="7"/>
  <c r="E67" i="7"/>
  <c r="F66" i="7" s="1"/>
  <c r="F97" i="7"/>
  <c r="E119" i="7"/>
  <c r="F118" i="7" s="1"/>
  <c r="E14" i="7"/>
  <c r="F13" i="7" s="1"/>
  <c r="H35" i="7"/>
  <c r="I34" i="7" s="1"/>
  <c r="F67" i="7"/>
  <c r="I68" i="7"/>
  <c r="F4" i="7"/>
  <c r="M140" i="1"/>
  <c r="N140" i="1" s="1"/>
  <c r="K42" i="1"/>
  <c r="L43" i="1"/>
  <c r="L161" i="1"/>
  <c r="J6" i="1"/>
  <c r="J201" i="1"/>
  <c r="L270" i="1"/>
  <c r="K93" i="1"/>
  <c r="L94" i="1"/>
  <c r="K153" i="1"/>
  <c r="L154" i="1"/>
  <c r="L257" i="1"/>
  <c r="K256" i="1"/>
  <c r="L109" i="1"/>
  <c r="K108" i="1"/>
  <c r="K151" i="1"/>
  <c r="L152" i="1"/>
  <c r="K4" i="1"/>
  <c r="L5" i="1"/>
  <c r="K101" i="1"/>
  <c r="L102" i="1"/>
  <c r="L50" i="1"/>
  <c r="K49" i="1"/>
  <c r="K319" i="1"/>
  <c r="L320" i="1"/>
  <c r="L260" i="1"/>
  <c r="K338" i="1"/>
  <c r="L339" i="1"/>
  <c r="L192" i="1"/>
  <c r="K215" i="1"/>
  <c r="L216" i="1"/>
  <c r="K239" i="1"/>
  <c r="L240" i="1"/>
  <c r="J295" i="1"/>
  <c r="J314" i="1"/>
  <c r="K315" i="1" s="1"/>
  <c r="J317" i="1"/>
  <c r="J359" i="1"/>
  <c r="J167" i="1"/>
  <c r="L62" i="1"/>
  <c r="K149" i="1"/>
  <c r="L150" i="1"/>
  <c r="J129" i="1"/>
  <c r="J76" i="1"/>
  <c r="M96" i="1"/>
  <c r="N96" i="1" s="1"/>
  <c r="M32" i="1"/>
  <c r="N32" i="1" s="1"/>
  <c r="M263" i="1"/>
  <c r="N263" i="1" s="1"/>
  <c r="M64" i="1"/>
  <c r="N64" i="1" s="1"/>
  <c r="M230" i="1"/>
  <c r="N230" i="1" s="1"/>
  <c r="M363" i="1"/>
  <c r="N363" i="1" s="1"/>
  <c r="M240" i="1"/>
  <c r="N240" i="1" s="1"/>
  <c r="M295" i="1"/>
  <c r="N295" i="1" s="1"/>
  <c r="M274" i="1"/>
  <c r="N274" i="1" s="1"/>
  <c r="M49" i="1"/>
  <c r="N49" i="1" s="1"/>
  <c r="M73" i="1"/>
  <c r="N73" i="1" s="1"/>
  <c r="M97" i="1"/>
  <c r="N97" i="1" s="1"/>
  <c r="M145" i="1"/>
  <c r="N145" i="1" s="1"/>
  <c r="M193" i="1"/>
  <c r="N193" i="1" s="1"/>
  <c r="M217" i="1"/>
  <c r="N217" i="1" s="1"/>
  <c r="M241" i="1"/>
  <c r="N241" i="1" s="1"/>
  <c r="M299" i="1"/>
  <c r="N299" i="1" s="1"/>
  <c r="M296" i="1"/>
  <c r="N296" i="1" s="1"/>
  <c r="M353" i="1"/>
  <c r="N353" i="1" s="1"/>
  <c r="J32" i="1"/>
  <c r="K33" i="1" s="1"/>
  <c r="J112" i="1"/>
  <c r="K113" i="1" s="1"/>
  <c r="I363" i="7"/>
  <c r="I362" i="7"/>
  <c r="F258" i="7"/>
  <c r="E263" i="7"/>
  <c r="F262" i="7" s="1"/>
  <c r="E167" i="7"/>
  <c r="F166" i="7" s="1"/>
  <c r="E344" i="7"/>
  <c r="F343" i="7" s="1"/>
  <c r="E257" i="7"/>
  <c r="F256" i="7" s="1"/>
  <c r="F185" i="7"/>
  <c r="I289" i="7"/>
  <c r="F132" i="7"/>
  <c r="E312" i="7"/>
  <c r="F311" i="7" s="1"/>
  <c r="H247" i="7"/>
  <c r="I246" i="7" s="1"/>
  <c r="H249" i="7"/>
  <c r="I248" i="7" s="1"/>
  <c r="E191" i="7"/>
  <c r="F190" i="7" s="1"/>
  <c r="E155" i="7"/>
  <c r="F154" i="7" s="1"/>
  <c r="E288" i="7"/>
  <c r="F287" i="7" s="1"/>
  <c r="H195" i="7"/>
  <c r="I194" i="7" s="1"/>
  <c r="H158" i="7"/>
  <c r="I157" i="7" s="1"/>
  <c r="H213" i="7"/>
  <c r="I212" i="7" s="1"/>
  <c r="E121" i="7"/>
  <c r="F120" i="7" s="1"/>
  <c r="E123" i="7"/>
  <c r="F122" i="7" s="1"/>
  <c r="H257" i="7"/>
  <c r="I256" i="7" s="1"/>
  <c r="E269" i="7"/>
  <c r="F268" i="7" s="1"/>
  <c r="E211" i="7"/>
  <c r="F210" i="7" s="1"/>
  <c r="I114" i="7"/>
  <c r="E175" i="7"/>
  <c r="F174" i="7" s="1"/>
  <c r="H189" i="7"/>
  <c r="I188" i="7" s="1"/>
  <c r="E124" i="7"/>
  <c r="F123" i="7" s="1"/>
  <c r="H87" i="7"/>
  <c r="I86" i="7" s="1"/>
  <c r="E11" i="7"/>
  <c r="F10" i="7" s="1"/>
  <c r="E77" i="7"/>
  <c r="F76" i="7" s="1"/>
  <c r="I85" i="7"/>
  <c r="H233" i="7"/>
  <c r="I232" i="7" s="1"/>
  <c r="E56" i="7"/>
  <c r="E224" i="7"/>
  <c r="F223" i="7" s="1"/>
  <c r="E61" i="7"/>
  <c r="F60" i="7" s="1"/>
  <c r="E114" i="7"/>
  <c r="F113" i="7" s="1"/>
  <c r="E51" i="7"/>
  <c r="F50" i="7" s="1"/>
  <c r="F211" i="7"/>
  <c r="H84" i="7"/>
  <c r="I83" i="7" s="1"/>
  <c r="E169" i="7"/>
  <c r="F168" i="7" s="1"/>
  <c r="E66" i="7"/>
  <c r="F65" i="7" s="1"/>
  <c r="E50" i="7"/>
  <c r="F49" i="7" s="1"/>
  <c r="I134" i="7"/>
  <c r="L40" i="1"/>
  <c r="K39" i="1"/>
  <c r="L153" i="1"/>
  <c r="K66" i="1"/>
  <c r="L67" i="1"/>
  <c r="J215" i="1"/>
  <c r="L299" i="1"/>
  <c r="J99" i="1"/>
  <c r="L157" i="1"/>
  <c r="K156" i="1"/>
  <c r="L289" i="1"/>
  <c r="J116" i="1"/>
  <c r="J155" i="1"/>
  <c r="J15" i="1"/>
  <c r="L107" i="1"/>
  <c r="K106" i="1"/>
  <c r="L207" i="1"/>
  <c r="J268" i="1"/>
  <c r="J271" i="1"/>
  <c r="J353" i="1"/>
  <c r="J194" i="1"/>
  <c r="J218" i="1"/>
  <c r="K219" i="1" s="1"/>
  <c r="J242" i="1"/>
  <c r="J303" i="1"/>
  <c r="J322" i="1"/>
  <c r="K323" i="1" s="1"/>
  <c r="J325" i="1"/>
  <c r="J344" i="1"/>
  <c r="J108" i="1"/>
  <c r="J159" i="1"/>
  <c r="J45" i="1"/>
  <c r="K46" i="1" s="1"/>
  <c r="J143" i="1"/>
  <c r="M339" i="1"/>
  <c r="N339" i="1" s="1"/>
  <c r="J100" i="1"/>
  <c r="M70" i="1"/>
  <c r="N70" i="1" s="1"/>
  <c r="M108" i="1"/>
  <c r="N108" i="1" s="1"/>
  <c r="M136" i="1"/>
  <c r="N136" i="1" s="1"/>
  <c r="M114" i="1"/>
  <c r="N114" i="1" s="1"/>
  <c r="M76" i="1"/>
  <c r="N76" i="1" s="1"/>
  <c r="M349" i="1"/>
  <c r="N349" i="1" s="1"/>
  <c r="M264" i="1"/>
  <c r="N264" i="1" s="1"/>
  <c r="M303" i="1"/>
  <c r="N303" i="1" s="1"/>
  <c r="M283" i="1"/>
  <c r="N283" i="1" s="1"/>
  <c r="M27" i="1"/>
  <c r="N27" i="1" s="1"/>
  <c r="M51" i="1"/>
  <c r="N51" i="1" s="1"/>
  <c r="M75" i="1"/>
  <c r="N75" i="1" s="1"/>
  <c r="M99" i="1"/>
  <c r="N99" i="1" s="1"/>
  <c r="M123" i="1"/>
  <c r="N123" i="1" s="1"/>
  <c r="M147" i="1"/>
  <c r="N147" i="1" s="1"/>
  <c r="M195" i="1"/>
  <c r="N195" i="1" s="1"/>
  <c r="M219" i="1"/>
  <c r="N219" i="1" s="1"/>
  <c r="M243" i="1"/>
  <c r="N243" i="1" s="1"/>
  <c r="M307" i="1"/>
  <c r="N307" i="1" s="1"/>
  <c r="M322" i="1"/>
  <c r="N322" i="1" s="1"/>
  <c r="L20" i="1"/>
  <c r="K19" i="1"/>
  <c r="K21" i="1"/>
  <c r="J205" i="1"/>
  <c r="I180" i="7"/>
  <c r="H299" i="7"/>
  <c r="H152" i="7"/>
  <c r="I151" i="7" s="1"/>
  <c r="E203" i="7"/>
  <c r="F202" i="7" s="1"/>
  <c r="H166" i="7"/>
  <c r="I165" i="7" s="1"/>
  <c r="I214" i="7"/>
  <c r="E209" i="7"/>
  <c r="F208" i="7" s="1"/>
  <c r="H260" i="7"/>
  <c r="I259" i="7" s="1"/>
  <c r="H146" i="7"/>
  <c r="I145" i="7" s="1"/>
  <c r="E318" i="7"/>
  <c r="F317" i="7" s="1"/>
  <c r="E172" i="7"/>
  <c r="F171" i="7" s="1"/>
  <c r="F74" i="7"/>
  <c r="F47" i="7"/>
  <c r="E54" i="7"/>
  <c r="F53" i="7" s="1"/>
  <c r="E178" i="7"/>
  <c r="F177" i="7" s="1"/>
  <c r="E79" i="7"/>
  <c r="F78" i="7" s="1"/>
  <c r="I76" i="7"/>
  <c r="F64" i="7"/>
  <c r="I33" i="7"/>
  <c r="H45" i="7"/>
  <c r="I44" i="7" s="1"/>
  <c r="L93" i="1"/>
  <c r="K92" i="1"/>
  <c r="L4" i="1"/>
  <c r="K3" i="1"/>
  <c r="L139" i="1"/>
  <c r="K138" i="1"/>
  <c r="K73" i="1"/>
  <c r="L74" i="1"/>
  <c r="L219" i="1"/>
  <c r="K218" i="1"/>
  <c r="L12" i="1"/>
  <c r="K105" i="1"/>
  <c r="L106" i="1"/>
  <c r="K161" i="1"/>
  <c r="L162" i="1"/>
  <c r="L321" i="1"/>
  <c r="L121" i="1"/>
  <c r="K120" i="1"/>
  <c r="K159" i="1"/>
  <c r="L160" i="1"/>
  <c r="J28" i="1"/>
  <c r="L114" i="1"/>
  <c r="J241" i="1"/>
  <c r="L279" i="1"/>
  <c r="K278" i="1"/>
  <c r="K281" i="1"/>
  <c r="L282" i="1"/>
  <c r="J172" i="1"/>
  <c r="K195" i="1"/>
  <c r="L196" i="1"/>
  <c r="L220" i="1"/>
  <c r="K243" i="1"/>
  <c r="L244" i="1"/>
  <c r="K310" i="1"/>
  <c r="L311" i="1"/>
  <c r="J343" i="1"/>
  <c r="J328" i="1"/>
  <c r="K329" i="1" s="1"/>
  <c r="J357" i="1"/>
  <c r="M86" i="1"/>
  <c r="N86" i="1" s="1"/>
  <c r="J151" i="1"/>
  <c r="I36" i="7"/>
  <c r="J42" i="1"/>
  <c r="K43" i="1" s="1"/>
  <c r="L137" i="1"/>
  <c r="K136" i="1"/>
  <c r="J305" i="1"/>
  <c r="K306" i="1" s="1"/>
  <c r="M94" i="1"/>
  <c r="N94" i="1" s="1"/>
  <c r="J60" i="1"/>
  <c r="K61" i="1" s="1"/>
  <c r="J53" i="1"/>
  <c r="K54" i="1" s="1"/>
  <c r="M120" i="1"/>
  <c r="N120" i="1" s="1"/>
  <c r="M68" i="1"/>
  <c r="N68" i="1" s="1"/>
  <c r="M88" i="1"/>
  <c r="N88" i="1" s="1"/>
  <c r="M9" i="1"/>
  <c r="N9" i="1" s="1"/>
  <c r="M275" i="1"/>
  <c r="N275" i="1" s="1"/>
  <c r="M244" i="1"/>
  <c r="N244" i="1" s="1"/>
  <c r="M311" i="1"/>
  <c r="N311" i="1" s="1"/>
  <c r="M259" i="1"/>
  <c r="N259" i="1" s="1"/>
  <c r="M29" i="1"/>
  <c r="N29" i="1" s="1"/>
  <c r="M77" i="1"/>
  <c r="N77" i="1" s="1"/>
  <c r="M101" i="1"/>
  <c r="N101" i="1" s="1"/>
  <c r="M173" i="1"/>
  <c r="N173" i="1" s="1"/>
  <c r="M197" i="1"/>
  <c r="N197" i="1" s="1"/>
  <c r="M221" i="1"/>
  <c r="N221" i="1" s="1"/>
  <c r="M245" i="1"/>
  <c r="N245" i="1" s="1"/>
  <c r="M315" i="1"/>
  <c r="N315" i="1" s="1"/>
  <c r="M300" i="1"/>
  <c r="N300" i="1" s="1"/>
  <c r="M324" i="1"/>
  <c r="N324" i="1" s="1"/>
  <c r="M347" i="1"/>
  <c r="N347" i="1" s="1"/>
  <c r="J77" i="1"/>
  <c r="J164" i="1"/>
  <c r="K165" i="1" s="1"/>
  <c r="E359" i="7"/>
  <c r="F358" i="7" s="1"/>
  <c r="H312" i="7"/>
  <c r="I311" i="7" s="1"/>
  <c r="I303" i="7"/>
  <c r="H313" i="7"/>
  <c r="I312" i="7" s="1"/>
  <c r="H315" i="7"/>
  <c r="I314" i="7" s="1"/>
  <c r="E247" i="7"/>
  <c r="F246" i="7" s="1"/>
  <c r="E251" i="7"/>
  <c r="F250" i="7" s="1"/>
  <c r="F302" i="7"/>
  <c r="F155" i="7"/>
  <c r="I328" i="7"/>
  <c r="I241" i="7"/>
  <c r="H340" i="7"/>
  <c r="I339" i="7" s="1"/>
  <c r="H276" i="7"/>
  <c r="I275" i="7" s="1"/>
  <c r="E183" i="7"/>
  <c r="F182" i="7" s="1"/>
  <c r="E338" i="7"/>
  <c r="F337" i="7" s="1"/>
  <c r="I264" i="7"/>
  <c r="H175" i="7"/>
  <c r="I174" i="7" s="1"/>
  <c r="H306" i="7"/>
  <c r="I305" i="7" s="1"/>
  <c r="I184" i="7"/>
  <c r="E151" i="7"/>
  <c r="F150" i="7" s="1"/>
  <c r="E162" i="7"/>
  <c r="F161" i="7" s="1"/>
  <c r="E204" i="7"/>
  <c r="E118" i="7"/>
  <c r="F117" i="7" s="1"/>
  <c r="I218" i="7"/>
  <c r="H209" i="7"/>
  <c r="I208" i="7" s="1"/>
  <c r="E139" i="7"/>
  <c r="F138" i="7" s="1"/>
  <c r="H240" i="7"/>
  <c r="I239" i="7" s="1"/>
  <c r="H168" i="7"/>
  <c r="I167" i="7" s="1"/>
  <c r="H102" i="7"/>
  <c r="I101" i="7" s="1"/>
  <c r="E83" i="7"/>
  <c r="F82" i="7" s="1"/>
  <c r="H320" i="7"/>
  <c r="I319" i="7" s="1"/>
  <c r="E138" i="7"/>
  <c r="F137" i="7" s="1"/>
  <c r="E97" i="7"/>
  <c r="F96" i="7" s="1"/>
  <c r="I158" i="7"/>
  <c r="I60" i="7"/>
  <c r="H54" i="7"/>
  <c r="E109" i="7"/>
  <c r="F108" i="7" s="1"/>
  <c r="E43" i="7"/>
  <c r="F44" i="7" s="1"/>
  <c r="E82" i="7"/>
  <c r="F81" i="7" s="1"/>
  <c r="H155" i="7"/>
  <c r="I154" i="7" s="1"/>
  <c r="H74" i="7"/>
  <c r="I73" i="7" s="1"/>
  <c r="E63" i="7"/>
  <c r="F62" i="7" s="1"/>
  <c r="I108" i="7"/>
  <c r="H60" i="7"/>
  <c r="I59" i="7" s="1"/>
  <c r="E36" i="7"/>
  <c r="F35" i="7" s="1"/>
  <c r="K63" i="1"/>
  <c r="L64" i="1"/>
  <c r="J132" i="1"/>
  <c r="K78" i="1"/>
  <c r="L79" i="1"/>
  <c r="J223" i="1"/>
  <c r="L23" i="1"/>
  <c r="K22" i="1"/>
  <c r="J111" i="1"/>
  <c r="L165" i="1"/>
  <c r="K164" i="1"/>
  <c r="L345" i="1"/>
  <c r="K344" i="1"/>
  <c r="J128" i="1"/>
  <c r="K129" i="1" s="1"/>
  <c r="J163" i="1"/>
  <c r="K38" i="1"/>
  <c r="L39" i="1"/>
  <c r="L119" i="1"/>
  <c r="K118" i="1"/>
  <c r="J247" i="1"/>
  <c r="J286" i="1"/>
  <c r="K287" i="1" s="1"/>
  <c r="J292" i="1"/>
  <c r="J174" i="1"/>
  <c r="J198" i="1"/>
  <c r="J222" i="1"/>
  <c r="J246" i="1"/>
  <c r="K247" i="1" s="1"/>
  <c r="J319" i="1"/>
  <c r="K320" i="1" s="1"/>
  <c r="J350" i="1"/>
  <c r="J331" i="1"/>
  <c r="J342" i="1"/>
  <c r="M40" i="1"/>
  <c r="N40" i="1" s="1"/>
  <c r="K143" i="1"/>
  <c r="L144" i="1"/>
  <c r="H39" i="7"/>
  <c r="I38" i="7" s="1"/>
  <c r="J10" i="1"/>
  <c r="M130" i="1"/>
  <c r="N130" i="1" s="1"/>
  <c r="J275" i="1"/>
  <c r="J65" i="1"/>
  <c r="J297" i="1"/>
  <c r="K298" i="1" s="1"/>
  <c r="M50" i="1"/>
  <c r="N50" i="1" s="1"/>
  <c r="M194" i="1"/>
  <c r="N194" i="1" s="1"/>
  <c r="M80" i="1"/>
  <c r="N80" i="1" s="1"/>
  <c r="M152" i="1"/>
  <c r="N152" i="1" s="1"/>
  <c r="M100" i="1"/>
  <c r="N100" i="1" s="1"/>
  <c r="M289" i="1"/>
  <c r="N289" i="1" s="1"/>
  <c r="M246" i="1"/>
  <c r="N246" i="1" s="1"/>
  <c r="M319" i="1"/>
  <c r="N319" i="1" s="1"/>
  <c r="M309" i="1"/>
  <c r="N309" i="1" s="1"/>
  <c r="M272" i="1"/>
  <c r="N272" i="1" s="1"/>
  <c r="M31" i="1"/>
  <c r="N31" i="1" s="1"/>
  <c r="M79" i="1"/>
  <c r="N79" i="1" s="1"/>
  <c r="M103" i="1"/>
  <c r="N103" i="1" s="1"/>
  <c r="M151" i="1"/>
  <c r="N151" i="1" s="1"/>
  <c r="M175" i="1"/>
  <c r="N175" i="1" s="1"/>
  <c r="M199" i="1"/>
  <c r="N199" i="1" s="1"/>
  <c r="M223" i="1"/>
  <c r="N223" i="1" s="1"/>
  <c r="M247" i="1"/>
  <c r="N247" i="1" s="1"/>
  <c r="M323" i="1"/>
  <c r="N323" i="1" s="1"/>
  <c r="M302" i="1"/>
  <c r="N302" i="1" s="1"/>
  <c r="M326" i="1"/>
  <c r="N326" i="1" s="1"/>
  <c r="M360" i="1"/>
  <c r="N360" i="1" s="1"/>
  <c r="I65" i="7"/>
  <c r="J17" i="1"/>
  <c r="J14" i="1"/>
  <c r="K197" i="1" l="1"/>
  <c r="L198" i="1"/>
  <c r="K76" i="1"/>
  <c r="L77" i="1"/>
  <c r="I237" i="7"/>
  <c r="L205" i="1"/>
  <c r="K204" i="1"/>
  <c r="K99" i="1"/>
  <c r="L100" i="1"/>
  <c r="K193" i="1"/>
  <c r="L194" i="1"/>
  <c r="F55" i="7"/>
  <c r="L129" i="1"/>
  <c r="K128" i="1"/>
  <c r="I190" i="7"/>
  <c r="L105" i="1"/>
  <c r="K104" i="1"/>
  <c r="K237" i="1"/>
  <c r="L238" i="1"/>
  <c r="L323" i="1"/>
  <c r="K322" i="1"/>
  <c r="F140" i="7"/>
  <c r="K289" i="1"/>
  <c r="L290" i="1"/>
  <c r="K263" i="1"/>
  <c r="L264" i="1"/>
  <c r="I41" i="7"/>
  <c r="K359" i="1"/>
  <c r="L360" i="1"/>
  <c r="L229" i="1"/>
  <c r="K228" i="1"/>
  <c r="F90" i="7"/>
  <c r="I139" i="7"/>
  <c r="K351" i="1"/>
  <c r="L352" i="1"/>
  <c r="L71" i="1"/>
  <c r="K70" i="1"/>
  <c r="K102" i="1"/>
  <c r="L103" i="1"/>
  <c r="I75" i="7"/>
  <c r="K40" i="1"/>
  <c r="L41" i="1"/>
  <c r="K203" i="1"/>
  <c r="L204" i="1"/>
  <c r="I297" i="7"/>
  <c r="F265" i="7"/>
  <c r="K354" i="1"/>
  <c r="L355" i="1"/>
  <c r="K199" i="1"/>
  <c r="I236" i="7"/>
  <c r="F314" i="7"/>
  <c r="F225" i="7"/>
  <c r="F212" i="7"/>
  <c r="I213" i="7"/>
  <c r="I215" i="7"/>
  <c r="I112" i="7"/>
  <c r="K286" i="1"/>
  <c r="L287" i="1"/>
  <c r="K9" i="1"/>
  <c r="L10" i="1"/>
  <c r="K173" i="1"/>
  <c r="L174" i="1"/>
  <c r="L28" i="1"/>
  <c r="K27" i="1"/>
  <c r="K11" i="1"/>
  <c r="L353" i="1"/>
  <c r="K352" i="1"/>
  <c r="I176" i="7"/>
  <c r="K213" i="1"/>
  <c r="L214" i="1"/>
  <c r="K103" i="1"/>
  <c r="L104" i="1"/>
  <c r="K257" i="1"/>
  <c r="L258" i="1"/>
  <c r="F104" i="7"/>
  <c r="K260" i="1"/>
  <c r="L261" i="1"/>
  <c r="F52" i="7"/>
  <c r="F51" i="7"/>
  <c r="L181" i="1"/>
  <c r="K180" i="1"/>
  <c r="K179" i="1"/>
  <c r="L180" i="1"/>
  <c r="L73" i="1"/>
  <c r="K72" i="1"/>
  <c r="K279" i="1"/>
  <c r="L280" i="1"/>
  <c r="F248" i="7"/>
  <c r="F277" i="7"/>
  <c r="L54" i="1"/>
  <c r="K53" i="1"/>
  <c r="K55" i="1"/>
  <c r="K117" i="1"/>
  <c r="L118" i="1"/>
  <c r="I234" i="7"/>
  <c r="I163" i="7"/>
  <c r="I211" i="7"/>
  <c r="K163" i="1"/>
  <c r="L164" i="1"/>
  <c r="K268" i="1"/>
  <c r="L269" i="1"/>
  <c r="K291" i="1"/>
  <c r="L292" i="1"/>
  <c r="F269" i="7"/>
  <c r="K41" i="1"/>
  <c r="L42" i="1"/>
  <c r="L143" i="1"/>
  <c r="K142" i="1"/>
  <c r="K270" i="1"/>
  <c r="L271" i="1"/>
  <c r="K111" i="1"/>
  <c r="L112" i="1"/>
  <c r="L135" i="1"/>
  <c r="K134" i="1"/>
  <c r="K189" i="1"/>
  <c r="L190" i="1"/>
  <c r="L251" i="1"/>
  <c r="K250" i="1"/>
  <c r="K112" i="1"/>
  <c r="L113" i="1"/>
  <c r="K139" i="1"/>
  <c r="L140" i="1"/>
  <c r="K233" i="1"/>
  <c r="L234" i="1"/>
  <c r="L117" i="1"/>
  <c r="K116" i="1"/>
  <c r="F41" i="7"/>
  <c r="K249" i="1"/>
  <c r="L250" i="1"/>
  <c r="I223" i="7"/>
  <c r="I301" i="7"/>
  <c r="K141" i="1"/>
  <c r="K333" i="1"/>
  <c r="L334" i="1"/>
  <c r="K175" i="1"/>
  <c r="L52" i="1"/>
  <c r="K51" i="1"/>
  <c r="F298" i="7"/>
  <c r="I147" i="7"/>
  <c r="F360" i="7"/>
  <c r="F325" i="7"/>
  <c r="K274" i="1"/>
  <c r="L275" i="1"/>
  <c r="K75" i="1"/>
  <c r="L76" i="1"/>
  <c r="K285" i="1"/>
  <c r="L286" i="1"/>
  <c r="K110" i="1"/>
  <c r="L111" i="1"/>
  <c r="I261" i="7"/>
  <c r="K44" i="1"/>
  <c r="L45" i="1"/>
  <c r="K267" i="1"/>
  <c r="L268" i="1"/>
  <c r="K98" i="1"/>
  <c r="L99" i="1"/>
  <c r="I61" i="7"/>
  <c r="K31" i="1"/>
  <c r="L32" i="1"/>
  <c r="K191" i="1"/>
  <c r="K269" i="1"/>
  <c r="F83" i="7"/>
  <c r="K335" i="1"/>
  <c r="L336" i="1"/>
  <c r="K301" i="1"/>
  <c r="L302" i="1"/>
  <c r="F139" i="7"/>
  <c r="K209" i="1"/>
  <c r="L210" i="1"/>
  <c r="K91" i="1"/>
  <c r="L92" i="1"/>
  <c r="F36" i="7"/>
  <c r="I316" i="7"/>
  <c r="K205" i="1"/>
  <c r="L221" i="1"/>
  <c r="K220" i="1"/>
  <c r="I133" i="7"/>
  <c r="L25" i="1"/>
  <c r="K24" i="1"/>
  <c r="K293" i="1"/>
  <c r="L211" i="1"/>
  <c r="K210" i="1"/>
  <c r="K225" i="1"/>
  <c r="L226" i="1"/>
  <c r="L171" i="1"/>
  <c r="K170" i="1"/>
  <c r="I92" i="7"/>
  <c r="F167" i="7"/>
  <c r="I258" i="7"/>
  <c r="K353" i="1"/>
  <c r="K35" i="1"/>
  <c r="L36" i="1"/>
  <c r="I98" i="7"/>
  <c r="F192" i="7"/>
  <c r="F37" i="7"/>
  <c r="F80" i="7"/>
  <c r="F345" i="7"/>
  <c r="K50" i="1"/>
  <c r="L51" i="1"/>
  <c r="L247" i="1"/>
  <c r="K246" i="1"/>
  <c r="L151" i="1"/>
  <c r="K150" i="1"/>
  <c r="L159" i="1"/>
  <c r="K158" i="1"/>
  <c r="K206" i="1"/>
  <c r="L201" i="1"/>
  <c r="K200" i="1"/>
  <c r="I171" i="7"/>
  <c r="I173" i="7"/>
  <c r="I359" i="7"/>
  <c r="L237" i="1"/>
  <c r="K236" i="1"/>
  <c r="K317" i="1"/>
  <c r="L318" i="1"/>
  <c r="K121" i="1"/>
  <c r="L122" i="1"/>
  <c r="F57" i="7"/>
  <c r="L30" i="1"/>
  <c r="K29" i="1"/>
  <c r="K185" i="1"/>
  <c r="L186" i="1"/>
  <c r="K238" i="1"/>
  <c r="I88" i="7"/>
  <c r="L285" i="1"/>
  <c r="K284" i="1"/>
  <c r="F329" i="7"/>
  <c r="L349" i="1"/>
  <c r="K348" i="1"/>
  <c r="K265" i="1"/>
  <c r="L362" i="1"/>
  <c r="K361" i="1"/>
  <c r="K71" i="1"/>
  <c r="L72" i="1"/>
  <c r="K201" i="1"/>
  <c r="L202" i="1"/>
  <c r="K212" i="1"/>
  <c r="I106" i="7"/>
  <c r="I307" i="7"/>
  <c r="F326" i="7"/>
  <c r="K119" i="1"/>
  <c r="L120" i="1"/>
  <c r="F342" i="7"/>
  <c r="K299" i="1"/>
  <c r="L300" i="1"/>
  <c r="K167" i="1"/>
  <c r="L168" i="1"/>
  <c r="F294" i="7"/>
  <c r="I229" i="7"/>
  <c r="F180" i="7"/>
  <c r="F320" i="7"/>
  <c r="L83" i="1"/>
  <c r="K82" i="1"/>
  <c r="K125" i="1"/>
  <c r="L126" i="1"/>
  <c r="K171" i="1"/>
  <c r="L172" i="1"/>
  <c r="F124" i="7"/>
  <c r="K107" i="1"/>
  <c r="L108" i="1"/>
  <c r="L167" i="1"/>
  <c r="K166" i="1"/>
  <c r="L6" i="1"/>
  <c r="K5" i="1"/>
  <c r="K26" i="1"/>
  <c r="L27" i="1"/>
  <c r="K83" i="1"/>
  <c r="L84" i="1"/>
  <c r="K272" i="1"/>
  <c r="K86" i="1"/>
  <c r="L87" i="1"/>
  <c r="I46" i="7"/>
  <c r="K144" i="1"/>
  <c r="K255" i="1"/>
  <c r="L256" i="1"/>
  <c r="L347" i="1"/>
  <c r="K346" i="1"/>
  <c r="K181" i="1"/>
  <c r="K362" i="1"/>
  <c r="L363" i="1"/>
  <c r="K363" i="1"/>
  <c r="F105" i="7"/>
  <c r="K276" i="1"/>
  <c r="I40" i="7"/>
  <c r="K177" i="1"/>
  <c r="L178" i="1"/>
  <c r="I347" i="7"/>
  <c r="L191" i="1"/>
  <c r="K190" i="1"/>
  <c r="L227" i="1"/>
  <c r="K226" i="1"/>
  <c r="F156" i="7"/>
  <c r="F94" i="7"/>
  <c r="F336" i="7"/>
  <c r="F164" i="7"/>
  <c r="K221" i="1"/>
  <c r="L222" i="1"/>
  <c r="K304" i="1"/>
  <c r="L305" i="1"/>
  <c r="K217" i="1"/>
  <c r="L218" i="1"/>
  <c r="K341" i="1"/>
  <c r="L342" i="1"/>
  <c r="L223" i="1"/>
  <c r="K222" i="1"/>
  <c r="K356" i="1"/>
  <c r="L357" i="1"/>
  <c r="F98" i="7"/>
  <c r="K343" i="1"/>
  <c r="L344" i="1"/>
  <c r="L215" i="1"/>
  <c r="K214" i="1"/>
  <c r="F110" i="7"/>
  <c r="K358" i="1"/>
  <c r="L359" i="1"/>
  <c r="K160" i="1"/>
  <c r="I226" i="7"/>
  <c r="I228" i="7"/>
  <c r="L243" i="1"/>
  <c r="K242" i="1"/>
  <c r="K311" i="1"/>
  <c r="L312" i="1"/>
  <c r="L233" i="1"/>
  <c r="K232" i="1"/>
  <c r="L11" i="1"/>
  <c r="K10" i="1"/>
  <c r="F163" i="7"/>
  <c r="K130" i="1"/>
  <c r="L141" i="1"/>
  <c r="K140" i="1"/>
  <c r="K231" i="1"/>
  <c r="L232" i="1"/>
  <c r="K77" i="1"/>
  <c r="K262" i="1"/>
  <c r="L199" i="1"/>
  <c r="K198" i="1"/>
  <c r="F310" i="7"/>
  <c r="K339" i="1"/>
  <c r="L340" i="1"/>
  <c r="L259" i="1"/>
  <c r="K258" i="1"/>
  <c r="I32" i="7"/>
  <c r="F56" i="7"/>
  <c r="K95" i="1"/>
  <c r="L96" i="1"/>
  <c r="F89" i="7"/>
  <c r="F12" i="7"/>
  <c r="I353" i="7"/>
  <c r="I271" i="7"/>
  <c r="K266" i="1"/>
  <c r="L267" i="1"/>
  <c r="K325" i="1"/>
  <c r="L326" i="1"/>
  <c r="I274" i="7"/>
  <c r="I286" i="7"/>
  <c r="I210" i="7"/>
  <c r="F203" i="7"/>
  <c r="F205" i="7"/>
  <c r="F20" i="7"/>
  <c r="F22" i="7"/>
  <c r="L175" i="1"/>
  <c r="K174" i="1"/>
  <c r="F19" i="7"/>
  <c r="L331" i="1"/>
  <c r="K330" i="1"/>
  <c r="F42" i="7"/>
  <c r="K327" i="1"/>
  <c r="L328" i="1"/>
  <c r="L325" i="1"/>
  <c r="K324" i="1"/>
  <c r="L317" i="1"/>
  <c r="K316" i="1"/>
  <c r="K259" i="1"/>
  <c r="F119" i="7"/>
  <c r="K345" i="1"/>
  <c r="K126" i="1"/>
  <c r="L127" i="1"/>
  <c r="I313" i="7"/>
  <c r="L283" i="1"/>
  <c r="K282" i="1"/>
  <c r="K332" i="1"/>
  <c r="F125" i="7"/>
  <c r="L33" i="1"/>
  <c r="K32" i="1"/>
  <c r="L147" i="1"/>
  <c r="K146" i="1"/>
  <c r="K207" i="1"/>
  <c r="L208" i="1"/>
  <c r="L203" i="1"/>
  <c r="K202" i="1"/>
  <c r="I156" i="7"/>
  <c r="K28" i="1"/>
  <c r="L29" i="1"/>
  <c r="F199" i="7"/>
  <c r="L235" i="1"/>
  <c r="K234" i="1"/>
  <c r="F228" i="7"/>
  <c r="K30" i="1"/>
  <c r="F5" i="7"/>
  <c r="F7" i="7"/>
  <c r="F313" i="7"/>
  <c r="F363" i="7"/>
  <c r="F362" i="7"/>
  <c r="F176" i="7"/>
  <c r="F135" i="7"/>
  <c r="L189" i="1"/>
  <c r="K188" i="1"/>
  <c r="K87" i="1"/>
  <c r="L88" i="1"/>
  <c r="F204" i="7"/>
  <c r="I198" i="7"/>
  <c r="F231" i="7"/>
  <c r="F243" i="7"/>
  <c r="F261" i="7"/>
  <c r="F170" i="7"/>
  <c r="K13" i="1"/>
  <c r="L14" i="1"/>
  <c r="K15" i="1"/>
  <c r="K349" i="1"/>
  <c r="L350" i="1"/>
  <c r="K52" i="1"/>
  <c r="L53" i="1"/>
  <c r="L343" i="1"/>
  <c r="K342" i="1"/>
  <c r="K321" i="1"/>
  <c r="L322" i="1"/>
  <c r="K14" i="1"/>
  <c r="L15" i="1"/>
  <c r="F319" i="7"/>
  <c r="K313" i="1"/>
  <c r="L314" i="1"/>
  <c r="K7" i="1"/>
  <c r="L8" i="1"/>
  <c r="I178" i="7"/>
  <c r="L301" i="1"/>
  <c r="K300" i="1"/>
  <c r="K244" i="1"/>
  <c r="L9" i="1"/>
  <c r="K8" i="1"/>
  <c r="L356" i="1"/>
  <c r="K355" i="1"/>
  <c r="K74" i="1"/>
  <c r="I129" i="7"/>
  <c r="K183" i="1"/>
  <c r="L184" i="1"/>
  <c r="K224" i="1"/>
  <c r="K109" i="1"/>
  <c r="L335" i="1"/>
  <c r="K334" i="1"/>
  <c r="F84" i="7"/>
  <c r="K155" i="1"/>
  <c r="L156" i="1"/>
  <c r="K360" i="1"/>
  <c r="K65" i="1"/>
  <c r="L66" i="1"/>
  <c r="I183" i="7"/>
  <c r="I185" i="7"/>
  <c r="F221" i="7"/>
  <c r="F32" i="7"/>
  <c r="I159" i="7"/>
  <c r="I361" i="7"/>
  <c r="F173" i="7"/>
  <c r="L255" i="1"/>
  <c r="K254" i="1"/>
  <c r="K85" i="1"/>
  <c r="L86" i="1"/>
  <c r="I196" i="7"/>
  <c r="F241" i="7"/>
  <c r="I278" i="7"/>
  <c r="I337" i="7"/>
  <c r="F159" i="7"/>
  <c r="L17" i="1"/>
  <c r="K16" i="1"/>
  <c r="K18" i="1"/>
  <c r="K296" i="1"/>
  <c r="L297" i="1"/>
  <c r="K318" i="1"/>
  <c r="L319" i="1"/>
  <c r="L163" i="1"/>
  <c r="K162" i="1"/>
  <c r="K131" i="1"/>
  <c r="L132" i="1"/>
  <c r="I53" i="7"/>
  <c r="I55" i="7"/>
  <c r="K59" i="1"/>
  <c r="L60" i="1"/>
  <c r="I298" i="7"/>
  <c r="I300" i="7"/>
  <c r="K302" i="1"/>
  <c r="L303" i="1"/>
  <c r="L155" i="1"/>
  <c r="K154" i="1"/>
  <c r="K152" i="1"/>
  <c r="K294" i="1"/>
  <c r="L295" i="1"/>
  <c r="L309" i="1"/>
  <c r="K308" i="1"/>
  <c r="L95" i="1"/>
  <c r="K94" i="1"/>
  <c r="K168" i="1"/>
  <c r="K135" i="1"/>
  <c r="L136" i="1"/>
  <c r="F79" i="7"/>
  <c r="K147" i="1"/>
  <c r="L148" i="1"/>
  <c r="K295" i="1"/>
  <c r="L296" i="1"/>
  <c r="L48" i="1"/>
  <c r="K47" i="1"/>
  <c r="K230" i="1"/>
  <c r="I95" i="7"/>
  <c r="F152" i="7"/>
  <c r="L38" i="1"/>
  <c r="K37" i="1"/>
  <c r="K271" i="1"/>
  <c r="L272" i="1"/>
  <c r="K62" i="1"/>
  <c r="L63" i="1"/>
  <c r="F29" i="7"/>
  <c r="K34" i="1"/>
  <c r="L265" i="1"/>
  <c r="K264" i="1"/>
  <c r="K176" i="1"/>
  <c r="F38" i="7"/>
  <c r="L351" i="1"/>
  <c r="K350" i="1"/>
  <c r="I329" i="7"/>
  <c r="L253" i="1"/>
  <c r="K252" i="1"/>
  <c r="F115" i="7"/>
  <c r="F289" i="7"/>
  <c r="I115" i="7"/>
  <c r="F234" i="7"/>
  <c r="I153" i="7"/>
  <c r="K283" i="1"/>
  <c r="L284" i="1"/>
  <c r="I277" i="7"/>
  <c r="F339" i="7"/>
  <c r="L293" i="1"/>
  <c r="K292" i="1"/>
  <c r="K227" i="1"/>
  <c r="L228" i="1"/>
  <c r="K169" i="1"/>
  <c r="L170" i="1"/>
  <c r="K64" i="1"/>
  <c r="L65" i="1"/>
  <c r="K245" i="1"/>
  <c r="L246" i="1"/>
  <c r="K127" i="1"/>
  <c r="L128" i="1"/>
  <c r="L241" i="1"/>
  <c r="K240" i="1"/>
  <c r="I250" i="7"/>
  <c r="K241" i="1"/>
  <c r="L242" i="1"/>
  <c r="K115" i="1"/>
  <c r="L116" i="1"/>
  <c r="F63" i="7"/>
  <c r="I341" i="7"/>
  <c r="K305" i="1"/>
  <c r="L306" i="1"/>
  <c r="K133" i="1"/>
  <c r="L134" i="1"/>
  <c r="K297" i="1"/>
  <c r="K303" i="1"/>
  <c r="L304" i="1"/>
  <c r="L81" i="1"/>
  <c r="K80" i="1"/>
  <c r="K273" i="1"/>
  <c r="L274" i="1"/>
  <c r="K12" i="1"/>
  <c r="L13" i="1"/>
  <c r="K326" i="1"/>
  <c r="K84" i="1"/>
  <c r="I321" i="7"/>
  <c r="K172" i="1"/>
  <c r="F8" i="7"/>
  <c r="K251" i="1"/>
  <c r="L252" i="1"/>
  <c r="I169" i="7"/>
  <c r="F160" i="7"/>
  <c r="L337" i="1"/>
  <c r="K336" i="1"/>
  <c r="L315" i="1"/>
  <c r="K314" i="1"/>
  <c r="F179" i="7"/>
  <c r="I225" i="7"/>
  <c r="I238" i="7"/>
  <c r="F264" i="7"/>
  <c r="K100" i="1"/>
  <c r="L101" i="1"/>
  <c r="K223" i="1"/>
  <c r="F186" i="7"/>
  <c r="F355" i="7"/>
  <c r="F148" i="7"/>
  <c r="I201" i="7"/>
  <c r="F303" i="7"/>
  <c r="K124" i="1"/>
  <c r="L125" i="1"/>
  <c r="F306" i="7"/>
  <c r="I310" i="7"/>
  <c r="F240" i="7"/>
  <c r="F255" i="7"/>
  <c r="F349" i="7"/>
</calcChain>
</file>

<file path=xl/sharedStrings.xml><?xml version="1.0" encoding="utf-8"?>
<sst xmlns="http://schemas.openxmlformats.org/spreadsheetml/2006/main" count="203" uniqueCount="153">
  <si>
    <t>Crank Angle</t>
  </si>
  <si>
    <t>Piston Position</t>
  </si>
  <si>
    <t>Piston Velocity</t>
  </si>
  <si>
    <t>Piston Accn</t>
  </si>
  <si>
    <t>Volume</t>
  </si>
  <si>
    <t>Volume (CC)</t>
  </si>
  <si>
    <t>mm</t>
  </si>
  <si>
    <t>mm/deg</t>
  </si>
  <si>
    <t>mm/deg/deg</t>
  </si>
  <si>
    <t>m/s</t>
  </si>
  <si>
    <t>m^3</t>
  </si>
  <si>
    <t>cc</t>
  </si>
  <si>
    <t>Comp Ratio</t>
  </si>
  <si>
    <t>SI Units</t>
  </si>
  <si>
    <t>Bore</t>
  </si>
  <si>
    <t>m</t>
  </si>
  <si>
    <t>Stroke</t>
  </si>
  <si>
    <t>Clearance Vol</t>
  </si>
  <si>
    <t>Cylinders</t>
  </si>
  <si>
    <t>Con Rod Length</t>
  </si>
  <si>
    <t>Capacity</t>
  </si>
  <si>
    <t>Mean Piston Spd</t>
  </si>
  <si>
    <t>RPM</t>
  </si>
  <si>
    <t>flow rate</t>
  </si>
  <si>
    <t>intake valve lift</t>
  </si>
  <si>
    <t>flow rate l/s</t>
  </si>
  <si>
    <t>flow rate  sqcm</t>
  </si>
  <si>
    <t>Exsaust</t>
  </si>
  <si>
    <t>Inlet</t>
  </si>
  <si>
    <t>components</t>
  </si>
  <si>
    <t>intake cam</t>
  </si>
  <si>
    <t>exhust cam</t>
  </si>
  <si>
    <t>intake valve</t>
  </si>
  <si>
    <t>exhaust valve</t>
  </si>
  <si>
    <t xml:space="preserve">valve springs </t>
  </si>
  <si>
    <t>retainers</t>
  </si>
  <si>
    <t>colletts</t>
  </si>
  <si>
    <t>buckets</t>
  </si>
  <si>
    <t>Start at BDC (CW)</t>
  </si>
  <si>
    <t>Part</t>
  </si>
  <si>
    <t>Test Setup Data</t>
  </si>
  <si>
    <t>mass(g)</t>
  </si>
  <si>
    <t>Degree</t>
  </si>
  <si>
    <t>Rise</t>
  </si>
  <si>
    <t>Weight</t>
  </si>
  <si>
    <t>Diameter</t>
  </si>
  <si>
    <t>Stem</t>
  </si>
  <si>
    <t>Lift Increments</t>
  </si>
  <si>
    <t>Effective Area</t>
  </si>
  <si>
    <t>Leakage</t>
  </si>
  <si>
    <t>Seat Width</t>
  </si>
  <si>
    <t>(mm)</t>
  </si>
  <si>
    <t>(g)</t>
  </si>
  <si>
    <t>Intake Valve</t>
  </si>
  <si>
    <t>sq.cm</t>
  </si>
  <si>
    <t>litres/sec</t>
  </si>
  <si>
    <t xml:space="preserve">components </t>
  </si>
  <si>
    <t xml:space="preserve">bore </t>
  </si>
  <si>
    <t>stroke</t>
  </si>
  <si>
    <t>Exhaust Valve</t>
  </si>
  <si>
    <t>size</t>
  </si>
  <si>
    <t>87.5mm</t>
  </si>
  <si>
    <t>83.1mm</t>
  </si>
  <si>
    <t>Cam Shaft</t>
  </si>
  <si>
    <t>Valves</t>
  </si>
  <si>
    <t>Valve Lift/Diameter (L/D) Ratio</t>
  </si>
  <si>
    <t>displacment per cylinder</t>
  </si>
  <si>
    <t>500cc</t>
  </si>
  <si>
    <t>Valve springs</t>
  </si>
  <si>
    <t>A. Intake Valve Lift (mm)</t>
  </si>
  <si>
    <t>compression ratio</t>
  </si>
  <si>
    <t>Retainers</t>
  </si>
  <si>
    <t>B. Exhaust Valve Lift (mm)</t>
  </si>
  <si>
    <t>Buckets/followers</t>
  </si>
  <si>
    <t>Range</t>
  </si>
  <si>
    <t>E. Intake</t>
  </si>
  <si>
    <t>F. Exhaust</t>
  </si>
  <si>
    <t>Intake Valve Test Data</t>
  </si>
  <si>
    <t>Test Number</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</si>
  <si>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</si>
  <si>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</si>
  <si>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</si>
  <si>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</si>
  <si>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</si>
  <si>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</si>
  <si>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</si>
  <si>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</si>
  <si>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</si>
  <si>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</si>
  <si>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</si>
  <si>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</si>
  <si>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</si>
  <si>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</si>
  <si>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</si>
  <si>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</si>
  <si>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</si>
  <si>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</si>
  <si>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</si>
  <si>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</si>
  <si>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</si>
  <si>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</si>
  <si>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Crank Angle (deg)</t>
  </si>
  <si>
    <t>Inlet Lift (mm)</t>
  </si>
  <si>
    <t>Exhaust Lift (mm)</t>
  </si>
  <si>
    <t>Inlet Vel (mm/deg)</t>
  </si>
  <si>
    <t>Inlet Acc (mm/deg^2)</t>
  </si>
  <si>
    <t>Inlet Jerk (mm/deg^3)</t>
  </si>
  <si>
    <t>Exhaust Vel (mm/deg)</t>
  </si>
  <si>
    <t>Exhaust Acc (mm/deg^2)</t>
  </si>
  <si>
    <t>Exhaust Jerk (mm/deg^3)</t>
  </si>
  <si>
    <t>Inlet Valve Lift &amp; Piston Position vs Crank Angle</t>
  </si>
  <si>
    <t>Crank angle (deg)</t>
  </si>
  <si>
    <t>Inlet valve lift (mm)</t>
  </si>
  <si>
    <t>Piston position from TDC (mm)</t>
  </si>
  <si>
    <t>Valve lift (mm)</t>
  </si>
  <si>
    <t>CF</t>
  </si>
  <si>
    <t>Crank angle</t>
  </si>
  <si>
    <t>Lift (mm)</t>
  </si>
  <si>
    <t>Interpolated CF</t>
  </si>
  <si>
    <t>Max Power RPM Estimate from Mean Flow Coefficient</t>
  </si>
  <si>
    <t>Input / Assumption</t>
  </si>
  <si>
    <t>Value</t>
  </si>
  <si>
    <t>Units / Notes</t>
  </si>
  <si>
    <t>Inlet valve diameter</t>
  </si>
  <si>
    <t>mm (measured)</t>
  </si>
  <si>
    <t>Engine displacement</t>
  </si>
  <si>
    <t>cc (2.0 L Duratec)</t>
  </si>
  <si>
    <t>Volumetric efficiency at max power (VE)</t>
  </si>
  <si>
    <t>Ideal flow reference</t>
  </si>
  <si>
    <t>CFM per in^2</t>
  </si>
  <si>
    <t>Mean flow coefficient (CF)</t>
  </si>
  <si>
    <t>From CF_data, non-zero points</t>
  </si>
  <si>
    <t>Valve diameter</t>
  </si>
  <si>
    <t>in</t>
  </si>
  <si>
    <t>Valve head area</t>
  </si>
  <si>
    <t>in^2</t>
  </si>
  <si>
    <t>Ideal valve flow at test depression</t>
  </si>
  <si>
    <t>CFM (ideal)</t>
  </si>
  <si>
    <t>Actual valve flow (mean)</t>
  </si>
  <si>
    <t>CFM (from mean CF)</t>
  </si>
  <si>
    <t>in^3 (total)</t>
  </si>
  <si>
    <t>Per-cylinder displacement</t>
  </si>
  <si>
    <t>in^3 per cylinder</t>
  </si>
  <si>
    <t>Estimated RPM at which valve flow matches cylinder demand</t>
  </si>
  <si>
    <t>rpm (approx max power speed)</t>
  </si>
  <si>
    <t>RPM at VE = 0.85</t>
  </si>
  <si>
    <t>rpm</t>
  </si>
  <si>
    <t>RPM at VE = 0.95</t>
  </si>
  <si>
    <t>Column1</t>
  </si>
  <si>
    <t xml:space="preserve">Valve Motion Analysis </t>
  </si>
  <si>
    <t>10.80</t>
  </si>
  <si>
    <t>inline-4</t>
  </si>
  <si>
    <t>typical NA engine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</si>
</sst>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1"/>
      <color theme="1"/>
      <name val="Calibri"/>
      <family val="2"/>
      <scheme val="minor"/>
    </font>
    <font>
      <sz val="10"/>
      <name val="Arial"/>
      <family val="2"/>
    </font>
    <font>
      <b/>
      <i/>
      <sz val="11"/>
      <color theme="1"/>
      <name val="Calibri"/>
      <family val="2"/>
      <scheme val="minor"/>
    </font>
    <font>
      <b/>
      <i/>
      <u/>
      <sz val="11"/>
      <color theme="1"/>
      <name val="Calibri"/>
      <family val="2"/>
      <scheme val="minor"/>
    </font>
    <font>
      <sz val="11"/>
      <color theme="3"/>
      <name val="Calibri"/>
      <family val="2"/>
      <scheme val="minor"/>
    </font>
    <font>
      <sz val="10"/>
      <color theme="1"/>
      <name val="Arial"/>
      <family val="2"/>
    </font>
    <font>
      <sz val="10"/>
      <color theme="0" tint="-0.14999847407452621"/>
      <name val="Arial"/>
      <family val="2"/>
    </font>
  </fonts>
  <fills count="5">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7" tint="0.59999389629810485"/>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0" fontId="1" fillId="0" borderId="0"/>
  </cellStyleXfs>
  <cellXfs count="41">
    <xf numFmtId="0" fontId="0" fillId="0" borderId="0" xfId="0"/>
    <xf numFmtId="0" fontId="1" fillId="0" borderId="6" xfId="1" applyBorder="1"/>
    <xf numFmtId="0" fontId="0" fillId="0" borderId="9" xfId="0" applyBorder="1"/>
    <xf numFmtId="0" fontId="1" fillId="0" borderId="10" xfId="1" applyBorder="1"/>
    <xf numFmtId="0" fontId="0" fillId="0" borderId="3" xfId="0" applyBorder="1"/>
    <xf numFmtId="0" fontId="0" fillId="0" borderId="6" xfId="0" applyBorder="1"/>
    <xf numFmtId="0" fontId="0" fillId="0" borderId="8" xfId="0" applyBorder="1"/>
    <xf numFmtId="0" fontId="0" fillId="0" borderId="11" xfId="0" applyBorder="1"/>
    <xf numFmtId="0" fontId="0" fillId="0" borderId="0" xfId="0" applyAlignment="1">
      <alignment horizontal="center"/>
    </xf>
    <xf numFmtId="0" fontId="2" fillId="0" borderId="0" xfId="0" applyFont="1" applyAlignment="1">
      <alignment horizontal="center"/>
    </xf>
    <xf numFmtId="0" fontId="3" fillId="0" borderId="0" xfId="0" applyFont="1" applyAlignment="1">
      <alignment horizontal="center"/>
    </xf>
    <xf numFmtId="0" fontId="1" fillId="0" borderId="13" xfId="1" applyBorder="1"/>
    <xf numFmtId="0" fontId="0" fillId="0" borderId="1" xfId="0" applyBorder="1" applyAlignment="1">
      <alignment horizontal="center"/>
    </xf>
    <xf numFmtId="0" fontId="4" fillId="0" borderId="4" xfId="0" applyFont="1" applyBorder="1"/>
    <xf numFmtId="0" fontId="4" fillId="0" borderId="12" xfId="0" applyFont="1" applyBorder="1"/>
    <xf numFmtId="0" fontId="4" fillId="0" borderId="7" xfId="0" applyFont="1" applyBorder="1"/>
    <xf numFmtId="164" fontId="0" fillId="0" borderId="0" xfId="0" applyNumberFormat="1" applyAlignment="1">
      <alignment horizontal="center"/>
    </xf>
    <xf numFmtId="0" fontId="1" fillId="2" borderId="5" xfId="1" applyFill="1" applyBorder="1"/>
    <xf numFmtId="0" fontId="1" fillId="3" borderId="5" xfId="1" applyFill="1" applyBorder="1"/>
    <xf numFmtId="0" fontId="0" fillId="0" borderId="14" xfId="0" applyBorder="1"/>
    <xf numFmtId="0" fontId="1" fillId="0" borderId="16" xfId="1" applyBorder="1"/>
    <xf numFmtId="2" fontId="0" fillId="0" borderId="2" xfId="0" applyNumberFormat="1" applyBorder="1"/>
    <xf numFmtId="2" fontId="1" fillId="0" borderId="15" xfId="1" applyNumberFormat="1" applyBorder="1"/>
    <xf numFmtId="11" fontId="2" fillId="0" borderId="0" xfId="0" applyNumberFormat="1" applyFont="1" applyAlignment="1">
      <alignment horizontal="center"/>
    </xf>
    <xf numFmtId="11" fontId="0" fillId="0" borderId="0" xfId="0" applyNumberFormat="1" applyAlignment="1">
      <alignment horizontal="center"/>
    </xf>
    <xf numFmtId="0" fontId="0" fillId="0" borderId="13" xfId="0" applyBorder="1"/>
    <xf numFmtId="0" fontId="6" fillId="0" borderId="0" xfId="1" applyFont="1"/>
    <xf numFmtId="0" fontId="1" fillId="0" borderId="0" xfId="1"/>
    <xf numFmtId="2" fontId="6" fillId="0" borderId="0" xfId="1" applyNumberFormat="1" applyFont="1"/>
    <xf numFmtId="11" fontId="6" fillId="0" borderId="0" xfId="1" applyNumberFormat="1" applyFont="1"/>
    <xf numFmtId="164" fontId="6" fillId="0" borderId="0" xfId="1" applyNumberFormat="1" applyFont="1"/>
    <xf numFmtId="2" fontId="6" fillId="0" borderId="0" xfId="1" applyNumberFormat="1" applyFont="1" applyAlignment="1">
      <alignment horizontal="center"/>
    </xf>
    <xf numFmtId="0" fontId="0" fillId="0" borderId="17" xfId="0" applyBorder="1"/>
    <xf numFmtId="20" fontId="0" fillId="0" borderId="0" xfId="0" applyNumberFormat="1"/>
    <xf numFmtId="0" fontId="1" fillId="0" borderId="19" xfId="1" applyBorder="1"/>
    <xf numFmtId="0" fontId="1" fillId="0" borderId="17" xfId="1" applyBorder="1"/>
    <xf numFmtId="0" fontId="5" fillId="0" borderId="18" xfId="0" applyFont="1" applyBorder="1"/>
    <xf numFmtId="0" fontId="1" fillId="4" borderId="15" xfId="1" applyFill="1" applyBorder="1"/>
    <xf numFmtId="0" fontId="1" fillId="0" borderId="14" xfId="0" applyFont="1" applyBorder="1"/>
    <xf numFmtId="2" fontId="1" fillId="0" borderId="20" xfId="0" applyNumberFormat="1" applyFont="1" applyBorder="1"/>
    <xf numFmtId="0" fontId="1" fillId="0" borderId="21" xfId="0" applyFont="1" applyBorder="1"/>
  </cellXfs>
  <cellStyles count="2">
    <cellStyle name="Normal" xfId="0" builtinId="0"/>
    <cellStyle name="Normal 2" xfId="1" xr:uid="{00000000-0005-0000-0000-000001000000}"/>
  </cellStyles>
  <dxfs count="4">
    <dxf>
      <border diagonalUp="0" diagonalDown="0">
        <left style="thin">
          <color indexed="64"/>
        </left>
        <right/>
        <top style="thin">
          <color indexed="64"/>
        </top>
        <bottom/>
        <vertical/>
        <horizontal/>
      </border>
    </dxf>
    <dxf>
      <border diagonalUp="0" diagonalDown="0">
        <left/>
        <right style="thin">
          <color indexed="64"/>
        </right>
        <top style="thin">
          <color indexed="64"/>
        </top>
        <bottom/>
        <vertical/>
        <horizontal/>
      </border>
    </dxf>
    <dxf>
      <border outline="0">
        <left style="medium">
          <color indexed="64"/>
        </left>
        <top style="medium">
          <color indexed="64"/>
        </top>
        <bottom style="medium">
          <color indexed="64"/>
        </bottom>
      </border>
    </dxf>
    <dxf>
      <border outline="0">
        <bottom style="thin">
          <color indexed="64"/>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worksheet" Target="worksheets/sheet10.xml"/><Relationship Id="rId18" Type="http://schemas.microsoft.com/office/2017/10/relationships/person" Target="persons/person.xml"/><Relationship Id="rId3" Type="http://schemas.openxmlformats.org/officeDocument/2006/relationships/chartsheet" Target="chartsheets/sheet1.xml"/><Relationship Id="rId7" Type="http://schemas.openxmlformats.org/officeDocument/2006/relationships/worksheet" Target="worksheets/sheet4.xml"/><Relationship Id="rId12" Type="http://schemas.openxmlformats.org/officeDocument/2006/relationships/worksheet" Target="worksheets/sheet9.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3.xml"/><Relationship Id="rId11" Type="http://schemas.openxmlformats.org/officeDocument/2006/relationships/worksheet" Target="worksheets/sheet8.xml"/><Relationship Id="rId5" Type="http://schemas.openxmlformats.org/officeDocument/2006/relationships/chartsheet" Target="chartsheets/sheet3.xml"/><Relationship Id="rId15" Type="http://schemas.openxmlformats.org/officeDocument/2006/relationships/theme" Target="theme/theme1.xml"/><Relationship Id="rId10" Type="http://schemas.openxmlformats.org/officeDocument/2006/relationships/worksheet" Target="worksheets/sheet7.xml"/><Relationship Id="rId19" Type="http://schemas.openxmlformats.org/officeDocument/2006/relationships/calcChain" Target="calcChain.xml"/><Relationship Id="rId4" Type="http://schemas.openxmlformats.org/officeDocument/2006/relationships/chartsheet" Target="chartsheets/sheet2.xml"/><Relationship Id="rId9" Type="http://schemas.openxmlformats.org/officeDocument/2006/relationships/worksheet" Target="worksheets/sheet6.xml"/><Relationship Id="rId14" Type="http://schemas.openxmlformats.org/officeDocument/2006/relationships/worksheet" Target="worksheets/sheet11.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strike="noStrike" kern="1200" spc="100" baseline="0">
                <a:solidFill>
                  <a:schemeClr val="lt1">
                    <a:lumMod val="95000"/>
                  </a:schemeClr>
                </a:solidFill>
                <a:latin typeface="+mn-lt"/>
                <a:ea typeface="+mn-ea"/>
                <a:cs typeface="+mn-cs"/>
              </a:defRPr>
            </a:pPr>
            <a:r>
              <a:rPr lang="en-GB"/>
              <a:t>flow rate vs valve lift  intake </a:t>
            </a:r>
          </a:p>
        </c:rich>
      </c:tx>
      <c:overlay val="0"/>
      <c:spPr>
        <a:noFill/>
        <a:ln>
          <a:noFill/>
          <a:prstDash val="solid"/>
        </a:ln>
      </c:spPr>
    </c:title>
    <c:autoTitleDeleted val="0"/>
    <c:plotArea>
      <c:layout/>
      <c:lineChart>
        <c:grouping val="standard"/>
        <c:varyColors val="0"/>
        <c:ser>
          <c:idx val="0"/>
          <c:order val="0"/>
          <c:tx>
            <c:v>valve lift </c:v>
          </c:tx>
          <c:spPr>
            <a:ln w="34925" cap="rnd">
              <a:solidFill>
                <a:schemeClr val="accent1"/>
              </a:solidFill>
              <a:prstDash val="solid"/>
              <a:round/>
            </a:ln>
          </c:spPr>
          <c:marker>
            <c:symbol val="none"/>
          </c:marker>
          <c:val>
            <c:numLit>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Lit>
          </c:val>
          <c:smooth val="0"/>
          <c:extLst>
            <c:ext xmlns:c16="http://schemas.microsoft.com/office/drawing/2014/chart" uri="{C3380CC4-5D6E-409C-BE32-E72D297353CC}">
              <c16:uniqueId val="{00000000-24E3-49ED-BC9B-4C17B484AC54}"/>
            </c:ext>
          </c:extLst>
        </c:ser>
        <c:ser>
          <c:idx val="1"/>
          <c:order val="1"/>
          <c:tx>
            <c:v>flow rate </c:v>
          </c:tx>
          <c:spPr>
            <a:ln w="34925" cap="rnd">
              <a:solidFill>
                <a:schemeClr val="accent2"/>
              </a:solidFill>
              <a:prstDash val="solid"/>
              <a:round/>
            </a:ln>
          </c:spPr>
          <c:marker>
            <c:symbol val="none"/>
          </c:marker>
          <c:val>
            <c:numLit>
              <c:formatCode>General</c:formatCode>
              <c:ptCount val="8"/>
              <c:pt idx="0">
                <c:v>0.82</c:v>
              </c:pt>
              <c:pt idx="1">
                <c:v>0.71</c:v>
              </c:pt>
              <c:pt idx="2">
                <c:v>0.55000000000000004</c:v>
              </c:pt>
              <c:pt idx="3">
                <c:v>0.63</c:v>
              </c:pt>
              <c:pt idx="4">
                <c:v>0.71</c:v>
              </c:pt>
              <c:pt idx="5">
                <c:v>0.76</c:v>
              </c:pt>
              <c:pt idx="6">
                <c:v>0.78</c:v>
              </c:pt>
              <c:pt idx="7">
                <c:v>0.79</c:v>
              </c:pt>
            </c:numLit>
          </c:val>
          <c:smooth val="0"/>
          <c:extLst>
            <c:ext xmlns:c16="http://schemas.microsoft.com/office/drawing/2014/chart" uri="{C3380CC4-5D6E-409C-BE32-E72D297353CC}">
              <c16:uniqueId val="{00000001-24E3-49ED-BC9B-4C17B484AC54}"/>
            </c:ext>
          </c:extLst>
        </c:ser>
        <c:dLbls>
          <c:showLegendKey val="0"/>
          <c:showVal val="0"/>
          <c:showCatName val="0"/>
          <c:showSerName val="0"/>
          <c:showPercent val="0"/>
          <c:showBubbleSize val="0"/>
        </c:dLbls>
        <c:smooth val="0"/>
        <c:axId val="150219504"/>
        <c:axId val="150220464"/>
      </c:lineChart>
      <c:catAx>
        <c:axId val="150219504"/>
        <c:scaling>
          <c:orientation val="minMax"/>
        </c:scaling>
        <c:delete val="0"/>
        <c:axPos val="b"/>
        <c:title>
          <c:tx>
            <c:rich>
              <a:bodyPr rot="0" spcFirstLastPara="1" vertOverflow="ellipsis" vert="horz" wrap="square" anchor="ctr" anchorCtr="1"/>
              <a:lstStyle/>
              <a:p>
                <a:pPr>
                  <a:defRPr sz="900" b="1" i="0" strike="noStrike" kern="1200" cap="all" baseline="0">
                    <a:solidFill>
                      <a:schemeClr val="lt1">
                        <a:lumMod val="85000"/>
                      </a:schemeClr>
                    </a:solidFill>
                    <a:latin typeface="+mn-lt"/>
                    <a:ea typeface="+mn-ea"/>
                    <a:cs typeface="+mn-cs"/>
                  </a:defRPr>
                </a:pPr>
                <a:r>
                  <a:rPr lang="en-GB"/>
                  <a:t>valve</a:t>
                </a:r>
                <a:r>
                  <a:rPr lang="en-GB" baseline="0"/>
                  <a:t> lift</a:t>
                </a:r>
                <a:endParaRPr lang="en-GB"/>
              </a:p>
            </c:rich>
          </c:tx>
          <c:overlay val="0"/>
          <c:spPr>
            <a:noFill/>
            <a:ln>
              <a:noFill/>
              <a:prstDash val="solid"/>
            </a:ln>
          </c:spPr>
        </c:title>
        <c:majorTickMark val="none"/>
        <c:minorTickMark val="none"/>
        <c:tickLblPos val="nextTo"/>
        <c:spPr>
          <a:noFill/>
          <a:ln w="9525" cap="flat" cmpd="sng" algn="ctr">
            <a:solidFill>
              <a:schemeClr val="lt1">
                <a:alpha val="10000"/>
                <a:lumMod val="95000"/>
              </a:schemeClr>
            </a:solidFill>
            <a:prstDash val="solid"/>
            <a:round/>
          </a:ln>
        </c:spPr>
        <c:txPr>
          <a:bodyPr rot="-60000000" spcFirstLastPara="1" vertOverflow="ellipsis" vert="horz" wrap="square" anchor="ctr" anchorCtr="1"/>
          <a:lstStyle/>
          <a:p>
            <a:pPr>
              <a:defRPr sz="900" b="0" i="0" strike="noStrike" kern="1200" baseline="0">
                <a:solidFill>
                  <a:schemeClr val="lt1">
                    <a:lumMod val="85000"/>
                  </a:schemeClr>
                </a:solidFill>
                <a:latin typeface="+mn-lt"/>
                <a:ea typeface="+mn-ea"/>
                <a:cs typeface="+mn-cs"/>
              </a:defRPr>
            </a:pPr>
            <a:endParaRPr lang="en-US"/>
          </a:p>
        </c:txPr>
        <c:crossAx val="150220464"/>
        <c:crosses val="autoZero"/>
        <c:auto val="1"/>
        <c:lblAlgn val="ctr"/>
        <c:lblOffset val="100"/>
        <c:noMultiLvlLbl val="0"/>
      </c:catAx>
      <c:valAx>
        <c:axId val="150220464"/>
        <c:scaling>
          <c:orientation val="minMax"/>
        </c:scaling>
        <c:delete val="0"/>
        <c:axPos val="l"/>
        <c:majorGridlines>
          <c:spPr>
            <a:ln w="9525" cap="flat" cmpd="sng" algn="ctr">
              <a:solidFill>
                <a:schemeClr val="lt1">
                  <a:alpha val="10000"/>
                  <a:lumMod val="95000"/>
                </a:schemeClr>
              </a:solidFill>
              <a:prstDash val="solid"/>
              <a:round/>
            </a:ln>
          </c:spPr>
        </c:majorGridlines>
        <c:title>
          <c:tx>
            <c:rich>
              <a:bodyPr rot="-5400000" spcFirstLastPara="1" vertOverflow="ellipsis" vert="horz" wrap="square" anchor="ctr" anchorCtr="1"/>
              <a:lstStyle/>
              <a:p>
                <a:pPr>
                  <a:defRPr sz="900" b="1" i="0" strike="noStrike" kern="1200" cap="all" baseline="0">
                    <a:solidFill>
                      <a:schemeClr val="lt1">
                        <a:lumMod val="85000"/>
                      </a:schemeClr>
                    </a:solidFill>
                    <a:latin typeface="+mn-lt"/>
                    <a:ea typeface="+mn-ea"/>
                    <a:cs typeface="+mn-cs"/>
                  </a:defRPr>
                </a:pPr>
                <a:r>
                  <a:rPr lang="en-GB"/>
                  <a:t>flow</a:t>
                </a:r>
                <a:r>
                  <a:rPr lang="en-GB" baseline="0"/>
                  <a:t>  rate </a:t>
                </a:r>
                <a:endParaRPr lang="en-GB"/>
              </a:p>
            </c:rich>
          </c:tx>
          <c:overlay val="0"/>
          <c:spPr>
            <a:noFill/>
            <a:ln>
              <a:noFill/>
              <a:prstDash val="solid"/>
            </a:ln>
          </c:spPr>
        </c:title>
        <c:numFmt formatCode="General" sourceLinked="1"/>
        <c:majorTickMark val="none"/>
        <c:minorTickMark val="none"/>
        <c:tickLblPos val="nextTo"/>
        <c:spPr>
          <a:noFill/>
          <a:ln>
            <a:noFill/>
            <a:prstDash val="solid"/>
          </a:ln>
        </c:spPr>
        <c:txPr>
          <a:bodyPr rot="-60000000" spcFirstLastPara="1" vertOverflow="ellipsis" vert="horz" wrap="square" anchor="ctr" anchorCtr="1"/>
          <a:lstStyle/>
          <a:p>
            <a:pPr>
              <a:defRPr sz="900" b="0" i="0" strike="noStrike" kern="1200" baseline="0">
                <a:solidFill>
                  <a:schemeClr val="lt1">
                    <a:lumMod val="85000"/>
                  </a:schemeClr>
                </a:solidFill>
                <a:latin typeface="+mn-lt"/>
                <a:ea typeface="+mn-ea"/>
                <a:cs typeface="+mn-cs"/>
              </a:defRPr>
            </a:pPr>
            <a:endParaRPr lang="en-US"/>
          </a:p>
        </c:txPr>
        <c:crossAx val="150219504"/>
        <c:crosses val="autoZero"/>
        <c:crossBetween val="between"/>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Piston Position</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lineMarker"/>
        <c:varyColors val="0"/>
        <c:ser>
          <c:idx val="0"/>
          <c:order val="0"/>
          <c:spPr>
            <a:ln w="22225" cap="rnd">
              <a:solidFill>
                <a:schemeClr val="accent1"/>
              </a:solidFill>
            </a:ln>
            <a:effectLst>
              <a:glow rad="139700">
                <a:schemeClr val="accent1">
                  <a:satMod val="175000"/>
                  <a:alpha val="14000"/>
                </a:schemeClr>
              </a:glow>
            </a:effectLst>
          </c:spPr>
          <c:marker>
            <c:symbol val="none"/>
          </c:marker>
          <c:xVal>
            <c:numRef>
              <c:f>'crank and pistion Calculations'!$H$3:$H$363</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xVal>
          <c:yVal>
            <c:numRef>
              <c:f>'crank and pistion Calculations'!$I$3:$I$363</c:f>
              <c:numCache>
                <c:formatCode>0.000</c:formatCode>
                <c:ptCount val="361"/>
                <c:pt idx="0">
                  <c:v>0</c:v>
                </c:pt>
                <c:pt idx="1">
                  <c:v>3.2500082797926044E-5</c:v>
                </c:pt>
                <c:pt idx="2">
                  <c:v>1.2993658428755994E-4</c:v>
                </c:pt>
                <c:pt idx="3">
                  <c:v>2.9211842359117002E-4</c:v>
                </c:pt>
                <c:pt idx="4">
                  <c:v>5.1872766533625492E-4</c:v>
                </c:pt>
                <c:pt idx="5">
                  <c:v>8.0932031869518362E-4</c:v>
                </c:pt>
                <c:pt idx="6">
                  <c:v>1.1633274558238427E-3</c:v>
                </c:pt>
                <c:pt idx="7">
                  <c:v>1.5800566494194035E-3</c:v>
                </c:pt>
                <c:pt idx="8">
                  <c:v>2.0586937289514551E-3</c:v>
                </c:pt>
                <c:pt idx="9">
                  <c:v>2.5983048548878229E-3</c:v>
                </c:pt>
                <c:pt idx="10">
                  <c:v>3.1978389099243942E-3</c:v>
                </c:pt>
                <c:pt idx="11">
                  <c:v>3.8561302058243152E-3</c:v>
                </c:pt>
                <c:pt idx="12">
                  <c:v>4.5719015039623057E-3</c:v>
                </c:pt>
                <c:pt idx="13">
                  <c:v>5.3437673470425606E-3</c:v>
                </c:pt>
                <c:pt idx="14">
                  <c:v>6.1702376987035346E-3</c:v>
                </c:pt>
                <c:pt idx="15">
                  <c:v>7.0497218868288136E-3</c:v>
                </c:pt>
                <c:pt idx="16">
                  <c:v>7.980532845345889E-3</c:v>
                </c:pt>
                <c:pt idx="17">
                  <c:v>8.960891648102598E-3</c:v>
                </c:pt>
                <c:pt idx="18">
                  <c:v>9.9889323270677677E-3</c:v>
                </c:pt>
                <c:pt idx="19">
                  <c:v>1.1062706965602132E-2</c:v>
                </c:pt>
                <c:pt idx="20">
                  <c:v>1.2180191055895073E-2</c:v>
                </c:pt>
                <c:pt idx="21">
                  <c:v>1.3339289107867219E-2</c:v>
                </c:pt>
                <c:pt idx="22">
                  <c:v>1.4537840494910276E-2</c:v>
                </c:pt>
                <c:pt idx="23">
                  <c:v>1.5773625519788864E-2</c:v>
                </c:pt>
                <c:pt idx="24">
                  <c:v>1.7044371681886938E-2</c:v>
                </c:pt>
                <c:pt idx="25">
                  <c:v>1.8347760124767631E-2</c:v>
                </c:pt>
                <c:pt idx="26">
                  <c:v>1.9681432240761548E-2</c:v>
                </c:pt>
                <c:pt idx="27">
                  <c:v>2.1042996407041298E-2</c:v>
                </c:pt>
                <c:pt idx="28">
                  <c:v>2.2430034825418776E-2</c:v>
                </c:pt>
                <c:pt idx="29">
                  <c:v>2.3840110435962653E-2</c:v>
                </c:pt>
                <c:pt idx="30">
                  <c:v>2.5270773872522578E-2</c:v>
                </c:pt>
                <c:pt idx="31">
                  <c:v>2.6719570426418454E-2</c:v>
                </c:pt>
                <c:pt idx="32">
                  <c:v>2.8184046982953959E-2</c:v>
                </c:pt>
                <c:pt idx="33">
                  <c:v>2.9661758894102941E-2</c:v>
                </c:pt>
                <c:pt idx="34">
                  <c:v>3.1150276749737943E-2</c:v>
                </c:pt>
                <c:pt idx="35">
                  <c:v>3.2647193009175235E-2</c:v>
                </c:pt>
                <c:pt idx="36">
                  <c:v>3.4150128454639578E-2</c:v>
                </c:pt>
                <c:pt idx="37">
                  <c:v>3.5656738428539669E-2</c:v>
                </c:pt>
                <c:pt idx="38">
                  <c:v>3.7164718817221609E-2</c:v>
                </c:pt>
                <c:pt idx="39">
                  <c:v>3.8671811745145557E-2</c:v>
                </c:pt>
                <c:pt idx="40">
                  <c:v>4.0175810945220353E-2</c:v>
                </c:pt>
                <c:pt idx="41">
                  <c:v>4.1674566773322541E-2</c:v>
                </c:pt>
                <c:pt idx="42">
                  <c:v>4.3165990837803231E-2</c:v>
                </c:pt>
                <c:pt idx="43">
                  <c:v>4.4648060218014651E-2</c:v>
                </c:pt>
                <c:pt idx="44">
                  <c:v>4.6118821249526681E-2</c:v>
                </c:pt>
                <c:pt idx="45">
                  <c:v>4.7576392857693162E-2</c:v>
                </c:pt>
                <c:pt idx="46">
                  <c:v>4.9018969425504488E-2</c:v>
                </c:pt>
                <c:pt idx="47">
                  <c:v>5.0444823186151455E-2</c:v>
                </c:pt>
                <c:pt idx="48">
                  <c:v>5.1852306135345222E-2</c:v>
                </c:pt>
                <c:pt idx="49">
                  <c:v>5.3239851463103977E-2</c:v>
                </c:pt>
                <c:pt idx="50">
                  <c:v>5.4605974509342264E-2</c:v>
                </c:pt>
                <c:pt idx="51">
                  <c:v>5.5949273252101389E-2</c:v>
                </c:pt>
                <c:pt idx="52">
                  <c:v>5.726842834155399E-2</c:v>
                </c:pt>
                <c:pt idx="53">
                  <c:v>5.8562202696932297E-2</c:v>
                </c:pt>
                <c:pt idx="54">
                  <c:v>5.9829440687197699E-2</c:v>
                </c:pt>
                <c:pt idx="55">
                  <c:v>6.1069066919538312E-2</c:v>
                </c:pt>
                <c:pt idx="56">
                  <c:v>6.2280084662600238E-2</c:v>
                </c:pt>
                <c:pt idx="57">
                  <c:v>6.3461573933701942E-2</c:v>
                </c:pt>
                <c:pt idx="58">
                  <c:v>6.461268928112629E-2</c:v>
                </c:pt>
                <c:pt idx="59">
                  <c:v>6.5732657293925995E-2</c:v>
                </c:pt>
                <c:pt idx="60">
                  <c:v>6.6820773872522582E-2</c:v>
                </c:pt>
                <c:pt idx="61">
                  <c:v>6.7876401293741978E-2</c:v>
                </c:pt>
                <c:pt idx="62">
                  <c:v>6.8898965103837834E-2</c:v>
                </c:pt>
                <c:pt idx="63">
                  <c:v>6.988795087254579E-2</c:v>
                </c:pt>
                <c:pt idx="64">
                  <c:v>7.0842900840323741E-2</c:v>
                </c:pt>
                <c:pt idx="65">
                  <c:v>7.1763410489719043E-2</c:v>
                </c:pt>
                <c:pt idx="66">
                  <c:v>7.2649125070308074E-2</c:v>
                </c:pt>
                <c:pt idx="67">
                  <c:v>7.3499736104931546E-2</c:v>
                </c:pt>
                <c:pt idx="68">
                  <c:v>7.4314977903052193E-2</c:v>
                </c:pt>
                <c:pt idx="69">
                  <c:v>7.5094624105038643E-2</c:v>
                </c:pt>
                <c:pt idx="70">
                  <c:v>7.583848427908213E-2</c:v>
                </c:pt>
                <c:pt idx="71">
                  <c:v>7.6546400590320723E-2</c:v>
                </c:pt>
                <c:pt idx="72">
                  <c:v>7.7218244559625893E-2</c:v>
                </c:pt>
                <c:pt idx="73">
                  <c:v>7.7853913927426577E-2</c:v>
                </c:pt>
                <c:pt idx="74">
                  <c:v>7.8453329635944868E-2</c:v>
                </c:pt>
                <c:pt idx="75">
                  <c:v>7.901643294131569E-2</c:v>
                </c:pt>
                <c:pt idx="76">
                  <c:v>7.9543182665280349E-2</c:v>
                </c:pt>
                <c:pt idx="77">
                  <c:v>8.0033552594503343E-2</c:v>
                </c:pt>
                <c:pt idx="78">
                  <c:v>8.0487529034062422E-2</c:v>
                </c:pt>
                <c:pt idx="79">
                  <c:v>8.0905108520324343E-2</c:v>
                </c:pt>
                <c:pt idx="80">
                  <c:v>8.1286295697233391E-2</c:v>
                </c:pt>
                <c:pt idx="81">
                  <c:v>8.1631101359015079E-2</c:v>
                </c:pt>
                <c:pt idx="82">
                  <c:v>8.1939540661425753E-2</c:v>
                </c:pt>
                <c:pt idx="83">
                  <c:v>8.2211631502954713E-2</c:v>
                </c:pt>
                <c:pt idx="84">
                  <c:v>8.2447393076803099E-2</c:v>
                </c:pt>
                <c:pt idx="85">
                  <c:v>8.2646844594009672E-2</c:v>
                </c:pt>
                <c:pt idx="86">
                  <c:v>8.2810004177760743E-2</c:v>
                </c:pt>
                <c:pt idx="87">
                  <c:v>8.2936887928694691E-2</c:v>
                </c:pt>
                <c:pt idx="88">
                  <c:v>8.3027509160878948E-2</c:v>
                </c:pt>
                <c:pt idx="89">
                  <c:v>8.3081877808084764E-2</c:v>
                </c:pt>
                <c:pt idx="90">
                  <c:v>8.3100000000000007E-2</c:v>
                </c:pt>
                <c:pt idx="91">
                  <c:v>8.3081877808084764E-2</c:v>
                </c:pt>
                <c:pt idx="92">
                  <c:v>8.3027509160878948E-2</c:v>
                </c:pt>
                <c:pt idx="93">
                  <c:v>8.2936887928694691E-2</c:v>
                </c:pt>
                <c:pt idx="94">
                  <c:v>8.2810004177760743E-2</c:v>
                </c:pt>
                <c:pt idx="95">
                  <c:v>8.26468445940097E-2</c:v>
                </c:pt>
                <c:pt idx="96">
                  <c:v>8.2447393076803099E-2</c:v>
                </c:pt>
                <c:pt idx="97">
                  <c:v>8.2211631502954713E-2</c:v>
                </c:pt>
                <c:pt idx="98">
                  <c:v>8.1939540661425753E-2</c:v>
                </c:pt>
                <c:pt idx="99">
                  <c:v>8.1631101359015079E-2</c:v>
                </c:pt>
                <c:pt idx="100">
                  <c:v>8.1286295697233391E-2</c:v>
                </c:pt>
                <c:pt idx="101">
                  <c:v>8.0905108520324343E-2</c:v>
                </c:pt>
                <c:pt idx="102">
                  <c:v>8.0487529034062422E-2</c:v>
                </c:pt>
                <c:pt idx="103">
                  <c:v>8.0033552594503343E-2</c:v>
                </c:pt>
                <c:pt idx="104">
                  <c:v>7.9543182665280349E-2</c:v>
                </c:pt>
                <c:pt idx="105">
                  <c:v>7.9016432941315662E-2</c:v>
                </c:pt>
                <c:pt idx="106">
                  <c:v>7.8453329635944868E-2</c:v>
                </c:pt>
                <c:pt idx="107">
                  <c:v>7.7853913927426577E-2</c:v>
                </c:pt>
                <c:pt idx="108">
                  <c:v>7.7218244559625893E-2</c:v>
                </c:pt>
                <c:pt idx="109">
                  <c:v>7.6546400590320723E-2</c:v>
                </c:pt>
                <c:pt idx="110">
                  <c:v>7.583848427908213E-2</c:v>
                </c:pt>
                <c:pt idx="111">
                  <c:v>7.5094624105038671E-2</c:v>
                </c:pt>
                <c:pt idx="112">
                  <c:v>7.4314977903052193E-2</c:v>
                </c:pt>
                <c:pt idx="113">
                  <c:v>7.3499736104931546E-2</c:v>
                </c:pt>
                <c:pt idx="114">
                  <c:v>7.2649125070308074E-2</c:v>
                </c:pt>
                <c:pt idx="115">
                  <c:v>7.1763410489719043E-2</c:v>
                </c:pt>
                <c:pt idx="116">
                  <c:v>7.0842900840323741E-2</c:v>
                </c:pt>
                <c:pt idx="117">
                  <c:v>6.9887950872545818E-2</c:v>
                </c:pt>
                <c:pt idx="118">
                  <c:v>6.8898965103837834E-2</c:v>
                </c:pt>
                <c:pt idx="119">
                  <c:v>6.7876401293741978E-2</c:v>
                </c:pt>
                <c:pt idx="120">
                  <c:v>6.682077387252261E-2</c:v>
                </c:pt>
                <c:pt idx="121">
                  <c:v>6.5732657293925967E-2</c:v>
                </c:pt>
                <c:pt idx="122">
                  <c:v>6.4612689281126318E-2</c:v>
                </c:pt>
                <c:pt idx="123">
                  <c:v>6.3461573933701942E-2</c:v>
                </c:pt>
                <c:pt idx="124">
                  <c:v>6.2280084662600238E-2</c:v>
                </c:pt>
                <c:pt idx="125">
                  <c:v>6.1069066919538312E-2</c:v>
                </c:pt>
                <c:pt idx="126">
                  <c:v>5.9829440687197699E-2</c:v>
                </c:pt>
                <c:pt idx="127">
                  <c:v>5.856220269693227E-2</c:v>
                </c:pt>
                <c:pt idx="128">
                  <c:v>5.726842834155399E-2</c:v>
                </c:pt>
                <c:pt idx="129">
                  <c:v>5.5949273252101361E-2</c:v>
                </c:pt>
                <c:pt idx="130">
                  <c:v>5.4605974509342264E-2</c:v>
                </c:pt>
                <c:pt idx="131">
                  <c:v>5.3239851463104004E-2</c:v>
                </c:pt>
                <c:pt idx="132">
                  <c:v>5.1852306135345222E-2</c:v>
                </c:pt>
                <c:pt idx="133">
                  <c:v>5.0444823186151483E-2</c:v>
                </c:pt>
                <c:pt idx="134">
                  <c:v>4.9018969425504488E-2</c:v>
                </c:pt>
                <c:pt idx="135">
                  <c:v>4.7576392857693189E-2</c:v>
                </c:pt>
                <c:pt idx="136">
                  <c:v>4.6118821249526654E-2</c:v>
                </c:pt>
                <c:pt idx="137">
                  <c:v>4.4648060218014651E-2</c:v>
                </c:pt>
                <c:pt idx="138">
                  <c:v>4.3165990837803231E-2</c:v>
                </c:pt>
                <c:pt idx="139">
                  <c:v>4.1674566773322541E-2</c:v>
                </c:pt>
                <c:pt idx="140">
                  <c:v>4.0175810945220353E-2</c:v>
                </c:pt>
                <c:pt idx="141">
                  <c:v>3.8671811745145557E-2</c:v>
                </c:pt>
                <c:pt idx="142">
                  <c:v>3.7164718817221609E-2</c:v>
                </c:pt>
                <c:pt idx="143">
                  <c:v>3.5656738428539669E-2</c:v>
                </c:pt>
                <c:pt idx="144">
                  <c:v>3.4150128454639578E-2</c:v>
                </c:pt>
                <c:pt idx="145">
                  <c:v>3.2647193009175235E-2</c:v>
                </c:pt>
                <c:pt idx="146">
                  <c:v>3.1150276749737943E-2</c:v>
                </c:pt>
                <c:pt idx="147">
                  <c:v>2.9661758894102969E-2</c:v>
                </c:pt>
                <c:pt idx="148">
                  <c:v>2.8184046982953959E-2</c:v>
                </c:pt>
                <c:pt idx="149">
                  <c:v>2.6719570426418482E-2</c:v>
                </c:pt>
                <c:pt idx="150">
                  <c:v>2.5270773872522578E-2</c:v>
                </c:pt>
                <c:pt idx="151">
                  <c:v>2.3840110435962653E-2</c:v>
                </c:pt>
                <c:pt idx="152">
                  <c:v>2.2430034825418776E-2</c:v>
                </c:pt>
                <c:pt idx="153">
                  <c:v>2.1042996407041298E-2</c:v>
                </c:pt>
                <c:pt idx="154">
                  <c:v>1.9681432240761548E-2</c:v>
                </c:pt>
                <c:pt idx="155">
                  <c:v>1.8347760124767631E-2</c:v>
                </c:pt>
                <c:pt idx="156">
                  <c:v>1.7044371681886966E-2</c:v>
                </c:pt>
                <c:pt idx="157">
                  <c:v>1.5773625519788864E-2</c:v>
                </c:pt>
                <c:pt idx="158">
                  <c:v>1.4537840494910304E-2</c:v>
                </c:pt>
                <c:pt idx="159">
                  <c:v>1.3339289107867219E-2</c:v>
                </c:pt>
                <c:pt idx="160">
                  <c:v>1.2180191055895073E-2</c:v>
                </c:pt>
                <c:pt idx="161">
                  <c:v>1.1062706965602132E-2</c:v>
                </c:pt>
                <c:pt idx="162">
                  <c:v>9.9889323270677677E-3</c:v>
                </c:pt>
                <c:pt idx="163">
                  <c:v>8.960891648102598E-3</c:v>
                </c:pt>
                <c:pt idx="164">
                  <c:v>7.980532845345889E-3</c:v>
                </c:pt>
                <c:pt idx="165">
                  <c:v>7.0497218868288414E-3</c:v>
                </c:pt>
                <c:pt idx="166">
                  <c:v>6.1702376987035346E-3</c:v>
                </c:pt>
                <c:pt idx="167">
                  <c:v>5.3437673470425606E-3</c:v>
                </c:pt>
                <c:pt idx="168">
                  <c:v>4.5719015039622779E-3</c:v>
                </c:pt>
                <c:pt idx="169">
                  <c:v>3.8561302058243152E-3</c:v>
                </c:pt>
                <c:pt idx="170">
                  <c:v>3.1978389099243942E-3</c:v>
                </c:pt>
                <c:pt idx="171">
                  <c:v>2.5983048548878229E-3</c:v>
                </c:pt>
                <c:pt idx="172">
                  <c:v>2.0586937289514551E-3</c:v>
                </c:pt>
                <c:pt idx="173">
                  <c:v>1.5800566494194035E-3</c:v>
                </c:pt>
                <c:pt idx="174">
                  <c:v>1.1633274558238704E-3</c:v>
                </c:pt>
                <c:pt idx="175">
                  <c:v>8.0932031869521137E-4</c:v>
                </c:pt>
                <c:pt idx="176">
                  <c:v>5.1872766533625492E-4</c:v>
                </c:pt>
                <c:pt idx="177">
                  <c:v>2.9211842359117002E-4</c:v>
                </c:pt>
                <c:pt idx="178">
                  <c:v>1.2993658428755994E-4</c:v>
                </c:pt>
                <c:pt idx="179">
                  <c:v>3.2500082797926044E-5</c:v>
                </c:pt>
                <c:pt idx="180">
                  <c:v>0</c:v>
                </c:pt>
                <c:pt idx="181">
                  <c:v>3.2500082797926044E-5</c:v>
                </c:pt>
                <c:pt idx="182">
                  <c:v>1.2993658428755994E-4</c:v>
                </c:pt>
                <c:pt idx="183">
                  <c:v>2.9211842359117002E-4</c:v>
                </c:pt>
                <c:pt idx="184">
                  <c:v>5.1872766533625492E-4</c:v>
                </c:pt>
                <c:pt idx="185">
                  <c:v>8.0932031869518362E-4</c:v>
                </c:pt>
                <c:pt idx="186">
                  <c:v>1.1633274558238704E-3</c:v>
                </c:pt>
                <c:pt idx="187">
                  <c:v>1.5800566494194035E-3</c:v>
                </c:pt>
                <c:pt idx="188">
                  <c:v>2.0586937289514551E-3</c:v>
                </c:pt>
                <c:pt idx="189">
                  <c:v>2.5983048548878229E-3</c:v>
                </c:pt>
                <c:pt idx="190">
                  <c:v>3.197838909924422E-3</c:v>
                </c:pt>
                <c:pt idx="191">
                  <c:v>3.8561302058243152E-3</c:v>
                </c:pt>
                <c:pt idx="192">
                  <c:v>4.5719015039623057E-3</c:v>
                </c:pt>
                <c:pt idx="193">
                  <c:v>5.3437673470425606E-3</c:v>
                </c:pt>
                <c:pt idx="194">
                  <c:v>6.1702376987035068E-3</c:v>
                </c:pt>
                <c:pt idx="195">
                  <c:v>7.0497218868288136E-3</c:v>
                </c:pt>
                <c:pt idx="196">
                  <c:v>7.9805328453458613E-3</c:v>
                </c:pt>
                <c:pt idx="197">
                  <c:v>8.960891648102598E-3</c:v>
                </c:pt>
                <c:pt idx="198">
                  <c:v>9.9889323270677677E-3</c:v>
                </c:pt>
                <c:pt idx="199">
                  <c:v>1.1062706965602159E-2</c:v>
                </c:pt>
                <c:pt idx="200">
                  <c:v>1.2180191055895045E-2</c:v>
                </c:pt>
                <c:pt idx="201">
                  <c:v>1.3339289107867219E-2</c:v>
                </c:pt>
                <c:pt idx="202">
                  <c:v>1.4537840494910276E-2</c:v>
                </c:pt>
                <c:pt idx="203">
                  <c:v>1.5773625519788864E-2</c:v>
                </c:pt>
                <c:pt idx="204">
                  <c:v>1.7044371681886938E-2</c:v>
                </c:pt>
                <c:pt idx="205">
                  <c:v>1.8347760124767631E-2</c:v>
                </c:pt>
                <c:pt idx="206">
                  <c:v>1.9681432240761548E-2</c:v>
                </c:pt>
                <c:pt idx="207">
                  <c:v>2.104299640704127E-2</c:v>
                </c:pt>
                <c:pt idx="208">
                  <c:v>2.2430034825418776E-2</c:v>
                </c:pt>
                <c:pt idx="209">
                  <c:v>2.3840110435962653E-2</c:v>
                </c:pt>
                <c:pt idx="210">
                  <c:v>2.5270773872522606E-2</c:v>
                </c:pt>
                <c:pt idx="211">
                  <c:v>2.6719570426418454E-2</c:v>
                </c:pt>
                <c:pt idx="212">
                  <c:v>2.8184046982953931E-2</c:v>
                </c:pt>
                <c:pt idx="213">
                  <c:v>2.9661758894102941E-2</c:v>
                </c:pt>
                <c:pt idx="214">
                  <c:v>3.1150276749737915E-2</c:v>
                </c:pt>
                <c:pt idx="215">
                  <c:v>3.2647193009175263E-2</c:v>
                </c:pt>
                <c:pt idx="216">
                  <c:v>3.4150128454639578E-2</c:v>
                </c:pt>
                <c:pt idx="217">
                  <c:v>3.5656738428539669E-2</c:v>
                </c:pt>
                <c:pt idx="218">
                  <c:v>3.7164718817221581E-2</c:v>
                </c:pt>
                <c:pt idx="219">
                  <c:v>3.8671811745145585E-2</c:v>
                </c:pt>
                <c:pt idx="220">
                  <c:v>4.0175810945220353E-2</c:v>
                </c:pt>
                <c:pt idx="221">
                  <c:v>4.1674566773322513E-2</c:v>
                </c:pt>
                <c:pt idx="222">
                  <c:v>4.3165990837803231E-2</c:v>
                </c:pt>
                <c:pt idx="223">
                  <c:v>4.4648060218014624E-2</c:v>
                </c:pt>
                <c:pt idx="224">
                  <c:v>4.6118821249526681E-2</c:v>
                </c:pt>
                <c:pt idx="225">
                  <c:v>4.7576392857693162E-2</c:v>
                </c:pt>
                <c:pt idx="226">
                  <c:v>4.9018969425504516E-2</c:v>
                </c:pt>
                <c:pt idx="227">
                  <c:v>5.0444823186151455E-2</c:v>
                </c:pt>
                <c:pt idx="228">
                  <c:v>5.1852306135345222E-2</c:v>
                </c:pt>
                <c:pt idx="229">
                  <c:v>5.3239851463103977E-2</c:v>
                </c:pt>
                <c:pt idx="230">
                  <c:v>5.4605974509342237E-2</c:v>
                </c:pt>
                <c:pt idx="231">
                  <c:v>5.5949273252101334E-2</c:v>
                </c:pt>
                <c:pt idx="232">
                  <c:v>5.7268428341554017E-2</c:v>
                </c:pt>
                <c:pt idx="233">
                  <c:v>5.8562202696932297E-2</c:v>
                </c:pt>
                <c:pt idx="234">
                  <c:v>5.9829440687197699E-2</c:v>
                </c:pt>
                <c:pt idx="235">
                  <c:v>6.1069066919538284E-2</c:v>
                </c:pt>
                <c:pt idx="236">
                  <c:v>6.2280084662600238E-2</c:v>
                </c:pt>
                <c:pt idx="237">
                  <c:v>6.3461573933701942E-2</c:v>
                </c:pt>
                <c:pt idx="238">
                  <c:v>6.461268928112629E-2</c:v>
                </c:pt>
                <c:pt idx="239">
                  <c:v>6.5732657293925967E-2</c:v>
                </c:pt>
                <c:pt idx="240">
                  <c:v>6.6820773872522554E-2</c:v>
                </c:pt>
                <c:pt idx="241">
                  <c:v>6.7876401293741978E-2</c:v>
                </c:pt>
                <c:pt idx="242">
                  <c:v>6.8898965103837861E-2</c:v>
                </c:pt>
                <c:pt idx="243">
                  <c:v>6.988795087254579E-2</c:v>
                </c:pt>
                <c:pt idx="244">
                  <c:v>7.0842900840323714E-2</c:v>
                </c:pt>
                <c:pt idx="245">
                  <c:v>7.1763410489719071E-2</c:v>
                </c:pt>
                <c:pt idx="246">
                  <c:v>7.2649125070308074E-2</c:v>
                </c:pt>
                <c:pt idx="247">
                  <c:v>7.3499736104931546E-2</c:v>
                </c:pt>
                <c:pt idx="248">
                  <c:v>7.4314977903052193E-2</c:v>
                </c:pt>
                <c:pt idx="249">
                  <c:v>7.5094624105038643E-2</c:v>
                </c:pt>
                <c:pt idx="250">
                  <c:v>7.5838484279082158E-2</c:v>
                </c:pt>
                <c:pt idx="251">
                  <c:v>7.6546400590320723E-2</c:v>
                </c:pt>
                <c:pt idx="252">
                  <c:v>7.7218244559625865E-2</c:v>
                </c:pt>
                <c:pt idx="253">
                  <c:v>7.7853913927426521E-2</c:v>
                </c:pt>
                <c:pt idx="254">
                  <c:v>7.8453329635944868E-2</c:v>
                </c:pt>
                <c:pt idx="255">
                  <c:v>7.901643294131569E-2</c:v>
                </c:pt>
                <c:pt idx="256">
                  <c:v>7.9543182665280349E-2</c:v>
                </c:pt>
                <c:pt idx="257">
                  <c:v>8.0033552594503343E-2</c:v>
                </c:pt>
                <c:pt idx="258">
                  <c:v>8.0487529034062422E-2</c:v>
                </c:pt>
                <c:pt idx="259">
                  <c:v>8.0905108520324343E-2</c:v>
                </c:pt>
                <c:pt idx="260">
                  <c:v>8.1286295697233391E-2</c:v>
                </c:pt>
                <c:pt idx="261">
                  <c:v>8.1631101359015107E-2</c:v>
                </c:pt>
                <c:pt idx="262">
                  <c:v>8.1939540661425753E-2</c:v>
                </c:pt>
                <c:pt idx="263">
                  <c:v>8.2211631502954713E-2</c:v>
                </c:pt>
                <c:pt idx="264">
                  <c:v>8.2447393076803099E-2</c:v>
                </c:pt>
                <c:pt idx="265">
                  <c:v>8.26468445940097E-2</c:v>
                </c:pt>
                <c:pt idx="266">
                  <c:v>8.2810004177760743E-2</c:v>
                </c:pt>
                <c:pt idx="267">
                  <c:v>8.2936887928694719E-2</c:v>
                </c:pt>
                <c:pt idx="268">
                  <c:v>8.3027509160878976E-2</c:v>
                </c:pt>
                <c:pt idx="269">
                  <c:v>8.3081877808084764E-2</c:v>
                </c:pt>
                <c:pt idx="270">
                  <c:v>8.3100000000000007E-2</c:v>
                </c:pt>
                <c:pt idx="271">
                  <c:v>8.3081877808084764E-2</c:v>
                </c:pt>
                <c:pt idx="272">
                  <c:v>8.3027509160878948E-2</c:v>
                </c:pt>
                <c:pt idx="273">
                  <c:v>8.2936887928694691E-2</c:v>
                </c:pt>
                <c:pt idx="274">
                  <c:v>8.2810004177760743E-2</c:v>
                </c:pt>
                <c:pt idx="275">
                  <c:v>8.2646844594009672E-2</c:v>
                </c:pt>
                <c:pt idx="276">
                  <c:v>8.2447393076803099E-2</c:v>
                </c:pt>
                <c:pt idx="277">
                  <c:v>8.2211631502954713E-2</c:v>
                </c:pt>
                <c:pt idx="278">
                  <c:v>8.1939540661425753E-2</c:v>
                </c:pt>
                <c:pt idx="279">
                  <c:v>8.1631101359015079E-2</c:v>
                </c:pt>
                <c:pt idx="280">
                  <c:v>8.1286295697233391E-2</c:v>
                </c:pt>
                <c:pt idx="281">
                  <c:v>8.0905108520324343E-2</c:v>
                </c:pt>
                <c:pt idx="282">
                  <c:v>8.0487529034062422E-2</c:v>
                </c:pt>
                <c:pt idx="283">
                  <c:v>8.0033552594503343E-2</c:v>
                </c:pt>
                <c:pt idx="284">
                  <c:v>7.9543182665280349E-2</c:v>
                </c:pt>
                <c:pt idx="285">
                  <c:v>7.901643294131569E-2</c:v>
                </c:pt>
                <c:pt idx="286">
                  <c:v>7.8453329635944896E-2</c:v>
                </c:pt>
                <c:pt idx="287">
                  <c:v>7.7853913927426577E-2</c:v>
                </c:pt>
                <c:pt idx="288">
                  <c:v>7.7218244559625893E-2</c:v>
                </c:pt>
                <c:pt idx="289">
                  <c:v>7.6546400590320723E-2</c:v>
                </c:pt>
                <c:pt idx="290">
                  <c:v>7.5838484279082102E-2</c:v>
                </c:pt>
                <c:pt idx="291">
                  <c:v>7.5094624105038643E-2</c:v>
                </c:pt>
                <c:pt idx="292">
                  <c:v>7.4314977903052193E-2</c:v>
                </c:pt>
                <c:pt idx="293">
                  <c:v>7.3499736104931573E-2</c:v>
                </c:pt>
                <c:pt idx="294">
                  <c:v>7.2649125070308074E-2</c:v>
                </c:pt>
                <c:pt idx="295">
                  <c:v>7.1763410489719043E-2</c:v>
                </c:pt>
                <c:pt idx="296">
                  <c:v>7.0842900840323741E-2</c:v>
                </c:pt>
                <c:pt idx="297">
                  <c:v>6.9887950872545818E-2</c:v>
                </c:pt>
                <c:pt idx="298">
                  <c:v>6.8898965103837861E-2</c:v>
                </c:pt>
                <c:pt idx="299">
                  <c:v>6.787640129374195E-2</c:v>
                </c:pt>
                <c:pt idx="300">
                  <c:v>6.6820773872522582E-2</c:v>
                </c:pt>
                <c:pt idx="301">
                  <c:v>6.5732657293925995E-2</c:v>
                </c:pt>
                <c:pt idx="302">
                  <c:v>6.4612689281126318E-2</c:v>
                </c:pt>
                <c:pt idx="303">
                  <c:v>6.346157393370197E-2</c:v>
                </c:pt>
                <c:pt idx="304">
                  <c:v>6.228008466260021E-2</c:v>
                </c:pt>
                <c:pt idx="305">
                  <c:v>6.1069066919538312E-2</c:v>
                </c:pt>
                <c:pt idx="306">
                  <c:v>5.9829440687197727E-2</c:v>
                </c:pt>
                <c:pt idx="307">
                  <c:v>5.8562202696932325E-2</c:v>
                </c:pt>
                <c:pt idx="308">
                  <c:v>5.7268428341553962E-2</c:v>
                </c:pt>
                <c:pt idx="309">
                  <c:v>5.5949273252101389E-2</c:v>
                </c:pt>
                <c:pt idx="310">
                  <c:v>5.4605974509342264E-2</c:v>
                </c:pt>
                <c:pt idx="311">
                  <c:v>5.3239851463104004E-2</c:v>
                </c:pt>
                <c:pt idx="312">
                  <c:v>5.185230613534525E-2</c:v>
                </c:pt>
                <c:pt idx="313">
                  <c:v>5.0444823186151427E-2</c:v>
                </c:pt>
                <c:pt idx="314">
                  <c:v>4.9018969425504488E-2</c:v>
                </c:pt>
                <c:pt idx="315">
                  <c:v>4.7576392857693217E-2</c:v>
                </c:pt>
                <c:pt idx="316">
                  <c:v>4.6118821249526709E-2</c:v>
                </c:pt>
                <c:pt idx="317">
                  <c:v>4.4648060218014624E-2</c:v>
                </c:pt>
                <c:pt idx="318">
                  <c:v>4.3165990837803203E-2</c:v>
                </c:pt>
                <c:pt idx="319">
                  <c:v>4.1674566773322569E-2</c:v>
                </c:pt>
                <c:pt idx="320">
                  <c:v>4.017581094522038E-2</c:v>
                </c:pt>
                <c:pt idx="321">
                  <c:v>3.867181174514564E-2</c:v>
                </c:pt>
                <c:pt idx="322">
                  <c:v>3.7164718817221581E-2</c:v>
                </c:pt>
                <c:pt idx="323">
                  <c:v>3.5656738428539669E-2</c:v>
                </c:pt>
                <c:pt idx="324">
                  <c:v>3.4150128454639606E-2</c:v>
                </c:pt>
                <c:pt idx="325">
                  <c:v>3.2647193009175263E-2</c:v>
                </c:pt>
                <c:pt idx="326">
                  <c:v>3.1150276749737915E-2</c:v>
                </c:pt>
                <c:pt idx="327">
                  <c:v>2.9661758894102941E-2</c:v>
                </c:pt>
                <c:pt idx="328">
                  <c:v>2.8184046982953959E-2</c:v>
                </c:pt>
                <c:pt idx="329">
                  <c:v>2.6719570426418482E-2</c:v>
                </c:pt>
                <c:pt idx="330">
                  <c:v>2.5270773872522634E-2</c:v>
                </c:pt>
                <c:pt idx="331">
                  <c:v>2.3840110435962625E-2</c:v>
                </c:pt>
                <c:pt idx="332">
                  <c:v>2.2430034825418776E-2</c:v>
                </c:pt>
                <c:pt idx="333">
                  <c:v>2.1042996407041298E-2</c:v>
                </c:pt>
                <c:pt idx="334">
                  <c:v>1.9681432240761576E-2</c:v>
                </c:pt>
                <c:pt idx="335">
                  <c:v>1.8347760124767631E-2</c:v>
                </c:pt>
                <c:pt idx="336">
                  <c:v>1.7044371681886938E-2</c:v>
                </c:pt>
                <c:pt idx="337">
                  <c:v>1.5773625519788892E-2</c:v>
                </c:pt>
                <c:pt idx="338">
                  <c:v>1.4537840494910304E-2</c:v>
                </c:pt>
                <c:pt idx="339">
                  <c:v>1.3339289107867247E-2</c:v>
                </c:pt>
                <c:pt idx="340">
                  <c:v>1.2180191055895045E-2</c:v>
                </c:pt>
                <c:pt idx="341">
                  <c:v>1.1062706965602132E-2</c:v>
                </c:pt>
                <c:pt idx="342">
                  <c:v>9.9889323270677677E-3</c:v>
                </c:pt>
                <c:pt idx="343">
                  <c:v>8.9608916481026257E-3</c:v>
                </c:pt>
                <c:pt idx="344">
                  <c:v>7.9805328453458613E-3</c:v>
                </c:pt>
                <c:pt idx="345">
                  <c:v>7.0497218868288136E-3</c:v>
                </c:pt>
                <c:pt idx="346">
                  <c:v>6.1702376987035346E-3</c:v>
                </c:pt>
                <c:pt idx="347">
                  <c:v>5.3437673470425606E-3</c:v>
                </c:pt>
                <c:pt idx="348">
                  <c:v>4.5719015039623057E-3</c:v>
                </c:pt>
                <c:pt idx="349">
                  <c:v>3.8561302058243152E-3</c:v>
                </c:pt>
                <c:pt idx="350">
                  <c:v>3.197838909924422E-3</c:v>
                </c:pt>
                <c:pt idx="351">
                  <c:v>2.5983048548878507E-3</c:v>
                </c:pt>
                <c:pt idx="352">
                  <c:v>2.0586937289514828E-3</c:v>
                </c:pt>
                <c:pt idx="353">
                  <c:v>1.5800566494194035E-3</c:v>
                </c:pt>
                <c:pt idx="354">
                  <c:v>1.1633274558238427E-3</c:v>
                </c:pt>
                <c:pt idx="355">
                  <c:v>8.0932031869521137E-4</c:v>
                </c:pt>
                <c:pt idx="356">
                  <c:v>5.1872766533625492E-4</c:v>
                </c:pt>
                <c:pt idx="357">
                  <c:v>2.9211842359119777E-4</c:v>
                </c:pt>
                <c:pt idx="358">
                  <c:v>1.2993658428755994E-4</c:v>
                </c:pt>
                <c:pt idx="359">
                  <c:v>3.2500082797926044E-5</c:v>
                </c:pt>
                <c:pt idx="360">
                  <c:v>0</c:v>
                </c:pt>
              </c:numCache>
            </c:numRef>
          </c:yVal>
          <c:smooth val="0"/>
          <c:extLst>
            <c:ext xmlns:c16="http://schemas.microsoft.com/office/drawing/2014/chart" uri="{C3380CC4-5D6E-409C-BE32-E72D297353CC}">
              <c16:uniqueId val="{00000000-4BE3-404B-83E6-313A272B1449}"/>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Piston Pisition (mm)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Piston Position and Velocity</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spPr>
            <a:ln w="34925" cap="rnd">
              <a:solidFill>
                <a:schemeClr val="accent1"/>
              </a:solidFill>
              <a:round/>
            </a:ln>
            <a:effectLst>
              <a:outerShdw blurRad="40000" dist="23000" dir="5400000" rotWithShape="0">
                <a:srgbClr val="000000">
                  <a:alpha val="35000"/>
                </a:srgbClr>
              </a:outerShdw>
            </a:effectLst>
          </c:spPr>
          <c:marker>
            <c:symbol val="none"/>
          </c:marker>
          <c:xVal>
            <c:numRef>
              <c:f>'crank and pistion Calculations'!$H$3:$H$363</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xVal>
          <c:yVal>
            <c:numRef>
              <c:f>'crank and pistion Calculations'!$I$3:$I$363</c:f>
              <c:numCache>
                <c:formatCode>0.000</c:formatCode>
                <c:ptCount val="361"/>
                <c:pt idx="0">
                  <c:v>0</c:v>
                </c:pt>
                <c:pt idx="1">
                  <c:v>3.2500082797926044E-5</c:v>
                </c:pt>
                <c:pt idx="2">
                  <c:v>1.2993658428755994E-4</c:v>
                </c:pt>
                <c:pt idx="3">
                  <c:v>2.9211842359117002E-4</c:v>
                </c:pt>
                <c:pt idx="4">
                  <c:v>5.1872766533625492E-4</c:v>
                </c:pt>
                <c:pt idx="5">
                  <c:v>8.0932031869518362E-4</c:v>
                </c:pt>
                <c:pt idx="6">
                  <c:v>1.1633274558238427E-3</c:v>
                </c:pt>
                <c:pt idx="7">
                  <c:v>1.5800566494194035E-3</c:v>
                </c:pt>
                <c:pt idx="8">
                  <c:v>2.0586937289514551E-3</c:v>
                </c:pt>
                <c:pt idx="9">
                  <c:v>2.5983048548878229E-3</c:v>
                </c:pt>
                <c:pt idx="10">
                  <c:v>3.1978389099243942E-3</c:v>
                </c:pt>
                <c:pt idx="11">
                  <c:v>3.8561302058243152E-3</c:v>
                </c:pt>
                <c:pt idx="12">
                  <c:v>4.5719015039623057E-3</c:v>
                </c:pt>
                <c:pt idx="13">
                  <c:v>5.3437673470425606E-3</c:v>
                </c:pt>
                <c:pt idx="14">
                  <c:v>6.1702376987035346E-3</c:v>
                </c:pt>
                <c:pt idx="15">
                  <c:v>7.0497218868288136E-3</c:v>
                </c:pt>
                <c:pt idx="16">
                  <c:v>7.980532845345889E-3</c:v>
                </c:pt>
                <c:pt idx="17">
                  <c:v>8.960891648102598E-3</c:v>
                </c:pt>
                <c:pt idx="18">
                  <c:v>9.9889323270677677E-3</c:v>
                </c:pt>
                <c:pt idx="19">
                  <c:v>1.1062706965602132E-2</c:v>
                </c:pt>
                <c:pt idx="20">
                  <c:v>1.2180191055895073E-2</c:v>
                </c:pt>
                <c:pt idx="21">
                  <c:v>1.3339289107867219E-2</c:v>
                </c:pt>
                <c:pt idx="22">
                  <c:v>1.4537840494910276E-2</c:v>
                </c:pt>
                <c:pt idx="23">
                  <c:v>1.5773625519788864E-2</c:v>
                </c:pt>
                <c:pt idx="24">
                  <c:v>1.7044371681886938E-2</c:v>
                </c:pt>
                <c:pt idx="25">
                  <c:v>1.8347760124767631E-2</c:v>
                </c:pt>
                <c:pt idx="26">
                  <c:v>1.9681432240761548E-2</c:v>
                </c:pt>
                <c:pt idx="27">
                  <c:v>2.1042996407041298E-2</c:v>
                </c:pt>
                <c:pt idx="28">
                  <c:v>2.2430034825418776E-2</c:v>
                </c:pt>
                <c:pt idx="29">
                  <c:v>2.3840110435962653E-2</c:v>
                </c:pt>
                <c:pt idx="30">
                  <c:v>2.5270773872522578E-2</c:v>
                </c:pt>
                <c:pt idx="31">
                  <c:v>2.6719570426418454E-2</c:v>
                </c:pt>
                <c:pt idx="32">
                  <c:v>2.8184046982953959E-2</c:v>
                </c:pt>
                <c:pt idx="33">
                  <c:v>2.9661758894102941E-2</c:v>
                </c:pt>
                <c:pt idx="34">
                  <c:v>3.1150276749737943E-2</c:v>
                </c:pt>
                <c:pt idx="35">
                  <c:v>3.2647193009175235E-2</c:v>
                </c:pt>
                <c:pt idx="36">
                  <c:v>3.4150128454639578E-2</c:v>
                </c:pt>
                <c:pt idx="37">
                  <c:v>3.5656738428539669E-2</c:v>
                </c:pt>
                <c:pt idx="38">
                  <c:v>3.7164718817221609E-2</c:v>
                </c:pt>
                <c:pt idx="39">
                  <c:v>3.8671811745145557E-2</c:v>
                </c:pt>
                <c:pt idx="40">
                  <c:v>4.0175810945220353E-2</c:v>
                </c:pt>
                <c:pt idx="41">
                  <c:v>4.1674566773322541E-2</c:v>
                </c:pt>
                <c:pt idx="42">
                  <c:v>4.3165990837803231E-2</c:v>
                </c:pt>
                <c:pt idx="43">
                  <c:v>4.4648060218014651E-2</c:v>
                </c:pt>
                <c:pt idx="44">
                  <c:v>4.6118821249526681E-2</c:v>
                </c:pt>
                <c:pt idx="45">
                  <c:v>4.7576392857693162E-2</c:v>
                </c:pt>
                <c:pt idx="46">
                  <c:v>4.9018969425504488E-2</c:v>
                </c:pt>
                <c:pt idx="47">
                  <c:v>5.0444823186151455E-2</c:v>
                </c:pt>
                <c:pt idx="48">
                  <c:v>5.1852306135345222E-2</c:v>
                </c:pt>
                <c:pt idx="49">
                  <c:v>5.3239851463103977E-2</c:v>
                </c:pt>
                <c:pt idx="50">
                  <c:v>5.4605974509342264E-2</c:v>
                </c:pt>
                <c:pt idx="51">
                  <c:v>5.5949273252101389E-2</c:v>
                </c:pt>
                <c:pt idx="52">
                  <c:v>5.726842834155399E-2</c:v>
                </c:pt>
                <c:pt idx="53">
                  <c:v>5.8562202696932297E-2</c:v>
                </c:pt>
                <c:pt idx="54">
                  <c:v>5.9829440687197699E-2</c:v>
                </c:pt>
                <c:pt idx="55">
                  <c:v>6.1069066919538312E-2</c:v>
                </c:pt>
                <c:pt idx="56">
                  <c:v>6.2280084662600238E-2</c:v>
                </c:pt>
                <c:pt idx="57">
                  <c:v>6.3461573933701942E-2</c:v>
                </c:pt>
                <c:pt idx="58">
                  <c:v>6.461268928112629E-2</c:v>
                </c:pt>
                <c:pt idx="59">
                  <c:v>6.5732657293925995E-2</c:v>
                </c:pt>
                <c:pt idx="60">
                  <c:v>6.6820773872522582E-2</c:v>
                </c:pt>
                <c:pt idx="61">
                  <c:v>6.7876401293741978E-2</c:v>
                </c:pt>
                <c:pt idx="62">
                  <c:v>6.8898965103837834E-2</c:v>
                </c:pt>
                <c:pt idx="63">
                  <c:v>6.988795087254579E-2</c:v>
                </c:pt>
                <c:pt idx="64">
                  <c:v>7.0842900840323741E-2</c:v>
                </c:pt>
                <c:pt idx="65">
                  <c:v>7.1763410489719043E-2</c:v>
                </c:pt>
                <c:pt idx="66">
                  <c:v>7.2649125070308074E-2</c:v>
                </c:pt>
                <c:pt idx="67">
                  <c:v>7.3499736104931546E-2</c:v>
                </c:pt>
                <c:pt idx="68">
                  <c:v>7.4314977903052193E-2</c:v>
                </c:pt>
                <c:pt idx="69">
                  <c:v>7.5094624105038643E-2</c:v>
                </c:pt>
                <c:pt idx="70">
                  <c:v>7.583848427908213E-2</c:v>
                </c:pt>
                <c:pt idx="71">
                  <c:v>7.6546400590320723E-2</c:v>
                </c:pt>
                <c:pt idx="72">
                  <c:v>7.7218244559625893E-2</c:v>
                </c:pt>
                <c:pt idx="73">
                  <c:v>7.7853913927426577E-2</c:v>
                </c:pt>
                <c:pt idx="74">
                  <c:v>7.8453329635944868E-2</c:v>
                </c:pt>
                <c:pt idx="75">
                  <c:v>7.901643294131569E-2</c:v>
                </c:pt>
                <c:pt idx="76">
                  <c:v>7.9543182665280349E-2</c:v>
                </c:pt>
                <c:pt idx="77">
                  <c:v>8.0033552594503343E-2</c:v>
                </c:pt>
                <c:pt idx="78">
                  <c:v>8.0487529034062422E-2</c:v>
                </c:pt>
                <c:pt idx="79">
                  <c:v>8.0905108520324343E-2</c:v>
                </c:pt>
                <c:pt idx="80">
                  <c:v>8.1286295697233391E-2</c:v>
                </c:pt>
                <c:pt idx="81">
                  <c:v>8.1631101359015079E-2</c:v>
                </c:pt>
                <c:pt idx="82">
                  <c:v>8.1939540661425753E-2</c:v>
                </c:pt>
                <c:pt idx="83">
                  <c:v>8.2211631502954713E-2</c:v>
                </c:pt>
                <c:pt idx="84">
                  <c:v>8.2447393076803099E-2</c:v>
                </c:pt>
                <c:pt idx="85">
                  <c:v>8.2646844594009672E-2</c:v>
                </c:pt>
                <c:pt idx="86">
                  <c:v>8.2810004177760743E-2</c:v>
                </c:pt>
                <c:pt idx="87">
                  <c:v>8.2936887928694691E-2</c:v>
                </c:pt>
                <c:pt idx="88">
                  <c:v>8.3027509160878948E-2</c:v>
                </c:pt>
                <c:pt idx="89">
                  <c:v>8.3081877808084764E-2</c:v>
                </c:pt>
                <c:pt idx="90">
                  <c:v>8.3100000000000007E-2</c:v>
                </c:pt>
                <c:pt idx="91">
                  <c:v>8.3081877808084764E-2</c:v>
                </c:pt>
                <c:pt idx="92">
                  <c:v>8.3027509160878948E-2</c:v>
                </c:pt>
                <c:pt idx="93">
                  <c:v>8.2936887928694691E-2</c:v>
                </c:pt>
                <c:pt idx="94">
                  <c:v>8.2810004177760743E-2</c:v>
                </c:pt>
                <c:pt idx="95">
                  <c:v>8.26468445940097E-2</c:v>
                </c:pt>
                <c:pt idx="96">
                  <c:v>8.2447393076803099E-2</c:v>
                </c:pt>
                <c:pt idx="97">
                  <c:v>8.2211631502954713E-2</c:v>
                </c:pt>
                <c:pt idx="98">
                  <c:v>8.1939540661425753E-2</c:v>
                </c:pt>
                <c:pt idx="99">
                  <c:v>8.1631101359015079E-2</c:v>
                </c:pt>
                <c:pt idx="100">
                  <c:v>8.1286295697233391E-2</c:v>
                </c:pt>
                <c:pt idx="101">
                  <c:v>8.0905108520324343E-2</c:v>
                </c:pt>
                <c:pt idx="102">
                  <c:v>8.0487529034062422E-2</c:v>
                </c:pt>
                <c:pt idx="103">
                  <c:v>8.0033552594503343E-2</c:v>
                </c:pt>
                <c:pt idx="104">
                  <c:v>7.9543182665280349E-2</c:v>
                </c:pt>
                <c:pt idx="105">
                  <c:v>7.9016432941315662E-2</c:v>
                </c:pt>
                <c:pt idx="106">
                  <c:v>7.8453329635944868E-2</c:v>
                </c:pt>
                <c:pt idx="107">
                  <c:v>7.7853913927426577E-2</c:v>
                </c:pt>
                <c:pt idx="108">
                  <c:v>7.7218244559625893E-2</c:v>
                </c:pt>
                <c:pt idx="109">
                  <c:v>7.6546400590320723E-2</c:v>
                </c:pt>
                <c:pt idx="110">
                  <c:v>7.583848427908213E-2</c:v>
                </c:pt>
                <c:pt idx="111">
                  <c:v>7.5094624105038671E-2</c:v>
                </c:pt>
                <c:pt idx="112">
                  <c:v>7.4314977903052193E-2</c:v>
                </c:pt>
                <c:pt idx="113">
                  <c:v>7.3499736104931546E-2</c:v>
                </c:pt>
                <c:pt idx="114">
                  <c:v>7.2649125070308074E-2</c:v>
                </c:pt>
                <c:pt idx="115">
                  <c:v>7.1763410489719043E-2</c:v>
                </c:pt>
                <c:pt idx="116">
                  <c:v>7.0842900840323741E-2</c:v>
                </c:pt>
                <c:pt idx="117">
                  <c:v>6.9887950872545818E-2</c:v>
                </c:pt>
                <c:pt idx="118">
                  <c:v>6.8898965103837834E-2</c:v>
                </c:pt>
                <c:pt idx="119">
                  <c:v>6.7876401293741978E-2</c:v>
                </c:pt>
                <c:pt idx="120">
                  <c:v>6.682077387252261E-2</c:v>
                </c:pt>
                <c:pt idx="121">
                  <c:v>6.5732657293925967E-2</c:v>
                </c:pt>
                <c:pt idx="122">
                  <c:v>6.4612689281126318E-2</c:v>
                </c:pt>
                <c:pt idx="123">
                  <c:v>6.3461573933701942E-2</c:v>
                </c:pt>
                <c:pt idx="124">
                  <c:v>6.2280084662600238E-2</c:v>
                </c:pt>
                <c:pt idx="125">
                  <c:v>6.1069066919538312E-2</c:v>
                </c:pt>
                <c:pt idx="126">
                  <c:v>5.9829440687197699E-2</c:v>
                </c:pt>
                <c:pt idx="127">
                  <c:v>5.856220269693227E-2</c:v>
                </c:pt>
                <c:pt idx="128">
                  <c:v>5.726842834155399E-2</c:v>
                </c:pt>
                <c:pt idx="129">
                  <c:v>5.5949273252101361E-2</c:v>
                </c:pt>
                <c:pt idx="130">
                  <c:v>5.4605974509342264E-2</c:v>
                </c:pt>
                <c:pt idx="131">
                  <c:v>5.3239851463104004E-2</c:v>
                </c:pt>
                <c:pt idx="132">
                  <c:v>5.1852306135345222E-2</c:v>
                </c:pt>
                <c:pt idx="133">
                  <c:v>5.0444823186151483E-2</c:v>
                </c:pt>
                <c:pt idx="134">
                  <c:v>4.9018969425504488E-2</c:v>
                </c:pt>
                <c:pt idx="135">
                  <c:v>4.7576392857693189E-2</c:v>
                </c:pt>
                <c:pt idx="136">
                  <c:v>4.6118821249526654E-2</c:v>
                </c:pt>
                <c:pt idx="137">
                  <c:v>4.4648060218014651E-2</c:v>
                </c:pt>
                <c:pt idx="138">
                  <c:v>4.3165990837803231E-2</c:v>
                </c:pt>
                <c:pt idx="139">
                  <c:v>4.1674566773322541E-2</c:v>
                </c:pt>
                <c:pt idx="140">
                  <c:v>4.0175810945220353E-2</c:v>
                </c:pt>
                <c:pt idx="141">
                  <c:v>3.8671811745145557E-2</c:v>
                </c:pt>
                <c:pt idx="142">
                  <c:v>3.7164718817221609E-2</c:v>
                </c:pt>
                <c:pt idx="143">
                  <c:v>3.5656738428539669E-2</c:v>
                </c:pt>
                <c:pt idx="144">
                  <c:v>3.4150128454639578E-2</c:v>
                </c:pt>
                <c:pt idx="145">
                  <c:v>3.2647193009175235E-2</c:v>
                </c:pt>
                <c:pt idx="146">
                  <c:v>3.1150276749737943E-2</c:v>
                </c:pt>
                <c:pt idx="147">
                  <c:v>2.9661758894102969E-2</c:v>
                </c:pt>
                <c:pt idx="148">
                  <c:v>2.8184046982953959E-2</c:v>
                </c:pt>
                <c:pt idx="149">
                  <c:v>2.6719570426418482E-2</c:v>
                </c:pt>
                <c:pt idx="150">
                  <c:v>2.5270773872522578E-2</c:v>
                </c:pt>
                <c:pt idx="151">
                  <c:v>2.3840110435962653E-2</c:v>
                </c:pt>
                <c:pt idx="152">
                  <c:v>2.2430034825418776E-2</c:v>
                </c:pt>
                <c:pt idx="153">
                  <c:v>2.1042996407041298E-2</c:v>
                </c:pt>
                <c:pt idx="154">
                  <c:v>1.9681432240761548E-2</c:v>
                </c:pt>
                <c:pt idx="155">
                  <c:v>1.8347760124767631E-2</c:v>
                </c:pt>
                <c:pt idx="156">
                  <c:v>1.7044371681886966E-2</c:v>
                </c:pt>
                <c:pt idx="157">
                  <c:v>1.5773625519788864E-2</c:v>
                </c:pt>
                <c:pt idx="158">
                  <c:v>1.4537840494910304E-2</c:v>
                </c:pt>
                <c:pt idx="159">
                  <c:v>1.3339289107867219E-2</c:v>
                </c:pt>
                <c:pt idx="160">
                  <c:v>1.2180191055895073E-2</c:v>
                </c:pt>
                <c:pt idx="161">
                  <c:v>1.1062706965602132E-2</c:v>
                </c:pt>
                <c:pt idx="162">
                  <c:v>9.9889323270677677E-3</c:v>
                </c:pt>
                <c:pt idx="163">
                  <c:v>8.960891648102598E-3</c:v>
                </c:pt>
                <c:pt idx="164">
                  <c:v>7.980532845345889E-3</c:v>
                </c:pt>
                <c:pt idx="165">
                  <c:v>7.0497218868288414E-3</c:v>
                </c:pt>
                <c:pt idx="166">
                  <c:v>6.1702376987035346E-3</c:v>
                </c:pt>
                <c:pt idx="167">
                  <c:v>5.3437673470425606E-3</c:v>
                </c:pt>
                <c:pt idx="168">
                  <c:v>4.5719015039622779E-3</c:v>
                </c:pt>
                <c:pt idx="169">
                  <c:v>3.8561302058243152E-3</c:v>
                </c:pt>
                <c:pt idx="170">
                  <c:v>3.1978389099243942E-3</c:v>
                </c:pt>
                <c:pt idx="171">
                  <c:v>2.5983048548878229E-3</c:v>
                </c:pt>
                <c:pt idx="172">
                  <c:v>2.0586937289514551E-3</c:v>
                </c:pt>
                <c:pt idx="173">
                  <c:v>1.5800566494194035E-3</c:v>
                </c:pt>
                <c:pt idx="174">
                  <c:v>1.1633274558238704E-3</c:v>
                </c:pt>
                <c:pt idx="175">
                  <c:v>8.0932031869521137E-4</c:v>
                </c:pt>
                <c:pt idx="176">
                  <c:v>5.1872766533625492E-4</c:v>
                </c:pt>
                <c:pt idx="177">
                  <c:v>2.9211842359117002E-4</c:v>
                </c:pt>
                <c:pt idx="178">
                  <c:v>1.2993658428755994E-4</c:v>
                </c:pt>
                <c:pt idx="179">
                  <c:v>3.2500082797926044E-5</c:v>
                </c:pt>
                <c:pt idx="180">
                  <c:v>0</c:v>
                </c:pt>
                <c:pt idx="181">
                  <c:v>3.2500082797926044E-5</c:v>
                </c:pt>
                <c:pt idx="182">
                  <c:v>1.2993658428755994E-4</c:v>
                </c:pt>
                <c:pt idx="183">
                  <c:v>2.9211842359117002E-4</c:v>
                </c:pt>
                <c:pt idx="184">
                  <c:v>5.1872766533625492E-4</c:v>
                </c:pt>
                <c:pt idx="185">
                  <c:v>8.0932031869518362E-4</c:v>
                </c:pt>
                <c:pt idx="186">
                  <c:v>1.1633274558238704E-3</c:v>
                </c:pt>
                <c:pt idx="187">
                  <c:v>1.5800566494194035E-3</c:v>
                </c:pt>
                <c:pt idx="188">
                  <c:v>2.0586937289514551E-3</c:v>
                </c:pt>
                <c:pt idx="189">
                  <c:v>2.5983048548878229E-3</c:v>
                </c:pt>
                <c:pt idx="190">
                  <c:v>3.197838909924422E-3</c:v>
                </c:pt>
                <c:pt idx="191">
                  <c:v>3.8561302058243152E-3</c:v>
                </c:pt>
                <c:pt idx="192">
                  <c:v>4.5719015039623057E-3</c:v>
                </c:pt>
                <c:pt idx="193">
                  <c:v>5.3437673470425606E-3</c:v>
                </c:pt>
                <c:pt idx="194">
                  <c:v>6.1702376987035068E-3</c:v>
                </c:pt>
                <c:pt idx="195">
                  <c:v>7.0497218868288136E-3</c:v>
                </c:pt>
                <c:pt idx="196">
                  <c:v>7.9805328453458613E-3</c:v>
                </c:pt>
                <c:pt idx="197">
                  <c:v>8.960891648102598E-3</c:v>
                </c:pt>
                <c:pt idx="198">
                  <c:v>9.9889323270677677E-3</c:v>
                </c:pt>
                <c:pt idx="199">
                  <c:v>1.1062706965602159E-2</c:v>
                </c:pt>
                <c:pt idx="200">
                  <c:v>1.2180191055895045E-2</c:v>
                </c:pt>
                <c:pt idx="201">
                  <c:v>1.3339289107867219E-2</c:v>
                </c:pt>
                <c:pt idx="202">
                  <c:v>1.4537840494910276E-2</c:v>
                </c:pt>
                <c:pt idx="203">
                  <c:v>1.5773625519788864E-2</c:v>
                </c:pt>
                <c:pt idx="204">
                  <c:v>1.7044371681886938E-2</c:v>
                </c:pt>
                <c:pt idx="205">
                  <c:v>1.8347760124767631E-2</c:v>
                </c:pt>
                <c:pt idx="206">
                  <c:v>1.9681432240761548E-2</c:v>
                </c:pt>
                <c:pt idx="207">
                  <c:v>2.104299640704127E-2</c:v>
                </c:pt>
                <c:pt idx="208">
                  <c:v>2.2430034825418776E-2</c:v>
                </c:pt>
                <c:pt idx="209">
                  <c:v>2.3840110435962653E-2</c:v>
                </c:pt>
                <c:pt idx="210">
                  <c:v>2.5270773872522606E-2</c:v>
                </c:pt>
                <c:pt idx="211">
                  <c:v>2.6719570426418454E-2</c:v>
                </c:pt>
                <c:pt idx="212">
                  <c:v>2.8184046982953931E-2</c:v>
                </c:pt>
                <c:pt idx="213">
                  <c:v>2.9661758894102941E-2</c:v>
                </c:pt>
                <c:pt idx="214">
                  <c:v>3.1150276749737915E-2</c:v>
                </c:pt>
                <c:pt idx="215">
                  <c:v>3.2647193009175263E-2</c:v>
                </c:pt>
                <c:pt idx="216">
                  <c:v>3.4150128454639578E-2</c:v>
                </c:pt>
                <c:pt idx="217">
                  <c:v>3.5656738428539669E-2</c:v>
                </c:pt>
                <c:pt idx="218">
                  <c:v>3.7164718817221581E-2</c:v>
                </c:pt>
                <c:pt idx="219">
                  <c:v>3.8671811745145585E-2</c:v>
                </c:pt>
                <c:pt idx="220">
                  <c:v>4.0175810945220353E-2</c:v>
                </c:pt>
                <c:pt idx="221">
                  <c:v>4.1674566773322513E-2</c:v>
                </c:pt>
                <c:pt idx="222">
                  <c:v>4.3165990837803231E-2</c:v>
                </c:pt>
                <c:pt idx="223">
                  <c:v>4.4648060218014624E-2</c:v>
                </c:pt>
                <c:pt idx="224">
                  <c:v>4.6118821249526681E-2</c:v>
                </c:pt>
                <c:pt idx="225">
                  <c:v>4.7576392857693162E-2</c:v>
                </c:pt>
                <c:pt idx="226">
                  <c:v>4.9018969425504516E-2</c:v>
                </c:pt>
                <c:pt idx="227">
                  <c:v>5.0444823186151455E-2</c:v>
                </c:pt>
                <c:pt idx="228">
                  <c:v>5.1852306135345222E-2</c:v>
                </c:pt>
                <c:pt idx="229">
                  <c:v>5.3239851463103977E-2</c:v>
                </c:pt>
                <c:pt idx="230">
                  <c:v>5.4605974509342237E-2</c:v>
                </c:pt>
                <c:pt idx="231">
                  <c:v>5.5949273252101334E-2</c:v>
                </c:pt>
                <c:pt idx="232">
                  <c:v>5.7268428341554017E-2</c:v>
                </c:pt>
                <c:pt idx="233">
                  <c:v>5.8562202696932297E-2</c:v>
                </c:pt>
                <c:pt idx="234">
                  <c:v>5.9829440687197699E-2</c:v>
                </c:pt>
                <c:pt idx="235">
                  <c:v>6.1069066919538284E-2</c:v>
                </c:pt>
                <c:pt idx="236">
                  <c:v>6.2280084662600238E-2</c:v>
                </c:pt>
                <c:pt idx="237">
                  <c:v>6.3461573933701942E-2</c:v>
                </c:pt>
                <c:pt idx="238">
                  <c:v>6.461268928112629E-2</c:v>
                </c:pt>
                <c:pt idx="239">
                  <c:v>6.5732657293925967E-2</c:v>
                </c:pt>
                <c:pt idx="240">
                  <c:v>6.6820773872522554E-2</c:v>
                </c:pt>
                <c:pt idx="241">
                  <c:v>6.7876401293741978E-2</c:v>
                </c:pt>
                <c:pt idx="242">
                  <c:v>6.8898965103837861E-2</c:v>
                </c:pt>
                <c:pt idx="243">
                  <c:v>6.988795087254579E-2</c:v>
                </c:pt>
                <c:pt idx="244">
                  <c:v>7.0842900840323714E-2</c:v>
                </c:pt>
                <c:pt idx="245">
                  <c:v>7.1763410489719071E-2</c:v>
                </c:pt>
                <c:pt idx="246">
                  <c:v>7.2649125070308074E-2</c:v>
                </c:pt>
                <c:pt idx="247">
                  <c:v>7.3499736104931546E-2</c:v>
                </c:pt>
                <c:pt idx="248">
                  <c:v>7.4314977903052193E-2</c:v>
                </c:pt>
                <c:pt idx="249">
                  <c:v>7.5094624105038643E-2</c:v>
                </c:pt>
                <c:pt idx="250">
                  <c:v>7.5838484279082158E-2</c:v>
                </c:pt>
                <c:pt idx="251">
                  <c:v>7.6546400590320723E-2</c:v>
                </c:pt>
                <c:pt idx="252">
                  <c:v>7.7218244559625865E-2</c:v>
                </c:pt>
                <c:pt idx="253">
                  <c:v>7.7853913927426521E-2</c:v>
                </c:pt>
                <c:pt idx="254">
                  <c:v>7.8453329635944868E-2</c:v>
                </c:pt>
                <c:pt idx="255">
                  <c:v>7.901643294131569E-2</c:v>
                </c:pt>
                <c:pt idx="256">
                  <c:v>7.9543182665280349E-2</c:v>
                </c:pt>
                <c:pt idx="257">
                  <c:v>8.0033552594503343E-2</c:v>
                </c:pt>
                <c:pt idx="258">
                  <c:v>8.0487529034062422E-2</c:v>
                </c:pt>
                <c:pt idx="259">
                  <c:v>8.0905108520324343E-2</c:v>
                </c:pt>
                <c:pt idx="260">
                  <c:v>8.1286295697233391E-2</c:v>
                </c:pt>
                <c:pt idx="261">
                  <c:v>8.1631101359015107E-2</c:v>
                </c:pt>
                <c:pt idx="262">
                  <c:v>8.1939540661425753E-2</c:v>
                </c:pt>
                <c:pt idx="263">
                  <c:v>8.2211631502954713E-2</c:v>
                </c:pt>
                <c:pt idx="264">
                  <c:v>8.2447393076803099E-2</c:v>
                </c:pt>
                <c:pt idx="265">
                  <c:v>8.26468445940097E-2</c:v>
                </c:pt>
                <c:pt idx="266">
                  <c:v>8.2810004177760743E-2</c:v>
                </c:pt>
                <c:pt idx="267">
                  <c:v>8.2936887928694719E-2</c:v>
                </c:pt>
                <c:pt idx="268">
                  <c:v>8.3027509160878976E-2</c:v>
                </c:pt>
                <c:pt idx="269">
                  <c:v>8.3081877808084764E-2</c:v>
                </c:pt>
                <c:pt idx="270">
                  <c:v>8.3100000000000007E-2</c:v>
                </c:pt>
                <c:pt idx="271">
                  <c:v>8.3081877808084764E-2</c:v>
                </c:pt>
                <c:pt idx="272">
                  <c:v>8.3027509160878948E-2</c:v>
                </c:pt>
                <c:pt idx="273">
                  <c:v>8.2936887928694691E-2</c:v>
                </c:pt>
                <c:pt idx="274">
                  <c:v>8.2810004177760743E-2</c:v>
                </c:pt>
                <c:pt idx="275">
                  <c:v>8.2646844594009672E-2</c:v>
                </c:pt>
                <c:pt idx="276">
                  <c:v>8.2447393076803099E-2</c:v>
                </c:pt>
                <c:pt idx="277">
                  <c:v>8.2211631502954713E-2</c:v>
                </c:pt>
                <c:pt idx="278">
                  <c:v>8.1939540661425753E-2</c:v>
                </c:pt>
                <c:pt idx="279">
                  <c:v>8.1631101359015079E-2</c:v>
                </c:pt>
                <c:pt idx="280">
                  <c:v>8.1286295697233391E-2</c:v>
                </c:pt>
                <c:pt idx="281">
                  <c:v>8.0905108520324343E-2</c:v>
                </c:pt>
                <c:pt idx="282">
                  <c:v>8.0487529034062422E-2</c:v>
                </c:pt>
                <c:pt idx="283">
                  <c:v>8.0033552594503343E-2</c:v>
                </c:pt>
                <c:pt idx="284">
                  <c:v>7.9543182665280349E-2</c:v>
                </c:pt>
                <c:pt idx="285">
                  <c:v>7.901643294131569E-2</c:v>
                </c:pt>
                <c:pt idx="286">
                  <c:v>7.8453329635944896E-2</c:v>
                </c:pt>
                <c:pt idx="287">
                  <c:v>7.7853913927426577E-2</c:v>
                </c:pt>
                <c:pt idx="288">
                  <c:v>7.7218244559625893E-2</c:v>
                </c:pt>
                <c:pt idx="289">
                  <c:v>7.6546400590320723E-2</c:v>
                </c:pt>
                <c:pt idx="290">
                  <c:v>7.5838484279082102E-2</c:v>
                </c:pt>
                <c:pt idx="291">
                  <c:v>7.5094624105038643E-2</c:v>
                </c:pt>
                <c:pt idx="292">
                  <c:v>7.4314977903052193E-2</c:v>
                </c:pt>
                <c:pt idx="293">
                  <c:v>7.3499736104931573E-2</c:v>
                </c:pt>
                <c:pt idx="294">
                  <c:v>7.2649125070308074E-2</c:v>
                </c:pt>
                <c:pt idx="295">
                  <c:v>7.1763410489719043E-2</c:v>
                </c:pt>
                <c:pt idx="296">
                  <c:v>7.0842900840323741E-2</c:v>
                </c:pt>
                <c:pt idx="297">
                  <c:v>6.9887950872545818E-2</c:v>
                </c:pt>
                <c:pt idx="298">
                  <c:v>6.8898965103837861E-2</c:v>
                </c:pt>
                <c:pt idx="299">
                  <c:v>6.787640129374195E-2</c:v>
                </c:pt>
                <c:pt idx="300">
                  <c:v>6.6820773872522582E-2</c:v>
                </c:pt>
                <c:pt idx="301">
                  <c:v>6.5732657293925995E-2</c:v>
                </c:pt>
                <c:pt idx="302">
                  <c:v>6.4612689281126318E-2</c:v>
                </c:pt>
                <c:pt idx="303">
                  <c:v>6.346157393370197E-2</c:v>
                </c:pt>
                <c:pt idx="304">
                  <c:v>6.228008466260021E-2</c:v>
                </c:pt>
                <c:pt idx="305">
                  <c:v>6.1069066919538312E-2</c:v>
                </c:pt>
                <c:pt idx="306">
                  <c:v>5.9829440687197727E-2</c:v>
                </c:pt>
                <c:pt idx="307">
                  <c:v>5.8562202696932325E-2</c:v>
                </c:pt>
                <c:pt idx="308">
                  <c:v>5.7268428341553962E-2</c:v>
                </c:pt>
                <c:pt idx="309">
                  <c:v>5.5949273252101389E-2</c:v>
                </c:pt>
                <c:pt idx="310">
                  <c:v>5.4605974509342264E-2</c:v>
                </c:pt>
                <c:pt idx="311">
                  <c:v>5.3239851463104004E-2</c:v>
                </c:pt>
                <c:pt idx="312">
                  <c:v>5.185230613534525E-2</c:v>
                </c:pt>
                <c:pt idx="313">
                  <c:v>5.0444823186151427E-2</c:v>
                </c:pt>
                <c:pt idx="314">
                  <c:v>4.9018969425504488E-2</c:v>
                </c:pt>
                <c:pt idx="315">
                  <c:v>4.7576392857693217E-2</c:v>
                </c:pt>
                <c:pt idx="316">
                  <c:v>4.6118821249526709E-2</c:v>
                </c:pt>
                <c:pt idx="317">
                  <c:v>4.4648060218014624E-2</c:v>
                </c:pt>
                <c:pt idx="318">
                  <c:v>4.3165990837803203E-2</c:v>
                </c:pt>
                <c:pt idx="319">
                  <c:v>4.1674566773322569E-2</c:v>
                </c:pt>
                <c:pt idx="320">
                  <c:v>4.017581094522038E-2</c:v>
                </c:pt>
                <c:pt idx="321">
                  <c:v>3.867181174514564E-2</c:v>
                </c:pt>
                <c:pt idx="322">
                  <c:v>3.7164718817221581E-2</c:v>
                </c:pt>
                <c:pt idx="323">
                  <c:v>3.5656738428539669E-2</c:v>
                </c:pt>
                <c:pt idx="324">
                  <c:v>3.4150128454639606E-2</c:v>
                </c:pt>
                <c:pt idx="325">
                  <c:v>3.2647193009175263E-2</c:v>
                </c:pt>
                <c:pt idx="326">
                  <c:v>3.1150276749737915E-2</c:v>
                </c:pt>
                <c:pt idx="327">
                  <c:v>2.9661758894102941E-2</c:v>
                </c:pt>
                <c:pt idx="328">
                  <c:v>2.8184046982953959E-2</c:v>
                </c:pt>
                <c:pt idx="329">
                  <c:v>2.6719570426418482E-2</c:v>
                </c:pt>
                <c:pt idx="330">
                  <c:v>2.5270773872522634E-2</c:v>
                </c:pt>
                <c:pt idx="331">
                  <c:v>2.3840110435962625E-2</c:v>
                </c:pt>
                <c:pt idx="332">
                  <c:v>2.2430034825418776E-2</c:v>
                </c:pt>
                <c:pt idx="333">
                  <c:v>2.1042996407041298E-2</c:v>
                </c:pt>
                <c:pt idx="334">
                  <c:v>1.9681432240761576E-2</c:v>
                </c:pt>
                <c:pt idx="335">
                  <c:v>1.8347760124767631E-2</c:v>
                </c:pt>
                <c:pt idx="336">
                  <c:v>1.7044371681886938E-2</c:v>
                </c:pt>
                <c:pt idx="337">
                  <c:v>1.5773625519788892E-2</c:v>
                </c:pt>
                <c:pt idx="338">
                  <c:v>1.4537840494910304E-2</c:v>
                </c:pt>
                <c:pt idx="339">
                  <c:v>1.3339289107867247E-2</c:v>
                </c:pt>
                <c:pt idx="340">
                  <c:v>1.2180191055895045E-2</c:v>
                </c:pt>
                <c:pt idx="341">
                  <c:v>1.1062706965602132E-2</c:v>
                </c:pt>
                <c:pt idx="342">
                  <c:v>9.9889323270677677E-3</c:v>
                </c:pt>
                <c:pt idx="343">
                  <c:v>8.9608916481026257E-3</c:v>
                </c:pt>
                <c:pt idx="344">
                  <c:v>7.9805328453458613E-3</c:v>
                </c:pt>
                <c:pt idx="345">
                  <c:v>7.0497218868288136E-3</c:v>
                </c:pt>
                <c:pt idx="346">
                  <c:v>6.1702376987035346E-3</c:v>
                </c:pt>
                <c:pt idx="347">
                  <c:v>5.3437673470425606E-3</c:v>
                </c:pt>
                <c:pt idx="348">
                  <c:v>4.5719015039623057E-3</c:v>
                </c:pt>
                <c:pt idx="349">
                  <c:v>3.8561302058243152E-3</c:v>
                </c:pt>
                <c:pt idx="350">
                  <c:v>3.197838909924422E-3</c:v>
                </c:pt>
                <c:pt idx="351">
                  <c:v>2.5983048548878507E-3</c:v>
                </c:pt>
                <c:pt idx="352">
                  <c:v>2.0586937289514828E-3</c:v>
                </c:pt>
                <c:pt idx="353">
                  <c:v>1.5800566494194035E-3</c:v>
                </c:pt>
                <c:pt idx="354">
                  <c:v>1.1633274558238427E-3</c:v>
                </c:pt>
                <c:pt idx="355">
                  <c:v>8.0932031869521137E-4</c:v>
                </c:pt>
                <c:pt idx="356">
                  <c:v>5.1872766533625492E-4</c:v>
                </c:pt>
                <c:pt idx="357">
                  <c:v>2.9211842359119777E-4</c:v>
                </c:pt>
                <c:pt idx="358">
                  <c:v>1.2993658428755994E-4</c:v>
                </c:pt>
                <c:pt idx="359">
                  <c:v>3.2500082797926044E-5</c:v>
                </c:pt>
                <c:pt idx="360">
                  <c:v>0</c:v>
                </c:pt>
              </c:numCache>
            </c:numRef>
          </c:yVal>
          <c:smooth val="0"/>
          <c:extLst>
            <c:ext xmlns:c16="http://schemas.microsoft.com/office/drawing/2014/chart" uri="{C3380CC4-5D6E-409C-BE32-E72D297353CC}">
              <c16:uniqueId val="{00000000-55A6-433F-A502-ABEB53CA5A24}"/>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Velocity</c:v>
          </c:tx>
          <c:spPr>
            <a:ln w="34925" cap="rnd">
              <a:solidFill>
                <a:schemeClr val="accent2"/>
              </a:solidFill>
              <a:round/>
            </a:ln>
            <a:effectLst>
              <a:outerShdw blurRad="40000" dist="23000" dir="5400000" rotWithShape="0">
                <a:srgbClr val="000000">
                  <a:alpha val="35000"/>
                </a:srgbClr>
              </a:outerShdw>
            </a:effectLst>
          </c:spPr>
          <c:marker>
            <c:symbol val="none"/>
          </c:marker>
          <c:xVal>
            <c:numRef>
              <c:f>'crank and pistion Calculations'!$H$3:$H$363</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xVal>
          <c:yVal>
            <c:numRef>
              <c:f>'crank and pistion Calculations'!$L$3:$L$363</c:f>
              <c:numCache>
                <c:formatCode>0.000</c:formatCode>
                <c:ptCount val="361"/>
                <c:pt idx="0">
                  <c:v>3.9000099357511259E-4</c:v>
                </c:pt>
                <c:pt idx="1">
                  <c:v>7.7961950572535965E-4</c:v>
                </c:pt>
                <c:pt idx="2">
                  <c:v>1.5577100447594638E-3</c:v>
                </c:pt>
                <c:pt idx="3">
                  <c:v>2.3327464862921694E-3</c:v>
                </c:pt>
                <c:pt idx="4">
                  <c:v>3.1032113706240816E-3</c:v>
                </c:pt>
                <c:pt idx="5">
                  <c:v>3.8675987429255265E-3</c:v>
                </c:pt>
                <c:pt idx="6">
                  <c:v>4.6244179843453193E-3</c:v>
                </c:pt>
                <c:pt idx="7">
                  <c:v>5.3721976387656745E-3</c:v>
                </c:pt>
                <c:pt idx="8">
                  <c:v>6.1094892328105166E-3</c:v>
                </c:pt>
                <c:pt idx="9">
                  <c:v>6.8348710858376349E-3</c:v>
                </c:pt>
                <c:pt idx="10">
                  <c:v>7.5469521056189537E-3</c:v>
                </c:pt>
                <c:pt idx="11">
                  <c:v>8.2443755642274685E-3</c:v>
                </c:pt>
                <c:pt idx="12">
                  <c:v>8.9258228473094725E-3</c:v>
                </c:pt>
                <c:pt idx="13">
                  <c:v>9.5900171684473734E-3</c:v>
                </c:pt>
                <c:pt idx="14">
                  <c:v>1.0235727238717518E-2</c:v>
                </c:pt>
                <c:pt idx="15">
                  <c:v>1.0861770879854127E-2</c:v>
                </c:pt>
                <c:pt idx="16">
                  <c:v>1.1467018567642706E-2</c:v>
                </c:pt>
                <c:pt idx="17">
                  <c:v>1.205039689033127E-2</c:v>
                </c:pt>
                <c:pt idx="18">
                  <c:v>1.2610891904997201E-2</c:v>
                </c:pt>
                <c:pt idx="19">
                  <c:v>1.3147552372963833E-2</c:v>
                </c:pt>
                <c:pt idx="20">
                  <c:v>1.3659492853590529E-2</c:v>
                </c:pt>
                <c:pt idx="21">
                  <c:v>1.4145896634091215E-2</c:v>
                </c:pt>
                <c:pt idx="22">
                  <c:v>1.4606018471529871E-2</c:v>
                </c:pt>
                <c:pt idx="23">
                  <c:v>1.5039187121859976E-2</c:v>
                </c:pt>
                <c:pt idx="24">
                  <c:v>1.5444807629872603E-2</c:v>
                </c:pt>
                <c:pt idx="25">
                  <c:v>1.5822363353247659E-2</c:v>
                </c:pt>
                <c:pt idx="26">
                  <c:v>1.6171417693641998E-2</c:v>
                </c:pt>
                <c:pt idx="27">
                  <c:v>1.6491615507943369E-2</c:v>
                </c:pt>
                <c:pt idx="28">
                  <c:v>1.6782684173528132E-2</c:v>
                </c:pt>
                <c:pt idx="29">
                  <c:v>1.7044434282622811E-2</c:v>
                </c:pt>
                <c:pt idx="30">
                  <c:v>1.727675994273481E-2</c:v>
                </c:pt>
                <c:pt idx="31">
                  <c:v>1.7479638662588282E-2</c:v>
                </c:pt>
                <c:pt idx="32">
                  <c:v>1.765313080610692E-2</c:v>
                </c:pt>
                <c:pt idx="33">
                  <c:v>1.7797378600703906E-2</c:v>
                </c:pt>
                <c:pt idx="34">
                  <c:v>1.7912604690433764E-2</c:v>
                </c:pt>
                <c:pt idx="35">
                  <c:v>1.7999110229409809E-2</c:v>
                </c:pt>
                <c:pt idx="36">
                  <c:v>1.8057272516186607E-2</c:v>
                </c:pt>
                <c:pt idx="37">
                  <c:v>1.8087542175492188E-2</c:v>
                </c:pt>
                <c:pt idx="38">
                  <c:v>1.8090439899635324E-2</c:v>
                </c:pt>
                <c:pt idx="39">
                  <c:v>1.8066552767992461E-2</c:v>
                </c:pt>
                <c:pt idx="40">
                  <c:v>1.8016530169061906E-2</c:v>
                </c:pt>
                <c:pt idx="41">
                  <c:v>1.7941079355497269E-2</c:v>
                </c:pt>
                <c:pt idx="42">
                  <c:v>1.7840960668152661E-2</c:v>
                </c:pt>
                <c:pt idx="43">
                  <c:v>1.7716982470340703E-2</c:v>
                </c:pt>
                <c:pt idx="44">
                  <c:v>1.7569995838071058E-2</c:v>
                </c:pt>
                <c:pt idx="45">
                  <c:v>1.7400889055866842E-2</c:v>
                </c:pt>
                <c:pt idx="46">
                  <c:v>1.7210581970749761E-2</c:v>
                </c:pt>
                <c:pt idx="47">
                  <c:v>1.7000020259044402E-2</c:v>
                </c:pt>
                <c:pt idx="48">
                  <c:v>1.6770169661715129E-2</c:v>
                </c:pt>
                <c:pt idx="49">
                  <c:v>1.6522010243982251E-2</c:v>
                </c:pt>
                <c:pt idx="50">
                  <c:v>1.6256530733984476E-2</c:v>
                </c:pt>
                <c:pt idx="51">
                  <c:v>1.5974722993270352E-2</c:v>
                </c:pt>
                <c:pt idx="52">
                  <c:v>1.5677576668985449E-2</c:v>
                </c:pt>
                <c:pt idx="53">
                  <c:v>1.5366074073862257E-2</c:v>
                </c:pt>
                <c:pt idx="54">
                  <c:v>1.5041185335636087E-2</c:v>
                </c:pt>
                <c:pt idx="55">
                  <c:v>1.4703863852415231E-2</c:v>
                </c:pt>
                <c:pt idx="56">
                  <c:v>1.4355042084981782E-2</c:v>
                </c:pt>
                <c:pt idx="57">
                  <c:v>1.3995627711156313E-2</c:v>
                </c:pt>
                <c:pt idx="58">
                  <c:v>1.3626500161344313E-2</c:v>
                </c:pt>
                <c:pt idx="59">
                  <c:v>1.3248507548377753E-2</c:v>
                </c:pt>
                <c:pt idx="60">
                  <c:v>1.2862463998895901E-2</c:v>
                </c:pt>
                <c:pt idx="61">
                  <c:v>1.2469147387891509E-2</c:v>
                </c:pt>
                <c:pt idx="62">
                  <c:v>1.2069297472822869E-2</c:v>
                </c:pt>
                <c:pt idx="63">
                  <c:v>1.1663614418915448E-2</c:v>
                </c:pt>
                <c:pt idx="64">
                  <c:v>1.1252757703039519E-2</c:v>
                </c:pt>
                <c:pt idx="65">
                  <c:v>1.0837345379905994E-2</c:v>
                </c:pt>
                <c:pt idx="66">
                  <c:v>1.0417953691275017E-2</c:v>
                </c:pt>
                <c:pt idx="67">
                  <c:v>9.9951169964647146E-3</c:v>
                </c:pt>
                <c:pt idx="68">
                  <c:v>9.5693280006425852E-3</c:v>
                </c:pt>
                <c:pt idx="69">
                  <c:v>9.1410382561796233E-3</c:v>
                </c:pt>
                <c:pt idx="70">
                  <c:v>8.7106589116924833E-3</c:v>
                </c:pt>
                <c:pt idx="71">
                  <c:v>8.2785616832625752E-3</c:v>
                </c:pt>
                <c:pt idx="72">
                  <c:v>7.845080022635122E-3</c:v>
                </c:pt>
                <c:pt idx="73">
                  <c:v>7.4105104579138548E-3</c:v>
                </c:pt>
                <c:pt idx="74">
                  <c:v>6.975114083334677E-3</c:v>
                </c:pt>
                <c:pt idx="75">
                  <c:v>6.5391181760128814E-3</c:v>
                </c:pt>
                <c:pt idx="76">
                  <c:v>6.1027179191259218E-3</c:v>
                </c:pt>
                <c:pt idx="77">
                  <c:v>5.6660782126924372E-3</c:v>
                </c:pt>
                <c:pt idx="78">
                  <c:v>5.2293355549259957E-3</c:v>
                </c:pt>
                <c:pt idx="79">
                  <c:v>4.7925999790258134E-3</c:v>
                </c:pt>
                <c:pt idx="80">
                  <c:v>4.3559570321444196E-3</c:v>
                </c:pt>
                <c:pt idx="81">
                  <c:v>3.9194697851541727E-3</c:v>
                </c:pt>
                <c:pt idx="82">
                  <c:v>3.4831808636378025E-3</c:v>
                </c:pt>
                <c:pt idx="83">
                  <c:v>3.0471144922640803E-3</c:v>
                </c:pt>
                <c:pt idx="84">
                  <c:v>2.6112785463297539E-3</c:v>
                </c:pt>
                <c:pt idx="85">
                  <c:v>2.1756666057458629E-3</c:v>
                </c:pt>
                <c:pt idx="86">
                  <c:v>1.7402600081101172E-3</c:v>
                </c:pt>
                <c:pt idx="87">
                  <c:v>1.3050298987092313E-3</c:v>
                </c:pt>
                <c:pt idx="88">
                  <c:v>8.6993927634043677E-4</c:v>
                </c:pt>
                <c:pt idx="89">
                  <c:v>4.3494503472635282E-4</c:v>
                </c:pt>
                <c:pt idx="90">
                  <c:v>0</c:v>
                </c:pt>
                <c:pt idx="91">
                  <c:v>-4.3494503472635282E-4</c:v>
                </c:pt>
                <c:pt idx="92">
                  <c:v>-8.6993927634043677E-4</c:v>
                </c:pt>
                <c:pt idx="93">
                  <c:v>-1.3050298987092313E-3</c:v>
                </c:pt>
                <c:pt idx="94">
                  <c:v>-1.7402600081099506E-3</c:v>
                </c:pt>
                <c:pt idx="95">
                  <c:v>-2.1756666057458629E-3</c:v>
                </c:pt>
                <c:pt idx="96">
                  <c:v>-2.6112785463299204E-3</c:v>
                </c:pt>
                <c:pt idx="97">
                  <c:v>-3.0471144922640803E-3</c:v>
                </c:pt>
                <c:pt idx="98">
                  <c:v>-3.4831808636378025E-3</c:v>
                </c:pt>
                <c:pt idx="99">
                  <c:v>-3.9194697851541727E-3</c:v>
                </c:pt>
                <c:pt idx="100">
                  <c:v>-4.3559570321444196E-3</c:v>
                </c:pt>
                <c:pt idx="101">
                  <c:v>-4.7925999790258134E-3</c:v>
                </c:pt>
                <c:pt idx="102">
                  <c:v>-5.2293355549259957E-3</c:v>
                </c:pt>
                <c:pt idx="103">
                  <c:v>-5.6660782126924372E-3</c:v>
                </c:pt>
                <c:pt idx="104">
                  <c:v>-6.1027179191260883E-3</c:v>
                </c:pt>
                <c:pt idx="105">
                  <c:v>-6.5391181760128814E-3</c:v>
                </c:pt>
                <c:pt idx="106">
                  <c:v>-6.9751140833345104E-3</c:v>
                </c:pt>
                <c:pt idx="107">
                  <c:v>-7.4105104579138548E-3</c:v>
                </c:pt>
                <c:pt idx="108">
                  <c:v>-7.845080022635122E-3</c:v>
                </c:pt>
                <c:pt idx="109">
                  <c:v>-8.2785616832625752E-3</c:v>
                </c:pt>
                <c:pt idx="110">
                  <c:v>-8.710658911692315E-3</c:v>
                </c:pt>
                <c:pt idx="111">
                  <c:v>-9.1410382561796233E-3</c:v>
                </c:pt>
                <c:pt idx="112">
                  <c:v>-9.5693280006427517E-3</c:v>
                </c:pt>
                <c:pt idx="113">
                  <c:v>-9.9951169964647146E-3</c:v>
                </c:pt>
                <c:pt idx="114">
                  <c:v>-1.0417953691275017E-2</c:v>
                </c:pt>
                <c:pt idx="115">
                  <c:v>-1.0837345379905994E-2</c:v>
                </c:pt>
                <c:pt idx="116">
                  <c:v>-1.1252757703039351E-2</c:v>
                </c:pt>
                <c:pt idx="117">
                  <c:v>-1.1663614418915448E-2</c:v>
                </c:pt>
                <c:pt idx="118">
                  <c:v>-1.2069297472823037E-2</c:v>
                </c:pt>
                <c:pt idx="119">
                  <c:v>-1.2469147387891344E-2</c:v>
                </c:pt>
                <c:pt idx="120">
                  <c:v>-1.2862463998896068E-2</c:v>
                </c:pt>
                <c:pt idx="121">
                  <c:v>-1.3248507548377753E-2</c:v>
                </c:pt>
                <c:pt idx="122">
                  <c:v>-1.3626500161344146E-2</c:v>
                </c:pt>
                <c:pt idx="123">
                  <c:v>-1.3995627711156476E-2</c:v>
                </c:pt>
                <c:pt idx="124">
                  <c:v>-1.4355042084981782E-2</c:v>
                </c:pt>
                <c:pt idx="125">
                  <c:v>-1.4703863852415231E-2</c:v>
                </c:pt>
                <c:pt idx="126">
                  <c:v>-1.5041185335636255E-2</c:v>
                </c:pt>
                <c:pt idx="127">
                  <c:v>-1.5366074073862257E-2</c:v>
                </c:pt>
                <c:pt idx="128">
                  <c:v>-1.5677576668985449E-2</c:v>
                </c:pt>
                <c:pt idx="129">
                  <c:v>-1.5974722993270352E-2</c:v>
                </c:pt>
                <c:pt idx="130">
                  <c:v>-1.6256530733984143E-2</c:v>
                </c:pt>
                <c:pt idx="131">
                  <c:v>-1.6522010243982251E-2</c:v>
                </c:pt>
                <c:pt idx="132">
                  <c:v>-1.6770169661715129E-2</c:v>
                </c:pt>
                <c:pt idx="133">
                  <c:v>-1.7000020259044402E-2</c:v>
                </c:pt>
                <c:pt idx="134">
                  <c:v>-1.7210581970749761E-2</c:v>
                </c:pt>
                <c:pt idx="135">
                  <c:v>-1.7400889055867008E-2</c:v>
                </c:pt>
                <c:pt idx="136">
                  <c:v>-1.7569995838071228E-2</c:v>
                </c:pt>
                <c:pt idx="137">
                  <c:v>-1.7716982470340537E-2</c:v>
                </c:pt>
                <c:pt idx="138">
                  <c:v>-1.7840960668152661E-2</c:v>
                </c:pt>
                <c:pt idx="139">
                  <c:v>-1.7941079355497269E-2</c:v>
                </c:pt>
                <c:pt idx="140">
                  <c:v>-1.8016530169061906E-2</c:v>
                </c:pt>
                <c:pt idx="141">
                  <c:v>-1.8066552767992461E-2</c:v>
                </c:pt>
                <c:pt idx="142">
                  <c:v>-1.8090439899635324E-2</c:v>
                </c:pt>
                <c:pt idx="143">
                  <c:v>-1.8087542175492188E-2</c:v>
                </c:pt>
                <c:pt idx="144">
                  <c:v>-1.8057272516186607E-2</c:v>
                </c:pt>
                <c:pt idx="145">
                  <c:v>-1.7999110229409809E-2</c:v>
                </c:pt>
                <c:pt idx="146">
                  <c:v>-1.7912604690433598E-2</c:v>
                </c:pt>
                <c:pt idx="147">
                  <c:v>-1.7797378600703906E-2</c:v>
                </c:pt>
                <c:pt idx="148">
                  <c:v>-1.765313080610692E-2</c:v>
                </c:pt>
                <c:pt idx="149">
                  <c:v>-1.7479638662588282E-2</c:v>
                </c:pt>
                <c:pt idx="150">
                  <c:v>-1.7276759942734976E-2</c:v>
                </c:pt>
                <c:pt idx="151">
                  <c:v>-1.7044434282622811E-2</c:v>
                </c:pt>
                <c:pt idx="152">
                  <c:v>-1.6782684173528132E-2</c:v>
                </c:pt>
                <c:pt idx="153">
                  <c:v>-1.6491615507943369E-2</c:v>
                </c:pt>
                <c:pt idx="154">
                  <c:v>-1.6171417693641998E-2</c:v>
                </c:pt>
                <c:pt idx="155">
                  <c:v>-1.5822363353247493E-2</c:v>
                </c:pt>
                <c:pt idx="156">
                  <c:v>-1.5444807629872603E-2</c:v>
                </c:pt>
                <c:pt idx="157">
                  <c:v>-1.5039187121859976E-2</c:v>
                </c:pt>
                <c:pt idx="158">
                  <c:v>-1.4606018471529871E-2</c:v>
                </c:pt>
                <c:pt idx="159">
                  <c:v>-1.4145896634091383E-2</c:v>
                </c:pt>
                <c:pt idx="160">
                  <c:v>-1.3659492853590529E-2</c:v>
                </c:pt>
                <c:pt idx="161">
                  <c:v>-1.3147552372963833E-2</c:v>
                </c:pt>
                <c:pt idx="162">
                  <c:v>-1.2610891904997201E-2</c:v>
                </c:pt>
                <c:pt idx="163">
                  <c:v>-1.205039689033127E-2</c:v>
                </c:pt>
                <c:pt idx="164">
                  <c:v>-1.1467018567642541E-2</c:v>
                </c:pt>
                <c:pt idx="165">
                  <c:v>-1.0861770879854127E-2</c:v>
                </c:pt>
                <c:pt idx="166">
                  <c:v>-1.0235727238717685E-2</c:v>
                </c:pt>
                <c:pt idx="167">
                  <c:v>-9.5900171684475417E-3</c:v>
                </c:pt>
                <c:pt idx="168">
                  <c:v>-8.9258228473094725E-3</c:v>
                </c:pt>
                <c:pt idx="169">
                  <c:v>-8.244375564227302E-3</c:v>
                </c:pt>
                <c:pt idx="170">
                  <c:v>-7.5469521056189537E-3</c:v>
                </c:pt>
                <c:pt idx="171">
                  <c:v>-6.8348710858376349E-3</c:v>
                </c:pt>
                <c:pt idx="172">
                  <c:v>-6.1094892328105166E-3</c:v>
                </c:pt>
                <c:pt idx="173">
                  <c:v>-5.3721976387655079E-3</c:v>
                </c:pt>
                <c:pt idx="174">
                  <c:v>-4.6244179843451527E-3</c:v>
                </c:pt>
                <c:pt idx="175">
                  <c:v>-3.8675987429256926E-3</c:v>
                </c:pt>
                <c:pt idx="176">
                  <c:v>-3.1032113706242481E-3</c:v>
                </c:pt>
                <c:pt idx="177">
                  <c:v>-2.3327464862921694E-3</c:v>
                </c:pt>
                <c:pt idx="178">
                  <c:v>-1.5577100447594638E-3</c:v>
                </c:pt>
                <c:pt idx="179">
                  <c:v>-7.7961950572535965E-4</c:v>
                </c:pt>
                <c:pt idx="180">
                  <c:v>0</c:v>
                </c:pt>
                <c:pt idx="181">
                  <c:v>7.7961950572535965E-4</c:v>
                </c:pt>
                <c:pt idx="182">
                  <c:v>1.5577100447594638E-3</c:v>
                </c:pt>
                <c:pt idx="183">
                  <c:v>2.3327464862921694E-3</c:v>
                </c:pt>
                <c:pt idx="184">
                  <c:v>3.1032113706240816E-3</c:v>
                </c:pt>
                <c:pt idx="185">
                  <c:v>3.8675987429256926E-3</c:v>
                </c:pt>
                <c:pt idx="186">
                  <c:v>4.6244179843453193E-3</c:v>
                </c:pt>
                <c:pt idx="187">
                  <c:v>5.3721976387655079E-3</c:v>
                </c:pt>
                <c:pt idx="188">
                  <c:v>6.1094892328105166E-3</c:v>
                </c:pt>
                <c:pt idx="189">
                  <c:v>6.8348710858378006E-3</c:v>
                </c:pt>
                <c:pt idx="190">
                  <c:v>7.5469521056189537E-3</c:v>
                </c:pt>
                <c:pt idx="191">
                  <c:v>8.244375564227302E-3</c:v>
                </c:pt>
                <c:pt idx="192">
                  <c:v>8.9258228473094725E-3</c:v>
                </c:pt>
                <c:pt idx="193">
                  <c:v>9.5900171684472069E-3</c:v>
                </c:pt>
                <c:pt idx="194">
                  <c:v>1.0235727238717518E-2</c:v>
                </c:pt>
                <c:pt idx="195">
                  <c:v>1.0861770879854127E-2</c:v>
                </c:pt>
                <c:pt idx="196">
                  <c:v>1.1467018567642706E-2</c:v>
                </c:pt>
                <c:pt idx="197">
                  <c:v>1.205039689033144E-2</c:v>
                </c:pt>
                <c:pt idx="198">
                  <c:v>1.2610891904997368E-2</c:v>
                </c:pt>
                <c:pt idx="199">
                  <c:v>1.3147552372963668E-2</c:v>
                </c:pt>
                <c:pt idx="200">
                  <c:v>1.365949285359036E-2</c:v>
                </c:pt>
                <c:pt idx="201">
                  <c:v>1.4145896634091383E-2</c:v>
                </c:pt>
                <c:pt idx="202">
                  <c:v>1.4606018471529871E-2</c:v>
                </c:pt>
                <c:pt idx="203">
                  <c:v>1.5039187121859976E-2</c:v>
                </c:pt>
                <c:pt idx="204">
                  <c:v>1.5444807629872603E-2</c:v>
                </c:pt>
                <c:pt idx="205">
                  <c:v>1.5822363353247659E-2</c:v>
                </c:pt>
                <c:pt idx="206">
                  <c:v>1.6171417693641832E-2</c:v>
                </c:pt>
                <c:pt idx="207">
                  <c:v>1.6491615507943369E-2</c:v>
                </c:pt>
                <c:pt idx="208">
                  <c:v>1.6782684173528292E-2</c:v>
                </c:pt>
                <c:pt idx="209">
                  <c:v>1.7044434282622981E-2</c:v>
                </c:pt>
                <c:pt idx="210">
                  <c:v>1.727675994273481E-2</c:v>
                </c:pt>
                <c:pt idx="211">
                  <c:v>1.7479638662587949E-2</c:v>
                </c:pt>
                <c:pt idx="212">
                  <c:v>1.765313080610692E-2</c:v>
                </c:pt>
                <c:pt idx="213">
                  <c:v>1.7797378600703906E-2</c:v>
                </c:pt>
                <c:pt idx="214">
                  <c:v>1.7912604690433931E-2</c:v>
                </c:pt>
                <c:pt idx="215">
                  <c:v>1.7999110229409976E-2</c:v>
                </c:pt>
                <c:pt idx="216">
                  <c:v>1.805727251618644E-2</c:v>
                </c:pt>
                <c:pt idx="217">
                  <c:v>1.8087542175492025E-2</c:v>
                </c:pt>
                <c:pt idx="218">
                  <c:v>1.8090439899635491E-2</c:v>
                </c:pt>
                <c:pt idx="219">
                  <c:v>1.8066552767992627E-2</c:v>
                </c:pt>
                <c:pt idx="220">
                  <c:v>1.8016530169061573E-2</c:v>
                </c:pt>
                <c:pt idx="221">
                  <c:v>1.7941079355497269E-2</c:v>
                </c:pt>
                <c:pt idx="222">
                  <c:v>1.7840960668152661E-2</c:v>
                </c:pt>
                <c:pt idx="223">
                  <c:v>1.7716982470340703E-2</c:v>
                </c:pt>
                <c:pt idx="224">
                  <c:v>1.7569995838071228E-2</c:v>
                </c:pt>
                <c:pt idx="225">
                  <c:v>1.7400889055867008E-2</c:v>
                </c:pt>
                <c:pt idx="226">
                  <c:v>1.7210581970749761E-2</c:v>
                </c:pt>
                <c:pt idx="227">
                  <c:v>1.7000020259044235E-2</c:v>
                </c:pt>
                <c:pt idx="228">
                  <c:v>1.6770169661715129E-2</c:v>
                </c:pt>
                <c:pt idx="229">
                  <c:v>1.6522010243982092E-2</c:v>
                </c:pt>
                <c:pt idx="230">
                  <c:v>1.6256530733984143E-2</c:v>
                </c:pt>
                <c:pt idx="231">
                  <c:v>1.5974722993270688E-2</c:v>
                </c:pt>
                <c:pt idx="232">
                  <c:v>1.5677576668985782E-2</c:v>
                </c:pt>
                <c:pt idx="233">
                  <c:v>1.536607407386209E-2</c:v>
                </c:pt>
                <c:pt idx="234">
                  <c:v>1.5041185335635919E-2</c:v>
                </c:pt>
                <c:pt idx="235">
                  <c:v>1.4703863852415231E-2</c:v>
                </c:pt>
                <c:pt idx="236">
                  <c:v>1.435504208498195E-2</c:v>
                </c:pt>
                <c:pt idx="237">
                  <c:v>1.3995627711156313E-2</c:v>
                </c:pt>
                <c:pt idx="238">
                  <c:v>1.3626500161344146E-2</c:v>
                </c:pt>
                <c:pt idx="239">
                  <c:v>1.3248507548377586E-2</c:v>
                </c:pt>
                <c:pt idx="240">
                  <c:v>1.2862463998896068E-2</c:v>
                </c:pt>
                <c:pt idx="241">
                  <c:v>1.2469147387891842E-2</c:v>
                </c:pt>
                <c:pt idx="242">
                  <c:v>1.2069297472822869E-2</c:v>
                </c:pt>
                <c:pt idx="243">
                  <c:v>1.1663614418915114E-2</c:v>
                </c:pt>
                <c:pt idx="244">
                  <c:v>1.1252757703039684E-2</c:v>
                </c:pt>
                <c:pt idx="245">
                  <c:v>1.083734537990616E-2</c:v>
                </c:pt>
                <c:pt idx="246">
                  <c:v>1.041795369127485E-2</c:v>
                </c:pt>
                <c:pt idx="247">
                  <c:v>9.9951169964647146E-3</c:v>
                </c:pt>
                <c:pt idx="248">
                  <c:v>9.5693280006425852E-3</c:v>
                </c:pt>
                <c:pt idx="249">
                  <c:v>9.1410382561797898E-3</c:v>
                </c:pt>
                <c:pt idx="250">
                  <c:v>8.7106589116924833E-3</c:v>
                </c:pt>
                <c:pt idx="251">
                  <c:v>8.2785616832622422E-3</c:v>
                </c:pt>
                <c:pt idx="252">
                  <c:v>7.8450800226347855E-3</c:v>
                </c:pt>
                <c:pt idx="253">
                  <c:v>7.4105104579140213E-3</c:v>
                </c:pt>
                <c:pt idx="254">
                  <c:v>6.97511408333501E-3</c:v>
                </c:pt>
                <c:pt idx="255">
                  <c:v>6.5391181760128814E-3</c:v>
                </c:pt>
                <c:pt idx="256">
                  <c:v>6.1027179191259218E-3</c:v>
                </c:pt>
                <c:pt idx="257">
                  <c:v>5.6660782126924372E-3</c:v>
                </c:pt>
                <c:pt idx="258">
                  <c:v>5.2293355549259957E-3</c:v>
                </c:pt>
                <c:pt idx="259">
                  <c:v>4.7925999790258134E-3</c:v>
                </c:pt>
                <c:pt idx="260">
                  <c:v>4.3559570321445862E-3</c:v>
                </c:pt>
                <c:pt idx="261">
                  <c:v>3.9194697851541727E-3</c:v>
                </c:pt>
                <c:pt idx="262">
                  <c:v>3.483180863637636E-3</c:v>
                </c:pt>
                <c:pt idx="263">
                  <c:v>3.0471144922640803E-3</c:v>
                </c:pt>
                <c:pt idx="264">
                  <c:v>2.6112785463299204E-3</c:v>
                </c:pt>
                <c:pt idx="265">
                  <c:v>2.1756666057458629E-3</c:v>
                </c:pt>
                <c:pt idx="266">
                  <c:v>1.7402600081101172E-3</c:v>
                </c:pt>
                <c:pt idx="267">
                  <c:v>1.3050298987093978E-3</c:v>
                </c:pt>
                <c:pt idx="268">
                  <c:v>8.6993927634027013E-4</c:v>
                </c:pt>
                <c:pt idx="269">
                  <c:v>4.3494503472618629E-4</c:v>
                </c:pt>
                <c:pt idx="270">
                  <c:v>0</c:v>
                </c:pt>
                <c:pt idx="271">
                  <c:v>-4.3494503472635282E-4</c:v>
                </c:pt>
                <c:pt idx="272">
                  <c:v>-8.6993927634043677E-4</c:v>
                </c:pt>
                <c:pt idx="273">
                  <c:v>-1.3050298987092313E-3</c:v>
                </c:pt>
                <c:pt idx="274">
                  <c:v>-1.7402600081101172E-3</c:v>
                </c:pt>
                <c:pt idx="275">
                  <c:v>-2.1756666057458629E-3</c:v>
                </c:pt>
                <c:pt idx="276">
                  <c:v>-2.6112785463297539E-3</c:v>
                </c:pt>
                <c:pt idx="277">
                  <c:v>-3.0471144922640803E-3</c:v>
                </c:pt>
                <c:pt idx="278">
                  <c:v>-3.4831808636378025E-3</c:v>
                </c:pt>
                <c:pt idx="279">
                  <c:v>-3.9194697851541727E-3</c:v>
                </c:pt>
                <c:pt idx="280">
                  <c:v>-4.3559570321444196E-3</c:v>
                </c:pt>
                <c:pt idx="281">
                  <c:v>-4.7925999790258134E-3</c:v>
                </c:pt>
                <c:pt idx="282">
                  <c:v>-5.2293355549259957E-3</c:v>
                </c:pt>
                <c:pt idx="283">
                  <c:v>-5.6660782126924372E-3</c:v>
                </c:pt>
                <c:pt idx="284">
                  <c:v>-6.1027179191259218E-3</c:v>
                </c:pt>
                <c:pt idx="285">
                  <c:v>-6.5391181760127157E-3</c:v>
                </c:pt>
                <c:pt idx="286">
                  <c:v>-6.975114083334677E-3</c:v>
                </c:pt>
                <c:pt idx="287">
                  <c:v>-7.4105104579140213E-3</c:v>
                </c:pt>
                <c:pt idx="288">
                  <c:v>-7.845080022635122E-3</c:v>
                </c:pt>
                <c:pt idx="289">
                  <c:v>-8.2785616832627418E-3</c:v>
                </c:pt>
                <c:pt idx="290">
                  <c:v>-8.7106589116924833E-3</c:v>
                </c:pt>
                <c:pt idx="291">
                  <c:v>-9.1410382561794568E-3</c:v>
                </c:pt>
                <c:pt idx="292">
                  <c:v>-9.5693280006424186E-3</c:v>
                </c:pt>
                <c:pt idx="293">
                  <c:v>-9.9951169964647146E-3</c:v>
                </c:pt>
                <c:pt idx="294">
                  <c:v>-1.0417953691275184E-2</c:v>
                </c:pt>
                <c:pt idx="295">
                  <c:v>-1.0837345379905994E-2</c:v>
                </c:pt>
                <c:pt idx="296">
                  <c:v>-1.1252757703039351E-2</c:v>
                </c:pt>
                <c:pt idx="297">
                  <c:v>-1.1663614418915278E-2</c:v>
                </c:pt>
                <c:pt idx="298">
                  <c:v>-1.2069297472823206E-2</c:v>
                </c:pt>
                <c:pt idx="299">
                  <c:v>-1.2469147387891679E-2</c:v>
                </c:pt>
                <c:pt idx="300">
                  <c:v>-1.2862463998895735E-2</c:v>
                </c:pt>
                <c:pt idx="301">
                  <c:v>-1.3248507548377586E-2</c:v>
                </c:pt>
                <c:pt idx="302">
                  <c:v>-1.3626500161344146E-2</c:v>
                </c:pt>
                <c:pt idx="303">
                  <c:v>-1.3995627711156644E-2</c:v>
                </c:pt>
                <c:pt idx="304">
                  <c:v>-1.435504208498195E-2</c:v>
                </c:pt>
                <c:pt idx="305">
                  <c:v>-1.4703863852414898E-2</c:v>
                </c:pt>
                <c:pt idx="306">
                  <c:v>-1.5041185335635919E-2</c:v>
                </c:pt>
                <c:pt idx="307">
                  <c:v>-1.5366074073862588E-2</c:v>
                </c:pt>
                <c:pt idx="308">
                  <c:v>-1.5677576668985616E-2</c:v>
                </c:pt>
                <c:pt idx="309">
                  <c:v>-1.5974722993270185E-2</c:v>
                </c:pt>
                <c:pt idx="310">
                  <c:v>-1.6256530733984309E-2</c:v>
                </c:pt>
                <c:pt idx="311">
                  <c:v>-1.6522010243982092E-2</c:v>
                </c:pt>
                <c:pt idx="312">
                  <c:v>-1.6770169661715462E-2</c:v>
                </c:pt>
                <c:pt idx="313">
                  <c:v>-1.7000020259044568E-2</c:v>
                </c:pt>
                <c:pt idx="314">
                  <c:v>-1.7210581970749261E-2</c:v>
                </c:pt>
                <c:pt idx="315">
                  <c:v>-1.7400889055866675E-2</c:v>
                </c:pt>
                <c:pt idx="316">
                  <c:v>-1.7569995838071562E-2</c:v>
                </c:pt>
                <c:pt idx="317">
                  <c:v>-1.7716982470341036E-2</c:v>
                </c:pt>
                <c:pt idx="318">
                  <c:v>-1.7840960668152325E-2</c:v>
                </c:pt>
                <c:pt idx="319">
                  <c:v>-1.7941079355496936E-2</c:v>
                </c:pt>
                <c:pt idx="320">
                  <c:v>-1.8016530169061573E-2</c:v>
                </c:pt>
                <c:pt idx="321">
                  <c:v>-1.8066552767992794E-2</c:v>
                </c:pt>
                <c:pt idx="322">
                  <c:v>-1.8090439899635824E-2</c:v>
                </c:pt>
                <c:pt idx="323">
                  <c:v>-1.8087542175491855E-2</c:v>
                </c:pt>
                <c:pt idx="324">
                  <c:v>-1.805727251618644E-2</c:v>
                </c:pt>
                <c:pt idx="325">
                  <c:v>-1.7999110229410142E-2</c:v>
                </c:pt>
                <c:pt idx="326">
                  <c:v>-1.7912604690433931E-2</c:v>
                </c:pt>
                <c:pt idx="327">
                  <c:v>-1.7797378600703739E-2</c:v>
                </c:pt>
                <c:pt idx="328">
                  <c:v>-1.7653130806106757E-2</c:v>
                </c:pt>
                <c:pt idx="329">
                  <c:v>-1.7479638662587949E-2</c:v>
                </c:pt>
                <c:pt idx="330">
                  <c:v>-1.7276759942735143E-2</c:v>
                </c:pt>
                <c:pt idx="331">
                  <c:v>-1.7044434282623144E-2</c:v>
                </c:pt>
                <c:pt idx="332">
                  <c:v>-1.6782684173527962E-2</c:v>
                </c:pt>
                <c:pt idx="333">
                  <c:v>-1.6491615507943203E-2</c:v>
                </c:pt>
                <c:pt idx="334">
                  <c:v>-1.6171417693641998E-2</c:v>
                </c:pt>
                <c:pt idx="335">
                  <c:v>-1.5822363353247826E-2</c:v>
                </c:pt>
                <c:pt idx="336">
                  <c:v>-1.5444807629872437E-2</c:v>
                </c:pt>
                <c:pt idx="337">
                  <c:v>-1.5039187121859809E-2</c:v>
                </c:pt>
                <c:pt idx="338">
                  <c:v>-1.4606018471529871E-2</c:v>
                </c:pt>
                <c:pt idx="339">
                  <c:v>-1.4145896634091548E-2</c:v>
                </c:pt>
                <c:pt idx="340">
                  <c:v>-1.3659492853590693E-2</c:v>
                </c:pt>
                <c:pt idx="341">
                  <c:v>-1.3147552372963668E-2</c:v>
                </c:pt>
                <c:pt idx="342">
                  <c:v>-1.2610891904997035E-2</c:v>
                </c:pt>
                <c:pt idx="343">
                  <c:v>-1.205039689033144E-2</c:v>
                </c:pt>
                <c:pt idx="344">
                  <c:v>-1.1467018567642873E-2</c:v>
                </c:pt>
                <c:pt idx="345">
                  <c:v>-1.086177087985396E-2</c:v>
                </c:pt>
                <c:pt idx="346">
                  <c:v>-1.0235727238717518E-2</c:v>
                </c:pt>
                <c:pt idx="347">
                  <c:v>-9.5900171684473734E-3</c:v>
                </c:pt>
                <c:pt idx="348">
                  <c:v>-8.9258228473094725E-3</c:v>
                </c:pt>
                <c:pt idx="349">
                  <c:v>-8.244375564227302E-3</c:v>
                </c:pt>
                <c:pt idx="350">
                  <c:v>-7.5469521056187872E-3</c:v>
                </c:pt>
                <c:pt idx="351">
                  <c:v>-6.8348710858376349E-3</c:v>
                </c:pt>
                <c:pt idx="352">
                  <c:v>-6.1094892328106831E-3</c:v>
                </c:pt>
                <c:pt idx="353">
                  <c:v>-5.372197638765841E-3</c:v>
                </c:pt>
                <c:pt idx="354">
                  <c:v>-4.6244179843451527E-3</c:v>
                </c:pt>
                <c:pt idx="355">
                  <c:v>-3.8675987429255265E-3</c:v>
                </c:pt>
                <c:pt idx="356">
                  <c:v>-3.1032113706240816E-3</c:v>
                </c:pt>
                <c:pt idx="357">
                  <c:v>-2.3327464862921694E-3</c:v>
                </c:pt>
                <c:pt idx="358">
                  <c:v>-1.5577100447596304E-3</c:v>
                </c:pt>
                <c:pt idx="359">
                  <c:v>-7.7961950572535965E-4</c:v>
                </c:pt>
                <c:pt idx="360">
                  <c:v>-3.9000099357511259E-4</c:v>
                </c:pt>
              </c:numCache>
            </c:numRef>
          </c:yVal>
          <c:smooth val="0"/>
          <c:extLst>
            <c:ext xmlns:c16="http://schemas.microsoft.com/office/drawing/2014/chart" uri="{C3380CC4-5D6E-409C-BE32-E72D297353CC}">
              <c16:uniqueId val="{00000001-55A6-433F-A502-ABEB53CA5A24}"/>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lt1">
                  <a:lumMod val="95000"/>
                  <a:alpha val="10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15239823"/>
        <c:crosses val="autoZero"/>
        <c:crossBetween val="midCat"/>
      </c:valAx>
      <c:valAx>
        <c:axId val="1261972415"/>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6176230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Piston Speed (m/s)</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61972415"/>
        <c:crosses val="max"/>
        <c:crossBetween val="midCat"/>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Piston Position and Acceleration</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spPr>
            <a:ln w="34925" cap="rnd">
              <a:solidFill>
                <a:schemeClr val="accent1"/>
              </a:solidFill>
              <a:round/>
            </a:ln>
            <a:effectLst>
              <a:outerShdw blurRad="40000" dist="23000" dir="5400000" rotWithShape="0">
                <a:srgbClr val="000000">
                  <a:alpha val="35000"/>
                </a:srgbClr>
              </a:outerShdw>
            </a:effectLst>
          </c:spPr>
          <c:marker>
            <c:symbol val="none"/>
          </c:marker>
          <c:xVal>
            <c:numRef>
              <c:f>'crank and pistion Calculations'!$H$3:$H$363</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xVal>
          <c:yVal>
            <c:numRef>
              <c:f>'crank and pistion Calculations'!$I$3:$I$363</c:f>
              <c:numCache>
                <c:formatCode>0.000</c:formatCode>
                <c:ptCount val="361"/>
                <c:pt idx="0">
                  <c:v>0</c:v>
                </c:pt>
                <c:pt idx="1">
                  <c:v>3.2500082797926044E-5</c:v>
                </c:pt>
                <c:pt idx="2">
                  <c:v>1.2993658428755994E-4</c:v>
                </c:pt>
                <c:pt idx="3">
                  <c:v>2.9211842359117002E-4</c:v>
                </c:pt>
                <c:pt idx="4">
                  <c:v>5.1872766533625492E-4</c:v>
                </c:pt>
                <c:pt idx="5">
                  <c:v>8.0932031869518362E-4</c:v>
                </c:pt>
                <c:pt idx="6">
                  <c:v>1.1633274558238427E-3</c:v>
                </c:pt>
                <c:pt idx="7">
                  <c:v>1.5800566494194035E-3</c:v>
                </c:pt>
                <c:pt idx="8">
                  <c:v>2.0586937289514551E-3</c:v>
                </c:pt>
                <c:pt idx="9">
                  <c:v>2.5983048548878229E-3</c:v>
                </c:pt>
                <c:pt idx="10">
                  <c:v>3.1978389099243942E-3</c:v>
                </c:pt>
                <c:pt idx="11">
                  <c:v>3.8561302058243152E-3</c:v>
                </c:pt>
                <c:pt idx="12">
                  <c:v>4.5719015039623057E-3</c:v>
                </c:pt>
                <c:pt idx="13">
                  <c:v>5.3437673470425606E-3</c:v>
                </c:pt>
                <c:pt idx="14">
                  <c:v>6.1702376987035346E-3</c:v>
                </c:pt>
                <c:pt idx="15">
                  <c:v>7.0497218868288136E-3</c:v>
                </c:pt>
                <c:pt idx="16">
                  <c:v>7.980532845345889E-3</c:v>
                </c:pt>
                <c:pt idx="17">
                  <c:v>8.960891648102598E-3</c:v>
                </c:pt>
                <c:pt idx="18">
                  <c:v>9.9889323270677677E-3</c:v>
                </c:pt>
                <c:pt idx="19">
                  <c:v>1.1062706965602132E-2</c:v>
                </c:pt>
                <c:pt idx="20">
                  <c:v>1.2180191055895073E-2</c:v>
                </c:pt>
                <c:pt idx="21">
                  <c:v>1.3339289107867219E-2</c:v>
                </c:pt>
                <c:pt idx="22">
                  <c:v>1.4537840494910276E-2</c:v>
                </c:pt>
                <c:pt idx="23">
                  <c:v>1.5773625519788864E-2</c:v>
                </c:pt>
                <c:pt idx="24">
                  <c:v>1.7044371681886938E-2</c:v>
                </c:pt>
                <c:pt idx="25">
                  <c:v>1.8347760124767631E-2</c:v>
                </c:pt>
                <c:pt idx="26">
                  <c:v>1.9681432240761548E-2</c:v>
                </c:pt>
                <c:pt idx="27">
                  <c:v>2.1042996407041298E-2</c:v>
                </c:pt>
                <c:pt idx="28">
                  <c:v>2.2430034825418776E-2</c:v>
                </c:pt>
                <c:pt idx="29">
                  <c:v>2.3840110435962653E-2</c:v>
                </c:pt>
                <c:pt idx="30">
                  <c:v>2.5270773872522578E-2</c:v>
                </c:pt>
                <c:pt idx="31">
                  <c:v>2.6719570426418454E-2</c:v>
                </c:pt>
                <c:pt idx="32">
                  <c:v>2.8184046982953959E-2</c:v>
                </c:pt>
                <c:pt idx="33">
                  <c:v>2.9661758894102941E-2</c:v>
                </c:pt>
                <c:pt idx="34">
                  <c:v>3.1150276749737943E-2</c:v>
                </c:pt>
                <c:pt idx="35">
                  <c:v>3.2647193009175235E-2</c:v>
                </c:pt>
                <c:pt idx="36">
                  <c:v>3.4150128454639578E-2</c:v>
                </c:pt>
                <c:pt idx="37">
                  <c:v>3.5656738428539669E-2</c:v>
                </c:pt>
                <c:pt idx="38">
                  <c:v>3.7164718817221609E-2</c:v>
                </c:pt>
                <c:pt idx="39">
                  <c:v>3.8671811745145557E-2</c:v>
                </c:pt>
                <c:pt idx="40">
                  <c:v>4.0175810945220353E-2</c:v>
                </c:pt>
                <c:pt idx="41">
                  <c:v>4.1674566773322541E-2</c:v>
                </c:pt>
                <c:pt idx="42">
                  <c:v>4.3165990837803231E-2</c:v>
                </c:pt>
                <c:pt idx="43">
                  <c:v>4.4648060218014651E-2</c:v>
                </c:pt>
                <c:pt idx="44">
                  <c:v>4.6118821249526681E-2</c:v>
                </c:pt>
                <c:pt idx="45">
                  <c:v>4.7576392857693162E-2</c:v>
                </c:pt>
                <c:pt idx="46">
                  <c:v>4.9018969425504488E-2</c:v>
                </c:pt>
                <c:pt idx="47">
                  <c:v>5.0444823186151455E-2</c:v>
                </c:pt>
                <c:pt idx="48">
                  <c:v>5.1852306135345222E-2</c:v>
                </c:pt>
                <c:pt idx="49">
                  <c:v>5.3239851463103977E-2</c:v>
                </c:pt>
                <c:pt idx="50">
                  <c:v>5.4605974509342264E-2</c:v>
                </c:pt>
                <c:pt idx="51">
                  <c:v>5.5949273252101389E-2</c:v>
                </c:pt>
                <c:pt idx="52">
                  <c:v>5.726842834155399E-2</c:v>
                </c:pt>
                <c:pt idx="53">
                  <c:v>5.8562202696932297E-2</c:v>
                </c:pt>
                <c:pt idx="54">
                  <c:v>5.9829440687197699E-2</c:v>
                </c:pt>
                <c:pt idx="55">
                  <c:v>6.1069066919538312E-2</c:v>
                </c:pt>
                <c:pt idx="56">
                  <c:v>6.2280084662600238E-2</c:v>
                </c:pt>
                <c:pt idx="57">
                  <c:v>6.3461573933701942E-2</c:v>
                </c:pt>
                <c:pt idx="58">
                  <c:v>6.461268928112629E-2</c:v>
                </c:pt>
                <c:pt idx="59">
                  <c:v>6.5732657293925995E-2</c:v>
                </c:pt>
                <c:pt idx="60">
                  <c:v>6.6820773872522582E-2</c:v>
                </c:pt>
                <c:pt idx="61">
                  <c:v>6.7876401293741978E-2</c:v>
                </c:pt>
                <c:pt idx="62">
                  <c:v>6.8898965103837834E-2</c:v>
                </c:pt>
                <c:pt idx="63">
                  <c:v>6.988795087254579E-2</c:v>
                </c:pt>
                <c:pt idx="64">
                  <c:v>7.0842900840323741E-2</c:v>
                </c:pt>
                <c:pt idx="65">
                  <c:v>7.1763410489719043E-2</c:v>
                </c:pt>
                <c:pt idx="66">
                  <c:v>7.2649125070308074E-2</c:v>
                </c:pt>
                <c:pt idx="67">
                  <c:v>7.3499736104931546E-2</c:v>
                </c:pt>
                <c:pt idx="68">
                  <c:v>7.4314977903052193E-2</c:v>
                </c:pt>
                <c:pt idx="69">
                  <c:v>7.5094624105038643E-2</c:v>
                </c:pt>
                <c:pt idx="70">
                  <c:v>7.583848427908213E-2</c:v>
                </c:pt>
                <c:pt idx="71">
                  <c:v>7.6546400590320723E-2</c:v>
                </c:pt>
                <c:pt idx="72">
                  <c:v>7.7218244559625893E-2</c:v>
                </c:pt>
                <c:pt idx="73">
                  <c:v>7.7853913927426577E-2</c:v>
                </c:pt>
                <c:pt idx="74">
                  <c:v>7.8453329635944868E-2</c:v>
                </c:pt>
                <c:pt idx="75">
                  <c:v>7.901643294131569E-2</c:v>
                </c:pt>
                <c:pt idx="76">
                  <c:v>7.9543182665280349E-2</c:v>
                </c:pt>
                <c:pt idx="77">
                  <c:v>8.0033552594503343E-2</c:v>
                </c:pt>
                <c:pt idx="78">
                  <c:v>8.0487529034062422E-2</c:v>
                </c:pt>
                <c:pt idx="79">
                  <c:v>8.0905108520324343E-2</c:v>
                </c:pt>
                <c:pt idx="80">
                  <c:v>8.1286295697233391E-2</c:v>
                </c:pt>
                <c:pt idx="81">
                  <c:v>8.1631101359015079E-2</c:v>
                </c:pt>
                <c:pt idx="82">
                  <c:v>8.1939540661425753E-2</c:v>
                </c:pt>
                <c:pt idx="83">
                  <c:v>8.2211631502954713E-2</c:v>
                </c:pt>
                <c:pt idx="84">
                  <c:v>8.2447393076803099E-2</c:v>
                </c:pt>
                <c:pt idx="85">
                  <c:v>8.2646844594009672E-2</c:v>
                </c:pt>
                <c:pt idx="86">
                  <c:v>8.2810004177760743E-2</c:v>
                </c:pt>
                <c:pt idx="87">
                  <c:v>8.2936887928694691E-2</c:v>
                </c:pt>
                <c:pt idx="88">
                  <c:v>8.3027509160878948E-2</c:v>
                </c:pt>
                <c:pt idx="89">
                  <c:v>8.3081877808084764E-2</c:v>
                </c:pt>
                <c:pt idx="90">
                  <c:v>8.3100000000000007E-2</c:v>
                </c:pt>
                <c:pt idx="91">
                  <c:v>8.3081877808084764E-2</c:v>
                </c:pt>
                <c:pt idx="92">
                  <c:v>8.3027509160878948E-2</c:v>
                </c:pt>
                <c:pt idx="93">
                  <c:v>8.2936887928694691E-2</c:v>
                </c:pt>
                <c:pt idx="94">
                  <c:v>8.2810004177760743E-2</c:v>
                </c:pt>
                <c:pt idx="95">
                  <c:v>8.26468445940097E-2</c:v>
                </c:pt>
                <c:pt idx="96">
                  <c:v>8.2447393076803099E-2</c:v>
                </c:pt>
                <c:pt idx="97">
                  <c:v>8.2211631502954713E-2</c:v>
                </c:pt>
                <c:pt idx="98">
                  <c:v>8.1939540661425753E-2</c:v>
                </c:pt>
                <c:pt idx="99">
                  <c:v>8.1631101359015079E-2</c:v>
                </c:pt>
                <c:pt idx="100">
                  <c:v>8.1286295697233391E-2</c:v>
                </c:pt>
                <c:pt idx="101">
                  <c:v>8.0905108520324343E-2</c:v>
                </c:pt>
                <c:pt idx="102">
                  <c:v>8.0487529034062422E-2</c:v>
                </c:pt>
                <c:pt idx="103">
                  <c:v>8.0033552594503343E-2</c:v>
                </c:pt>
                <c:pt idx="104">
                  <c:v>7.9543182665280349E-2</c:v>
                </c:pt>
                <c:pt idx="105">
                  <c:v>7.9016432941315662E-2</c:v>
                </c:pt>
                <c:pt idx="106">
                  <c:v>7.8453329635944868E-2</c:v>
                </c:pt>
                <c:pt idx="107">
                  <c:v>7.7853913927426577E-2</c:v>
                </c:pt>
                <c:pt idx="108">
                  <c:v>7.7218244559625893E-2</c:v>
                </c:pt>
                <c:pt idx="109">
                  <c:v>7.6546400590320723E-2</c:v>
                </c:pt>
                <c:pt idx="110">
                  <c:v>7.583848427908213E-2</c:v>
                </c:pt>
                <c:pt idx="111">
                  <c:v>7.5094624105038671E-2</c:v>
                </c:pt>
                <c:pt idx="112">
                  <c:v>7.4314977903052193E-2</c:v>
                </c:pt>
                <c:pt idx="113">
                  <c:v>7.3499736104931546E-2</c:v>
                </c:pt>
                <c:pt idx="114">
                  <c:v>7.2649125070308074E-2</c:v>
                </c:pt>
                <c:pt idx="115">
                  <c:v>7.1763410489719043E-2</c:v>
                </c:pt>
                <c:pt idx="116">
                  <c:v>7.0842900840323741E-2</c:v>
                </c:pt>
                <c:pt idx="117">
                  <c:v>6.9887950872545818E-2</c:v>
                </c:pt>
                <c:pt idx="118">
                  <c:v>6.8898965103837834E-2</c:v>
                </c:pt>
                <c:pt idx="119">
                  <c:v>6.7876401293741978E-2</c:v>
                </c:pt>
                <c:pt idx="120">
                  <c:v>6.682077387252261E-2</c:v>
                </c:pt>
                <c:pt idx="121">
                  <c:v>6.5732657293925967E-2</c:v>
                </c:pt>
                <c:pt idx="122">
                  <c:v>6.4612689281126318E-2</c:v>
                </c:pt>
                <c:pt idx="123">
                  <c:v>6.3461573933701942E-2</c:v>
                </c:pt>
                <c:pt idx="124">
                  <c:v>6.2280084662600238E-2</c:v>
                </c:pt>
                <c:pt idx="125">
                  <c:v>6.1069066919538312E-2</c:v>
                </c:pt>
                <c:pt idx="126">
                  <c:v>5.9829440687197699E-2</c:v>
                </c:pt>
                <c:pt idx="127">
                  <c:v>5.856220269693227E-2</c:v>
                </c:pt>
                <c:pt idx="128">
                  <c:v>5.726842834155399E-2</c:v>
                </c:pt>
                <c:pt idx="129">
                  <c:v>5.5949273252101361E-2</c:v>
                </c:pt>
                <c:pt idx="130">
                  <c:v>5.4605974509342264E-2</c:v>
                </c:pt>
                <c:pt idx="131">
                  <c:v>5.3239851463104004E-2</c:v>
                </c:pt>
                <c:pt idx="132">
                  <c:v>5.1852306135345222E-2</c:v>
                </c:pt>
                <c:pt idx="133">
                  <c:v>5.0444823186151483E-2</c:v>
                </c:pt>
                <c:pt idx="134">
                  <c:v>4.9018969425504488E-2</c:v>
                </c:pt>
                <c:pt idx="135">
                  <c:v>4.7576392857693189E-2</c:v>
                </c:pt>
                <c:pt idx="136">
                  <c:v>4.6118821249526654E-2</c:v>
                </c:pt>
                <c:pt idx="137">
                  <c:v>4.4648060218014651E-2</c:v>
                </c:pt>
                <c:pt idx="138">
                  <c:v>4.3165990837803231E-2</c:v>
                </c:pt>
                <c:pt idx="139">
                  <c:v>4.1674566773322541E-2</c:v>
                </c:pt>
                <c:pt idx="140">
                  <c:v>4.0175810945220353E-2</c:v>
                </c:pt>
                <c:pt idx="141">
                  <c:v>3.8671811745145557E-2</c:v>
                </c:pt>
                <c:pt idx="142">
                  <c:v>3.7164718817221609E-2</c:v>
                </c:pt>
                <c:pt idx="143">
                  <c:v>3.5656738428539669E-2</c:v>
                </c:pt>
                <c:pt idx="144">
                  <c:v>3.4150128454639578E-2</c:v>
                </c:pt>
                <c:pt idx="145">
                  <c:v>3.2647193009175235E-2</c:v>
                </c:pt>
                <c:pt idx="146">
                  <c:v>3.1150276749737943E-2</c:v>
                </c:pt>
                <c:pt idx="147">
                  <c:v>2.9661758894102969E-2</c:v>
                </c:pt>
                <c:pt idx="148">
                  <c:v>2.8184046982953959E-2</c:v>
                </c:pt>
                <c:pt idx="149">
                  <c:v>2.6719570426418482E-2</c:v>
                </c:pt>
                <c:pt idx="150">
                  <c:v>2.5270773872522578E-2</c:v>
                </c:pt>
                <c:pt idx="151">
                  <c:v>2.3840110435962653E-2</c:v>
                </c:pt>
                <c:pt idx="152">
                  <c:v>2.2430034825418776E-2</c:v>
                </c:pt>
                <c:pt idx="153">
                  <c:v>2.1042996407041298E-2</c:v>
                </c:pt>
                <c:pt idx="154">
                  <c:v>1.9681432240761548E-2</c:v>
                </c:pt>
                <c:pt idx="155">
                  <c:v>1.8347760124767631E-2</c:v>
                </c:pt>
                <c:pt idx="156">
                  <c:v>1.7044371681886966E-2</c:v>
                </c:pt>
                <c:pt idx="157">
                  <c:v>1.5773625519788864E-2</c:v>
                </c:pt>
                <c:pt idx="158">
                  <c:v>1.4537840494910304E-2</c:v>
                </c:pt>
                <c:pt idx="159">
                  <c:v>1.3339289107867219E-2</c:v>
                </c:pt>
                <c:pt idx="160">
                  <c:v>1.2180191055895073E-2</c:v>
                </c:pt>
                <c:pt idx="161">
                  <c:v>1.1062706965602132E-2</c:v>
                </c:pt>
                <c:pt idx="162">
                  <c:v>9.9889323270677677E-3</c:v>
                </c:pt>
                <c:pt idx="163">
                  <c:v>8.960891648102598E-3</c:v>
                </c:pt>
                <c:pt idx="164">
                  <c:v>7.980532845345889E-3</c:v>
                </c:pt>
                <c:pt idx="165">
                  <c:v>7.0497218868288414E-3</c:v>
                </c:pt>
                <c:pt idx="166">
                  <c:v>6.1702376987035346E-3</c:v>
                </c:pt>
                <c:pt idx="167">
                  <c:v>5.3437673470425606E-3</c:v>
                </c:pt>
                <c:pt idx="168">
                  <c:v>4.5719015039622779E-3</c:v>
                </c:pt>
                <c:pt idx="169">
                  <c:v>3.8561302058243152E-3</c:v>
                </c:pt>
                <c:pt idx="170">
                  <c:v>3.1978389099243942E-3</c:v>
                </c:pt>
                <c:pt idx="171">
                  <c:v>2.5983048548878229E-3</c:v>
                </c:pt>
                <c:pt idx="172">
                  <c:v>2.0586937289514551E-3</c:v>
                </c:pt>
                <c:pt idx="173">
                  <c:v>1.5800566494194035E-3</c:v>
                </c:pt>
                <c:pt idx="174">
                  <c:v>1.1633274558238704E-3</c:v>
                </c:pt>
                <c:pt idx="175">
                  <c:v>8.0932031869521137E-4</c:v>
                </c:pt>
                <c:pt idx="176">
                  <c:v>5.1872766533625492E-4</c:v>
                </c:pt>
                <c:pt idx="177">
                  <c:v>2.9211842359117002E-4</c:v>
                </c:pt>
                <c:pt idx="178">
                  <c:v>1.2993658428755994E-4</c:v>
                </c:pt>
                <c:pt idx="179">
                  <c:v>3.2500082797926044E-5</c:v>
                </c:pt>
                <c:pt idx="180">
                  <c:v>0</c:v>
                </c:pt>
                <c:pt idx="181">
                  <c:v>3.2500082797926044E-5</c:v>
                </c:pt>
                <c:pt idx="182">
                  <c:v>1.2993658428755994E-4</c:v>
                </c:pt>
                <c:pt idx="183">
                  <c:v>2.9211842359117002E-4</c:v>
                </c:pt>
                <c:pt idx="184">
                  <c:v>5.1872766533625492E-4</c:v>
                </c:pt>
                <c:pt idx="185">
                  <c:v>8.0932031869518362E-4</c:v>
                </c:pt>
                <c:pt idx="186">
                  <c:v>1.1633274558238704E-3</c:v>
                </c:pt>
                <c:pt idx="187">
                  <c:v>1.5800566494194035E-3</c:v>
                </c:pt>
                <c:pt idx="188">
                  <c:v>2.0586937289514551E-3</c:v>
                </c:pt>
                <c:pt idx="189">
                  <c:v>2.5983048548878229E-3</c:v>
                </c:pt>
                <c:pt idx="190">
                  <c:v>3.197838909924422E-3</c:v>
                </c:pt>
                <c:pt idx="191">
                  <c:v>3.8561302058243152E-3</c:v>
                </c:pt>
                <c:pt idx="192">
                  <c:v>4.5719015039623057E-3</c:v>
                </c:pt>
                <c:pt idx="193">
                  <c:v>5.3437673470425606E-3</c:v>
                </c:pt>
                <c:pt idx="194">
                  <c:v>6.1702376987035068E-3</c:v>
                </c:pt>
                <c:pt idx="195">
                  <c:v>7.0497218868288136E-3</c:v>
                </c:pt>
                <c:pt idx="196">
                  <c:v>7.9805328453458613E-3</c:v>
                </c:pt>
                <c:pt idx="197">
                  <c:v>8.960891648102598E-3</c:v>
                </c:pt>
                <c:pt idx="198">
                  <c:v>9.9889323270677677E-3</c:v>
                </c:pt>
                <c:pt idx="199">
                  <c:v>1.1062706965602159E-2</c:v>
                </c:pt>
                <c:pt idx="200">
                  <c:v>1.2180191055895045E-2</c:v>
                </c:pt>
                <c:pt idx="201">
                  <c:v>1.3339289107867219E-2</c:v>
                </c:pt>
                <c:pt idx="202">
                  <c:v>1.4537840494910276E-2</c:v>
                </c:pt>
                <c:pt idx="203">
                  <c:v>1.5773625519788864E-2</c:v>
                </c:pt>
                <c:pt idx="204">
                  <c:v>1.7044371681886938E-2</c:v>
                </c:pt>
                <c:pt idx="205">
                  <c:v>1.8347760124767631E-2</c:v>
                </c:pt>
                <c:pt idx="206">
                  <c:v>1.9681432240761548E-2</c:v>
                </c:pt>
                <c:pt idx="207">
                  <c:v>2.104299640704127E-2</c:v>
                </c:pt>
                <c:pt idx="208">
                  <c:v>2.2430034825418776E-2</c:v>
                </c:pt>
                <c:pt idx="209">
                  <c:v>2.3840110435962653E-2</c:v>
                </c:pt>
                <c:pt idx="210">
                  <c:v>2.5270773872522606E-2</c:v>
                </c:pt>
                <c:pt idx="211">
                  <c:v>2.6719570426418454E-2</c:v>
                </c:pt>
                <c:pt idx="212">
                  <c:v>2.8184046982953931E-2</c:v>
                </c:pt>
                <c:pt idx="213">
                  <c:v>2.9661758894102941E-2</c:v>
                </c:pt>
                <c:pt idx="214">
                  <c:v>3.1150276749737915E-2</c:v>
                </c:pt>
                <c:pt idx="215">
                  <c:v>3.2647193009175263E-2</c:v>
                </c:pt>
                <c:pt idx="216">
                  <c:v>3.4150128454639578E-2</c:v>
                </c:pt>
                <c:pt idx="217">
                  <c:v>3.5656738428539669E-2</c:v>
                </c:pt>
                <c:pt idx="218">
                  <c:v>3.7164718817221581E-2</c:v>
                </c:pt>
                <c:pt idx="219">
                  <c:v>3.8671811745145585E-2</c:v>
                </c:pt>
                <c:pt idx="220">
                  <c:v>4.0175810945220353E-2</c:v>
                </c:pt>
                <c:pt idx="221">
                  <c:v>4.1674566773322513E-2</c:v>
                </c:pt>
                <c:pt idx="222">
                  <c:v>4.3165990837803231E-2</c:v>
                </c:pt>
                <c:pt idx="223">
                  <c:v>4.4648060218014624E-2</c:v>
                </c:pt>
                <c:pt idx="224">
                  <c:v>4.6118821249526681E-2</c:v>
                </c:pt>
                <c:pt idx="225">
                  <c:v>4.7576392857693162E-2</c:v>
                </c:pt>
                <c:pt idx="226">
                  <c:v>4.9018969425504516E-2</c:v>
                </c:pt>
                <c:pt idx="227">
                  <c:v>5.0444823186151455E-2</c:v>
                </c:pt>
                <c:pt idx="228">
                  <c:v>5.1852306135345222E-2</c:v>
                </c:pt>
                <c:pt idx="229">
                  <c:v>5.3239851463103977E-2</c:v>
                </c:pt>
                <c:pt idx="230">
                  <c:v>5.4605974509342237E-2</c:v>
                </c:pt>
                <c:pt idx="231">
                  <c:v>5.5949273252101334E-2</c:v>
                </c:pt>
                <c:pt idx="232">
                  <c:v>5.7268428341554017E-2</c:v>
                </c:pt>
                <c:pt idx="233">
                  <c:v>5.8562202696932297E-2</c:v>
                </c:pt>
                <c:pt idx="234">
                  <c:v>5.9829440687197699E-2</c:v>
                </c:pt>
                <c:pt idx="235">
                  <c:v>6.1069066919538284E-2</c:v>
                </c:pt>
                <c:pt idx="236">
                  <c:v>6.2280084662600238E-2</c:v>
                </c:pt>
                <c:pt idx="237">
                  <c:v>6.3461573933701942E-2</c:v>
                </c:pt>
                <c:pt idx="238">
                  <c:v>6.461268928112629E-2</c:v>
                </c:pt>
                <c:pt idx="239">
                  <c:v>6.5732657293925967E-2</c:v>
                </c:pt>
                <c:pt idx="240">
                  <c:v>6.6820773872522554E-2</c:v>
                </c:pt>
                <c:pt idx="241">
                  <c:v>6.7876401293741978E-2</c:v>
                </c:pt>
                <c:pt idx="242">
                  <c:v>6.8898965103837861E-2</c:v>
                </c:pt>
                <c:pt idx="243">
                  <c:v>6.988795087254579E-2</c:v>
                </c:pt>
                <c:pt idx="244">
                  <c:v>7.0842900840323714E-2</c:v>
                </c:pt>
                <c:pt idx="245">
                  <c:v>7.1763410489719071E-2</c:v>
                </c:pt>
                <c:pt idx="246">
                  <c:v>7.2649125070308074E-2</c:v>
                </c:pt>
                <c:pt idx="247">
                  <c:v>7.3499736104931546E-2</c:v>
                </c:pt>
                <c:pt idx="248">
                  <c:v>7.4314977903052193E-2</c:v>
                </c:pt>
                <c:pt idx="249">
                  <c:v>7.5094624105038643E-2</c:v>
                </c:pt>
                <c:pt idx="250">
                  <c:v>7.5838484279082158E-2</c:v>
                </c:pt>
                <c:pt idx="251">
                  <c:v>7.6546400590320723E-2</c:v>
                </c:pt>
                <c:pt idx="252">
                  <c:v>7.7218244559625865E-2</c:v>
                </c:pt>
                <c:pt idx="253">
                  <c:v>7.7853913927426521E-2</c:v>
                </c:pt>
                <c:pt idx="254">
                  <c:v>7.8453329635944868E-2</c:v>
                </c:pt>
                <c:pt idx="255">
                  <c:v>7.901643294131569E-2</c:v>
                </c:pt>
                <c:pt idx="256">
                  <c:v>7.9543182665280349E-2</c:v>
                </c:pt>
                <c:pt idx="257">
                  <c:v>8.0033552594503343E-2</c:v>
                </c:pt>
                <c:pt idx="258">
                  <c:v>8.0487529034062422E-2</c:v>
                </c:pt>
                <c:pt idx="259">
                  <c:v>8.0905108520324343E-2</c:v>
                </c:pt>
                <c:pt idx="260">
                  <c:v>8.1286295697233391E-2</c:v>
                </c:pt>
                <c:pt idx="261">
                  <c:v>8.1631101359015107E-2</c:v>
                </c:pt>
                <c:pt idx="262">
                  <c:v>8.1939540661425753E-2</c:v>
                </c:pt>
                <c:pt idx="263">
                  <c:v>8.2211631502954713E-2</c:v>
                </c:pt>
                <c:pt idx="264">
                  <c:v>8.2447393076803099E-2</c:v>
                </c:pt>
                <c:pt idx="265">
                  <c:v>8.26468445940097E-2</c:v>
                </c:pt>
                <c:pt idx="266">
                  <c:v>8.2810004177760743E-2</c:v>
                </c:pt>
                <c:pt idx="267">
                  <c:v>8.2936887928694719E-2</c:v>
                </c:pt>
                <c:pt idx="268">
                  <c:v>8.3027509160878976E-2</c:v>
                </c:pt>
                <c:pt idx="269">
                  <c:v>8.3081877808084764E-2</c:v>
                </c:pt>
                <c:pt idx="270">
                  <c:v>8.3100000000000007E-2</c:v>
                </c:pt>
                <c:pt idx="271">
                  <c:v>8.3081877808084764E-2</c:v>
                </c:pt>
                <c:pt idx="272">
                  <c:v>8.3027509160878948E-2</c:v>
                </c:pt>
                <c:pt idx="273">
                  <c:v>8.2936887928694691E-2</c:v>
                </c:pt>
                <c:pt idx="274">
                  <c:v>8.2810004177760743E-2</c:v>
                </c:pt>
                <c:pt idx="275">
                  <c:v>8.2646844594009672E-2</c:v>
                </c:pt>
                <c:pt idx="276">
                  <c:v>8.2447393076803099E-2</c:v>
                </c:pt>
                <c:pt idx="277">
                  <c:v>8.2211631502954713E-2</c:v>
                </c:pt>
                <c:pt idx="278">
                  <c:v>8.1939540661425753E-2</c:v>
                </c:pt>
                <c:pt idx="279">
                  <c:v>8.1631101359015079E-2</c:v>
                </c:pt>
                <c:pt idx="280">
                  <c:v>8.1286295697233391E-2</c:v>
                </c:pt>
                <c:pt idx="281">
                  <c:v>8.0905108520324343E-2</c:v>
                </c:pt>
                <c:pt idx="282">
                  <c:v>8.0487529034062422E-2</c:v>
                </c:pt>
                <c:pt idx="283">
                  <c:v>8.0033552594503343E-2</c:v>
                </c:pt>
                <c:pt idx="284">
                  <c:v>7.9543182665280349E-2</c:v>
                </c:pt>
                <c:pt idx="285">
                  <c:v>7.901643294131569E-2</c:v>
                </c:pt>
                <c:pt idx="286">
                  <c:v>7.8453329635944896E-2</c:v>
                </c:pt>
                <c:pt idx="287">
                  <c:v>7.7853913927426577E-2</c:v>
                </c:pt>
                <c:pt idx="288">
                  <c:v>7.7218244559625893E-2</c:v>
                </c:pt>
                <c:pt idx="289">
                  <c:v>7.6546400590320723E-2</c:v>
                </c:pt>
                <c:pt idx="290">
                  <c:v>7.5838484279082102E-2</c:v>
                </c:pt>
                <c:pt idx="291">
                  <c:v>7.5094624105038643E-2</c:v>
                </c:pt>
                <c:pt idx="292">
                  <c:v>7.4314977903052193E-2</c:v>
                </c:pt>
                <c:pt idx="293">
                  <c:v>7.3499736104931573E-2</c:v>
                </c:pt>
                <c:pt idx="294">
                  <c:v>7.2649125070308074E-2</c:v>
                </c:pt>
                <c:pt idx="295">
                  <c:v>7.1763410489719043E-2</c:v>
                </c:pt>
                <c:pt idx="296">
                  <c:v>7.0842900840323741E-2</c:v>
                </c:pt>
                <c:pt idx="297">
                  <c:v>6.9887950872545818E-2</c:v>
                </c:pt>
                <c:pt idx="298">
                  <c:v>6.8898965103837861E-2</c:v>
                </c:pt>
                <c:pt idx="299">
                  <c:v>6.787640129374195E-2</c:v>
                </c:pt>
                <c:pt idx="300">
                  <c:v>6.6820773872522582E-2</c:v>
                </c:pt>
                <c:pt idx="301">
                  <c:v>6.5732657293925995E-2</c:v>
                </c:pt>
                <c:pt idx="302">
                  <c:v>6.4612689281126318E-2</c:v>
                </c:pt>
                <c:pt idx="303">
                  <c:v>6.346157393370197E-2</c:v>
                </c:pt>
                <c:pt idx="304">
                  <c:v>6.228008466260021E-2</c:v>
                </c:pt>
                <c:pt idx="305">
                  <c:v>6.1069066919538312E-2</c:v>
                </c:pt>
                <c:pt idx="306">
                  <c:v>5.9829440687197727E-2</c:v>
                </c:pt>
                <c:pt idx="307">
                  <c:v>5.8562202696932325E-2</c:v>
                </c:pt>
                <c:pt idx="308">
                  <c:v>5.7268428341553962E-2</c:v>
                </c:pt>
                <c:pt idx="309">
                  <c:v>5.5949273252101389E-2</c:v>
                </c:pt>
                <c:pt idx="310">
                  <c:v>5.4605974509342264E-2</c:v>
                </c:pt>
                <c:pt idx="311">
                  <c:v>5.3239851463104004E-2</c:v>
                </c:pt>
                <c:pt idx="312">
                  <c:v>5.185230613534525E-2</c:v>
                </c:pt>
                <c:pt idx="313">
                  <c:v>5.0444823186151427E-2</c:v>
                </c:pt>
                <c:pt idx="314">
                  <c:v>4.9018969425504488E-2</c:v>
                </c:pt>
                <c:pt idx="315">
                  <c:v>4.7576392857693217E-2</c:v>
                </c:pt>
                <c:pt idx="316">
                  <c:v>4.6118821249526709E-2</c:v>
                </c:pt>
                <c:pt idx="317">
                  <c:v>4.4648060218014624E-2</c:v>
                </c:pt>
                <c:pt idx="318">
                  <c:v>4.3165990837803203E-2</c:v>
                </c:pt>
                <c:pt idx="319">
                  <c:v>4.1674566773322569E-2</c:v>
                </c:pt>
                <c:pt idx="320">
                  <c:v>4.017581094522038E-2</c:v>
                </c:pt>
                <c:pt idx="321">
                  <c:v>3.867181174514564E-2</c:v>
                </c:pt>
                <c:pt idx="322">
                  <c:v>3.7164718817221581E-2</c:v>
                </c:pt>
                <c:pt idx="323">
                  <c:v>3.5656738428539669E-2</c:v>
                </c:pt>
                <c:pt idx="324">
                  <c:v>3.4150128454639606E-2</c:v>
                </c:pt>
                <c:pt idx="325">
                  <c:v>3.2647193009175263E-2</c:v>
                </c:pt>
                <c:pt idx="326">
                  <c:v>3.1150276749737915E-2</c:v>
                </c:pt>
                <c:pt idx="327">
                  <c:v>2.9661758894102941E-2</c:v>
                </c:pt>
                <c:pt idx="328">
                  <c:v>2.8184046982953959E-2</c:v>
                </c:pt>
                <c:pt idx="329">
                  <c:v>2.6719570426418482E-2</c:v>
                </c:pt>
                <c:pt idx="330">
                  <c:v>2.5270773872522634E-2</c:v>
                </c:pt>
                <c:pt idx="331">
                  <c:v>2.3840110435962625E-2</c:v>
                </c:pt>
                <c:pt idx="332">
                  <c:v>2.2430034825418776E-2</c:v>
                </c:pt>
                <c:pt idx="333">
                  <c:v>2.1042996407041298E-2</c:v>
                </c:pt>
                <c:pt idx="334">
                  <c:v>1.9681432240761576E-2</c:v>
                </c:pt>
                <c:pt idx="335">
                  <c:v>1.8347760124767631E-2</c:v>
                </c:pt>
                <c:pt idx="336">
                  <c:v>1.7044371681886938E-2</c:v>
                </c:pt>
                <c:pt idx="337">
                  <c:v>1.5773625519788892E-2</c:v>
                </c:pt>
                <c:pt idx="338">
                  <c:v>1.4537840494910304E-2</c:v>
                </c:pt>
                <c:pt idx="339">
                  <c:v>1.3339289107867247E-2</c:v>
                </c:pt>
                <c:pt idx="340">
                  <c:v>1.2180191055895045E-2</c:v>
                </c:pt>
                <c:pt idx="341">
                  <c:v>1.1062706965602132E-2</c:v>
                </c:pt>
                <c:pt idx="342">
                  <c:v>9.9889323270677677E-3</c:v>
                </c:pt>
                <c:pt idx="343">
                  <c:v>8.9608916481026257E-3</c:v>
                </c:pt>
                <c:pt idx="344">
                  <c:v>7.9805328453458613E-3</c:v>
                </c:pt>
                <c:pt idx="345">
                  <c:v>7.0497218868288136E-3</c:v>
                </c:pt>
                <c:pt idx="346">
                  <c:v>6.1702376987035346E-3</c:v>
                </c:pt>
                <c:pt idx="347">
                  <c:v>5.3437673470425606E-3</c:v>
                </c:pt>
                <c:pt idx="348">
                  <c:v>4.5719015039623057E-3</c:v>
                </c:pt>
                <c:pt idx="349">
                  <c:v>3.8561302058243152E-3</c:v>
                </c:pt>
                <c:pt idx="350">
                  <c:v>3.197838909924422E-3</c:v>
                </c:pt>
                <c:pt idx="351">
                  <c:v>2.5983048548878507E-3</c:v>
                </c:pt>
                <c:pt idx="352">
                  <c:v>2.0586937289514828E-3</c:v>
                </c:pt>
                <c:pt idx="353">
                  <c:v>1.5800566494194035E-3</c:v>
                </c:pt>
                <c:pt idx="354">
                  <c:v>1.1633274558238427E-3</c:v>
                </c:pt>
                <c:pt idx="355">
                  <c:v>8.0932031869521137E-4</c:v>
                </c:pt>
                <c:pt idx="356">
                  <c:v>5.1872766533625492E-4</c:v>
                </c:pt>
                <c:pt idx="357">
                  <c:v>2.9211842359119777E-4</c:v>
                </c:pt>
                <c:pt idx="358">
                  <c:v>1.2993658428755994E-4</c:v>
                </c:pt>
                <c:pt idx="359">
                  <c:v>3.2500082797926044E-5</c:v>
                </c:pt>
                <c:pt idx="360">
                  <c:v>0</c:v>
                </c:pt>
              </c:numCache>
            </c:numRef>
          </c:yVal>
          <c:smooth val="0"/>
          <c:extLst>
            <c:ext xmlns:c16="http://schemas.microsoft.com/office/drawing/2014/chart" uri="{C3380CC4-5D6E-409C-BE32-E72D297353CC}">
              <c16:uniqueId val="{00000000-1812-4657-94D3-B527EF22A17F}"/>
            </c:ext>
          </c:extLst>
        </c:ser>
        <c:dLbls>
          <c:showLegendKey val="0"/>
          <c:showVal val="0"/>
          <c:showCatName val="0"/>
          <c:showSerName val="0"/>
          <c:showPercent val="0"/>
          <c:showBubbleSize val="0"/>
        </c:dLbls>
        <c:axId val="1215239823"/>
        <c:axId val="1221948159"/>
      </c:scatterChart>
      <c:scatterChart>
        <c:scatterStyle val="lineMarker"/>
        <c:varyColors val="0"/>
        <c:ser>
          <c:idx val="1"/>
          <c:order val="1"/>
          <c:tx>
            <c:v>Acceleration</c:v>
          </c:tx>
          <c:spPr>
            <a:ln w="34925" cap="rnd">
              <a:solidFill>
                <a:schemeClr val="accent2"/>
              </a:solidFill>
              <a:round/>
            </a:ln>
            <a:effectLst>
              <a:outerShdw blurRad="40000" dist="23000" dir="5400000" rotWithShape="0">
                <a:srgbClr val="000000">
                  <a:alpha val="35000"/>
                </a:srgbClr>
              </a:outerShdw>
            </a:effectLst>
          </c:spPr>
          <c:marker>
            <c:symbol val="none"/>
          </c:marker>
          <c:xVal>
            <c:numRef>
              <c:f>'crank and pistion Calculations'!$H$3:$H$363</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xVal>
          <c:yVal>
            <c:numRef>
              <c:f>'crank and pistion Calculations'!$M$3:$M$363</c:f>
              <c:numCache>
                <c:formatCode>General</c:formatCode>
                <c:ptCount val="361"/>
                <c:pt idx="0">
                  <c:v>5.0990000000000005E-5</c:v>
                </c:pt>
                <c:pt idx="1">
                  <c:v>5.0990195429650264E-5</c:v>
                </c:pt>
                <c:pt idx="2">
                  <c:v>5.0990781335277854E-5</c:v>
                </c:pt>
                <c:pt idx="3">
                  <c:v>5.0991756567874342E-5</c:v>
                </c:pt>
                <c:pt idx="4">
                  <c:v>5.0993119215629262E-5</c:v>
                </c:pt>
                <c:pt idx="5">
                  <c:v>5.0994866608734894E-5</c:v>
                </c:pt>
                <c:pt idx="6">
                  <c:v>5.0996995326111641E-5</c:v>
                </c:pt>
                <c:pt idx="7">
                  <c:v>5.0999501204052407E-5</c:v>
                </c:pt>
                <c:pt idx="8">
                  <c:v>5.1002379346783143E-5</c:v>
                </c:pt>
                <c:pt idx="9">
                  <c:v>5.10056241389356E-5</c:v>
                </c:pt>
                <c:pt idx="10">
                  <c:v>5.1009229259926268E-5</c:v>
                </c:pt>
                <c:pt idx="11">
                  <c:v>5.1013187700233178E-5</c:v>
                </c:pt>
                <c:pt idx="12">
                  <c:v>5.1017491779559047E-5</c:v>
                </c:pt>
                <c:pt idx="13">
                  <c:v>5.1022133166865556E-5</c:v>
                </c:pt>
                <c:pt idx="14">
                  <c:v>5.1027102902259079E-5</c:v>
                </c:pt>
                <c:pt idx="15">
                  <c:v>5.1032391420702588E-5</c:v>
                </c:pt>
                <c:pt idx="16">
                  <c:v>5.1037988577522461E-5</c:v>
                </c:pt>
                <c:pt idx="17">
                  <c:v>5.1043883675671624E-5</c:v>
                </c:pt>
                <c:pt idx="18">
                  <c:v>5.1050065494702354E-5</c:v>
                </c:pt>
                <c:pt idx="19">
                  <c:v>5.1056522321393196E-5</c:v>
                </c:pt>
                <c:pt idx="20">
                  <c:v>5.1063241981964281E-5</c:v>
                </c:pt>
                <c:pt idx="21">
                  <c:v>5.1070211875804848E-5</c:v>
                </c:pt>
                <c:pt idx="22">
                  <c:v>5.1077419010624834E-5</c:v>
                </c:pt>
                <c:pt idx="23">
                  <c:v>5.1084850038930426E-5</c:v>
                </c:pt>
                <c:pt idx="24">
                  <c:v>5.1092491295710262E-5</c:v>
                </c:pt>
                <c:pt idx="25">
                  <c:v>5.1100328837205948E-5</c:v>
                </c:pt>
                <c:pt idx="26">
                  <c:v>5.110834848062678E-5</c:v>
                </c:pt>
                <c:pt idx="27">
                  <c:v>5.1116535844655163E-5</c:v>
                </c:pt>
                <c:pt idx="28">
                  <c:v>5.1124876390575691E-5</c:v>
                </c:pt>
                <c:pt idx="29">
                  <c:v>5.1133355463848175E-5</c:v>
                </c:pt>
                <c:pt idx="30">
                  <c:v>5.114195833593258E-5</c:v>
                </c:pt>
                <c:pt idx="31">
                  <c:v>5.1150670246163166E-5</c:v>
                </c:pt>
                <c:pt idx="32">
                  <c:v>5.1159476443459137E-5</c:v>
                </c:pt>
                <c:pt idx="33">
                  <c:v>5.1168362227651528E-5</c:v>
                </c:pt>
                <c:pt idx="34">
                  <c:v>5.1177312990199969E-5</c:v>
                </c:pt>
                <c:pt idx="35">
                  <c:v>5.1186314254069525E-5</c:v>
                </c:pt>
                <c:pt idx="36">
                  <c:v>5.119535171253672E-5</c:v>
                </c:pt>
                <c:pt idx="37">
                  <c:v>5.1204411266695537E-5</c:v>
                </c:pt>
                <c:pt idx="38">
                  <c:v>5.1213479061438941E-5</c:v>
                </c:pt>
                <c:pt idx="39">
                  <c:v>5.1222541519699157E-5</c:v>
                </c:pt>
                <c:pt idx="40">
                  <c:v>5.1231585374740561E-5</c:v>
                </c:pt>
                <c:pt idx="41">
                  <c:v>5.1240597700313041E-5</c:v>
                </c:pt>
                <c:pt idx="42">
                  <c:v>5.1249565938490139E-5</c:v>
                </c:pt>
                <c:pt idx="43">
                  <c:v>5.1258477925035921E-5</c:v>
                </c:pt>
                <c:pt idx="44">
                  <c:v>5.1267321912166291E-5</c:v>
                </c:pt>
                <c:pt idx="45">
                  <c:v>5.1276086588594362E-5</c:v>
                </c:pt>
                <c:pt idx="46">
                  <c:v>5.128476109677546E-5</c:v>
                </c:pt>
                <c:pt idx="47">
                  <c:v>5.1293335047294113E-5</c:v>
                </c:pt>
                <c:pt idx="48">
                  <c:v>5.1301798530363207E-5</c:v>
                </c:pt>
                <c:pt idx="49">
                  <c:v>5.1310142124433609E-5</c:v>
                </c:pt>
                <c:pt idx="50">
                  <c:v>5.1318356901940333E-5</c:v>
                </c:pt>
                <c:pt idx="51">
                  <c:v>5.1326434432238362E-5</c:v>
                </c:pt>
                <c:pt idx="52">
                  <c:v>5.1334366781807136E-5</c:v>
                </c:pt>
                <c:pt idx="53">
                  <c:v>5.134214651182677E-5</c:v>
                </c:pt>
                <c:pt idx="54">
                  <c:v>5.1349766673251298E-5</c:v>
                </c:pt>
                <c:pt idx="55">
                  <c:v>5.1357220799523606E-5</c:v>
                </c:pt>
                <c:pt idx="56">
                  <c:v>5.1364502897094056E-5</c:v>
                </c:pt>
                <c:pt idx="57">
                  <c:v>5.1371607433918472E-5</c:v>
                </c:pt>
                <c:pt idx="58">
                  <c:v>5.1378529326122622E-5</c:v>
                </c:pt>
                <c:pt idx="59">
                  <c:v>5.1385263923028177E-5</c:v>
                </c:pt>
                <c:pt idx="60">
                  <c:v>5.139180699074024E-5</c:v>
                </c:pt>
                <c:pt idx="61">
                  <c:v>5.1398154694498833E-5</c:v>
                </c:pt>
                <c:pt idx="62">
                  <c:v>5.1404303579996005E-5</c:v>
                </c:pt>
                <c:pt idx="63">
                  <c:v>5.1410250553857275E-5</c:v>
                </c:pt>
                <c:pt idx="64">
                  <c:v>5.1415992863480811E-5</c:v>
                </c:pt>
                <c:pt idx="65">
                  <c:v>5.1421528076420375E-5</c:v>
                </c:pt>
                <c:pt idx="66">
                  <c:v>5.1426854059489057E-5</c:v>
                </c:pt>
                <c:pt idx="67">
                  <c:v>5.1431968957750552E-5</c:v>
                </c:pt>
                <c:pt idx="68">
                  <c:v>5.1436871173553279E-5</c:v>
                </c:pt>
                <c:pt idx="69">
                  <c:v>5.1441559345750447E-5</c:v>
                </c:pt>
                <c:pt idx="70">
                  <c:v>5.14460323292366E-5</c:v>
                </c:pt>
                <c:pt idx="71">
                  <c:v>5.1450289174918417E-5</c:v>
                </c:pt>
                <c:pt idx="72">
                  <c:v>5.1454329110224593E-5</c:v>
                </c:pt>
                <c:pt idx="73">
                  <c:v>5.1458151520247393E-5</c:v>
                </c:pt>
                <c:pt idx="74">
                  <c:v>5.1461755929596223E-5</c:v>
                </c:pt>
                <c:pt idx="75">
                  <c:v>5.1465141985032194E-5</c:v>
                </c:pt>
                <c:pt idx="76">
                  <c:v>5.1468309438942015E-5</c:v>
                </c:pt>
                <c:pt idx="77">
                  <c:v>5.1471258133699524E-5</c:v>
                </c:pt>
                <c:pt idx="78">
                  <c:v>5.1473987986954354E-5</c:v>
                </c:pt>
                <c:pt idx="79">
                  <c:v>5.1476498977878967E-5</c:v>
                </c:pt>
                <c:pt idx="80">
                  <c:v>5.147879113439836E-5</c:v>
                </c:pt>
                <c:pt idx="81">
                  <c:v>5.1480864521420409E-5</c:v>
                </c:pt>
                <c:pt idx="82">
                  <c:v>5.1482719230079789E-5</c:v>
                </c:pt>
                <c:pt idx="83">
                  <c:v>5.1484355368003772E-5</c:v>
                </c:pt>
                <c:pt idx="84">
                  <c:v>5.1485773050605008E-5</c:v>
                </c:pt>
                <c:pt idx="85">
                  <c:v>5.1486972393403402E-5</c:v>
                </c:pt>
                <c:pt idx="86">
                  <c:v>5.1487953505377387E-5</c:v>
                </c:pt>
                <c:pt idx="87">
                  <c:v>5.1488716483343404E-5</c:v>
                </c:pt>
                <c:pt idx="88">
                  <c:v>5.1489261407361653E-5</c:v>
                </c:pt>
                <c:pt idx="89">
                  <c:v>5.148958833716594E-5</c:v>
                </c:pt>
                <c:pt idx="90">
                  <c:v>5.1489697309615331E-5</c:v>
                </c:pt>
                <c:pt idx="91">
                  <c:v>5.148958833716594E-5</c:v>
                </c:pt>
                <c:pt idx="92">
                  <c:v>5.1489261407361653E-5</c:v>
                </c:pt>
                <c:pt idx="93">
                  <c:v>5.1488716483343404E-5</c:v>
                </c:pt>
                <c:pt idx="94">
                  <c:v>5.1487953505377387E-5</c:v>
                </c:pt>
                <c:pt idx="95">
                  <c:v>5.1486972393403402E-5</c:v>
                </c:pt>
                <c:pt idx="96">
                  <c:v>5.1485773050605008E-5</c:v>
                </c:pt>
                <c:pt idx="97">
                  <c:v>5.1484355368003772E-5</c:v>
                </c:pt>
                <c:pt idx="98">
                  <c:v>5.1482719230079789E-5</c:v>
                </c:pt>
                <c:pt idx="99">
                  <c:v>5.1480864521420409E-5</c:v>
                </c:pt>
                <c:pt idx="100">
                  <c:v>5.147879113439836E-5</c:v>
                </c:pt>
                <c:pt idx="101">
                  <c:v>5.1476498977878967E-5</c:v>
                </c:pt>
                <c:pt idx="102">
                  <c:v>5.1473987986954354E-5</c:v>
                </c:pt>
                <c:pt idx="103">
                  <c:v>5.1471258133699524E-5</c:v>
                </c:pt>
                <c:pt idx="104">
                  <c:v>5.1468309438942015E-5</c:v>
                </c:pt>
                <c:pt idx="105">
                  <c:v>5.1465141985032194E-5</c:v>
                </c:pt>
                <c:pt idx="106">
                  <c:v>5.1461755929596223E-5</c:v>
                </c:pt>
                <c:pt idx="107">
                  <c:v>5.1458151520247393E-5</c:v>
                </c:pt>
                <c:pt idx="108">
                  <c:v>5.1454329110224593E-5</c:v>
                </c:pt>
                <c:pt idx="109">
                  <c:v>5.1450289174918417E-5</c:v>
                </c:pt>
                <c:pt idx="110">
                  <c:v>5.14460323292366E-5</c:v>
                </c:pt>
                <c:pt idx="111">
                  <c:v>5.1441559345750447E-5</c:v>
                </c:pt>
                <c:pt idx="112">
                  <c:v>5.1436871173553279E-5</c:v>
                </c:pt>
                <c:pt idx="113">
                  <c:v>5.1431968957750552E-5</c:v>
                </c:pt>
                <c:pt idx="114">
                  <c:v>5.1426854059489057E-5</c:v>
                </c:pt>
                <c:pt idx="115">
                  <c:v>5.1421528076420375E-5</c:v>
                </c:pt>
                <c:pt idx="116">
                  <c:v>5.1415992863480811E-5</c:v>
                </c:pt>
                <c:pt idx="117">
                  <c:v>5.1410250553857275E-5</c:v>
                </c:pt>
                <c:pt idx="118">
                  <c:v>5.1404303579996005E-5</c:v>
                </c:pt>
                <c:pt idx="119">
                  <c:v>5.1398154694498833E-5</c:v>
                </c:pt>
                <c:pt idx="120">
                  <c:v>5.139180699074024E-5</c:v>
                </c:pt>
                <c:pt idx="121">
                  <c:v>5.1385263923028177E-5</c:v>
                </c:pt>
                <c:pt idx="122">
                  <c:v>5.1378529326122622E-5</c:v>
                </c:pt>
                <c:pt idx="123">
                  <c:v>5.1371607433918472E-5</c:v>
                </c:pt>
                <c:pt idx="124">
                  <c:v>5.1364502897094056E-5</c:v>
                </c:pt>
                <c:pt idx="125">
                  <c:v>5.1357220799523606E-5</c:v>
                </c:pt>
                <c:pt idx="126">
                  <c:v>5.1349766673251298E-5</c:v>
                </c:pt>
                <c:pt idx="127">
                  <c:v>5.134214651182677E-5</c:v>
                </c:pt>
                <c:pt idx="128">
                  <c:v>5.1334366781807136E-5</c:v>
                </c:pt>
                <c:pt idx="129">
                  <c:v>5.1326434432238362E-5</c:v>
                </c:pt>
                <c:pt idx="130">
                  <c:v>5.1318356901940333E-5</c:v>
                </c:pt>
                <c:pt idx="131">
                  <c:v>5.1310142124433609E-5</c:v>
                </c:pt>
                <c:pt idx="132">
                  <c:v>5.1301798530363207E-5</c:v>
                </c:pt>
                <c:pt idx="133">
                  <c:v>5.1293335047294113E-5</c:v>
                </c:pt>
                <c:pt idx="134">
                  <c:v>5.128476109677546E-5</c:v>
                </c:pt>
                <c:pt idx="135">
                  <c:v>5.1276086588594362E-5</c:v>
                </c:pt>
                <c:pt idx="136">
                  <c:v>5.1267321912166291E-5</c:v>
                </c:pt>
                <c:pt idx="137">
                  <c:v>5.1258477925035921E-5</c:v>
                </c:pt>
                <c:pt idx="138">
                  <c:v>5.1249565938490139E-5</c:v>
                </c:pt>
                <c:pt idx="139">
                  <c:v>5.1240597700313041E-5</c:v>
                </c:pt>
                <c:pt idx="140">
                  <c:v>5.1231585374740561E-5</c:v>
                </c:pt>
                <c:pt idx="141">
                  <c:v>5.1222541519699157E-5</c:v>
                </c:pt>
                <c:pt idx="142">
                  <c:v>5.1213479061438941E-5</c:v>
                </c:pt>
                <c:pt idx="143">
                  <c:v>5.1204411266695537E-5</c:v>
                </c:pt>
                <c:pt idx="144">
                  <c:v>5.119535171253672E-5</c:v>
                </c:pt>
                <c:pt idx="145">
                  <c:v>5.1186314254069525E-5</c:v>
                </c:pt>
                <c:pt idx="146">
                  <c:v>5.1177312990199969E-5</c:v>
                </c:pt>
                <c:pt idx="147">
                  <c:v>5.1168362227651528E-5</c:v>
                </c:pt>
                <c:pt idx="148">
                  <c:v>5.1159476443459137E-5</c:v>
                </c:pt>
                <c:pt idx="149">
                  <c:v>5.1150670246163166E-5</c:v>
                </c:pt>
                <c:pt idx="150">
                  <c:v>5.114195833593258E-5</c:v>
                </c:pt>
                <c:pt idx="151">
                  <c:v>5.1133355463848175E-5</c:v>
                </c:pt>
                <c:pt idx="152">
                  <c:v>5.1124876390575691E-5</c:v>
                </c:pt>
                <c:pt idx="153">
                  <c:v>5.1116535844655163E-5</c:v>
                </c:pt>
                <c:pt idx="154">
                  <c:v>5.110834848062678E-5</c:v>
                </c:pt>
                <c:pt idx="155">
                  <c:v>5.1100328837205948E-5</c:v>
                </c:pt>
                <c:pt idx="156">
                  <c:v>5.1092491295710262E-5</c:v>
                </c:pt>
                <c:pt idx="157">
                  <c:v>5.1084850038930426E-5</c:v>
                </c:pt>
                <c:pt idx="158">
                  <c:v>5.1077419010624834E-5</c:v>
                </c:pt>
                <c:pt idx="159">
                  <c:v>5.1070211875804848E-5</c:v>
                </c:pt>
                <c:pt idx="160">
                  <c:v>5.1063241981964281E-5</c:v>
                </c:pt>
                <c:pt idx="161">
                  <c:v>5.1056522321393196E-5</c:v>
                </c:pt>
                <c:pt idx="162">
                  <c:v>5.1050065494702354E-5</c:v>
                </c:pt>
                <c:pt idx="163">
                  <c:v>5.1043883675671624E-5</c:v>
                </c:pt>
                <c:pt idx="164">
                  <c:v>5.1037988577522461E-5</c:v>
                </c:pt>
                <c:pt idx="165">
                  <c:v>5.1032391420702588E-5</c:v>
                </c:pt>
                <c:pt idx="166">
                  <c:v>5.1027102902259079E-5</c:v>
                </c:pt>
                <c:pt idx="167">
                  <c:v>5.1022133166865556E-5</c:v>
                </c:pt>
                <c:pt idx="168">
                  <c:v>5.1017491779559047E-5</c:v>
                </c:pt>
                <c:pt idx="169">
                  <c:v>5.1013187700233178E-5</c:v>
                </c:pt>
                <c:pt idx="170">
                  <c:v>5.1009229259926268E-5</c:v>
                </c:pt>
                <c:pt idx="171">
                  <c:v>5.10056241389356E-5</c:v>
                </c:pt>
                <c:pt idx="172">
                  <c:v>5.1002379346783143E-5</c:v>
                </c:pt>
                <c:pt idx="173">
                  <c:v>5.0999501204052407E-5</c:v>
                </c:pt>
                <c:pt idx="174">
                  <c:v>5.0996995326111641E-5</c:v>
                </c:pt>
                <c:pt idx="175">
                  <c:v>5.0994866608734894E-5</c:v>
                </c:pt>
                <c:pt idx="176">
                  <c:v>5.0993119215629262E-5</c:v>
                </c:pt>
                <c:pt idx="177">
                  <c:v>5.0991756567874342E-5</c:v>
                </c:pt>
                <c:pt idx="178">
                  <c:v>5.0990781335277854E-5</c:v>
                </c:pt>
                <c:pt idx="179">
                  <c:v>5.0990195429650264E-5</c:v>
                </c:pt>
                <c:pt idx="180">
                  <c:v>5.0990000000000005E-5</c:v>
                </c:pt>
                <c:pt idx="181">
                  <c:v>5.0990195429650264E-5</c:v>
                </c:pt>
                <c:pt idx="182">
                  <c:v>5.0990781335277854E-5</c:v>
                </c:pt>
                <c:pt idx="183">
                  <c:v>5.0991756567874342E-5</c:v>
                </c:pt>
                <c:pt idx="184">
                  <c:v>5.0993119215629262E-5</c:v>
                </c:pt>
                <c:pt idx="185">
                  <c:v>5.0994866608734894E-5</c:v>
                </c:pt>
                <c:pt idx="186">
                  <c:v>5.0996995326111641E-5</c:v>
                </c:pt>
                <c:pt idx="187">
                  <c:v>5.0999501204052407E-5</c:v>
                </c:pt>
                <c:pt idx="188">
                  <c:v>5.1002379346783143E-5</c:v>
                </c:pt>
                <c:pt idx="189">
                  <c:v>5.10056241389356E-5</c:v>
                </c:pt>
                <c:pt idx="190">
                  <c:v>5.1009229259926268E-5</c:v>
                </c:pt>
                <c:pt idx="191">
                  <c:v>5.1013187700233178E-5</c:v>
                </c:pt>
                <c:pt idx="192">
                  <c:v>5.1017491779559047E-5</c:v>
                </c:pt>
                <c:pt idx="193">
                  <c:v>5.1022133166865556E-5</c:v>
                </c:pt>
                <c:pt idx="194">
                  <c:v>5.1027102902259079E-5</c:v>
                </c:pt>
                <c:pt idx="195">
                  <c:v>5.1032391420702588E-5</c:v>
                </c:pt>
                <c:pt idx="196">
                  <c:v>5.1037988577522461E-5</c:v>
                </c:pt>
                <c:pt idx="197">
                  <c:v>5.1043883675671624E-5</c:v>
                </c:pt>
                <c:pt idx="198">
                  <c:v>5.1050065494702354E-5</c:v>
                </c:pt>
                <c:pt idx="199">
                  <c:v>5.1056522321393196E-5</c:v>
                </c:pt>
                <c:pt idx="200">
                  <c:v>5.1063241981964281E-5</c:v>
                </c:pt>
                <c:pt idx="201">
                  <c:v>5.1070211875804848E-5</c:v>
                </c:pt>
                <c:pt idx="202">
                  <c:v>5.1077419010624834E-5</c:v>
                </c:pt>
                <c:pt idx="203">
                  <c:v>5.1084850038930426E-5</c:v>
                </c:pt>
                <c:pt idx="204">
                  <c:v>5.1092491295710262E-5</c:v>
                </c:pt>
                <c:pt idx="205">
                  <c:v>5.1100328837205948E-5</c:v>
                </c:pt>
                <c:pt idx="206">
                  <c:v>5.110834848062678E-5</c:v>
                </c:pt>
                <c:pt idx="207">
                  <c:v>5.1116535844655163E-5</c:v>
                </c:pt>
                <c:pt idx="208">
                  <c:v>5.1124876390575691E-5</c:v>
                </c:pt>
                <c:pt idx="209">
                  <c:v>5.1133355463848175E-5</c:v>
                </c:pt>
                <c:pt idx="210">
                  <c:v>5.114195833593258E-5</c:v>
                </c:pt>
                <c:pt idx="211">
                  <c:v>5.1150670246163166E-5</c:v>
                </c:pt>
                <c:pt idx="212">
                  <c:v>5.1159476443459137E-5</c:v>
                </c:pt>
                <c:pt idx="213">
                  <c:v>5.1168362227651528E-5</c:v>
                </c:pt>
                <c:pt idx="214">
                  <c:v>5.1177312990199969E-5</c:v>
                </c:pt>
                <c:pt idx="215">
                  <c:v>5.1186314254069525E-5</c:v>
                </c:pt>
                <c:pt idx="216">
                  <c:v>5.119535171253672E-5</c:v>
                </c:pt>
                <c:pt idx="217">
                  <c:v>5.1204411266695537E-5</c:v>
                </c:pt>
                <c:pt idx="218">
                  <c:v>5.1213479061438941E-5</c:v>
                </c:pt>
                <c:pt idx="219">
                  <c:v>5.1222541519699157E-5</c:v>
                </c:pt>
                <c:pt idx="220">
                  <c:v>5.1231585374740561E-5</c:v>
                </c:pt>
                <c:pt idx="221">
                  <c:v>5.1240597700313041E-5</c:v>
                </c:pt>
                <c:pt idx="222">
                  <c:v>5.1249565938490139E-5</c:v>
                </c:pt>
                <c:pt idx="223">
                  <c:v>5.1258477925035921E-5</c:v>
                </c:pt>
                <c:pt idx="224">
                  <c:v>5.1267321912166291E-5</c:v>
                </c:pt>
                <c:pt idx="225">
                  <c:v>5.1276086588594362E-5</c:v>
                </c:pt>
                <c:pt idx="226">
                  <c:v>5.128476109677546E-5</c:v>
                </c:pt>
                <c:pt idx="227">
                  <c:v>5.1293335047294113E-5</c:v>
                </c:pt>
                <c:pt idx="228">
                  <c:v>5.1301798530363207E-5</c:v>
                </c:pt>
                <c:pt idx="229">
                  <c:v>5.1310142124433609E-5</c:v>
                </c:pt>
                <c:pt idx="230">
                  <c:v>5.1318356901940333E-5</c:v>
                </c:pt>
                <c:pt idx="231">
                  <c:v>5.1326434432238362E-5</c:v>
                </c:pt>
                <c:pt idx="232">
                  <c:v>5.1334366781807136E-5</c:v>
                </c:pt>
                <c:pt idx="233">
                  <c:v>5.134214651182677E-5</c:v>
                </c:pt>
                <c:pt idx="234">
                  <c:v>5.1349766673251298E-5</c:v>
                </c:pt>
                <c:pt idx="235">
                  <c:v>5.1357220799523606E-5</c:v>
                </c:pt>
                <c:pt idx="236">
                  <c:v>5.1364502897094056E-5</c:v>
                </c:pt>
                <c:pt idx="237">
                  <c:v>5.1371607433918472E-5</c:v>
                </c:pt>
                <c:pt idx="238">
                  <c:v>5.1378529326122622E-5</c:v>
                </c:pt>
                <c:pt idx="239">
                  <c:v>5.1385263923028177E-5</c:v>
                </c:pt>
                <c:pt idx="240">
                  <c:v>5.139180699074024E-5</c:v>
                </c:pt>
                <c:pt idx="241">
                  <c:v>5.1398154694498833E-5</c:v>
                </c:pt>
                <c:pt idx="242">
                  <c:v>5.1404303579996005E-5</c:v>
                </c:pt>
                <c:pt idx="243">
                  <c:v>5.1410250553857275E-5</c:v>
                </c:pt>
                <c:pt idx="244">
                  <c:v>5.1415992863480811E-5</c:v>
                </c:pt>
                <c:pt idx="245">
                  <c:v>5.1421528076420375E-5</c:v>
                </c:pt>
                <c:pt idx="246">
                  <c:v>5.1426854059489057E-5</c:v>
                </c:pt>
                <c:pt idx="247">
                  <c:v>5.1431968957750552E-5</c:v>
                </c:pt>
                <c:pt idx="248">
                  <c:v>5.1436871173553279E-5</c:v>
                </c:pt>
                <c:pt idx="249">
                  <c:v>5.1441559345750447E-5</c:v>
                </c:pt>
                <c:pt idx="250">
                  <c:v>5.1446032329236607E-5</c:v>
                </c:pt>
                <c:pt idx="251">
                  <c:v>5.1450289174918417E-5</c:v>
                </c:pt>
                <c:pt idx="252">
                  <c:v>5.1454329110224593E-5</c:v>
                </c:pt>
                <c:pt idx="253">
                  <c:v>5.1458151520247393E-5</c:v>
                </c:pt>
                <c:pt idx="254">
                  <c:v>5.1461755929596223E-5</c:v>
                </c:pt>
                <c:pt idx="255">
                  <c:v>5.1465141985032194E-5</c:v>
                </c:pt>
                <c:pt idx="256">
                  <c:v>5.1468309438942015E-5</c:v>
                </c:pt>
                <c:pt idx="257">
                  <c:v>5.1471258133699524E-5</c:v>
                </c:pt>
                <c:pt idx="258">
                  <c:v>5.1473987986954354E-5</c:v>
                </c:pt>
                <c:pt idx="259">
                  <c:v>5.1476498977878967E-5</c:v>
                </c:pt>
                <c:pt idx="260">
                  <c:v>5.147879113439836E-5</c:v>
                </c:pt>
                <c:pt idx="261">
                  <c:v>5.1480864521420409E-5</c:v>
                </c:pt>
                <c:pt idx="262">
                  <c:v>5.1482719230079789E-5</c:v>
                </c:pt>
                <c:pt idx="263">
                  <c:v>5.1484355368003772E-5</c:v>
                </c:pt>
                <c:pt idx="264">
                  <c:v>5.1485773050605008E-5</c:v>
                </c:pt>
                <c:pt idx="265">
                  <c:v>5.1486972393403402E-5</c:v>
                </c:pt>
                <c:pt idx="266">
                  <c:v>5.1487953505377387E-5</c:v>
                </c:pt>
                <c:pt idx="267">
                  <c:v>5.1488716483343404E-5</c:v>
                </c:pt>
                <c:pt idx="268">
                  <c:v>5.1489261407361653E-5</c:v>
                </c:pt>
                <c:pt idx="269">
                  <c:v>5.148958833716594E-5</c:v>
                </c:pt>
                <c:pt idx="270">
                  <c:v>5.1489697309615331E-5</c:v>
                </c:pt>
                <c:pt idx="271">
                  <c:v>5.148958833716594E-5</c:v>
                </c:pt>
                <c:pt idx="272">
                  <c:v>5.1489261407361653E-5</c:v>
                </c:pt>
                <c:pt idx="273">
                  <c:v>5.1488716483343404E-5</c:v>
                </c:pt>
                <c:pt idx="274">
                  <c:v>5.1487953505377387E-5</c:v>
                </c:pt>
                <c:pt idx="275">
                  <c:v>5.1486972393403402E-5</c:v>
                </c:pt>
                <c:pt idx="276">
                  <c:v>5.1485773050605008E-5</c:v>
                </c:pt>
                <c:pt idx="277">
                  <c:v>5.1484355368003772E-5</c:v>
                </c:pt>
                <c:pt idx="278">
                  <c:v>5.1482719230079789E-5</c:v>
                </c:pt>
                <c:pt idx="279">
                  <c:v>5.1480864521420409E-5</c:v>
                </c:pt>
                <c:pt idx="280">
                  <c:v>5.147879113439836E-5</c:v>
                </c:pt>
                <c:pt idx="281">
                  <c:v>5.1476498977878967E-5</c:v>
                </c:pt>
                <c:pt idx="282">
                  <c:v>5.1473987986954354E-5</c:v>
                </c:pt>
                <c:pt idx="283">
                  <c:v>5.1471258133699524E-5</c:v>
                </c:pt>
                <c:pt idx="284">
                  <c:v>5.1468309438942015E-5</c:v>
                </c:pt>
                <c:pt idx="285">
                  <c:v>5.1465141985032194E-5</c:v>
                </c:pt>
                <c:pt idx="286">
                  <c:v>5.1461755929596223E-5</c:v>
                </c:pt>
                <c:pt idx="287">
                  <c:v>5.1458151520247393E-5</c:v>
                </c:pt>
                <c:pt idx="288">
                  <c:v>5.1454329110224593E-5</c:v>
                </c:pt>
                <c:pt idx="289">
                  <c:v>5.1450289174918417E-5</c:v>
                </c:pt>
                <c:pt idx="290">
                  <c:v>5.14460323292366E-5</c:v>
                </c:pt>
                <c:pt idx="291">
                  <c:v>5.1441559345750447E-5</c:v>
                </c:pt>
                <c:pt idx="292">
                  <c:v>5.1436871173553279E-5</c:v>
                </c:pt>
                <c:pt idx="293">
                  <c:v>5.1431968957750552E-5</c:v>
                </c:pt>
                <c:pt idx="294">
                  <c:v>5.1426854059489057E-5</c:v>
                </c:pt>
                <c:pt idx="295">
                  <c:v>5.1421528076420375E-5</c:v>
                </c:pt>
                <c:pt idx="296">
                  <c:v>5.1415992863480811E-5</c:v>
                </c:pt>
                <c:pt idx="297">
                  <c:v>5.1410250553857275E-5</c:v>
                </c:pt>
                <c:pt idx="298">
                  <c:v>5.1404303579996005E-5</c:v>
                </c:pt>
                <c:pt idx="299">
                  <c:v>5.1398154694498833E-5</c:v>
                </c:pt>
                <c:pt idx="300">
                  <c:v>5.139180699074024E-5</c:v>
                </c:pt>
                <c:pt idx="301">
                  <c:v>5.1385263923028177E-5</c:v>
                </c:pt>
                <c:pt idx="302">
                  <c:v>5.1378529326122622E-5</c:v>
                </c:pt>
                <c:pt idx="303">
                  <c:v>5.1371607433918472E-5</c:v>
                </c:pt>
                <c:pt idx="304">
                  <c:v>5.1364502897094056E-5</c:v>
                </c:pt>
                <c:pt idx="305">
                  <c:v>5.1357220799523606E-5</c:v>
                </c:pt>
                <c:pt idx="306">
                  <c:v>5.1349766673251298E-5</c:v>
                </c:pt>
                <c:pt idx="307">
                  <c:v>5.134214651182677E-5</c:v>
                </c:pt>
                <c:pt idx="308">
                  <c:v>5.1334366781807136E-5</c:v>
                </c:pt>
                <c:pt idx="309">
                  <c:v>5.1326434432238362E-5</c:v>
                </c:pt>
                <c:pt idx="310">
                  <c:v>5.1318356901940333E-5</c:v>
                </c:pt>
                <c:pt idx="311">
                  <c:v>5.1310142124433609E-5</c:v>
                </c:pt>
                <c:pt idx="312">
                  <c:v>5.1301798530363207E-5</c:v>
                </c:pt>
                <c:pt idx="313">
                  <c:v>5.1293335047294113E-5</c:v>
                </c:pt>
                <c:pt idx="314">
                  <c:v>5.128476109677546E-5</c:v>
                </c:pt>
                <c:pt idx="315">
                  <c:v>5.1276086588594362E-5</c:v>
                </c:pt>
                <c:pt idx="316">
                  <c:v>5.1267321912166291E-5</c:v>
                </c:pt>
                <c:pt idx="317">
                  <c:v>5.1258477925035921E-5</c:v>
                </c:pt>
                <c:pt idx="318">
                  <c:v>5.1249565938490139E-5</c:v>
                </c:pt>
                <c:pt idx="319">
                  <c:v>5.1240597700313041E-5</c:v>
                </c:pt>
                <c:pt idx="320">
                  <c:v>5.1231585374740567E-5</c:v>
                </c:pt>
                <c:pt idx="321">
                  <c:v>5.1222541519699157E-5</c:v>
                </c:pt>
                <c:pt idx="322">
                  <c:v>5.1213479061438941E-5</c:v>
                </c:pt>
                <c:pt idx="323">
                  <c:v>5.1204411266695537E-5</c:v>
                </c:pt>
                <c:pt idx="324">
                  <c:v>5.119535171253672E-5</c:v>
                </c:pt>
                <c:pt idx="325">
                  <c:v>5.1186314254069525E-5</c:v>
                </c:pt>
                <c:pt idx="326">
                  <c:v>5.1177312990199969E-5</c:v>
                </c:pt>
                <c:pt idx="327">
                  <c:v>5.1168362227651528E-5</c:v>
                </c:pt>
                <c:pt idx="328">
                  <c:v>5.1159476443459137E-5</c:v>
                </c:pt>
                <c:pt idx="329">
                  <c:v>5.1150670246163166E-5</c:v>
                </c:pt>
                <c:pt idx="330">
                  <c:v>5.114195833593258E-5</c:v>
                </c:pt>
                <c:pt idx="331">
                  <c:v>5.1133355463848175E-5</c:v>
                </c:pt>
                <c:pt idx="332">
                  <c:v>5.1124876390575691E-5</c:v>
                </c:pt>
                <c:pt idx="333">
                  <c:v>5.1116535844655163E-5</c:v>
                </c:pt>
                <c:pt idx="334">
                  <c:v>5.110834848062678E-5</c:v>
                </c:pt>
                <c:pt idx="335">
                  <c:v>5.1100328837205948E-5</c:v>
                </c:pt>
                <c:pt idx="336">
                  <c:v>5.1092491295710262E-5</c:v>
                </c:pt>
                <c:pt idx="337">
                  <c:v>5.1084850038930426E-5</c:v>
                </c:pt>
                <c:pt idx="338">
                  <c:v>5.1077419010624834E-5</c:v>
                </c:pt>
                <c:pt idx="339">
                  <c:v>5.1070211875804848E-5</c:v>
                </c:pt>
                <c:pt idx="340">
                  <c:v>5.1063241981964281E-5</c:v>
                </c:pt>
                <c:pt idx="341">
                  <c:v>5.1056522321393196E-5</c:v>
                </c:pt>
                <c:pt idx="342">
                  <c:v>5.1050065494702354E-5</c:v>
                </c:pt>
                <c:pt idx="343">
                  <c:v>5.1043883675671624E-5</c:v>
                </c:pt>
                <c:pt idx="344">
                  <c:v>5.1037988577522461E-5</c:v>
                </c:pt>
                <c:pt idx="345">
                  <c:v>5.1032391420702588E-5</c:v>
                </c:pt>
                <c:pt idx="346">
                  <c:v>5.1027102902259079E-5</c:v>
                </c:pt>
                <c:pt idx="347">
                  <c:v>5.1022133166865556E-5</c:v>
                </c:pt>
                <c:pt idx="348">
                  <c:v>5.1017491779559047E-5</c:v>
                </c:pt>
                <c:pt idx="349">
                  <c:v>5.1013187700233178E-5</c:v>
                </c:pt>
                <c:pt idx="350">
                  <c:v>5.1009229259926268E-5</c:v>
                </c:pt>
                <c:pt idx="351">
                  <c:v>5.10056241389356E-5</c:v>
                </c:pt>
                <c:pt idx="352">
                  <c:v>5.1002379346783143E-5</c:v>
                </c:pt>
                <c:pt idx="353">
                  <c:v>5.0999501204052407E-5</c:v>
                </c:pt>
                <c:pt idx="354">
                  <c:v>5.0996995326111641E-5</c:v>
                </c:pt>
                <c:pt idx="355">
                  <c:v>5.0994866608734894E-5</c:v>
                </c:pt>
                <c:pt idx="356">
                  <c:v>5.0993119215629262E-5</c:v>
                </c:pt>
                <c:pt idx="357">
                  <c:v>5.0991756567874342E-5</c:v>
                </c:pt>
                <c:pt idx="358">
                  <c:v>5.0990781335277854E-5</c:v>
                </c:pt>
                <c:pt idx="359">
                  <c:v>5.0990195429650264E-5</c:v>
                </c:pt>
                <c:pt idx="360">
                  <c:v>5.0990000000000005E-5</c:v>
                </c:pt>
              </c:numCache>
            </c:numRef>
          </c:yVal>
          <c:smooth val="0"/>
          <c:extLst>
            <c:ext xmlns:c16="http://schemas.microsoft.com/office/drawing/2014/chart" uri="{C3380CC4-5D6E-409C-BE32-E72D297353CC}">
              <c16:uniqueId val="{00000001-1812-4657-94D3-B527EF22A17F}"/>
            </c:ext>
          </c:extLst>
        </c:ser>
        <c:dLbls>
          <c:showLegendKey val="0"/>
          <c:showVal val="0"/>
          <c:showCatName val="0"/>
          <c:showSerName val="0"/>
          <c:showPercent val="0"/>
          <c:showBubbleSize val="0"/>
        </c:dLbls>
        <c:axId val="1261972415"/>
        <c:axId val="1261762303"/>
      </c:scatterChart>
      <c:valAx>
        <c:axId val="1215239823"/>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lt1">
                  <a:lumMod val="95000"/>
                  <a:alpha val="10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15239823"/>
        <c:crosses val="autoZero"/>
        <c:crossBetween val="midCat"/>
      </c:valAx>
      <c:valAx>
        <c:axId val="1261972415"/>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61762303"/>
        <c:crosses val="autoZero"/>
        <c:crossBetween val="midCat"/>
      </c:valAx>
      <c:valAx>
        <c:axId val="1261762303"/>
        <c:scaling>
          <c:orientation val="minMax"/>
        </c:scaling>
        <c:delete val="0"/>
        <c:axPos val="r"/>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Piston Acceleration (m/s^2)</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61972415"/>
        <c:crosses val="max"/>
        <c:crossBetween val="midCat"/>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Valve Lift vs Crank Angle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strRef>
              <c:f>'Valve Motion'!$B$3</c:f>
              <c:strCache>
                <c:ptCount val="1"/>
                <c:pt idx="0">
                  <c:v>Inlet Lift (mm)</c:v>
                </c:pt>
              </c:strCache>
            </c:strRef>
          </c:tx>
          <c:spPr>
            <a:ln w="34925" cap="rnd">
              <a:solidFill>
                <a:schemeClr val="accent1"/>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Motion'!$B$4:$B$363</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AC0B-4F69-8E7E-5C08A52CF287}"/>
            </c:ext>
          </c:extLst>
        </c:ser>
        <c:ser>
          <c:idx val="1"/>
          <c:order val="1"/>
          <c:tx>
            <c:strRef>
              <c:f>'Valve Motion'!$C$3</c:f>
              <c:strCache>
                <c:ptCount val="1"/>
                <c:pt idx="0">
                  <c:v>Exhaust Lift (mm)</c:v>
                </c:pt>
              </c:strCache>
            </c:strRef>
          </c:tx>
          <c:spPr>
            <a:ln w="34925" cap="rnd">
              <a:solidFill>
                <a:schemeClr val="accent2"/>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Motion'!$C$4:$C$363</c:f>
              <c:numCache>
                <c:formatCode>General</c:formatCode>
                <c:ptCount val="360"/>
                <c:pt idx="0">
                  <c:v>0.01</c:v>
                </c:pt>
                <c:pt idx="1">
                  <c:v>0.01</c:v>
                </c:pt>
                <c:pt idx="2">
                  <c:v>0.01</c:v>
                </c:pt>
                <c:pt idx="3">
                  <c:v>0.01</c:v>
                </c:pt>
                <c:pt idx="4">
                  <c:v>0.02</c:v>
                </c:pt>
                <c:pt idx="5">
                  <c:v>0.02</c:v>
                </c:pt>
                <c:pt idx="6">
                  <c:v>0.02</c:v>
                </c:pt>
                <c:pt idx="7">
                  <c:v>0.02</c:v>
                </c:pt>
                <c:pt idx="8">
                  <c:v>0.02</c:v>
                </c:pt>
                <c:pt idx="9">
                  <c:v>0.02</c:v>
                </c:pt>
                <c:pt idx="10">
                  <c:v>0.03</c:v>
                </c:pt>
                <c:pt idx="11">
                  <c:v>0.03</c:v>
                </c:pt>
                <c:pt idx="12">
                  <c:v>0.03</c:v>
                </c:pt>
                <c:pt idx="13">
                  <c:v>0.03</c:v>
                </c:pt>
                <c:pt idx="14">
                  <c:v>0.03</c:v>
                </c:pt>
                <c:pt idx="15">
                  <c:v>0.03</c:v>
                </c:pt>
                <c:pt idx="16">
                  <c:v>0.04</c:v>
                </c:pt>
                <c:pt idx="17">
                  <c:v>0.04</c:v>
                </c:pt>
                <c:pt idx="18">
                  <c:v>0.04</c:v>
                </c:pt>
                <c:pt idx="19">
                  <c:v>0.04</c:v>
                </c:pt>
                <c:pt idx="20">
                  <c:v>0.04</c:v>
                </c:pt>
                <c:pt idx="21">
                  <c:v>0.04</c:v>
                </c:pt>
                <c:pt idx="22">
                  <c:v>0.05</c:v>
                </c:pt>
                <c:pt idx="23">
                  <c:v>0.05</c:v>
                </c:pt>
                <c:pt idx="24">
                  <c:v>0.05</c:v>
                </c:pt>
                <c:pt idx="25">
                  <c:v>0.05</c:v>
                </c:pt>
                <c:pt idx="26">
                  <c:v>0.05</c:v>
                </c:pt>
                <c:pt idx="27">
                  <c:v>0.05</c:v>
                </c:pt>
                <c:pt idx="28">
                  <c:v>0.06</c:v>
                </c:pt>
                <c:pt idx="29">
                  <c:v>0.06</c:v>
                </c:pt>
                <c:pt idx="30">
                  <c:v>0.06</c:v>
                </c:pt>
                <c:pt idx="31">
                  <c:v>0.06</c:v>
                </c:pt>
                <c:pt idx="32">
                  <c:v>0.06</c:v>
                </c:pt>
                <c:pt idx="33">
                  <c:v>0.06</c:v>
                </c:pt>
                <c:pt idx="34">
                  <c:v>7.0000000000000007E-2</c:v>
                </c:pt>
                <c:pt idx="35">
                  <c:v>7.0000000000000007E-2</c:v>
                </c:pt>
                <c:pt idx="36">
                  <c:v>7.0000000000000007E-2</c:v>
                </c:pt>
                <c:pt idx="37">
                  <c:v>7.0000000000000007E-2</c:v>
                </c:pt>
                <c:pt idx="38">
                  <c:v>7.0000000000000007E-2</c:v>
                </c:pt>
                <c:pt idx="39">
                  <c:v>7.0000000000000007E-2</c:v>
                </c:pt>
                <c:pt idx="40">
                  <c:v>0.08</c:v>
                </c:pt>
                <c:pt idx="41">
                  <c:v>0.08</c:v>
                </c:pt>
                <c:pt idx="42">
                  <c:v>0.08</c:v>
                </c:pt>
                <c:pt idx="43">
                  <c:v>0.08</c:v>
                </c:pt>
                <c:pt idx="44">
                  <c:v>0.08</c:v>
                </c:pt>
                <c:pt idx="45">
                  <c:v>0.08</c:v>
                </c:pt>
                <c:pt idx="46">
                  <c:v>0.08</c:v>
                </c:pt>
                <c:pt idx="47">
                  <c:v>0.08</c:v>
                </c:pt>
                <c:pt idx="48">
                  <c:v>0.08</c:v>
                </c:pt>
                <c:pt idx="49">
                  <c:v>0.09</c:v>
                </c:pt>
                <c:pt idx="50">
                  <c:v>0.09</c:v>
                </c:pt>
                <c:pt idx="51">
                  <c:v>0.09</c:v>
                </c:pt>
                <c:pt idx="52">
                  <c:v>0.09</c:v>
                </c:pt>
                <c:pt idx="53">
                  <c:v>0.09</c:v>
                </c:pt>
                <c:pt idx="54">
                  <c:v>0.09</c:v>
                </c:pt>
                <c:pt idx="55">
                  <c:v>0.1</c:v>
                </c:pt>
                <c:pt idx="56">
                  <c:v>0.1</c:v>
                </c:pt>
                <c:pt idx="57">
                  <c:v>0.1</c:v>
                </c:pt>
                <c:pt idx="58">
                  <c:v>0.1</c:v>
                </c:pt>
                <c:pt idx="59">
                  <c:v>0.1</c:v>
                </c:pt>
                <c:pt idx="60">
                  <c:v>0.1</c:v>
                </c:pt>
                <c:pt idx="61">
                  <c:v>0.1</c:v>
                </c:pt>
                <c:pt idx="62">
                  <c:v>0.1</c:v>
                </c:pt>
                <c:pt idx="63">
                  <c:v>0.1</c:v>
                </c:pt>
                <c:pt idx="64">
                  <c:v>0.1</c:v>
                </c:pt>
                <c:pt idx="65">
                  <c:v>0.1</c:v>
                </c:pt>
                <c:pt idx="66">
                  <c:v>0.1</c:v>
                </c:pt>
                <c:pt idx="67">
                  <c:v>0.1</c:v>
                </c:pt>
                <c:pt idx="68">
                  <c:v>0.1</c:v>
                </c:pt>
                <c:pt idx="69">
                  <c:v>0.1</c:v>
                </c:pt>
                <c:pt idx="70">
                  <c:v>0.1</c:v>
                </c:pt>
                <c:pt idx="71">
                  <c:v>0.1</c:v>
                </c:pt>
                <c:pt idx="72">
                  <c:v>0.11</c:v>
                </c:pt>
                <c:pt idx="73">
                  <c:v>0.11</c:v>
                </c:pt>
                <c:pt idx="74">
                  <c:v>0.11</c:v>
                </c:pt>
                <c:pt idx="75">
                  <c:v>0.11</c:v>
                </c:pt>
                <c:pt idx="76">
                  <c:v>0.11</c:v>
                </c:pt>
                <c:pt idx="77">
                  <c:v>0.11</c:v>
                </c:pt>
                <c:pt idx="78">
                  <c:v>0.11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0.12</c:v>
                </c:pt>
                <c:pt idx="105">
                  <c:v>0.13</c:v>
                </c:pt>
                <c:pt idx="106">
                  <c:v>0.14000000000000001</c:v>
                </c:pt>
                <c:pt idx="107">
                  <c:v>0.15</c:v>
                </c:pt>
                <c:pt idx="108">
                  <c:v>0.16</c:v>
                </c:pt>
                <c:pt idx="109">
                  <c:v>0.18</c:v>
                </c:pt>
                <c:pt idx="110">
                  <c:v>0.2</c:v>
                </c:pt>
                <c:pt idx="111">
                  <c:v>0.22</c:v>
                </c:pt>
                <c:pt idx="112">
                  <c:v>0.23</c:v>
                </c:pt>
                <c:pt idx="113">
                  <c:v>0.25</c:v>
                </c:pt>
                <c:pt idx="114">
                  <c:v>0.27</c:v>
                </c:pt>
                <c:pt idx="115">
                  <c:v>0.28999999999999998</c:v>
                </c:pt>
                <c:pt idx="116">
                  <c:v>0.3</c:v>
                </c:pt>
                <c:pt idx="117">
                  <c:v>0.32</c:v>
                </c:pt>
                <c:pt idx="118">
                  <c:v>0.34</c:v>
                </c:pt>
                <c:pt idx="119">
                  <c:v>0.36</c:v>
                </c:pt>
                <c:pt idx="120">
                  <c:v>0.38</c:v>
                </c:pt>
                <c:pt idx="121">
                  <c:v>0.4</c:v>
                </c:pt>
                <c:pt idx="122">
                  <c:v>0.41</c:v>
                </c:pt>
                <c:pt idx="123">
                  <c:v>0.43</c:v>
                </c:pt>
                <c:pt idx="124">
                  <c:v>0.45</c:v>
                </c:pt>
                <c:pt idx="125">
                  <c:v>0.47</c:v>
                </c:pt>
                <c:pt idx="126">
                  <c:v>0.49</c:v>
                </c:pt>
                <c:pt idx="127">
                  <c:v>0.51</c:v>
                </c:pt>
                <c:pt idx="128">
                  <c:v>0.53</c:v>
                </c:pt>
                <c:pt idx="129">
                  <c:v>0.56000000000000005</c:v>
                </c:pt>
                <c:pt idx="130">
                  <c:v>0.59</c:v>
                </c:pt>
                <c:pt idx="131">
                  <c:v>0.63</c:v>
                </c:pt>
                <c:pt idx="132">
                  <c:v>0.67</c:v>
                </c:pt>
                <c:pt idx="133">
                  <c:v>0.71</c:v>
                </c:pt>
                <c:pt idx="134">
                  <c:v>0.77</c:v>
                </c:pt>
                <c:pt idx="135">
                  <c:v>0.82</c:v>
                </c:pt>
                <c:pt idx="136">
                  <c:v>0.89</c:v>
                </c:pt>
                <c:pt idx="137">
                  <c:v>0.96</c:v>
                </c:pt>
                <c:pt idx="138">
                  <c:v>1.04</c:v>
                </c:pt>
                <c:pt idx="139">
                  <c:v>1.1100000000000001</c:v>
                </c:pt>
                <c:pt idx="140">
                  <c:v>1.2</c:v>
                </c:pt>
                <c:pt idx="141">
                  <c:v>1.29</c:v>
                </c:pt>
                <c:pt idx="142">
                  <c:v>1.38</c:v>
                </c:pt>
                <c:pt idx="143">
                  <c:v>1.48</c:v>
                </c:pt>
                <c:pt idx="144">
                  <c:v>1.56</c:v>
                </c:pt>
                <c:pt idx="145">
                  <c:v>1.69</c:v>
                </c:pt>
                <c:pt idx="146">
                  <c:v>1.81</c:v>
                </c:pt>
                <c:pt idx="147">
                  <c:v>1.93</c:v>
                </c:pt>
                <c:pt idx="148">
                  <c:v>2.06</c:v>
                </c:pt>
                <c:pt idx="149">
                  <c:v>2.2000000000000002</c:v>
                </c:pt>
                <c:pt idx="150">
                  <c:v>2.34</c:v>
                </c:pt>
                <c:pt idx="151">
                  <c:v>2.4900000000000002</c:v>
                </c:pt>
                <c:pt idx="152">
                  <c:v>2.63</c:v>
                </c:pt>
                <c:pt idx="153">
                  <c:v>2.7</c:v>
                </c:pt>
                <c:pt idx="154">
                  <c:v>2.94</c:v>
                </c:pt>
                <c:pt idx="155">
                  <c:v>3.15</c:v>
                </c:pt>
                <c:pt idx="156">
                  <c:v>3.3</c:v>
                </c:pt>
                <c:pt idx="157">
                  <c:v>3.51</c:v>
                </c:pt>
                <c:pt idx="158">
                  <c:v>3.69</c:v>
                </c:pt>
                <c:pt idx="159">
                  <c:v>3.89</c:v>
                </c:pt>
                <c:pt idx="160">
                  <c:v>4.12</c:v>
                </c:pt>
                <c:pt idx="161">
                  <c:v>4.32</c:v>
                </c:pt>
                <c:pt idx="162">
                  <c:v>4.5599999999999996</c:v>
                </c:pt>
                <c:pt idx="163">
                  <c:v>4.75</c:v>
                </c:pt>
                <c:pt idx="164">
                  <c:v>5.0599999999999996</c:v>
                </c:pt>
                <c:pt idx="165">
                  <c:v>5.27</c:v>
                </c:pt>
                <c:pt idx="166">
                  <c:v>5.53</c:v>
                </c:pt>
                <c:pt idx="167">
                  <c:v>5.79</c:v>
                </c:pt>
                <c:pt idx="168">
                  <c:v>6.12</c:v>
                </c:pt>
                <c:pt idx="169">
                  <c:v>6.38</c:v>
                </c:pt>
                <c:pt idx="170">
                  <c:v>6.59</c:v>
                </c:pt>
                <c:pt idx="171">
                  <c:v>6.89</c:v>
                </c:pt>
                <c:pt idx="172">
                  <c:v>7.16</c:v>
                </c:pt>
                <c:pt idx="173">
                  <c:v>7.41</c:v>
                </c:pt>
                <c:pt idx="174">
                  <c:v>7.63</c:v>
                </c:pt>
                <c:pt idx="175">
                  <c:v>7.84</c:v>
                </c:pt>
                <c:pt idx="176">
                  <c:v>8.02</c:v>
                </c:pt>
                <c:pt idx="177">
                  <c:v>8.11</c:v>
                </c:pt>
                <c:pt idx="178">
                  <c:v>8.17</c:v>
                </c:pt>
                <c:pt idx="179">
                  <c:v>8.19</c:v>
                </c:pt>
                <c:pt idx="180">
                  <c:v>8.16</c:v>
                </c:pt>
                <c:pt idx="181">
                  <c:v>8.09</c:v>
                </c:pt>
                <c:pt idx="182">
                  <c:v>7.94</c:v>
                </c:pt>
                <c:pt idx="183">
                  <c:v>7.58</c:v>
                </c:pt>
                <c:pt idx="184">
                  <c:v>7.37</c:v>
                </c:pt>
                <c:pt idx="185">
                  <c:v>7.08</c:v>
                </c:pt>
                <c:pt idx="186">
                  <c:v>6.76</c:v>
                </c:pt>
                <c:pt idx="187">
                  <c:v>6.54</c:v>
                </c:pt>
                <c:pt idx="188">
                  <c:v>6.24</c:v>
                </c:pt>
                <c:pt idx="189">
                  <c:v>5.98</c:v>
                </c:pt>
                <c:pt idx="190">
                  <c:v>5.7</c:v>
                </c:pt>
                <c:pt idx="191">
                  <c:v>5.42</c:v>
                </c:pt>
                <c:pt idx="192">
                  <c:v>5.14</c:v>
                </c:pt>
                <c:pt idx="193">
                  <c:v>4.84</c:v>
                </c:pt>
                <c:pt idx="194">
                  <c:v>4.62</c:v>
                </c:pt>
                <c:pt idx="195">
                  <c:v>4.3600000000000003</c:v>
                </c:pt>
                <c:pt idx="196">
                  <c:v>4.1100000000000003</c:v>
                </c:pt>
                <c:pt idx="197">
                  <c:v>3.92</c:v>
                </c:pt>
                <c:pt idx="198">
                  <c:v>3.69</c:v>
                </c:pt>
                <c:pt idx="199">
                  <c:v>3.48</c:v>
                </c:pt>
                <c:pt idx="200">
                  <c:v>3.32</c:v>
                </c:pt>
                <c:pt idx="201">
                  <c:v>3.11</c:v>
                </c:pt>
                <c:pt idx="202">
                  <c:v>2.93</c:v>
                </c:pt>
                <c:pt idx="203">
                  <c:v>2.77</c:v>
                </c:pt>
                <c:pt idx="204">
                  <c:v>2.61</c:v>
                </c:pt>
                <c:pt idx="205">
                  <c:v>2.44</c:v>
                </c:pt>
                <c:pt idx="206">
                  <c:v>2.2999999999999998</c:v>
                </c:pt>
                <c:pt idx="207">
                  <c:v>2.16</c:v>
                </c:pt>
                <c:pt idx="208">
                  <c:v>2.02</c:v>
                </c:pt>
                <c:pt idx="209">
                  <c:v>1.9</c:v>
                </c:pt>
                <c:pt idx="210">
                  <c:v>1.79</c:v>
                </c:pt>
                <c:pt idx="211">
                  <c:v>1.66</c:v>
                </c:pt>
                <c:pt idx="212">
                  <c:v>1.55</c:v>
                </c:pt>
                <c:pt idx="213">
                  <c:v>1.45</c:v>
                </c:pt>
                <c:pt idx="214">
                  <c:v>1.37</c:v>
                </c:pt>
                <c:pt idx="215">
                  <c:v>1.28</c:v>
                </c:pt>
                <c:pt idx="216">
                  <c:v>1.19</c:v>
                </c:pt>
                <c:pt idx="217">
                  <c:v>1.1000000000000001</c:v>
                </c:pt>
                <c:pt idx="218">
                  <c:v>1.02</c:v>
                </c:pt>
                <c:pt idx="219">
                  <c:v>0.97</c:v>
                </c:pt>
                <c:pt idx="220">
                  <c:v>0.9</c:v>
                </c:pt>
                <c:pt idx="221">
                  <c:v>0.84</c:v>
                </c:pt>
                <c:pt idx="222">
                  <c:v>0.8</c:v>
                </c:pt>
                <c:pt idx="223">
                  <c:v>0.75</c:v>
                </c:pt>
                <c:pt idx="224">
                  <c:v>0.7</c:v>
                </c:pt>
                <c:pt idx="225">
                  <c:v>0.68</c:v>
                </c:pt>
                <c:pt idx="226">
                  <c:v>0.65</c:v>
                </c:pt>
                <c:pt idx="227">
                  <c:v>0.62</c:v>
                </c:pt>
                <c:pt idx="228">
                  <c:v>0.59</c:v>
                </c:pt>
                <c:pt idx="229">
                  <c:v>0.57999999999999996</c:v>
                </c:pt>
                <c:pt idx="230">
                  <c:v>0.55000000000000004</c:v>
                </c:pt>
                <c:pt idx="231">
                  <c:v>0.53</c:v>
                </c:pt>
                <c:pt idx="232">
                  <c:v>0.51</c:v>
                </c:pt>
                <c:pt idx="233">
                  <c:v>0.5</c:v>
                </c:pt>
                <c:pt idx="234">
                  <c:v>0.48</c:v>
                </c:pt>
                <c:pt idx="235">
                  <c:v>0.46</c:v>
                </c:pt>
                <c:pt idx="236">
                  <c:v>0.44</c:v>
                </c:pt>
                <c:pt idx="237">
                  <c:v>0.42</c:v>
                </c:pt>
                <c:pt idx="238">
                  <c:v>0.4</c:v>
                </c:pt>
                <c:pt idx="239">
                  <c:v>0.38</c:v>
                </c:pt>
                <c:pt idx="240">
                  <c:v>0.36</c:v>
                </c:pt>
                <c:pt idx="241">
                  <c:v>0.34</c:v>
                </c:pt>
                <c:pt idx="242">
                  <c:v>0.32</c:v>
                </c:pt>
                <c:pt idx="243">
                  <c:v>0.3</c:v>
                </c:pt>
                <c:pt idx="244">
                  <c:v>0.28000000000000003</c:v>
                </c:pt>
                <c:pt idx="245">
                  <c:v>0.26</c:v>
                </c:pt>
                <c:pt idx="246">
                  <c:v>0.24</c:v>
                </c:pt>
                <c:pt idx="247">
                  <c:v>0.22</c:v>
                </c:pt>
                <c:pt idx="248">
                  <c:v>0.2</c:v>
                </c:pt>
                <c:pt idx="249">
                  <c:v>0.19</c:v>
                </c:pt>
                <c:pt idx="250">
                  <c:v>0.17</c:v>
                </c:pt>
                <c:pt idx="251">
                  <c:v>0.15</c:v>
                </c:pt>
                <c:pt idx="252">
                  <c:v>0.13</c:v>
                </c:pt>
                <c:pt idx="253">
                  <c:v>0.11</c:v>
                </c:pt>
                <c:pt idx="254">
                  <c:v>0.1</c:v>
                </c:pt>
                <c:pt idx="255">
                  <c:v>0.09</c:v>
                </c:pt>
                <c:pt idx="256">
                  <c:v>0.08</c:v>
                </c:pt>
                <c:pt idx="257">
                  <c:v>7.0000000000000007E-2</c:v>
                </c:pt>
                <c:pt idx="258">
                  <c:v>7.0000000000000007E-2</c:v>
                </c:pt>
                <c:pt idx="259">
                  <c:v>7.0000000000000007E-2</c:v>
                </c:pt>
                <c:pt idx="260">
                  <c:v>0.06</c:v>
                </c:pt>
                <c:pt idx="261">
                  <c:v>0.06</c:v>
                </c:pt>
                <c:pt idx="262">
                  <c:v>0.06</c:v>
                </c:pt>
                <c:pt idx="263">
                  <c:v>0.06</c:v>
                </c:pt>
                <c:pt idx="264">
                  <c:v>0.06</c:v>
                </c:pt>
                <c:pt idx="265">
                  <c:v>0.05</c:v>
                </c:pt>
                <c:pt idx="266">
                  <c:v>0.05</c:v>
                </c:pt>
                <c:pt idx="267">
                  <c:v>0.05</c:v>
                </c:pt>
                <c:pt idx="268">
                  <c:v>0.05</c:v>
                </c:pt>
                <c:pt idx="269">
                  <c:v>0.05</c:v>
                </c:pt>
                <c:pt idx="270">
                  <c:v>0.04</c:v>
                </c:pt>
                <c:pt idx="271">
                  <c:v>0.04</c:v>
                </c:pt>
                <c:pt idx="272">
                  <c:v>0.04</c:v>
                </c:pt>
                <c:pt idx="273">
                  <c:v>0.04</c:v>
                </c:pt>
                <c:pt idx="274">
                  <c:v>0.04</c:v>
                </c:pt>
                <c:pt idx="275">
                  <c:v>0.04</c:v>
                </c:pt>
                <c:pt idx="276">
                  <c:v>0.03</c:v>
                </c:pt>
                <c:pt idx="277">
                  <c:v>0.03</c:v>
                </c:pt>
                <c:pt idx="278">
                  <c:v>0.03</c:v>
                </c:pt>
                <c:pt idx="279">
                  <c:v>0.03</c:v>
                </c:pt>
                <c:pt idx="280">
                  <c:v>0.03</c:v>
                </c:pt>
                <c:pt idx="281">
                  <c:v>0.03</c:v>
                </c:pt>
                <c:pt idx="282">
                  <c:v>0.02</c:v>
                </c:pt>
                <c:pt idx="283">
                  <c:v>0.02</c:v>
                </c:pt>
                <c:pt idx="284">
                  <c:v>0.02</c:v>
                </c:pt>
                <c:pt idx="285">
                  <c:v>0.02</c:v>
                </c:pt>
                <c:pt idx="286">
                  <c:v>0.02</c:v>
                </c:pt>
                <c:pt idx="287">
                  <c:v>0.01</c:v>
                </c:pt>
                <c:pt idx="288">
                  <c:v>0.01</c:v>
                </c:pt>
                <c:pt idx="289">
                  <c:v>0.01</c:v>
                </c:pt>
                <c:pt idx="290">
                  <c:v>0.01</c:v>
                </c:pt>
                <c:pt idx="291">
                  <c:v>0.01</c:v>
                </c:pt>
                <c:pt idx="292">
                  <c:v>0.01</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0.01</c:v>
                </c:pt>
                <c:pt idx="359">
                  <c:v>0.01</c:v>
                </c:pt>
              </c:numCache>
            </c:numRef>
          </c:val>
          <c:smooth val="0"/>
          <c:extLst>
            <c:ext xmlns:c16="http://schemas.microsoft.com/office/drawing/2014/chart" uri="{C3380CC4-5D6E-409C-BE32-E72D297353CC}">
              <c16:uniqueId val="{00000001-AC0B-4F69-8E7E-5C08A52CF287}"/>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0"/>
        <c:crosses val="autoZero"/>
        <c:auto val="0"/>
        <c:lblAlgn val="ctr"/>
        <c:lblOffset val="100"/>
        <c:noMultiLvlLbl val="0"/>
      </c:catAx>
      <c:valAx>
        <c:axId val="10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Lift (mm)</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Valve Velocity vs Crank Angle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strRef>
              <c:f>'Valve Motion'!$D$3</c:f>
              <c:strCache>
                <c:ptCount val="1"/>
                <c:pt idx="0">
                  <c:v>Inlet Vel (mm/deg)</c:v>
                </c:pt>
              </c:strCache>
            </c:strRef>
          </c:tx>
          <c:spPr>
            <a:ln w="34925" cap="rnd">
              <a:solidFill>
                <a:schemeClr val="accent1"/>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Motion'!$D$4:$D$363</c:f>
              <c:numCache>
                <c:formatCode>General</c:formatCode>
                <c:ptCount val="360"/>
                <c:pt idx="0">
                  <c:v>0</c:v>
                </c:pt>
                <c:pt idx="1">
                  <c:v>0</c:v>
                </c:pt>
                <c:pt idx="2">
                  <c:v>0</c:v>
                </c:pt>
                <c:pt idx="3">
                  <c:v>0</c:v>
                </c:pt>
                <c:pt idx="4">
                  <c:v>0</c:v>
                </c:pt>
                <c:pt idx="5">
                  <c:v>5.0000000000000001E-3</c:v>
                </c:pt>
                <c:pt idx="6">
                  <c:v>5.0000000000000001E-3</c:v>
                </c:pt>
                <c:pt idx="7">
                  <c:v>0</c:v>
                </c:pt>
                <c:pt idx="8">
                  <c:v>0</c:v>
                </c:pt>
                <c:pt idx="9">
                  <c:v>0</c:v>
                </c:pt>
                <c:pt idx="10">
                  <c:v>0</c:v>
                </c:pt>
                <c:pt idx="11">
                  <c:v>0</c:v>
                </c:pt>
                <c:pt idx="12">
                  <c:v>0</c:v>
                </c:pt>
                <c:pt idx="13">
                  <c:v>0</c:v>
                </c:pt>
                <c:pt idx="14">
                  <c:v>0</c:v>
                </c:pt>
                <c:pt idx="15">
                  <c:v>-5.0000000000000001E-3</c:v>
                </c:pt>
                <c:pt idx="16">
                  <c:v>-5.0000000000000001E-3</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5.0000000000000001E-3</c:v>
                </c:pt>
                <c:pt idx="66">
                  <c:v>5.0000000000000001E-3</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5.0000000000000001E-3</c:v>
                </c:pt>
                <c:pt idx="99">
                  <c:v>9.9999999999999985E-3</c:v>
                </c:pt>
                <c:pt idx="100">
                  <c:v>0.01</c:v>
                </c:pt>
                <c:pt idx="101">
                  <c:v>1.0000000000000002E-2</c:v>
                </c:pt>
                <c:pt idx="102">
                  <c:v>1.5000000000000003E-2</c:v>
                </c:pt>
                <c:pt idx="103">
                  <c:v>1.9999999999999997E-2</c:v>
                </c:pt>
                <c:pt idx="104">
                  <c:v>1.4999999999999999E-2</c:v>
                </c:pt>
                <c:pt idx="105">
                  <c:v>1.4999999999999999E-2</c:v>
                </c:pt>
                <c:pt idx="106">
                  <c:v>2.0000000000000004E-2</c:v>
                </c:pt>
                <c:pt idx="107">
                  <c:v>1.4999999999999999E-2</c:v>
                </c:pt>
                <c:pt idx="108">
                  <c:v>1.4999999999999999E-2</c:v>
                </c:pt>
                <c:pt idx="109">
                  <c:v>2.0000000000000004E-2</c:v>
                </c:pt>
                <c:pt idx="110">
                  <c:v>1.4999999999999999E-2</c:v>
                </c:pt>
                <c:pt idx="111">
                  <c:v>1.4999999999999999E-2</c:v>
                </c:pt>
                <c:pt idx="112">
                  <c:v>1.999999999999999E-2</c:v>
                </c:pt>
                <c:pt idx="113">
                  <c:v>2.0000000000000004E-2</c:v>
                </c:pt>
                <c:pt idx="114">
                  <c:v>1.5000000000000013E-2</c:v>
                </c:pt>
                <c:pt idx="115">
                  <c:v>1.4999999999999986E-2</c:v>
                </c:pt>
                <c:pt idx="116">
                  <c:v>1.4999999999999986E-2</c:v>
                </c:pt>
                <c:pt idx="117">
                  <c:v>1.5000000000000013E-2</c:v>
                </c:pt>
                <c:pt idx="118">
                  <c:v>2.0000000000000018E-2</c:v>
                </c:pt>
                <c:pt idx="119">
                  <c:v>1.999999999999999E-2</c:v>
                </c:pt>
                <c:pt idx="120">
                  <c:v>1.999999999999999E-2</c:v>
                </c:pt>
                <c:pt idx="121">
                  <c:v>2.0000000000000018E-2</c:v>
                </c:pt>
                <c:pt idx="122">
                  <c:v>2.4999999999999994E-2</c:v>
                </c:pt>
                <c:pt idx="123">
                  <c:v>3.4999999999999976E-2</c:v>
                </c:pt>
                <c:pt idx="124">
                  <c:v>3.5000000000000003E-2</c:v>
                </c:pt>
                <c:pt idx="125">
                  <c:v>4.0000000000000036E-2</c:v>
                </c:pt>
                <c:pt idx="126">
                  <c:v>4.4999999999999984E-2</c:v>
                </c:pt>
                <c:pt idx="127">
                  <c:v>4.9999999999999989E-2</c:v>
                </c:pt>
                <c:pt idx="128">
                  <c:v>0.06</c:v>
                </c:pt>
                <c:pt idx="129">
                  <c:v>5.4999999999999993E-2</c:v>
                </c:pt>
                <c:pt idx="130">
                  <c:v>0.06</c:v>
                </c:pt>
                <c:pt idx="131">
                  <c:v>7.5000000000000011E-2</c:v>
                </c:pt>
                <c:pt idx="132">
                  <c:v>8.0000000000000016E-2</c:v>
                </c:pt>
                <c:pt idx="133">
                  <c:v>7.5000000000000011E-2</c:v>
                </c:pt>
                <c:pt idx="134">
                  <c:v>7.999999999999996E-2</c:v>
                </c:pt>
                <c:pt idx="135">
                  <c:v>8.9999999999999969E-2</c:v>
                </c:pt>
                <c:pt idx="136">
                  <c:v>9.5000000000000084E-2</c:v>
                </c:pt>
                <c:pt idx="137">
                  <c:v>0.10499999999999998</c:v>
                </c:pt>
                <c:pt idx="138">
                  <c:v>0.10999999999999999</c:v>
                </c:pt>
                <c:pt idx="139">
                  <c:v>0.10999999999999999</c:v>
                </c:pt>
                <c:pt idx="140">
                  <c:v>0.12</c:v>
                </c:pt>
                <c:pt idx="141">
                  <c:v>0.12</c:v>
                </c:pt>
                <c:pt idx="142">
                  <c:v>0.13</c:v>
                </c:pt>
                <c:pt idx="143">
                  <c:v>0.14500000000000013</c:v>
                </c:pt>
                <c:pt idx="144">
                  <c:v>0.12999999999999989</c:v>
                </c:pt>
                <c:pt idx="145">
                  <c:v>0.14999999999999991</c:v>
                </c:pt>
                <c:pt idx="146">
                  <c:v>0.17500000000000004</c:v>
                </c:pt>
                <c:pt idx="147">
                  <c:v>0.15500000000000003</c:v>
                </c:pt>
                <c:pt idx="148">
                  <c:v>0.16500000000000004</c:v>
                </c:pt>
                <c:pt idx="149">
                  <c:v>0.18999999999999995</c:v>
                </c:pt>
                <c:pt idx="150">
                  <c:v>0.18999999999999995</c:v>
                </c:pt>
                <c:pt idx="151">
                  <c:v>0.18500000000000005</c:v>
                </c:pt>
                <c:pt idx="152">
                  <c:v>0.19500000000000006</c:v>
                </c:pt>
                <c:pt idx="153">
                  <c:v>0.22999999999999976</c:v>
                </c:pt>
                <c:pt idx="154">
                  <c:v>0.21999999999999997</c:v>
                </c:pt>
                <c:pt idx="155">
                  <c:v>0.20000000000000018</c:v>
                </c:pt>
                <c:pt idx="156">
                  <c:v>0.22999999999999998</c:v>
                </c:pt>
                <c:pt idx="157">
                  <c:v>0.24500000000000011</c:v>
                </c:pt>
                <c:pt idx="158">
                  <c:v>0.26500000000000012</c:v>
                </c:pt>
                <c:pt idx="159">
                  <c:v>0.21499999999999986</c:v>
                </c:pt>
                <c:pt idx="160">
                  <c:v>0.25999999999999979</c:v>
                </c:pt>
                <c:pt idx="161">
                  <c:v>0.33000000000000007</c:v>
                </c:pt>
                <c:pt idx="162">
                  <c:v>0.27499999999999991</c:v>
                </c:pt>
                <c:pt idx="163">
                  <c:v>0.28500000000000014</c:v>
                </c:pt>
                <c:pt idx="164">
                  <c:v>0.31000000000000005</c:v>
                </c:pt>
                <c:pt idx="165">
                  <c:v>0.29000000000000004</c:v>
                </c:pt>
                <c:pt idx="166">
                  <c:v>0.28000000000000025</c:v>
                </c:pt>
                <c:pt idx="167">
                  <c:v>0.30499999999999972</c:v>
                </c:pt>
                <c:pt idx="168">
                  <c:v>0.2799999999999998</c:v>
                </c:pt>
                <c:pt idx="169">
                  <c:v>0.26499999999999968</c:v>
                </c:pt>
                <c:pt idx="170">
                  <c:v>0.25999999999999979</c:v>
                </c:pt>
                <c:pt idx="171">
                  <c:v>0.21500000000000075</c:v>
                </c:pt>
                <c:pt idx="172">
                  <c:v>0.16999999999999993</c:v>
                </c:pt>
                <c:pt idx="173">
                  <c:v>0.10999999999999943</c:v>
                </c:pt>
                <c:pt idx="174">
                  <c:v>6.0000000000000497E-2</c:v>
                </c:pt>
                <c:pt idx="175">
                  <c:v>3.0000000000000249E-2</c:v>
                </c:pt>
                <c:pt idx="176">
                  <c:v>-9.9999999999997868E-3</c:v>
                </c:pt>
                <c:pt idx="177">
                  <c:v>-5.9999999999999609E-2</c:v>
                </c:pt>
                <c:pt idx="178">
                  <c:v>-0.125</c:v>
                </c:pt>
                <c:pt idx="179">
                  <c:v>-0.19500000000000028</c:v>
                </c:pt>
                <c:pt idx="180">
                  <c:v>-0.23000000000000043</c:v>
                </c:pt>
                <c:pt idx="181">
                  <c:v>-0.25499999999999989</c:v>
                </c:pt>
                <c:pt idx="182">
                  <c:v>-0.2849999999999997</c:v>
                </c:pt>
                <c:pt idx="183">
                  <c:v>-0.31000000000000005</c:v>
                </c:pt>
                <c:pt idx="184">
                  <c:v>-0.31500000000000039</c:v>
                </c:pt>
                <c:pt idx="185">
                  <c:v>-0.31000000000000005</c:v>
                </c:pt>
                <c:pt idx="186">
                  <c:v>-0.30499999999999972</c:v>
                </c:pt>
                <c:pt idx="187">
                  <c:v>-0.31499999999999995</c:v>
                </c:pt>
                <c:pt idx="188">
                  <c:v>-0.30000000000000027</c:v>
                </c:pt>
                <c:pt idx="189">
                  <c:v>-0.30500000000000016</c:v>
                </c:pt>
                <c:pt idx="190">
                  <c:v>-0.32499999999999973</c:v>
                </c:pt>
                <c:pt idx="191">
                  <c:v>-0.29499999999999993</c:v>
                </c:pt>
                <c:pt idx="192">
                  <c:v>-0.27</c:v>
                </c:pt>
                <c:pt idx="193">
                  <c:v>-0.25499999999999989</c:v>
                </c:pt>
                <c:pt idx="194">
                  <c:v>-0.25499999999999989</c:v>
                </c:pt>
                <c:pt idx="195">
                  <c:v>-0.24000000000000021</c:v>
                </c:pt>
                <c:pt idx="196">
                  <c:v>-0.2350000000000001</c:v>
                </c:pt>
                <c:pt idx="197">
                  <c:v>-0.24</c:v>
                </c:pt>
                <c:pt idx="198">
                  <c:v>-0.21500000000000008</c:v>
                </c:pt>
                <c:pt idx="199">
                  <c:v>-0.20999999999999996</c:v>
                </c:pt>
                <c:pt idx="200">
                  <c:v>-0.19999999999999996</c:v>
                </c:pt>
                <c:pt idx="201">
                  <c:v>-0.15999999999999992</c:v>
                </c:pt>
                <c:pt idx="202">
                  <c:v>-0.16500000000000004</c:v>
                </c:pt>
                <c:pt idx="203">
                  <c:v>-0.19000000000000017</c:v>
                </c:pt>
                <c:pt idx="204">
                  <c:v>-0.16999999999999993</c:v>
                </c:pt>
                <c:pt idx="205">
                  <c:v>-0.13500000000000001</c:v>
                </c:pt>
                <c:pt idx="206">
                  <c:v>-0.14500000000000013</c:v>
                </c:pt>
                <c:pt idx="207">
                  <c:v>-0.14999999999999991</c:v>
                </c:pt>
                <c:pt idx="208">
                  <c:v>-0.1349999999999999</c:v>
                </c:pt>
                <c:pt idx="209">
                  <c:v>-0.13</c:v>
                </c:pt>
                <c:pt idx="210">
                  <c:v>-0.12000000000000011</c:v>
                </c:pt>
                <c:pt idx="211">
                  <c:v>-0.11499999999999999</c:v>
                </c:pt>
                <c:pt idx="212">
                  <c:v>-0.10999999999999999</c:v>
                </c:pt>
                <c:pt idx="213">
                  <c:v>-9.9999999999999978E-2</c:v>
                </c:pt>
                <c:pt idx="214">
                  <c:v>-9.4999999999999973E-2</c:v>
                </c:pt>
                <c:pt idx="215">
                  <c:v>-9.0000000000000024E-2</c:v>
                </c:pt>
                <c:pt idx="216">
                  <c:v>-8.4999999999999964E-2</c:v>
                </c:pt>
                <c:pt idx="217">
                  <c:v>-7.0000000000000007E-2</c:v>
                </c:pt>
                <c:pt idx="218">
                  <c:v>-6.5000000000000002E-2</c:v>
                </c:pt>
                <c:pt idx="219">
                  <c:v>-7.0000000000000007E-2</c:v>
                </c:pt>
                <c:pt idx="220">
                  <c:v>-6.5000000000000002E-2</c:v>
                </c:pt>
                <c:pt idx="221">
                  <c:v>-0.06</c:v>
                </c:pt>
                <c:pt idx="222">
                  <c:v>-5.0000000000000017E-2</c:v>
                </c:pt>
                <c:pt idx="223">
                  <c:v>-4.4999999999999984E-2</c:v>
                </c:pt>
                <c:pt idx="224">
                  <c:v>-4.5000000000000012E-2</c:v>
                </c:pt>
                <c:pt idx="225">
                  <c:v>-3.5000000000000003E-2</c:v>
                </c:pt>
                <c:pt idx="226">
                  <c:v>-0.03</c:v>
                </c:pt>
                <c:pt idx="227">
                  <c:v>-0.03</c:v>
                </c:pt>
                <c:pt idx="228">
                  <c:v>-2.4999999999999994E-2</c:v>
                </c:pt>
                <c:pt idx="229">
                  <c:v>-2.5000000000000008E-2</c:v>
                </c:pt>
                <c:pt idx="230">
                  <c:v>-1.999999999999999E-2</c:v>
                </c:pt>
                <c:pt idx="231">
                  <c:v>-1.4999999999999999E-2</c:v>
                </c:pt>
                <c:pt idx="232">
                  <c:v>-2.0000000000000004E-2</c:v>
                </c:pt>
                <c:pt idx="233">
                  <c:v>-1.999999999999999E-2</c:v>
                </c:pt>
                <c:pt idx="234">
                  <c:v>-2.0000000000000004E-2</c:v>
                </c:pt>
                <c:pt idx="235">
                  <c:v>-2.0000000000000004E-2</c:v>
                </c:pt>
                <c:pt idx="236">
                  <c:v>-1.4999999999999999E-2</c:v>
                </c:pt>
                <c:pt idx="237">
                  <c:v>-1.4999999999999999E-2</c:v>
                </c:pt>
                <c:pt idx="238">
                  <c:v>-1.9999999999999997E-2</c:v>
                </c:pt>
                <c:pt idx="239">
                  <c:v>-2.0000000000000004E-2</c:v>
                </c:pt>
                <c:pt idx="240">
                  <c:v>-1.5000000000000001E-2</c:v>
                </c:pt>
                <c:pt idx="241">
                  <c:v>-1.4999999999999999E-2</c:v>
                </c:pt>
                <c:pt idx="242">
                  <c:v>-0.01</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91C2-41C1-A5D9-51BC5F5BCA27}"/>
            </c:ext>
          </c:extLst>
        </c:ser>
        <c:ser>
          <c:idx val="1"/>
          <c:order val="1"/>
          <c:tx>
            <c:strRef>
              <c:f>'Valve Motion'!$E$3</c:f>
              <c:strCache>
                <c:ptCount val="1"/>
                <c:pt idx="0">
                  <c:v>Inlet Acc (mm/deg^2)</c:v>
                </c:pt>
              </c:strCache>
            </c:strRef>
          </c:tx>
          <c:spPr>
            <a:ln w="34925" cap="rnd">
              <a:solidFill>
                <a:schemeClr val="accent2"/>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Motion'!$E$4:$E$363</c:f>
              <c:numCache>
                <c:formatCode>General</c:formatCode>
                <c:ptCount val="360"/>
                <c:pt idx="0">
                  <c:v>0</c:v>
                </c:pt>
                <c:pt idx="1">
                  <c:v>0</c:v>
                </c:pt>
                <c:pt idx="2">
                  <c:v>0</c:v>
                </c:pt>
                <c:pt idx="3">
                  <c:v>0</c:v>
                </c:pt>
                <c:pt idx="4">
                  <c:v>2.5000000000000001E-3</c:v>
                </c:pt>
                <c:pt idx="5">
                  <c:v>2.5000000000000001E-3</c:v>
                </c:pt>
                <c:pt idx="6">
                  <c:v>-2.5000000000000001E-3</c:v>
                </c:pt>
                <c:pt idx="7">
                  <c:v>-2.5000000000000001E-3</c:v>
                </c:pt>
                <c:pt idx="8">
                  <c:v>0</c:v>
                </c:pt>
                <c:pt idx="9">
                  <c:v>0</c:v>
                </c:pt>
                <c:pt idx="10">
                  <c:v>0</c:v>
                </c:pt>
                <c:pt idx="11">
                  <c:v>0</c:v>
                </c:pt>
                <c:pt idx="12">
                  <c:v>0</c:v>
                </c:pt>
                <c:pt idx="13">
                  <c:v>0</c:v>
                </c:pt>
                <c:pt idx="14">
                  <c:v>-2.5000000000000001E-3</c:v>
                </c:pt>
                <c:pt idx="15">
                  <c:v>-2.5000000000000001E-3</c:v>
                </c:pt>
                <c:pt idx="16">
                  <c:v>2.5000000000000001E-3</c:v>
                </c:pt>
                <c:pt idx="17">
                  <c:v>2.5000000000000001E-3</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2.5000000000000001E-3</c:v>
                </c:pt>
                <c:pt idx="65">
                  <c:v>2.5000000000000001E-3</c:v>
                </c:pt>
                <c:pt idx="66">
                  <c:v>-2.5000000000000001E-3</c:v>
                </c:pt>
                <c:pt idx="67">
                  <c:v>-2.5000000000000001E-3</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2.5000000000000001E-3</c:v>
                </c:pt>
                <c:pt idx="98">
                  <c:v>4.9999999999999992E-3</c:v>
                </c:pt>
                <c:pt idx="99">
                  <c:v>2.5000000000000001E-3</c:v>
                </c:pt>
                <c:pt idx="100">
                  <c:v>1.7347234759768071E-18</c:v>
                </c:pt>
                <c:pt idx="101">
                  <c:v>2.5000000000000014E-3</c:v>
                </c:pt>
                <c:pt idx="102">
                  <c:v>4.9999999999999975E-3</c:v>
                </c:pt>
                <c:pt idx="103">
                  <c:v>-1.7347234759768071E-18</c:v>
                </c:pt>
                <c:pt idx="104">
                  <c:v>-2.4999999999999988E-3</c:v>
                </c:pt>
                <c:pt idx="105">
                  <c:v>2.5000000000000022E-3</c:v>
                </c:pt>
                <c:pt idx="106">
                  <c:v>0</c:v>
                </c:pt>
                <c:pt idx="107">
                  <c:v>-2.5000000000000022E-3</c:v>
                </c:pt>
                <c:pt idx="108">
                  <c:v>2.5000000000000022E-3</c:v>
                </c:pt>
                <c:pt idx="109">
                  <c:v>0</c:v>
                </c:pt>
                <c:pt idx="110">
                  <c:v>-2.5000000000000022E-3</c:v>
                </c:pt>
                <c:pt idx="111">
                  <c:v>2.4999999999999953E-3</c:v>
                </c:pt>
                <c:pt idx="112">
                  <c:v>2.5000000000000022E-3</c:v>
                </c:pt>
                <c:pt idx="113">
                  <c:v>-2.4999999999999883E-3</c:v>
                </c:pt>
                <c:pt idx="114">
                  <c:v>-2.5000000000000092E-3</c:v>
                </c:pt>
                <c:pt idx="115">
                  <c:v>-1.3877787807814457E-17</c:v>
                </c:pt>
                <c:pt idx="116">
                  <c:v>1.3877787807814457E-17</c:v>
                </c:pt>
                <c:pt idx="117">
                  <c:v>2.5000000000000161E-3</c:v>
                </c:pt>
                <c:pt idx="118">
                  <c:v>2.4999999999999883E-3</c:v>
                </c:pt>
                <c:pt idx="119">
                  <c:v>-1.3877787807814457E-17</c:v>
                </c:pt>
                <c:pt idx="120">
                  <c:v>1.3877787807814457E-17</c:v>
                </c:pt>
                <c:pt idx="121">
                  <c:v>2.5000000000000022E-3</c:v>
                </c:pt>
                <c:pt idx="122">
                  <c:v>7.4999999999999789E-3</c:v>
                </c:pt>
                <c:pt idx="123">
                  <c:v>5.0000000000000044E-3</c:v>
                </c:pt>
                <c:pt idx="124">
                  <c:v>2.50000000000003E-3</c:v>
                </c:pt>
                <c:pt idx="125">
                  <c:v>4.9999999999999906E-3</c:v>
                </c:pt>
                <c:pt idx="126">
                  <c:v>4.9999999999999767E-3</c:v>
                </c:pt>
                <c:pt idx="127">
                  <c:v>7.5000000000000067E-3</c:v>
                </c:pt>
                <c:pt idx="128">
                  <c:v>2.5000000000000022E-3</c:v>
                </c:pt>
                <c:pt idx="129">
                  <c:v>0</c:v>
                </c:pt>
                <c:pt idx="130">
                  <c:v>1.0000000000000009E-2</c:v>
                </c:pt>
                <c:pt idx="131">
                  <c:v>1.0000000000000009E-2</c:v>
                </c:pt>
                <c:pt idx="132">
                  <c:v>0</c:v>
                </c:pt>
                <c:pt idx="133">
                  <c:v>-2.7755575615628914E-17</c:v>
                </c:pt>
                <c:pt idx="134">
                  <c:v>7.4999999999999789E-3</c:v>
                </c:pt>
                <c:pt idx="135">
                  <c:v>7.5000000000000622E-3</c:v>
                </c:pt>
                <c:pt idx="136">
                  <c:v>7.5000000000000067E-3</c:v>
                </c:pt>
                <c:pt idx="137">
                  <c:v>7.4999999999999512E-3</c:v>
                </c:pt>
                <c:pt idx="138">
                  <c:v>2.5000000000000022E-3</c:v>
                </c:pt>
                <c:pt idx="139">
                  <c:v>5.0000000000000044E-3</c:v>
                </c:pt>
                <c:pt idx="140">
                  <c:v>5.0000000000000044E-3</c:v>
                </c:pt>
                <c:pt idx="141">
                  <c:v>5.0000000000000044E-3</c:v>
                </c:pt>
                <c:pt idx="142">
                  <c:v>1.2500000000000067E-2</c:v>
                </c:pt>
                <c:pt idx="143">
                  <c:v>-5.5511151231257827E-17</c:v>
                </c:pt>
                <c:pt idx="144">
                  <c:v>2.4999999999998912E-3</c:v>
                </c:pt>
                <c:pt idx="145">
                  <c:v>2.2500000000000075E-2</c:v>
                </c:pt>
                <c:pt idx="146">
                  <c:v>2.5000000000000577E-3</c:v>
                </c:pt>
                <c:pt idx="147">
                  <c:v>-5.0000000000000044E-3</c:v>
                </c:pt>
                <c:pt idx="148">
                  <c:v>1.749999999999996E-2</c:v>
                </c:pt>
                <c:pt idx="149">
                  <c:v>1.2499999999999956E-2</c:v>
                </c:pt>
                <c:pt idx="150">
                  <c:v>-2.4999999999999467E-3</c:v>
                </c:pt>
                <c:pt idx="151">
                  <c:v>2.5000000000000577E-3</c:v>
                </c:pt>
                <c:pt idx="152">
                  <c:v>2.2499999999999853E-2</c:v>
                </c:pt>
                <c:pt idx="153">
                  <c:v>1.2499999999999956E-2</c:v>
                </c:pt>
                <c:pt idx="154">
                  <c:v>-1.4999999999999791E-2</c:v>
                </c:pt>
                <c:pt idx="155">
                  <c:v>5.0000000000000044E-3</c:v>
                </c:pt>
                <c:pt idx="156">
                  <c:v>2.2499999999999964E-2</c:v>
                </c:pt>
                <c:pt idx="157">
                  <c:v>1.7500000000000071E-2</c:v>
                </c:pt>
                <c:pt idx="158">
                  <c:v>-1.5000000000000124E-2</c:v>
                </c:pt>
                <c:pt idx="159">
                  <c:v>-2.5000000000001688E-3</c:v>
                </c:pt>
                <c:pt idx="160">
                  <c:v>5.7500000000000107E-2</c:v>
                </c:pt>
                <c:pt idx="161">
                  <c:v>7.5000000000000622E-3</c:v>
                </c:pt>
                <c:pt idx="162">
                  <c:v>-2.2499999999999964E-2</c:v>
                </c:pt>
                <c:pt idx="163">
                  <c:v>1.7500000000000071E-2</c:v>
                </c:pt>
                <c:pt idx="164">
                  <c:v>2.4999999999999467E-3</c:v>
                </c:pt>
                <c:pt idx="165">
                  <c:v>-1.4999999999999902E-2</c:v>
                </c:pt>
                <c:pt idx="166">
                  <c:v>7.4999999999998401E-3</c:v>
                </c:pt>
                <c:pt idx="167">
                  <c:v>-2.2204460492503131E-16</c:v>
                </c:pt>
                <c:pt idx="168">
                  <c:v>-2.0000000000000018E-2</c:v>
                </c:pt>
                <c:pt idx="169">
                  <c:v>-1.0000000000000009E-2</c:v>
                </c:pt>
                <c:pt idx="170">
                  <c:v>-2.4999999999999467E-2</c:v>
                </c:pt>
                <c:pt idx="171">
                  <c:v>-4.4999999999999929E-2</c:v>
                </c:pt>
                <c:pt idx="172">
                  <c:v>-5.2500000000000657E-2</c:v>
                </c:pt>
                <c:pt idx="173">
                  <c:v>-5.4999999999999716E-2</c:v>
                </c:pt>
                <c:pt idx="174">
                  <c:v>-3.9999999999999591E-2</c:v>
                </c:pt>
                <c:pt idx="175">
                  <c:v>-3.5000000000000142E-2</c:v>
                </c:pt>
                <c:pt idx="176">
                  <c:v>-4.4999999999999929E-2</c:v>
                </c:pt>
                <c:pt idx="177">
                  <c:v>-5.7500000000000107E-2</c:v>
                </c:pt>
                <c:pt idx="178">
                  <c:v>-6.7500000000000338E-2</c:v>
                </c:pt>
                <c:pt idx="179">
                  <c:v>-5.2500000000000213E-2</c:v>
                </c:pt>
                <c:pt idx="180">
                  <c:v>-2.9999999999999805E-2</c:v>
                </c:pt>
                <c:pt idx="181">
                  <c:v>-2.7499999999999636E-2</c:v>
                </c:pt>
                <c:pt idx="182">
                  <c:v>-2.750000000000008E-2</c:v>
                </c:pt>
                <c:pt idx="183">
                  <c:v>-1.5000000000000346E-2</c:v>
                </c:pt>
                <c:pt idx="184">
                  <c:v>0</c:v>
                </c:pt>
                <c:pt idx="185">
                  <c:v>5.0000000000003375E-3</c:v>
                </c:pt>
                <c:pt idx="186">
                  <c:v>-2.4999999999999467E-3</c:v>
                </c:pt>
                <c:pt idx="187">
                  <c:v>2.4999999999997247E-3</c:v>
                </c:pt>
                <c:pt idx="188">
                  <c:v>4.9999999999998934E-3</c:v>
                </c:pt>
                <c:pt idx="189">
                  <c:v>-1.2499999999999734E-2</c:v>
                </c:pt>
                <c:pt idx="190">
                  <c:v>5.0000000000001155E-3</c:v>
                </c:pt>
                <c:pt idx="191">
                  <c:v>2.7499999999999858E-2</c:v>
                </c:pt>
                <c:pt idx="192">
                  <c:v>2.0000000000000018E-2</c:v>
                </c:pt>
                <c:pt idx="193">
                  <c:v>7.5000000000000622E-3</c:v>
                </c:pt>
                <c:pt idx="194">
                  <c:v>7.4999999999998401E-3</c:v>
                </c:pt>
                <c:pt idx="195">
                  <c:v>9.9999999999998979E-3</c:v>
                </c:pt>
                <c:pt idx="196">
                  <c:v>1.1102230246251565E-16</c:v>
                </c:pt>
                <c:pt idx="197">
                  <c:v>1.0000000000000009E-2</c:v>
                </c:pt>
                <c:pt idx="198">
                  <c:v>1.5000000000000013E-2</c:v>
                </c:pt>
                <c:pt idx="199">
                  <c:v>7.5000000000000622E-3</c:v>
                </c:pt>
                <c:pt idx="200">
                  <c:v>2.5000000000000022E-2</c:v>
                </c:pt>
                <c:pt idx="201">
                  <c:v>1.749999999999996E-2</c:v>
                </c:pt>
                <c:pt idx="202">
                  <c:v>-1.5000000000000124E-2</c:v>
                </c:pt>
                <c:pt idx="203">
                  <c:v>-2.4999999999999467E-3</c:v>
                </c:pt>
                <c:pt idx="204">
                  <c:v>2.750000000000008E-2</c:v>
                </c:pt>
                <c:pt idx="205">
                  <c:v>1.24999999999999E-2</c:v>
                </c:pt>
                <c:pt idx="206">
                  <c:v>-7.4999999999999512E-3</c:v>
                </c:pt>
                <c:pt idx="207">
                  <c:v>5.0000000000001155E-3</c:v>
                </c:pt>
                <c:pt idx="208">
                  <c:v>9.9999999999999534E-3</c:v>
                </c:pt>
                <c:pt idx="209">
                  <c:v>7.4999999999998956E-3</c:v>
                </c:pt>
                <c:pt idx="210">
                  <c:v>7.5000000000000067E-3</c:v>
                </c:pt>
                <c:pt idx="211">
                  <c:v>5.00000000000006E-3</c:v>
                </c:pt>
                <c:pt idx="212">
                  <c:v>7.5000000000000067E-3</c:v>
                </c:pt>
                <c:pt idx="213">
                  <c:v>7.5000000000000067E-3</c:v>
                </c:pt>
                <c:pt idx="214">
                  <c:v>4.9999999999999767E-3</c:v>
                </c:pt>
                <c:pt idx="215">
                  <c:v>5.0000000000000044E-3</c:v>
                </c:pt>
                <c:pt idx="216">
                  <c:v>1.0000000000000009E-2</c:v>
                </c:pt>
                <c:pt idx="217">
                  <c:v>9.9999999999999811E-3</c:v>
                </c:pt>
                <c:pt idx="218">
                  <c:v>0</c:v>
                </c:pt>
                <c:pt idx="219">
                  <c:v>0</c:v>
                </c:pt>
                <c:pt idx="220">
                  <c:v>5.0000000000000044E-3</c:v>
                </c:pt>
                <c:pt idx="221">
                  <c:v>7.4999999999999928E-3</c:v>
                </c:pt>
                <c:pt idx="222">
                  <c:v>7.5000000000000067E-3</c:v>
                </c:pt>
                <c:pt idx="223">
                  <c:v>2.5000000000000022E-3</c:v>
                </c:pt>
                <c:pt idx="224">
                  <c:v>4.9999999999999906E-3</c:v>
                </c:pt>
                <c:pt idx="225">
                  <c:v>7.5000000000000067E-3</c:v>
                </c:pt>
                <c:pt idx="226">
                  <c:v>2.5000000000000022E-3</c:v>
                </c:pt>
                <c:pt idx="227">
                  <c:v>2.5000000000000022E-3</c:v>
                </c:pt>
                <c:pt idx="228">
                  <c:v>2.4999999999999953E-3</c:v>
                </c:pt>
                <c:pt idx="229">
                  <c:v>2.5000000000000022E-3</c:v>
                </c:pt>
                <c:pt idx="230">
                  <c:v>5.0000000000000044E-3</c:v>
                </c:pt>
                <c:pt idx="231">
                  <c:v>-6.9388939039072284E-18</c:v>
                </c:pt>
                <c:pt idx="232">
                  <c:v>-2.4999999999999953E-3</c:v>
                </c:pt>
                <c:pt idx="233">
                  <c:v>0</c:v>
                </c:pt>
                <c:pt idx="234">
                  <c:v>-6.9388939039072284E-18</c:v>
                </c:pt>
                <c:pt idx="235">
                  <c:v>2.5000000000000022E-3</c:v>
                </c:pt>
                <c:pt idx="236">
                  <c:v>2.5000000000000022E-3</c:v>
                </c:pt>
                <c:pt idx="237">
                  <c:v>-2.4999999999999988E-3</c:v>
                </c:pt>
                <c:pt idx="238">
                  <c:v>-2.5000000000000022E-3</c:v>
                </c:pt>
                <c:pt idx="239">
                  <c:v>2.4999999999999979E-3</c:v>
                </c:pt>
                <c:pt idx="240">
                  <c:v>2.5000000000000022E-3</c:v>
                </c:pt>
                <c:pt idx="241">
                  <c:v>2.5000000000000005E-3</c:v>
                </c:pt>
                <c:pt idx="242">
                  <c:v>7.4999999999999997E-3</c:v>
                </c:pt>
                <c:pt idx="243">
                  <c:v>5.0000000000000001E-3</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91C2-41C1-A5D9-51BC5F5BCA27}"/>
            </c:ext>
          </c:extLst>
        </c:ser>
        <c:ser>
          <c:idx val="2"/>
          <c:order val="2"/>
          <c:tx>
            <c:strRef>
              <c:f>'Valve Motion'!$F$3</c:f>
              <c:strCache>
                <c:ptCount val="1"/>
                <c:pt idx="0">
                  <c:v>Inlet Jerk (mm/deg^3)</c:v>
                </c:pt>
              </c:strCache>
            </c:strRef>
          </c:tx>
          <c:spPr>
            <a:ln w="34925" cap="rnd">
              <a:solidFill>
                <a:schemeClr val="accent3"/>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Motion'!$F$4:$F$363</c:f>
              <c:numCache>
                <c:formatCode>General</c:formatCode>
                <c:ptCount val="360"/>
                <c:pt idx="0">
                  <c:v>0</c:v>
                </c:pt>
                <c:pt idx="1">
                  <c:v>0</c:v>
                </c:pt>
                <c:pt idx="2">
                  <c:v>0</c:v>
                </c:pt>
                <c:pt idx="3">
                  <c:v>1.25E-3</c:v>
                </c:pt>
                <c:pt idx="4">
                  <c:v>1.25E-3</c:v>
                </c:pt>
                <c:pt idx="5">
                  <c:v>-2.5000000000000001E-3</c:v>
                </c:pt>
                <c:pt idx="6">
                  <c:v>-2.5000000000000001E-3</c:v>
                </c:pt>
                <c:pt idx="7">
                  <c:v>1.25E-3</c:v>
                </c:pt>
                <c:pt idx="8">
                  <c:v>1.25E-3</c:v>
                </c:pt>
                <c:pt idx="9">
                  <c:v>0</c:v>
                </c:pt>
                <c:pt idx="10">
                  <c:v>0</c:v>
                </c:pt>
                <c:pt idx="11">
                  <c:v>0</c:v>
                </c:pt>
                <c:pt idx="12">
                  <c:v>0</c:v>
                </c:pt>
                <c:pt idx="13">
                  <c:v>-1.25E-3</c:v>
                </c:pt>
                <c:pt idx="14">
                  <c:v>-1.25E-3</c:v>
                </c:pt>
                <c:pt idx="15">
                  <c:v>2.5000000000000001E-3</c:v>
                </c:pt>
                <c:pt idx="16">
                  <c:v>2.5000000000000001E-3</c:v>
                </c:pt>
                <c:pt idx="17">
                  <c:v>-1.25E-3</c:v>
                </c:pt>
                <c:pt idx="18">
                  <c:v>-1.25E-3</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1.25E-3</c:v>
                </c:pt>
                <c:pt idx="64">
                  <c:v>1.25E-3</c:v>
                </c:pt>
                <c:pt idx="65">
                  <c:v>-2.5000000000000001E-3</c:v>
                </c:pt>
                <c:pt idx="66">
                  <c:v>-2.5000000000000001E-3</c:v>
                </c:pt>
                <c:pt idx="67">
                  <c:v>1.25E-3</c:v>
                </c:pt>
                <c:pt idx="68">
                  <c:v>1.25E-3</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1.25E-3</c:v>
                </c:pt>
                <c:pt idx="97">
                  <c:v>2.4999999999999996E-3</c:v>
                </c:pt>
                <c:pt idx="98">
                  <c:v>0</c:v>
                </c:pt>
                <c:pt idx="99">
                  <c:v>-2.4999999999999988E-3</c:v>
                </c:pt>
                <c:pt idx="100">
                  <c:v>6.5052130349130266E-19</c:v>
                </c:pt>
                <c:pt idx="101">
                  <c:v>2.4999999999999979E-3</c:v>
                </c:pt>
                <c:pt idx="102">
                  <c:v>-1.2500000000000015E-3</c:v>
                </c:pt>
                <c:pt idx="103">
                  <c:v>-3.7499999999999981E-3</c:v>
                </c:pt>
                <c:pt idx="104">
                  <c:v>1.250000000000002E-3</c:v>
                </c:pt>
                <c:pt idx="105">
                  <c:v>1.2499999999999994E-3</c:v>
                </c:pt>
                <c:pt idx="106">
                  <c:v>-2.5000000000000022E-3</c:v>
                </c:pt>
                <c:pt idx="107">
                  <c:v>1.2500000000000011E-3</c:v>
                </c:pt>
                <c:pt idx="108">
                  <c:v>1.2500000000000011E-3</c:v>
                </c:pt>
                <c:pt idx="109">
                  <c:v>-2.5000000000000022E-3</c:v>
                </c:pt>
                <c:pt idx="110">
                  <c:v>1.2499999999999976E-3</c:v>
                </c:pt>
                <c:pt idx="111">
                  <c:v>2.5000000000000022E-3</c:v>
                </c:pt>
                <c:pt idx="112">
                  <c:v>-2.4999999999999918E-3</c:v>
                </c:pt>
                <c:pt idx="113">
                  <c:v>-2.5000000000000057E-3</c:v>
                </c:pt>
                <c:pt idx="114">
                  <c:v>1.2499999999999872E-3</c:v>
                </c:pt>
                <c:pt idx="115">
                  <c:v>1.2500000000000115E-3</c:v>
                </c:pt>
                <c:pt idx="116">
                  <c:v>1.250000000000015E-3</c:v>
                </c:pt>
                <c:pt idx="117">
                  <c:v>1.2499999999999872E-3</c:v>
                </c:pt>
                <c:pt idx="118">
                  <c:v>-1.250000000000015E-3</c:v>
                </c:pt>
                <c:pt idx="119">
                  <c:v>-1.2499999999999872E-3</c:v>
                </c:pt>
                <c:pt idx="120">
                  <c:v>1.250000000000008E-3</c:v>
                </c:pt>
                <c:pt idx="121">
                  <c:v>3.7499999999999825E-3</c:v>
                </c:pt>
                <c:pt idx="122">
                  <c:v>1.2500000000000011E-3</c:v>
                </c:pt>
                <c:pt idx="123">
                  <c:v>-2.4999999999999745E-3</c:v>
                </c:pt>
                <c:pt idx="124">
                  <c:v>-6.9388939039072284E-18</c:v>
                </c:pt>
                <c:pt idx="125">
                  <c:v>1.2499999999999734E-3</c:v>
                </c:pt>
                <c:pt idx="126">
                  <c:v>1.250000000000008E-3</c:v>
                </c:pt>
                <c:pt idx="127">
                  <c:v>-1.2499999999999872E-3</c:v>
                </c:pt>
                <c:pt idx="128">
                  <c:v>-3.7500000000000033E-3</c:v>
                </c:pt>
                <c:pt idx="129">
                  <c:v>3.7500000000000033E-3</c:v>
                </c:pt>
                <c:pt idx="130">
                  <c:v>5.0000000000000044E-3</c:v>
                </c:pt>
                <c:pt idx="131">
                  <c:v>-5.0000000000000044E-3</c:v>
                </c:pt>
                <c:pt idx="132">
                  <c:v>-5.0000000000000183E-3</c:v>
                </c:pt>
                <c:pt idx="133">
                  <c:v>3.7499999999999895E-3</c:v>
                </c:pt>
                <c:pt idx="134">
                  <c:v>3.750000000000045E-3</c:v>
                </c:pt>
                <c:pt idx="135">
                  <c:v>1.3877787807814457E-17</c:v>
                </c:pt>
                <c:pt idx="136">
                  <c:v>-5.5511151231257827E-17</c:v>
                </c:pt>
                <c:pt idx="137">
                  <c:v>-2.5000000000000022E-3</c:v>
                </c:pt>
                <c:pt idx="138">
                  <c:v>-1.2499999999999734E-3</c:v>
                </c:pt>
                <c:pt idx="139">
                  <c:v>1.2500000000000011E-3</c:v>
                </c:pt>
                <c:pt idx="140">
                  <c:v>0</c:v>
                </c:pt>
                <c:pt idx="141">
                  <c:v>3.7500000000000311E-3</c:v>
                </c:pt>
                <c:pt idx="142">
                  <c:v>-2.50000000000003E-3</c:v>
                </c:pt>
                <c:pt idx="143">
                  <c:v>-5.0000000000000877E-3</c:v>
                </c:pt>
                <c:pt idx="144">
                  <c:v>1.1250000000000066E-2</c:v>
                </c:pt>
                <c:pt idx="145">
                  <c:v>8.3266726846886741E-17</c:v>
                </c:pt>
                <c:pt idx="146">
                  <c:v>-1.375000000000004E-2</c:v>
                </c:pt>
                <c:pt idx="147">
                  <c:v>7.4999999999999512E-3</c:v>
                </c:pt>
                <c:pt idx="148">
                  <c:v>8.74999999999998E-3</c:v>
                </c:pt>
                <c:pt idx="149">
                  <c:v>-9.9999999999999534E-3</c:v>
                </c:pt>
                <c:pt idx="150">
                  <c:v>-4.9999999999999489E-3</c:v>
                </c:pt>
                <c:pt idx="151">
                  <c:v>1.24999999999999E-2</c:v>
                </c:pt>
                <c:pt idx="152">
                  <c:v>4.9999999999999489E-3</c:v>
                </c:pt>
                <c:pt idx="153">
                  <c:v>-1.8749999999999822E-2</c:v>
                </c:pt>
                <c:pt idx="154">
                  <c:v>-3.7499999999999756E-3</c:v>
                </c:pt>
                <c:pt idx="155">
                  <c:v>1.8749999999999878E-2</c:v>
                </c:pt>
                <c:pt idx="156">
                  <c:v>6.2500000000000333E-3</c:v>
                </c:pt>
                <c:pt idx="157">
                  <c:v>-1.8750000000000044E-2</c:v>
                </c:pt>
                <c:pt idx="158">
                  <c:v>-1.000000000000012E-2</c:v>
                </c:pt>
                <c:pt idx="159">
                  <c:v>3.6250000000000115E-2</c:v>
                </c:pt>
                <c:pt idx="160">
                  <c:v>5.0000000000001155E-3</c:v>
                </c:pt>
                <c:pt idx="161">
                  <c:v>-4.0000000000000036E-2</c:v>
                </c:pt>
                <c:pt idx="162">
                  <c:v>5.0000000000000044E-3</c:v>
                </c:pt>
                <c:pt idx="163">
                  <c:v>1.2499999999999956E-2</c:v>
                </c:pt>
                <c:pt idx="164">
                  <c:v>-1.6249999999999987E-2</c:v>
                </c:pt>
                <c:pt idx="165">
                  <c:v>2.4999999999999467E-3</c:v>
                </c:pt>
                <c:pt idx="166">
                  <c:v>7.4999999999998401E-3</c:v>
                </c:pt>
                <c:pt idx="167">
                  <c:v>-1.3749999999999929E-2</c:v>
                </c:pt>
                <c:pt idx="168">
                  <c:v>-4.9999999999998934E-3</c:v>
                </c:pt>
                <c:pt idx="169">
                  <c:v>-2.4999999999997247E-3</c:v>
                </c:pt>
                <c:pt idx="170">
                  <c:v>-1.749999999999996E-2</c:v>
                </c:pt>
                <c:pt idx="171">
                  <c:v>-1.3750000000000595E-2</c:v>
                </c:pt>
                <c:pt idx="172">
                  <c:v>-4.9999999999998934E-3</c:v>
                </c:pt>
                <c:pt idx="173">
                  <c:v>6.2500000000005329E-3</c:v>
                </c:pt>
                <c:pt idx="174">
                  <c:v>9.9999999999997868E-3</c:v>
                </c:pt>
                <c:pt idx="175">
                  <c:v>-2.5000000000001688E-3</c:v>
                </c:pt>
                <c:pt idx="176">
                  <c:v>-1.1249999999999982E-2</c:v>
                </c:pt>
                <c:pt idx="177">
                  <c:v>-1.1250000000000204E-2</c:v>
                </c:pt>
                <c:pt idx="178">
                  <c:v>2.4999999999999467E-3</c:v>
                </c:pt>
                <c:pt idx="179">
                  <c:v>1.8750000000000266E-2</c:v>
                </c:pt>
                <c:pt idx="180">
                  <c:v>1.2500000000000289E-2</c:v>
                </c:pt>
                <c:pt idx="181">
                  <c:v>1.2499999999998623E-3</c:v>
                </c:pt>
                <c:pt idx="182">
                  <c:v>6.2499999999996447E-3</c:v>
                </c:pt>
                <c:pt idx="183">
                  <c:v>1.375000000000004E-2</c:v>
                </c:pt>
                <c:pt idx="184">
                  <c:v>1.0000000000000342E-2</c:v>
                </c:pt>
                <c:pt idx="185">
                  <c:v>-1.2499999999999734E-3</c:v>
                </c:pt>
                <c:pt idx="186">
                  <c:v>-1.2500000000003064E-3</c:v>
                </c:pt>
                <c:pt idx="187">
                  <c:v>3.7499999999999201E-3</c:v>
                </c:pt>
                <c:pt idx="188">
                  <c:v>-7.4999999999997291E-3</c:v>
                </c:pt>
                <c:pt idx="189">
                  <c:v>1.1102230246251565E-16</c:v>
                </c:pt>
                <c:pt idx="190">
                  <c:v>1.9999999999999796E-2</c:v>
                </c:pt>
                <c:pt idx="191">
                  <c:v>7.4999999999999512E-3</c:v>
                </c:pt>
                <c:pt idx="192">
                  <c:v>-9.9999999999998979E-3</c:v>
                </c:pt>
                <c:pt idx="193">
                  <c:v>-6.2500000000000888E-3</c:v>
                </c:pt>
                <c:pt idx="194">
                  <c:v>1.2499999999999178E-3</c:v>
                </c:pt>
                <c:pt idx="195">
                  <c:v>-3.7499999999998646E-3</c:v>
                </c:pt>
                <c:pt idx="196">
                  <c:v>5.5511151231257827E-17</c:v>
                </c:pt>
                <c:pt idx="197">
                  <c:v>7.4999999999999512E-3</c:v>
                </c:pt>
                <c:pt idx="198">
                  <c:v>-1.2499999999999734E-3</c:v>
                </c:pt>
                <c:pt idx="199">
                  <c:v>5.0000000000000044E-3</c:v>
                </c:pt>
                <c:pt idx="200">
                  <c:v>4.9999999999999489E-3</c:v>
                </c:pt>
                <c:pt idx="201">
                  <c:v>-2.0000000000000073E-2</c:v>
                </c:pt>
                <c:pt idx="202">
                  <c:v>-9.9999999999999534E-3</c:v>
                </c:pt>
                <c:pt idx="203">
                  <c:v>2.1250000000000102E-2</c:v>
                </c:pt>
                <c:pt idx="204">
                  <c:v>7.4999999999999234E-3</c:v>
                </c:pt>
                <c:pt idx="205">
                  <c:v>-1.7500000000000016E-2</c:v>
                </c:pt>
                <c:pt idx="206">
                  <c:v>-3.7499999999998923E-3</c:v>
                </c:pt>
                <c:pt idx="207">
                  <c:v>8.7499999999999523E-3</c:v>
                </c:pt>
                <c:pt idx="208">
                  <c:v>1.2499999999998901E-3</c:v>
                </c:pt>
                <c:pt idx="209">
                  <c:v>-1.2499999999999734E-3</c:v>
                </c:pt>
                <c:pt idx="210">
                  <c:v>-1.2499999999999178E-3</c:v>
                </c:pt>
                <c:pt idx="211">
                  <c:v>0</c:v>
                </c:pt>
                <c:pt idx="212">
                  <c:v>1.2499999999999734E-3</c:v>
                </c:pt>
                <c:pt idx="213">
                  <c:v>-1.250000000000015E-3</c:v>
                </c:pt>
                <c:pt idx="214">
                  <c:v>-1.2500000000000011E-3</c:v>
                </c:pt>
                <c:pt idx="215">
                  <c:v>2.5000000000000161E-3</c:v>
                </c:pt>
                <c:pt idx="216">
                  <c:v>2.4999999999999883E-3</c:v>
                </c:pt>
                <c:pt idx="217">
                  <c:v>-5.0000000000000044E-3</c:v>
                </c:pt>
                <c:pt idx="218">
                  <c:v>-4.9999999999999906E-3</c:v>
                </c:pt>
                <c:pt idx="219">
                  <c:v>2.5000000000000022E-3</c:v>
                </c:pt>
                <c:pt idx="220">
                  <c:v>3.7499999999999964E-3</c:v>
                </c:pt>
                <c:pt idx="221">
                  <c:v>1.2500000000000011E-3</c:v>
                </c:pt>
                <c:pt idx="222">
                  <c:v>-2.4999999999999953E-3</c:v>
                </c:pt>
                <c:pt idx="223">
                  <c:v>-1.250000000000008E-3</c:v>
                </c:pt>
                <c:pt idx="224">
                  <c:v>2.5000000000000022E-3</c:v>
                </c:pt>
                <c:pt idx="225">
                  <c:v>-1.2499999999999942E-3</c:v>
                </c:pt>
                <c:pt idx="226">
                  <c:v>-2.5000000000000022E-3</c:v>
                </c:pt>
                <c:pt idx="227">
                  <c:v>-3.4694469519536142E-18</c:v>
                </c:pt>
                <c:pt idx="228">
                  <c:v>0</c:v>
                </c:pt>
                <c:pt idx="229">
                  <c:v>1.2500000000000046E-3</c:v>
                </c:pt>
                <c:pt idx="230">
                  <c:v>-1.2500000000000046E-3</c:v>
                </c:pt>
                <c:pt idx="231">
                  <c:v>-3.7499999999999999E-3</c:v>
                </c:pt>
                <c:pt idx="232">
                  <c:v>3.4694469519536142E-18</c:v>
                </c:pt>
                <c:pt idx="233">
                  <c:v>1.2499999999999942E-3</c:v>
                </c:pt>
                <c:pt idx="234">
                  <c:v>1.2500000000000011E-3</c:v>
                </c:pt>
                <c:pt idx="235">
                  <c:v>1.2500000000000046E-3</c:v>
                </c:pt>
                <c:pt idx="236">
                  <c:v>-2.5000000000000005E-3</c:v>
                </c:pt>
                <c:pt idx="237">
                  <c:v>-2.5000000000000022E-3</c:v>
                </c:pt>
                <c:pt idx="238">
                  <c:v>2.4999999999999983E-3</c:v>
                </c:pt>
                <c:pt idx="239">
                  <c:v>2.5000000000000022E-3</c:v>
                </c:pt>
                <c:pt idx="240">
                  <c:v>1.3010426069826053E-18</c:v>
                </c:pt>
                <c:pt idx="241">
                  <c:v>2.4999999999999988E-3</c:v>
                </c:pt>
                <c:pt idx="242">
                  <c:v>1.2499999999999998E-3</c:v>
                </c:pt>
                <c:pt idx="243">
                  <c:v>-3.7499999999999999E-3</c:v>
                </c:pt>
                <c:pt idx="244">
                  <c:v>-2.5000000000000001E-3</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2-91C2-41C1-A5D9-51BC5F5BCA27}"/>
            </c:ext>
          </c:extLst>
        </c:ser>
        <c:ser>
          <c:idx val="3"/>
          <c:order val="3"/>
          <c:tx>
            <c:strRef>
              <c:f>'Valve Motion'!$G$3</c:f>
              <c:strCache>
                <c:ptCount val="1"/>
                <c:pt idx="0">
                  <c:v>Exhaust Vel (mm/deg)</c:v>
                </c:pt>
              </c:strCache>
            </c:strRef>
          </c:tx>
          <c:spPr>
            <a:ln w="34925" cap="rnd">
              <a:solidFill>
                <a:schemeClr val="accent4"/>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Motion'!$G$4:$G$363</c:f>
              <c:numCache>
                <c:formatCode>General</c:formatCode>
                <c:ptCount val="360"/>
                <c:pt idx="0">
                  <c:v>0</c:v>
                </c:pt>
                <c:pt idx="1">
                  <c:v>0</c:v>
                </c:pt>
                <c:pt idx="2">
                  <c:v>0</c:v>
                </c:pt>
                <c:pt idx="3">
                  <c:v>5.0000000000000001E-3</c:v>
                </c:pt>
                <c:pt idx="4">
                  <c:v>5.0000000000000001E-3</c:v>
                </c:pt>
                <c:pt idx="5">
                  <c:v>0</c:v>
                </c:pt>
                <c:pt idx="6">
                  <c:v>0</c:v>
                </c:pt>
                <c:pt idx="7">
                  <c:v>0</c:v>
                </c:pt>
                <c:pt idx="8">
                  <c:v>0</c:v>
                </c:pt>
                <c:pt idx="9">
                  <c:v>4.9999999999999992E-3</c:v>
                </c:pt>
                <c:pt idx="10">
                  <c:v>4.9999999999999992E-3</c:v>
                </c:pt>
                <c:pt idx="11">
                  <c:v>0</c:v>
                </c:pt>
                <c:pt idx="12">
                  <c:v>0</c:v>
                </c:pt>
                <c:pt idx="13">
                  <c:v>0</c:v>
                </c:pt>
                <c:pt idx="14">
                  <c:v>0</c:v>
                </c:pt>
                <c:pt idx="15">
                  <c:v>5.000000000000001E-3</c:v>
                </c:pt>
                <c:pt idx="16">
                  <c:v>5.000000000000001E-3</c:v>
                </c:pt>
                <c:pt idx="17">
                  <c:v>0</c:v>
                </c:pt>
                <c:pt idx="18">
                  <c:v>0</c:v>
                </c:pt>
                <c:pt idx="19">
                  <c:v>0</c:v>
                </c:pt>
                <c:pt idx="20">
                  <c:v>0</c:v>
                </c:pt>
                <c:pt idx="21">
                  <c:v>5.000000000000001E-3</c:v>
                </c:pt>
                <c:pt idx="22">
                  <c:v>5.000000000000001E-3</c:v>
                </c:pt>
                <c:pt idx="23">
                  <c:v>0</c:v>
                </c:pt>
                <c:pt idx="24">
                  <c:v>0</c:v>
                </c:pt>
                <c:pt idx="25">
                  <c:v>0</c:v>
                </c:pt>
                <c:pt idx="26">
                  <c:v>0</c:v>
                </c:pt>
                <c:pt idx="27">
                  <c:v>4.9999999999999975E-3</c:v>
                </c:pt>
                <c:pt idx="28">
                  <c:v>4.9999999999999975E-3</c:v>
                </c:pt>
                <c:pt idx="29">
                  <c:v>0</c:v>
                </c:pt>
                <c:pt idx="30">
                  <c:v>0</c:v>
                </c:pt>
                <c:pt idx="31">
                  <c:v>0</c:v>
                </c:pt>
                <c:pt idx="32">
                  <c:v>0</c:v>
                </c:pt>
                <c:pt idx="33">
                  <c:v>5.0000000000000044E-3</c:v>
                </c:pt>
                <c:pt idx="34">
                  <c:v>5.0000000000000044E-3</c:v>
                </c:pt>
                <c:pt idx="35">
                  <c:v>0</c:v>
                </c:pt>
                <c:pt idx="36">
                  <c:v>0</c:v>
                </c:pt>
                <c:pt idx="37">
                  <c:v>0</c:v>
                </c:pt>
                <c:pt idx="38">
                  <c:v>0</c:v>
                </c:pt>
                <c:pt idx="39">
                  <c:v>4.9999999999999975E-3</c:v>
                </c:pt>
                <c:pt idx="40">
                  <c:v>4.9999999999999975E-3</c:v>
                </c:pt>
                <c:pt idx="41">
                  <c:v>0</c:v>
                </c:pt>
                <c:pt idx="42">
                  <c:v>0</c:v>
                </c:pt>
                <c:pt idx="43">
                  <c:v>0</c:v>
                </c:pt>
                <c:pt idx="44">
                  <c:v>0</c:v>
                </c:pt>
                <c:pt idx="45">
                  <c:v>0</c:v>
                </c:pt>
                <c:pt idx="46">
                  <c:v>0</c:v>
                </c:pt>
                <c:pt idx="47">
                  <c:v>0</c:v>
                </c:pt>
                <c:pt idx="48">
                  <c:v>4.9999999999999975E-3</c:v>
                </c:pt>
                <c:pt idx="49">
                  <c:v>4.9999999999999975E-3</c:v>
                </c:pt>
                <c:pt idx="50">
                  <c:v>0</c:v>
                </c:pt>
                <c:pt idx="51">
                  <c:v>0</c:v>
                </c:pt>
                <c:pt idx="52">
                  <c:v>0</c:v>
                </c:pt>
                <c:pt idx="53">
                  <c:v>0</c:v>
                </c:pt>
                <c:pt idx="54">
                  <c:v>5.0000000000000044E-3</c:v>
                </c:pt>
                <c:pt idx="55">
                  <c:v>5.0000000000000044E-3</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4.9999999999999975E-3</c:v>
                </c:pt>
                <c:pt idx="72">
                  <c:v>4.9999999999999975E-3</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4.9999999999999975E-3</c:v>
                </c:pt>
                <c:pt idx="104">
                  <c:v>1.0000000000000002E-2</c:v>
                </c:pt>
                <c:pt idx="105">
                  <c:v>1.0000000000000009E-2</c:v>
                </c:pt>
                <c:pt idx="106">
                  <c:v>9.999999999999995E-3</c:v>
                </c:pt>
                <c:pt idx="107">
                  <c:v>9.999999999999995E-3</c:v>
                </c:pt>
                <c:pt idx="108">
                  <c:v>1.4999999999999999E-2</c:v>
                </c:pt>
                <c:pt idx="109">
                  <c:v>2.0000000000000004E-2</c:v>
                </c:pt>
                <c:pt idx="110">
                  <c:v>2.0000000000000004E-2</c:v>
                </c:pt>
                <c:pt idx="111">
                  <c:v>1.4999999999999999E-2</c:v>
                </c:pt>
                <c:pt idx="112">
                  <c:v>1.4999999999999999E-2</c:v>
                </c:pt>
                <c:pt idx="113">
                  <c:v>2.0000000000000004E-2</c:v>
                </c:pt>
                <c:pt idx="114">
                  <c:v>1.999999999999999E-2</c:v>
                </c:pt>
                <c:pt idx="115">
                  <c:v>1.4999999999999986E-2</c:v>
                </c:pt>
                <c:pt idx="116">
                  <c:v>1.5000000000000013E-2</c:v>
                </c:pt>
                <c:pt idx="117">
                  <c:v>2.0000000000000018E-2</c:v>
                </c:pt>
                <c:pt idx="118">
                  <c:v>1.999999999999999E-2</c:v>
                </c:pt>
                <c:pt idx="119">
                  <c:v>1.999999999999999E-2</c:v>
                </c:pt>
                <c:pt idx="120">
                  <c:v>2.0000000000000018E-2</c:v>
                </c:pt>
                <c:pt idx="121">
                  <c:v>1.4999999999999986E-2</c:v>
                </c:pt>
                <c:pt idx="122">
                  <c:v>1.4999999999999986E-2</c:v>
                </c:pt>
                <c:pt idx="123">
                  <c:v>2.0000000000000018E-2</c:v>
                </c:pt>
                <c:pt idx="124">
                  <c:v>1.999999999999999E-2</c:v>
                </c:pt>
                <c:pt idx="125">
                  <c:v>1.999999999999999E-2</c:v>
                </c:pt>
                <c:pt idx="126">
                  <c:v>2.0000000000000018E-2</c:v>
                </c:pt>
                <c:pt idx="127">
                  <c:v>2.0000000000000018E-2</c:v>
                </c:pt>
                <c:pt idx="128">
                  <c:v>2.5000000000000022E-2</c:v>
                </c:pt>
                <c:pt idx="129">
                  <c:v>2.9999999999999971E-2</c:v>
                </c:pt>
                <c:pt idx="130">
                  <c:v>3.4999999999999976E-2</c:v>
                </c:pt>
                <c:pt idx="131">
                  <c:v>4.0000000000000036E-2</c:v>
                </c:pt>
                <c:pt idx="132">
                  <c:v>3.999999999999998E-2</c:v>
                </c:pt>
                <c:pt idx="133">
                  <c:v>4.9999999999999989E-2</c:v>
                </c:pt>
                <c:pt idx="134">
                  <c:v>5.4999999999999993E-2</c:v>
                </c:pt>
                <c:pt idx="135">
                  <c:v>0.06</c:v>
                </c:pt>
                <c:pt idx="136">
                  <c:v>7.0000000000000007E-2</c:v>
                </c:pt>
                <c:pt idx="137">
                  <c:v>7.5000000000000011E-2</c:v>
                </c:pt>
                <c:pt idx="138">
                  <c:v>7.5000000000000067E-2</c:v>
                </c:pt>
                <c:pt idx="139">
                  <c:v>7.999999999999996E-2</c:v>
                </c:pt>
                <c:pt idx="140">
                  <c:v>8.9999999999999969E-2</c:v>
                </c:pt>
                <c:pt idx="141">
                  <c:v>8.9999999999999969E-2</c:v>
                </c:pt>
                <c:pt idx="142">
                  <c:v>9.4999999999999973E-2</c:v>
                </c:pt>
                <c:pt idx="143">
                  <c:v>9.000000000000008E-2</c:v>
                </c:pt>
                <c:pt idx="144">
                  <c:v>0.10499999999999998</c:v>
                </c:pt>
                <c:pt idx="145">
                  <c:v>0.125</c:v>
                </c:pt>
                <c:pt idx="146">
                  <c:v>0.12</c:v>
                </c:pt>
                <c:pt idx="147">
                  <c:v>0.125</c:v>
                </c:pt>
                <c:pt idx="148">
                  <c:v>0.13500000000000012</c:v>
                </c:pt>
                <c:pt idx="149">
                  <c:v>0.1399999999999999</c:v>
                </c:pt>
                <c:pt idx="150">
                  <c:v>0.14500000000000002</c:v>
                </c:pt>
                <c:pt idx="151">
                  <c:v>0.14500000000000002</c:v>
                </c:pt>
                <c:pt idx="152">
                  <c:v>0.10499999999999998</c:v>
                </c:pt>
                <c:pt idx="153">
                  <c:v>0.15500000000000003</c:v>
                </c:pt>
                <c:pt idx="154">
                  <c:v>0.22499999999999987</c:v>
                </c:pt>
                <c:pt idx="155">
                  <c:v>0.17999999999999994</c:v>
                </c:pt>
                <c:pt idx="156">
                  <c:v>0.17999999999999994</c:v>
                </c:pt>
                <c:pt idx="157">
                  <c:v>0.19500000000000006</c:v>
                </c:pt>
                <c:pt idx="158">
                  <c:v>0.19000000000000017</c:v>
                </c:pt>
                <c:pt idx="159">
                  <c:v>0.21500000000000008</c:v>
                </c:pt>
                <c:pt idx="160">
                  <c:v>0.21500000000000008</c:v>
                </c:pt>
                <c:pt idx="161">
                  <c:v>0.21999999999999975</c:v>
                </c:pt>
                <c:pt idx="162">
                  <c:v>0.21499999999999986</c:v>
                </c:pt>
                <c:pt idx="163">
                  <c:v>0.25</c:v>
                </c:pt>
                <c:pt idx="164">
                  <c:v>0.25999999999999979</c:v>
                </c:pt>
                <c:pt idx="165">
                  <c:v>0.23500000000000032</c:v>
                </c:pt>
                <c:pt idx="166">
                  <c:v>0.26000000000000023</c:v>
                </c:pt>
                <c:pt idx="167">
                  <c:v>0.29499999999999993</c:v>
                </c:pt>
                <c:pt idx="168">
                  <c:v>0.29499999999999993</c:v>
                </c:pt>
                <c:pt idx="169">
                  <c:v>0.23499999999999988</c:v>
                </c:pt>
                <c:pt idx="170">
                  <c:v>0.25499999999999989</c:v>
                </c:pt>
                <c:pt idx="171">
                  <c:v>0.28500000000000014</c:v>
                </c:pt>
                <c:pt idx="172">
                  <c:v>0.26000000000000023</c:v>
                </c:pt>
                <c:pt idx="173">
                  <c:v>0.23499999999999988</c:v>
                </c:pt>
                <c:pt idx="174">
                  <c:v>0.21499999999999986</c:v>
                </c:pt>
                <c:pt idx="175">
                  <c:v>0.19499999999999984</c:v>
                </c:pt>
                <c:pt idx="176">
                  <c:v>0.13499999999999979</c:v>
                </c:pt>
                <c:pt idx="177">
                  <c:v>7.5000000000000178E-2</c:v>
                </c:pt>
                <c:pt idx="178">
                  <c:v>4.0000000000000036E-2</c:v>
                </c:pt>
                <c:pt idx="179">
                  <c:v>-4.9999999999998934E-3</c:v>
                </c:pt>
                <c:pt idx="180">
                  <c:v>-4.9999999999999822E-2</c:v>
                </c:pt>
                <c:pt idx="181">
                  <c:v>-0.10999999999999988</c:v>
                </c:pt>
                <c:pt idx="182">
                  <c:v>-0.25499999999999989</c:v>
                </c:pt>
                <c:pt idx="183">
                  <c:v>-0.28500000000000014</c:v>
                </c:pt>
                <c:pt idx="184">
                  <c:v>-0.25</c:v>
                </c:pt>
                <c:pt idx="185">
                  <c:v>-0.30500000000000016</c:v>
                </c:pt>
                <c:pt idx="186">
                  <c:v>-0.27</c:v>
                </c:pt>
                <c:pt idx="187">
                  <c:v>-0.25999999999999979</c:v>
                </c:pt>
                <c:pt idx="188">
                  <c:v>-0.2799999999999998</c:v>
                </c:pt>
                <c:pt idx="189">
                  <c:v>-0.27</c:v>
                </c:pt>
                <c:pt idx="190">
                  <c:v>-0.28000000000000025</c:v>
                </c:pt>
                <c:pt idx="191">
                  <c:v>-0.28000000000000025</c:v>
                </c:pt>
                <c:pt idx="192">
                  <c:v>-0.29000000000000004</c:v>
                </c:pt>
                <c:pt idx="193">
                  <c:v>-0.25999999999999979</c:v>
                </c:pt>
                <c:pt idx="194">
                  <c:v>-0.23999999999999977</c:v>
                </c:pt>
                <c:pt idx="195">
                  <c:v>-0.25499999999999989</c:v>
                </c:pt>
                <c:pt idx="196">
                  <c:v>-0.2200000000000002</c:v>
                </c:pt>
                <c:pt idx="197">
                  <c:v>-0.21000000000000019</c:v>
                </c:pt>
                <c:pt idx="198">
                  <c:v>-0.21999999999999997</c:v>
                </c:pt>
                <c:pt idx="199">
                  <c:v>-0.18500000000000005</c:v>
                </c:pt>
                <c:pt idx="200">
                  <c:v>-0.18500000000000005</c:v>
                </c:pt>
                <c:pt idx="201">
                  <c:v>-0.19499999999999984</c:v>
                </c:pt>
                <c:pt idx="202">
                  <c:v>-0.16999999999999993</c:v>
                </c:pt>
                <c:pt idx="203">
                  <c:v>-0.16000000000000014</c:v>
                </c:pt>
                <c:pt idx="204">
                  <c:v>-0.16500000000000004</c:v>
                </c:pt>
                <c:pt idx="205">
                  <c:v>-0.15500000000000003</c:v>
                </c:pt>
                <c:pt idx="206">
                  <c:v>-0.1399999999999999</c:v>
                </c:pt>
                <c:pt idx="207">
                  <c:v>-0.1399999999999999</c:v>
                </c:pt>
                <c:pt idx="208">
                  <c:v>-0.13000000000000012</c:v>
                </c:pt>
                <c:pt idx="209">
                  <c:v>-0.11499999999999999</c:v>
                </c:pt>
                <c:pt idx="210">
                  <c:v>-0.12</c:v>
                </c:pt>
                <c:pt idx="211">
                  <c:v>-0.12</c:v>
                </c:pt>
                <c:pt idx="212">
                  <c:v>-0.10499999999999998</c:v>
                </c:pt>
                <c:pt idx="213">
                  <c:v>-8.9999999999999969E-2</c:v>
                </c:pt>
                <c:pt idx="214">
                  <c:v>-8.4999999999999964E-2</c:v>
                </c:pt>
                <c:pt idx="215">
                  <c:v>-9.000000000000008E-2</c:v>
                </c:pt>
                <c:pt idx="216">
                  <c:v>-8.9999999999999969E-2</c:v>
                </c:pt>
                <c:pt idx="217">
                  <c:v>-8.4999999999999964E-2</c:v>
                </c:pt>
                <c:pt idx="218">
                  <c:v>-6.5000000000000058E-2</c:v>
                </c:pt>
                <c:pt idx="219">
                  <c:v>-0.06</c:v>
                </c:pt>
                <c:pt idx="220">
                  <c:v>-6.5000000000000002E-2</c:v>
                </c:pt>
                <c:pt idx="221">
                  <c:v>-4.9999999999999989E-2</c:v>
                </c:pt>
                <c:pt idx="222">
                  <c:v>-4.4999999999999984E-2</c:v>
                </c:pt>
                <c:pt idx="223">
                  <c:v>-5.0000000000000044E-2</c:v>
                </c:pt>
                <c:pt idx="224">
                  <c:v>-3.4999999999999976E-2</c:v>
                </c:pt>
                <c:pt idx="225">
                  <c:v>-2.4999999999999967E-2</c:v>
                </c:pt>
                <c:pt idx="226">
                  <c:v>-3.0000000000000027E-2</c:v>
                </c:pt>
                <c:pt idx="227">
                  <c:v>-3.0000000000000027E-2</c:v>
                </c:pt>
                <c:pt idx="228">
                  <c:v>-2.0000000000000018E-2</c:v>
                </c:pt>
                <c:pt idx="229">
                  <c:v>-1.9999999999999962E-2</c:v>
                </c:pt>
                <c:pt idx="230">
                  <c:v>-2.4999999999999967E-2</c:v>
                </c:pt>
                <c:pt idx="231">
                  <c:v>-2.0000000000000018E-2</c:v>
                </c:pt>
                <c:pt idx="232">
                  <c:v>-1.5000000000000013E-2</c:v>
                </c:pt>
                <c:pt idx="233">
                  <c:v>-1.5000000000000013E-2</c:v>
                </c:pt>
                <c:pt idx="234">
                  <c:v>-1.999999999999999E-2</c:v>
                </c:pt>
                <c:pt idx="235">
                  <c:v>-1.999999999999999E-2</c:v>
                </c:pt>
                <c:pt idx="236">
                  <c:v>-2.0000000000000018E-2</c:v>
                </c:pt>
                <c:pt idx="237">
                  <c:v>-1.999999999999999E-2</c:v>
                </c:pt>
                <c:pt idx="238">
                  <c:v>-1.999999999999999E-2</c:v>
                </c:pt>
                <c:pt idx="239">
                  <c:v>-2.0000000000000018E-2</c:v>
                </c:pt>
                <c:pt idx="240">
                  <c:v>-1.999999999999999E-2</c:v>
                </c:pt>
                <c:pt idx="241">
                  <c:v>-1.999999999999999E-2</c:v>
                </c:pt>
                <c:pt idx="242">
                  <c:v>-2.0000000000000018E-2</c:v>
                </c:pt>
                <c:pt idx="243">
                  <c:v>-1.999999999999999E-2</c:v>
                </c:pt>
                <c:pt idx="244">
                  <c:v>-1.999999999999999E-2</c:v>
                </c:pt>
                <c:pt idx="245">
                  <c:v>-2.0000000000000018E-2</c:v>
                </c:pt>
                <c:pt idx="246">
                  <c:v>-2.0000000000000004E-2</c:v>
                </c:pt>
                <c:pt idx="247">
                  <c:v>-1.999999999999999E-2</c:v>
                </c:pt>
                <c:pt idx="248">
                  <c:v>-1.4999999999999999E-2</c:v>
                </c:pt>
                <c:pt idx="249">
                  <c:v>-1.4999999999999999E-2</c:v>
                </c:pt>
                <c:pt idx="250">
                  <c:v>-2.0000000000000004E-2</c:v>
                </c:pt>
                <c:pt idx="251">
                  <c:v>-2.0000000000000004E-2</c:v>
                </c:pt>
                <c:pt idx="252">
                  <c:v>-1.9999999999999997E-2</c:v>
                </c:pt>
                <c:pt idx="253">
                  <c:v>-1.4999999999999999E-2</c:v>
                </c:pt>
                <c:pt idx="254">
                  <c:v>-1.0000000000000002E-2</c:v>
                </c:pt>
                <c:pt idx="255">
                  <c:v>-1.0000000000000002E-2</c:v>
                </c:pt>
                <c:pt idx="256">
                  <c:v>-9.999999999999995E-3</c:v>
                </c:pt>
                <c:pt idx="257">
                  <c:v>-4.9999999999999975E-3</c:v>
                </c:pt>
                <c:pt idx="258">
                  <c:v>0</c:v>
                </c:pt>
                <c:pt idx="259">
                  <c:v>-5.0000000000000044E-3</c:v>
                </c:pt>
                <c:pt idx="260">
                  <c:v>-5.0000000000000044E-3</c:v>
                </c:pt>
                <c:pt idx="261">
                  <c:v>0</c:v>
                </c:pt>
                <c:pt idx="262">
                  <c:v>0</c:v>
                </c:pt>
                <c:pt idx="263">
                  <c:v>0</c:v>
                </c:pt>
                <c:pt idx="264">
                  <c:v>-4.9999999999999975E-3</c:v>
                </c:pt>
                <c:pt idx="265">
                  <c:v>-4.9999999999999975E-3</c:v>
                </c:pt>
                <c:pt idx="266">
                  <c:v>0</c:v>
                </c:pt>
                <c:pt idx="267">
                  <c:v>0</c:v>
                </c:pt>
                <c:pt idx="268">
                  <c:v>0</c:v>
                </c:pt>
                <c:pt idx="269">
                  <c:v>-5.000000000000001E-3</c:v>
                </c:pt>
                <c:pt idx="270">
                  <c:v>-5.000000000000001E-3</c:v>
                </c:pt>
                <c:pt idx="271">
                  <c:v>0</c:v>
                </c:pt>
                <c:pt idx="272">
                  <c:v>0</c:v>
                </c:pt>
                <c:pt idx="273">
                  <c:v>0</c:v>
                </c:pt>
                <c:pt idx="274">
                  <c:v>0</c:v>
                </c:pt>
                <c:pt idx="275">
                  <c:v>-5.000000000000001E-3</c:v>
                </c:pt>
                <c:pt idx="276">
                  <c:v>-5.000000000000001E-3</c:v>
                </c:pt>
                <c:pt idx="277">
                  <c:v>0</c:v>
                </c:pt>
                <c:pt idx="278">
                  <c:v>0</c:v>
                </c:pt>
                <c:pt idx="279">
                  <c:v>0</c:v>
                </c:pt>
                <c:pt idx="280">
                  <c:v>0</c:v>
                </c:pt>
                <c:pt idx="281">
                  <c:v>-4.9999999999999992E-3</c:v>
                </c:pt>
                <c:pt idx="282">
                  <c:v>-4.9999999999999992E-3</c:v>
                </c:pt>
                <c:pt idx="283">
                  <c:v>0</c:v>
                </c:pt>
                <c:pt idx="284">
                  <c:v>0</c:v>
                </c:pt>
                <c:pt idx="285">
                  <c:v>0</c:v>
                </c:pt>
                <c:pt idx="286">
                  <c:v>-5.0000000000000001E-3</c:v>
                </c:pt>
                <c:pt idx="287">
                  <c:v>-5.0000000000000001E-3</c:v>
                </c:pt>
                <c:pt idx="288">
                  <c:v>0</c:v>
                </c:pt>
                <c:pt idx="289">
                  <c:v>0</c:v>
                </c:pt>
                <c:pt idx="290">
                  <c:v>0</c:v>
                </c:pt>
                <c:pt idx="291">
                  <c:v>0</c:v>
                </c:pt>
                <c:pt idx="292">
                  <c:v>-5.0000000000000001E-3</c:v>
                </c:pt>
                <c:pt idx="293">
                  <c:v>-5.0000000000000001E-3</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5.0000000000000001E-3</c:v>
                </c:pt>
                <c:pt idx="358">
                  <c:v>5.0000000000000001E-3</c:v>
                </c:pt>
                <c:pt idx="359">
                  <c:v>0</c:v>
                </c:pt>
              </c:numCache>
            </c:numRef>
          </c:val>
          <c:smooth val="0"/>
          <c:extLst>
            <c:ext xmlns:c16="http://schemas.microsoft.com/office/drawing/2014/chart" uri="{C3380CC4-5D6E-409C-BE32-E72D297353CC}">
              <c16:uniqueId val="{00000003-91C2-41C1-A5D9-51BC5F5BCA27}"/>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0"/>
        <c:crosses val="autoZero"/>
        <c:auto val="0"/>
        <c:lblAlgn val="ctr"/>
        <c:lblOffset val="100"/>
        <c:noMultiLvlLbl val="0"/>
      </c:catAx>
      <c:valAx>
        <c:axId val="10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Velocity (mm/deg)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Valve Acceleration vs Crank Angle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strRef>
              <c:f>'Valve Motion'!$E$3</c:f>
              <c:strCache>
                <c:ptCount val="1"/>
                <c:pt idx="0">
                  <c:v>Inlet Acc (mm/deg^2)</c:v>
                </c:pt>
              </c:strCache>
            </c:strRef>
          </c:tx>
          <c:spPr>
            <a:ln w="34925" cap="rnd">
              <a:solidFill>
                <a:schemeClr val="accent1"/>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Motion'!$E$4:$E$363</c:f>
              <c:numCache>
                <c:formatCode>General</c:formatCode>
                <c:ptCount val="360"/>
                <c:pt idx="0">
                  <c:v>0</c:v>
                </c:pt>
                <c:pt idx="1">
                  <c:v>0</c:v>
                </c:pt>
                <c:pt idx="2">
                  <c:v>0</c:v>
                </c:pt>
                <c:pt idx="3">
                  <c:v>0</c:v>
                </c:pt>
                <c:pt idx="4">
                  <c:v>2.5000000000000001E-3</c:v>
                </c:pt>
                <c:pt idx="5">
                  <c:v>2.5000000000000001E-3</c:v>
                </c:pt>
                <c:pt idx="6">
                  <c:v>-2.5000000000000001E-3</c:v>
                </c:pt>
                <c:pt idx="7">
                  <c:v>-2.5000000000000001E-3</c:v>
                </c:pt>
                <c:pt idx="8">
                  <c:v>0</c:v>
                </c:pt>
                <c:pt idx="9">
                  <c:v>0</c:v>
                </c:pt>
                <c:pt idx="10">
                  <c:v>0</c:v>
                </c:pt>
                <c:pt idx="11">
                  <c:v>0</c:v>
                </c:pt>
                <c:pt idx="12">
                  <c:v>0</c:v>
                </c:pt>
                <c:pt idx="13">
                  <c:v>0</c:v>
                </c:pt>
                <c:pt idx="14">
                  <c:v>-2.5000000000000001E-3</c:v>
                </c:pt>
                <c:pt idx="15">
                  <c:v>-2.5000000000000001E-3</c:v>
                </c:pt>
                <c:pt idx="16">
                  <c:v>2.5000000000000001E-3</c:v>
                </c:pt>
                <c:pt idx="17">
                  <c:v>2.5000000000000001E-3</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2.5000000000000001E-3</c:v>
                </c:pt>
                <c:pt idx="65">
                  <c:v>2.5000000000000001E-3</c:v>
                </c:pt>
                <c:pt idx="66">
                  <c:v>-2.5000000000000001E-3</c:v>
                </c:pt>
                <c:pt idx="67">
                  <c:v>-2.5000000000000001E-3</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2.5000000000000001E-3</c:v>
                </c:pt>
                <c:pt idx="98">
                  <c:v>4.9999999999999992E-3</c:v>
                </c:pt>
                <c:pt idx="99">
                  <c:v>2.5000000000000001E-3</c:v>
                </c:pt>
                <c:pt idx="100">
                  <c:v>1.7347234759768071E-18</c:v>
                </c:pt>
                <c:pt idx="101">
                  <c:v>2.5000000000000014E-3</c:v>
                </c:pt>
                <c:pt idx="102">
                  <c:v>4.9999999999999975E-3</c:v>
                </c:pt>
                <c:pt idx="103">
                  <c:v>-1.7347234759768071E-18</c:v>
                </c:pt>
                <c:pt idx="104">
                  <c:v>-2.4999999999999988E-3</c:v>
                </c:pt>
                <c:pt idx="105">
                  <c:v>2.5000000000000022E-3</c:v>
                </c:pt>
                <c:pt idx="106">
                  <c:v>0</c:v>
                </c:pt>
                <c:pt idx="107">
                  <c:v>-2.5000000000000022E-3</c:v>
                </c:pt>
                <c:pt idx="108">
                  <c:v>2.5000000000000022E-3</c:v>
                </c:pt>
                <c:pt idx="109">
                  <c:v>0</c:v>
                </c:pt>
                <c:pt idx="110">
                  <c:v>-2.5000000000000022E-3</c:v>
                </c:pt>
                <c:pt idx="111">
                  <c:v>2.4999999999999953E-3</c:v>
                </c:pt>
                <c:pt idx="112">
                  <c:v>2.5000000000000022E-3</c:v>
                </c:pt>
                <c:pt idx="113">
                  <c:v>-2.4999999999999883E-3</c:v>
                </c:pt>
                <c:pt idx="114">
                  <c:v>-2.5000000000000092E-3</c:v>
                </c:pt>
                <c:pt idx="115">
                  <c:v>-1.3877787807814457E-17</c:v>
                </c:pt>
                <c:pt idx="116">
                  <c:v>1.3877787807814457E-17</c:v>
                </c:pt>
                <c:pt idx="117">
                  <c:v>2.5000000000000161E-3</c:v>
                </c:pt>
                <c:pt idx="118">
                  <c:v>2.4999999999999883E-3</c:v>
                </c:pt>
                <c:pt idx="119">
                  <c:v>-1.3877787807814457E-17</c:v>
                </c:pt>
                <c:pt idx="120">
                  <c:v>1.3877787807814457E-17</c:v>
                </c:pt>
                <c:pt idx="121">
                  <c:v>2.5000000000000022E-3</c:v>
                </c:pt>
                <c:pt idx="122">
                  <c:v>7.4999999999999789E-3</c:v>
                </c:pt>
                <c:pt idx="123">
                  <c:v>5.0000000000000044E-3</c:v>
                </c:pt>
                <c:pt idx="124">
                  <c:v>2.50000000000003E-3</c:v>
                </c:pt>
                <c:pt idx="125">
                  <c:v>4.9999999999999906E-3</c:v>
                </c:pt>
                <c:pt idx="126">
                  <c:v>4.9999999999999767E-3</c:v>
                </c:pt>
                <c:pt idx="127">
                  <c:v>7.5000000000000067E-3</c:v>
                </c:pt>
                <c:pt idx="128">
                  <c:v>2.5000000000000022E-3</c:v>
                </c:pt>
                <c:pt idx="129">
                  <c:v>0</c:v>
                </c:pt>
                <c:pt idx="130">
                  <c:v>1.0000000000000009E-2</c:v>
                </c:pt>
                <c:pt idx="131">
                  <c:v>1.0000000000000009E-2</c:v>
                </c:pt>
                <c:pt idx="132">
                  <c:v>0</c:v>
                </c:pt>
                <c:pt idx="133">
                  <c:v>-2.7755575615628914E-17</c:v>
                </c:pt>
                <c:pt idx="134">
                  <c:v>7.4999999999999789E-3</c:v>
                </c:pt>
                <c:pt idx="135">
                  <c:v>7.5000000000000622E-3</c:v>
                </c:pt>
                <c:pt idx="136">
                  <c:v>7.5000000000000067E-3</c:v>
                </c:pt>
                <c:pt idx="137">
                  <c:v>7.4999999999999512E-3</c:v>
                </c:pt>
                <c:pt idx="138">
                  <c:v>2.5000000000000022E-3</c:v>
                </c:pt>
                <c:pt idx="139">
                  <c:v>5.0000000000000044E-3</c:v>
                </c:pt>
                <c:pt idx="140">
                  <c:v>5.0000000000000044E-3</c:v>
                </c:pt>
                <c:pt idx="141">
                  <c:v>5.0000000000000044E-3</c:v>
                </c:pt>
                <c:pt idx="142">
                  <c:v>1.2500000000000067E-2</c:v>
                </c:pt>
                <c:pt idx="143">
                  <c:v>-5.5511151231257827E-17</c:v>
                </c:pt>
                <c:pt idx="144">
                  <c:v>2.4999999999998912E-3</c:v>
                </c:pt>
                <c:pt idx="145">
                  <c:v>2.2500000000000075E-2</c:v>
                </c:pt>
                <c:pt idx="146">
                  <c:v>2.5000000000000577E-3</c:v>
                </c:pt>
                <c:pt idx="147">
                  <c:v>-5.0000000000000044E-3</c:v>
                </c:pt>
                <c:pt idx="148">
                  <c:v>1.749999999999996E-2</c:v>
                </c:pt>
                <c:pt idx="149">
                  <c:v>1.2499999999999956E-2</c:v>
                </c:pt>
                <c:pt idx="150">
                  <c:v>-2.4999999999999467E-3</c:v>
                </c:pt>
                <c:pt idx="151">
                  <c:v>2.5000000000000577E-3</c:v>
                </c:pt>
                <c:pt idx="152">
                  <c:v>2.2499999999999853E-2</c:v>
                </c:pt>
                <c:pt idx="153">
                  <c:v>1.2499999999999956E-2</c:v>
                </c:pt>
                <c:pt idx="154">
                  <c:v>-1.4999999999999791E-2</c:v>
                </c:pt>
                <c:pt idx="155">
                  <c:v>5.0000000000000044E-3</c:v>
                </c:pt>
                <c:pt idx="156">
                  <c:v>2.2499999999999964E-2</c:v>
                </c:pt>
                <c:pt idx="157">
                  <c:v>1.7500000000000071E-2</c:v>
                </c:pt>
                <c:pt idx="158">
                  <c:v>-1.5000000000000124E-2</c:v>
                </c:pt>
                <c:pt idx="159">
                  <c:v>-2.5000000000001688E-3</c:v>
                </c:pt>
                <c:pt idx="160">
                  <c:v>5.7500000000000107E-2</c:v>
                </c:pt>
                <c:pt idx="161">
                  <c:v>7.5000000000000622E-3</c:v>
                </c:pt>
                <c:pt idx="162">
                  <c:v>-2.2499999999999964E-2</c:v>
                </c:pt>
                <c:pt idx="163">
                  <c:v>1.7500000000000071E-2</c:v>
                </c:pt>
                <c:pt idx="164">
                  <c:v>2.4999999999999467E-3</c:v>
                </c:pt>
                <c:pt idx="165">
                  <c:v>-1.4999999999999902E-2</c:v>
                </c:pt>
                <c:pt idx="166">
                  <c:v>7.4999999999998401E-3</c:v>
                </c:pt>
                <c:pt idx="167">
                  <c:v>-2.2204460492503131E-16</c:v>
                </c:pt>
                <c:pt idx="168">
                  <c:v>-2.0000000000000018E-2</c:v>
                </c:pt>
                <c:pt idx="169">
                  <c:v>-1.0000000000000009E-2</c:v>
                </c:pt>
                <c:pt idx="170">
                  <c:v>-2.4999999999999467E-2</c:v>
                </c:pt>
                <c:pt idx="171">
                  <c:v>-4.4999999999999929E-2</c:v>
                </c:pt>
                <c:pt idx="172">
                  <c:v>-5.2500000000000657E-2</c:v>
                </c:pt>
                <c:pt idx="173">
                  <c:v>-5.4999999999999716E-2</c:v>
                </c:pt>
                <c:pt idx="174">
                  <c:v>-3.9999999999999591E-2</c:v>
                </c:pt>
                <c:pt idx="175">
                  <c:v>-3.5000000000000142E-2</c:v>
                </c:pt>
                <c:pt idx="176">
                  <c:v>-4.4999999999999929E-2</c:v>
                </c:pt>
                <c:pt idx="177">
                  <c:v>-5.7500000000000107E-2</c:v>
                </c:pt>
                <c:pt idx="178">
                  <c:v>-6.7500000000000338E-2</c:v>
                </c:pt>
                <c:pt idx="179">
                  <c:v>-5.2500000000000213E-2</c:v>
                </c:pt>
                <c:pt idx="180">
                  <c:v>-2.9999999999999805E-2</c:v>
                </c:pt>
                <c:pt idx="181">
                  <c:v>-2.7499999999999636E-2</c:v>
                </c:pt>
                <c:pt idx="182">
                  <c:v>-2.750000000000008E-2</c:v>
                </c:pt>
                <c:pt idx="183">
                  <c:v>-1.5000000000000346E-2</c:v>
                </c:pt>
                <c:pt idx="184">
                  <c:v>0</c:v>
                </c:pt>
                <c:pt idx="185">
                  <c:v>5.0000000000003375E-3</c:v>
                </c:pt>
                <c:pt idx="186">
                  <c:v>-2.4999999999999467E-3</c:v>
                </c:pt>
                <c:pt idx="187">
                  <c:v>2.4999999999997247E-3</c:v>
                </c:pt>
                <c:pt idx="188">
                  <c:v>4.9999999999998934E-3</c:v>
                </c:pt>
                <c:pt idx="189">
                  <c:v>-1.2499999999999734E-2</c:v>
                </c:pt>
                <c:pt idx="190">
                  <c:v>5.0000000000001155E-3</c:v>
                </c:pt>
                <c:pt idx="191">
                  <c:v>2.7499999999999858E-2</c:v>
                </c:pt>
                <c:pt idx="192">
                  <c:v>2.0000000000000018E-2</c:v>
                </c:pt>
                <c:pt idx="193">
                  <c:v>7.5000000000000622E-3</c:v>
                </c:pt>
                <c:pt idx="194">
                  <c:v>7.4999999999998401E-3</c:v>
                </c:pt>
                <c:pt idx="195">
                  <c:v>9.9999999999998979E-3</c:v>
                </c:pt>
                <c:pt idx="196">
                  <c:v>1.1102230246251565E-16</c:v>
                </c:pt>
                <c:pt idx="197">
                  <c:v>1.0000000000000009E-2</c:v>
                </c:pt>
                <c:pt idx="198">
                  <c:v>1.5000000000000013E-2</c:v>
                </c:pt>
                <c:pt idx="199">
                  <c:v>7.5000000000000622E-3</c:v>
                </c:pt>
                <c:pt idx="200">
                  <c:v>2.5000000000000022E-2</c:v>
                </c:pt>
                <c:pt idx="201">
                  <c:v>1.749999999999996E-2</c:v>
                </c:pt>
                <c:pt idx="202">
                  <c:v>-1.5000000000000124E-2</c:v>
                </c:pt>
                <c:pt idx="203">
                  <c:v>-2.4999999999999467E-3</c:v>
                </c:pt>
                <c:pt idx="204">
                  <c:v>2.750000000000008E-2</c:v>
                </c:pt>
                <c:pt idx="205">
                  <c:v>1.24999999999999E-2</c:v>
                </c:pt>
                <c:pt idx="206">
                  <c:v>-7.4999999999999512E-3</c:v>
                </c:pt>
                <c:pt idx="207">
                  <c:v>5.0000000000001155E-3</c:v>
                </c:pt>
                <c:pt idx="208">
                  <c:v>9.9999999999999534E-3</c:v>
                </c:pt>
                <c:pt idx="209">
                  <c:v>7.4999999999998956E-3</c:v>
                </c:pt>
                <c:pt idx="210">
                  <c:v>7.5000000000000067E-3</c:v>
                </c:pt>
                <c:pt idx="211">
                  <c:v>5.00000000000006E-3</c:v>
                </c:pt>
                <c:pt idx="212">
                  <c:v>7.5000000000000067E-3</c:v>
                </c:pt>
                <c:pt idx="213">
                  <c:v>7.5000000000000067E-3</c:v>
                </c:pt>
                <c:pt idx="214">
                  <c:v>4.9999999999999767E-3</c:v>
                </c:pt>
                <c:pt idx="215">
                  <c:v>5.0000000000000044E-3</c:v>
                </c:pt>
                <c:pt idx="216">
                  <c:v>1.0000000000000009E-2</c:v>
                </c:pt>
                <c:pt idx="217">
                  <c:v>9.9999999999999811E-3</c:v>
                </c:pt>
                <c:pt idx="218">
                  <c:v>0</c:v>
                </c:pt>
                <c:pt idx="219">
                  <c:v>0</c:v>
                </c:pt>
                <c:pt idx="220">
                  <c:v>5.0000000000000044E-3</c:v>
                </c:pt>
                <c:pt idx="221">
                  <c:v>7.4999999999999928E-3</c:v>
                </c:pt>
                <c:pt idx="222">
                  <c:v>7.5000000000000067E-3</c:v>
                </c:pt>
                <c:pt idx="223">
                  <c:v>2.5000000000000022E-3</c:v>
                </c:pt>
                <c:pt idx="224">
                  <c:v>4.9999999999999906E-3</c:v>
                </c:pt>
                <c:pt idx="225">
                  <c:v>7.5000000000000067E-3</c:v>
                </c:pt>
                <c:pt idx="226">
                  <c:v>2.5000000000000022E-3</c:v>
                </c:pt>
                <c:pt idx="227">
                  <c:v>2.5000000000000022E-3</c:v>
                </c:pt>
                <c:pt idx="228">
                  <c:v>2.4999999999999953E-3</c:v>
                </c:pt>
                <c:pt idx="229">
                  <c:v>2.5000000000000022E-3</c:v>
                </c:pt>
                <c:pt idx="230">
                  <c:v>5.0000000000000044E-3</c:v>
                </c:pt>
                <c:pt idx="231">
                  <c:v>-6.9388939039072284E-18</c:v>
                </c:pt>
                <c:pt idx="232">
                  <c:v>-2.4999999999999953E-3</c:v>
                </c:pt>
                <c:pt idx="233">
                  <c:v>0</c:v>
                </c:pt>
                <c:pt idx="234">
                  <c:v>-6.9388939039072284E-18</c:v>
                </c:pt>
                <c:pt idx="235">
                  <c:v>2.5000000000000022E-3</c:v>
                </c:pt>
                <c:pt idx="236">
                  <c:v>2.5000000000000022E-3</c:v>
                </c:pt>
                <c:pt idx="237">
                  <c:v>-2.4999999999999988E-3</c:v>
                </c:pt>
                <c:pt idx="238">
                  <c:v>-2.5000000000000022E-3</c:v>
                </c:pt>
                <c:pt idx="239">
                  <c:v>2.4999999999999979E-3</c:v>
                </c:pt>
                <c:pt idx="240">
                  <c:v>2.5000000000000022E-3</c:v>
                </c:pt>
                <c:pt idx="241">
                  <c:v>2.5000000000000005E-3</c:v>
                </c:pt>
                <c:pt idx="242">
                  <c:v>7.4999999999999997E-3</c:v>
                </c:pt>
                <c:pt idx="243">
                  <c:v>5.0000000000000001E-3</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A7CC-432F-8C02-D5A3A9EB945F}"/>
            </c:ext>
          </c:extLst>
        </c:ser>
        <c:ser>
          <c:idx val="1"/>
          <c:order val="1"/>
          <c:tx>
            <c:strRef>
              <c:f>'Valve Motion'!$F$3</c:f>
              <c:strCache>
                <c:ptCount val="1"/>
                <c:pt idx="0">
                  <c:v>Inlet Jerk (mm/deg^3)</c:v>
                </c:pt>
              </c:strCache>
            </c:strRef>
          </c:tx>
          <c:spPr>
            <a:ln w="34925" cap="rnd">
              <a:solidFill>
                <a:schemeClr val="accent2"/>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Motion'!$F$4:$F$363</c:f>
              <c:numCache>
                <c:formatCode>General</c:formatCode>
                <c:ptCount val="360"/>
                <c:pt idx="0">
                  <c:v>0</c:v>
                </c:pt>
                <c:pt idx="1">
                  <c:v>0</c:v>
                </c:pt>
                <c:pt idx="2">
                  <c:v>0</c:v>
                </c:pt>
                <c:pt idx="3">
                  <c:v>1.25E-3</c:v>
                </c:pt>
                <c:pt idx="4">
                  <c:v>1.25E-3</c:v>
                </c:pt>
                <c:pt idx="5">
                  <c:v>-2.5000000000000001E-3</c:v>
                </c:pt>
                <c:pt idx="6">
                  <c:v>-2.5000000000000001E-3</c:v>
                </c:pt>
                <c:pt idx="7">
                  <c:v>1.25E-3</c:v>
                </c:pt>
                <c:pt idx="8">
                  <c:v>1.25E-3</c:v>
                </c:pt>
                <c:pt idx="9">
                  <c:v>0</c:v>
                </c:pt>
                <c:pt idx="10">
                  <c:v>0</c:v>
                </c:pt>
                <c:pt idx="11">
                  <c:v>0</c:v>
                </c:pt>
                <c:pt idx="12">
                  <c:v>0</c:v>
                </c:pt>
                <c:pt idx="13">
                  <c:v>-1.25E-3</c:v>
                </c:pt>
                <c:pt idx="14">
                  <c:v>-1.25E-3</c:v>
                </c:pt>
                <c:pt idx="15">
                  <c:v>2.5000000000000001E-3</c:v>
                </c:pt>
                <c:pt idx="16">
                  <c:v>2.5000000000000001E-3</c:v>
                </c:pt>
                <c:pt idx="17">
                  <c:v>-1.25E-3</c:v>
                </c:pt>
                <c:pt idx="18">
                  <c:v>-1.25E-3</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1.25E-3</c:v>
                </c:pt>
                <c:pt idx="64">
                  <c:v>1.25E-3</c:v>
                </c:pt>
                <c:pt idx="65">
                  <c:v>-2.5000000000000001E-3</c:v>
                </c:pt>
                <c:pt idx="66">
                  <c:v>-2.5000000000000001E-3</c:v>
                </c:pt>
                <c:pt idx="67">
                  <c:v>1.25E-3</c:v>
                </c:pt>
                <c:pt idx="68">
                  <c:v>1.25E-3</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1.25E-3</c:v>
                </c:pt>
                <c:pt idx="97">
                  <c:v>2.4999999999999996E-3</c:v>
                </c:pt>
                <c:pt idx="98">
                  <c:v>0</c:v>
                </c:pt>
                <c:pt idx="99">
                  <c:v>-2.4999999999999988E-3</c:v>
                </c:pt>
                <c:pt idx="100">
                  <c:v>6.5052130349130266E-19</c:v>
                </c:pt>
                <c:pt idx="101">
                  <c:v>2.4999999999999979E-3</c:v>
                </c:pt>
                <c:pt idx="102">
                  <c:v>-1.2500000000000015E-3</c:v>
                </c:pt>
                <c:pt idx="103">
                  <c:v>-3.7499999999999981E-3</c:v>
                </c:pt>
                <c:pt idx="104">
                  <c:v>1.250000000000002E-3</c:v>
                </c:pt>
                <c:pt idx="105">
                  <c:v>1.2499999999999994E-3</c:v>
                </c:pt>
                <c:pt idx="106">
                  <c:v>-2.5000000000000022E-3</c:v>
                </c:pt>
                <c:pt idx="107">
                  <c:v>1.2500000000000011E-3</c:v>
                </c:pt>
                <c:pt idx="108">
                  <c:v>1.2500000000000011E-3</c:v>
                </c:pt>
                <c:pt idx="109">
                  <c:v>-2.5000000000000022E-3</c:v>
                </c:pt>
                <c:pt idx="110">
                  <c:v>1.2499999999999976E-3</c:v>
                </c:pt>
                <c:pt idx="111">
                  <c:v>2.5000000000000022E-3</c:v>
                </c:pt>
                <c:pt idx="112">
                  <c:v>-2.4999999999999918E-3</c:v>
                </c:pt>
                <c:pt idx="113">
                  <c:v>-2.5000000000000057E-3</c:v>
                </c:pt>
                <c:pt idx="114">
                  <c:v>1.2499999999999872E-3</c:v>
                </c:pt>
                <c:pt idx="115">
                  <c:v>1.2500000000000115E-3</c:v>
                </c:pt>
                <c:pt idx="116">
                  <c:v>1.250000000000015E-3</c:v>
                </c:pt>
                <c:pt idx="117">
                  <c:v>1.2499999999999872E-3</c:v>
                </c:pt>
                <c:pt idx="118">
                  <c:v>-1.250000000000015E-3</c:v>
                </c:pt>
                <c:pt idx="119">
                  <c:v>-1.2499999999999872E-3</c:v>
                </c:pt>
                <c:pt idx="120">
                  <c:v>1.250000000000008E-3</c:v>
                </c:pt>
                <c:pt idx="121">
                  <c:v>3.7499999999999825E-3</c:v>
                </c:pt>
                <c:pt idx="122">
                  <c:v>1.2500000000000011E-3</c:v>
                </c:pt>
                <c:pt idx="123">
                  <c:v>-2.4999999999999745E-3</c:v>
                </c:pt>
                <c:pt idx="124">
                  <c:v>-6.9388939039072284E-18</c:v>
                </c:pt>
                <c:pt idx="125">
                  <c:v>1.2499999999999734E-3</c:v>
                </c:pt>
                <c:pt idx="126">
                  <c:v>1.250000000000008E-3</c:v>
                </c:pt>
                <c:pt idx="127">
                  <c:v>-1.2499999999999872E-3</c:v>
                </c:pt>
                <c:pt idx="128">
                  <c:v>-3.7500000000000033E-3</c:v>
                </c:pt>
                <c:pt idx="129">
                  <c:v>3.7500000000000033E-3</c:v>
                </c:pt>
                <c:pt idx="130">
                  <c:v>5.0000000000000044E-3</c:v>
                </c:pt>
                <c:pt idx="131">
                  <c:v>-5.0000000000000044E-3</c:v>
                </c:pt>
                <c:pt idx="132">
                  <c:v>-5.0000000000000183E-3</c:v>
                </c:pt>
                <c:pt idx="133">
                  <c:v>3.7499999999999895E-3</c:v>
                </c:pt>
                <c:pt idx="134">
                  <c:v>3.750000000000045E-3</c:v>
                </c:pt>
                <c:pt idx="135">
                  <c:v>1.3877787807814457E-17</c:v>
                </c:pt>
                <c:pt idx="136">
                  <c:v>-5.5511151231257827E-17</c:v>
                </c:pt>
                <c:pt idx="137">
                  <c:v>-2.5000000000000022E-3</c:v>
                </c:pt>
                <c:pt idx="138">
                  <c:v>-1.2499999999999734E-3</c:v>
                </c:pt>
                <c:pt idx="139">
                  <c:v>1.2500000000000011E-3</c:v>
                </c:pt>
                <c:pt idx="140">
                  <c:v>0</c:v>
                </c:pt>
                <c:pt idx="141">
                  <c:v>3.7500000000000311E-3</c:v>
                </c:pt>
                <c:pt idx="142">
                  <c:v>-2.50000000000003E-3</c:v>
                </c:pt>
                <c:pt idx="143">
                  <c:v>-5.0000000000000877E-3</c:v>
                </c:pt>
                <c:pt idx="144">
                  <c:v>1.1250000000000066E-2</c:v>
                </c:pt>
                <c:pt idx="145">
                  <c:v>8.3266726846886741E-17</c:v>
                </c:pt>
                <c:pt idx="146">
                  <c:v>-1.375000000000004E-2</c:v>
                </c:pt>
                <c:pt idx="147">
                  <c:v>7.4999999999999512E-3</c:v>
                </c:pt>
                <c:pt idx="148">
                  <c:v>8.74999999999998E-3</c:v>
                </c:pt>
                <c:pt idx="149">
                  <c:v>-9.9999999999999534E-3</c:v>
                </c:pt>
                <c:pt idx="150">
                  <c:v>-4.9999999999999489E-3</c:v>
                </c:pt>
                <c:pt idx="151">
                  <c:v>1.24999999999999E-2</c:v>
                </c:pt>
                <c:pt idx="152">
                  <c:v>4.9999999999999489E-3</c:v>
                </c:pt>
                <c:pt idx="153">
                  <c:v>-1.8749999999999822E-2</c:v>
                </c:pt>
                <c:pt idx="154">
                  <c:v>-3.7499999999999756E-3</c:v>
                </c:pt>
                <c:pt idx="155">
                  <c:v>1.8749999999999878E-2</c:v>
                </c:pt>
                <c:pt idx="156">
                  <c:v>6.2500000000000333E-3</c:v>
                </c:pt>
                <c:pt idx="157">
                  <c:v>-1.8750000000000044E-2</c:v>
                </c:pt>
                <c:pt idx="158">
                  <c:v>-1.000000000000012E-2</c:v>
                </c:pt>
                <c:pt idx="159">
                  <c:v>3.6250000000000115E-2</c:v>
                </c:pt>
                <c:pt idx="160">
                  <c:v>5.0000000000001155E-3</c:v>
                </c:pt>
                <c:pt idx="161">
                  <c:v>-4.0000000000000036E-2</c:v>
                </c:pt>
                <c:pt idx="162">
                  <c:v>5.0000000000000044E-3</c:v>
                </c:pt>
                <c:pt idx="163">
                  <c:v>1.2499999999999956E-2</c:v>
                </c:pt>
                <c:pt idx="164">
                  <c:v>-1.6249999999999987E-2</c:v>
                </c:pt>
                <c:pt idx="165">
                  <c:v>2.4999999999999467E-3</c:v>
                </c:pt>
                <c:pt idx="166">
                  <c:v>7.4999999999998401E-3</c:v>
                </c:pt>
                <c:pt idx="167">
                  <c:v>-1.3749999999999929E-2</c:v>
                </c:pt>
                <c:pt idx="168">
                  <c:v>-4.9999999999998934E-3</c:v>
                </c:pt>
                <c:pt idx="169">
                  <c:v>-2.4999999999997247E-3</c:v>
                </c:pt>
                <c:pt idx="170">
                  <c:v>-1.749999999999996E-2</c:v>
                </c:pt>
                <c:pt idx="171">
                  <c:v>-1.3750000000000595E-2</c:v>
                </c:pt>
                <c:pt idx="172">
                  <c:v>-4.9999999999998934E-3</c:v>
                </c:pt>
                <c:pt idx="173">
                  <c:v>6.2500000000005329E-3</c:v>
                </c:pt>
                <c:pt idx="174">
                  <c:v>9.9999999999997868E-3</c:v>
                </c:pt>
                <c:pt idx="175">
                  <c:v>-2.5000000000001688E-3</c:v>
                </c:pt>
                <c:pt idx="176">
                  <c:v>-1.1249999999999982E-2</c:v>
                </c:pt>
                <c:pt idx="177">
                  <c:v>-1.1250000000000204E-2</c:v>
                </c:pt>
                <c:pt idx="178">
                  <c:v>2.4999999999999467E-3</c:v>
                </c:pt>
                <c:pt idx="179">
                  <c:v>1.8750000000000266E-2</c:v>
                </c:pt>
                <c:pt idx="180">
                  <c:v>1.2500000000000289E-2</c:v>
                </c:pt>
                <c:pt idx="181">
                  <c:v>1.2499999999998623E-3</c:v>
                </c:pt>
                <c:pt idx="182">
                  <c:v>6.2499999999996447E-3</c:v>
                </c:pt>
                <c:pt idx="183">
                  <c:v>1.375000000000004E-2</c:v>
                </c:pt>
                <c:pt idx="184">
                  <c:v>1.0000000000000342E-2</c:v>
                </c:pt>
                <c:pt idx="185">
                  <c:v>-1.2499999999999734E-3</c:v>
                </c:pt>
                <c:pt idx="186">
                  <c:v>-1.2500000000003064E-3</c:v>
                </c:pt>
                <c:pt idx="187">
                  <c:v>3.7499999999999201E-3</c:v>
                </c:pt>
                <c:pt idx="188">
                  <c:v>-7.4999999999997291E-3</c:v>
                </c:pt>
                <c:pt idx="189">
                  <c:v>1.1102230246251565E-16</c:v>
                </c:pt>
                <c:pt idx="190">
                  <c:v>1.9999999999999796E-2</c:v>
                </c:pt>
                <c:pt idx="191">
                  <c:v>7.4999999999999512E-3</c:v>
                </c:pt>
                <c:pt idx="192">
                  <c:v>-9.9999999999998979E-3</c:v>
                </c:pt>
                <c:pt idx="193">
                  <c:v>-6.2500000000000888E-3</c:v>
                </c:pt>
                <c:pt idx="194">
                  <c:v>1.2499999999999178E-3</c:v>
                </c:pt>
                <c:pt idx="195">
                  <c:v>-3.7499999999998646E-3</c:v>
                </c:pt>
                <c:pt idx="196">
                  <c:v>5.5511151231257827E-17</c:v>
                </c:pt>
                <c:pt idx="197">
                  <c:v>7.4999999999999512E-3</c:v>
                </c:pt>
                <c:pt idx="198">
                  <c:v>-1.2499999999999734E-3</c:v>
                </c:pt>
                <c:pt idx="199">
                  <c:v>5.0000000000000044E-3</c:v>
                </c:pt>
                <c:pt idx="200">
                  <c:v>4.9999999999999489E-3</c:v>
                </c:pt>
                <c:pt idx="201">
                  <c:v>-2.0000000000000073E-2</c:v>
                </c:pt>
                <c:pt idx="202">
                  <c:v>-9.9999999999999534E-3</c:v>
                </c:pt>
                <c:pt idx="203">
                  <c:v>2.1250000000000102E-2</c:v>
                </c:pt>
                <c:pt idx="204">
                  <c:v>7.4999999999999234E-3</c:v>
                </c:pt>
                <c:pt idx="205">
                  <c:v>-1.7500000000000016E-2</c:v>
                </c:pt>
                <c:pt idx="206">
                  <c:v>-3.7499999999998923E-3</c:v>
                </c:pt>
                <c:pt idx="207">
                  <c:v>8.7499999999999523E-3</c:v>
                </c:pt>
                <c:pt idx="208">
                  <c:v>1.2499999999998901E-3</c:v>
                </c:pt>
                <c:pt idx="209">
                  <c:v>-1.2499999999999734E-3</c:v>
                </c:pt>
                <c:pt idx="210">
                  <c:v>-1.2499999999999178E-3</c:v>
                </c:pt>
                <c:pt idx="211">
                  <c:v>0</c:v>
                </c:pt>
                <c:pt idx="212">
                  <c:v>1.2499999999999734E-3</c:v>
                </c:pt>
                <c:pt idx="213">
                  <c:v>-1.250000000000015E-3</c:v>
                </c:pt>
                <c:pt idx="214">
                  <c:v>-1.2500000000000011E-3</c:v>
                </c:pt>
                <c:pt idx="215">
                  <c:v>2.5000000000000161E-3</c:v>
                </c:pt>
                <c:pt idx="216">
                  <c:v>2.4999999999999883E-3</c:v>
                </c:pt>
                <c:pt idx="217">
                  <c:v>-5.0000000000000044E-3</c:v>
                </c:pt>
                <c:pt idx="218">
                  <c:v>-4.9999999999999906E-3</c:v>
                </c:pt>
                <c:pt idx="219">
                  <c:v>2.5000000000000022E-3</c:v>
                </c:pt>
                <c:pt idx="220">
                  <c:v>3.7499999999999964E-3</c:v>
                </c:pt>
                <c:pt idx="221">
                  <c:v>1.2500000000000011E-3</c:v>
                </c:pt>
                <c:pt idx="222">
                  <c:v>-2.4999999999999953E-3</c:v>
                </c:pt>
                <c:pt idx="223">
                  <c:v>-1.250000000000008E-3</c:v>
                </c:pt>
                <c:pt idx="224">
                  <c:v>2.5000000000000022E-3</c:v>
                </c:pt>
                <c:pt idx="225">
                  <c:v>-1.2499999999999942E-3</c:v>
                </c:pt>
                <c:pt idx="226">
                  <c:v>-2.5000000000000022E-3</c:v>
                </c:pt>
                <c:pt idx="227">
                  <c:v>-3.4694469519536142E-18</c:v>
                </c:pt>
                <c:pt idx="228">
                  <c:v>0</c:v>
                </c:pt>
                <c:pt idx="229">
                  <c:v>1.2500000000000046E-3</c:v>
                </c:pt>
                <c:pt idx="230">
                  <c:v>-1.2500000000000046E-3</c:v>
                </c:pt>
                <c:pt idx="231">
                  <c:v>-3.7499999999999999E-3</c:v>
                </c:pt>
                <c:pt idx="232">
                  <c:v>3.4694469519536142E-18</c:v>
                </c:pt>
                <c:pt idx="233">
                  <c:v>1.2499999999999942E-3</c:v>
                </c:pt>
                <c:pt idx="234">
                  <c:v>1.2500000000000011E-3</c:v>
                </c:pt>
                <c:pt idx="235">
                  <c:v>1.2500000000000046E-3</c:v>
                </c:pt>
                <c:pt idx="236">
                  <c:v>-2.5000000000000005E-3</c:v>
                </c:pt>
                <c:pt idx="237">
                  <c:v>-2.5000000000000022E-3</c:v>
                </c:pt>
                <c:pt idx="238">
                  <c:v>2.4999999999999983E-3</c:v>
                </c:pt>
                <c:pt idx="239">
                  <c:v>2.5000000000000022E-3</c:v>
                </c:pt>
                <c:pt idx="240">
                  <c:v>1.3010426069826053E-18</c:v>
                </c:pt>
                <c:pt idx="241">
                  <c:v>2.4999999999999988E-3</c:v>
                </c:pt>
                <c:pt idx="242">
                  <c:v>1.2499999999999998E-3</c:v>
                </c:pt>
                <c:pt idx="243">
                  <c:v>-3.7499999999999999E-3</c:v>
                </c:pt>
                <c:pt idx="244">
                  <c:v>-2.5000000000000001E-3</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A7CC-432F-8C02-D5A3A9EB945F}"/>
            </c:ext>
          </c:extLst>
        </c:ser>
        <c:ser>
          <c:idx val="2"/>
          <c:order val="2"/>
          <c:tx>
            <c:strRef>
              <c:f>'Valve Motion'!$G$3</c:f>
              <c:strCache>
                <c:ptCount val="1"/>
                <c:pt idx="0">
                  <c:v>Exhaust Vel (mm/deg)</c:v>
                </c:pt>
              </c:strCache>
            </c:strRef>
          </c:tx>
          <c:spPr>
            <a:ln w="34925" cap="rnd">
              <a:solidFill>
                <a:schemeClr val="accent3"/>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Motion'!$G$4:$G$363</c:f>
              <c:numCache>
                <c:formatCode>General</c:formatCode>
                <c:ptCount val="360"/>
                <c:pt idx="0">
                  <c:v>0</c:v>
                </c:pt>
                <c:pt idx="1">
                  <c:v>0</c:v>
                </c:pt>
                <c:pt idx="2">
                  <c:v>0</c:v>
                </c:pt>
                <c:pt idx="3">
                  <c:v>5.0000000000000001E-3</c:v>
                </c:pt>
                <c:pt idx="4">
                  <c:v>5.0000000000000001E-3</c:v>
                </c:pt>
                <c:pt idx="5">
                  <c:v>0</c:v>
                </c:pt>
                <c:pt idx="6">
                  <c:v>0</c:v>
                </c:pt>
                <c:pt idx="7">
                  <c:v>0</c:v>
                </c:pt>
                <c:pt idx="8">
                  <c:v>0</c:v>
                </c:pt>
                <c:pt idx="9">
                  <c:v>4.9999999999999992E-3</c:v>
                </c:pt>
                <c:pt idx="10">
                  <c:v>4.9999999999999992E-3</c:v>
                </c:pt>
                <c:pt idx="11">
                  <c:v>0</c:v>
                </c:pt>
                <c:pt idx="12">
                  <c:v>0</c:v>
                </c:pt>
                <c:pt idx="13">
                  <c:v>0</c:v>
                </c:pt>
                <c:pt idx="14">
                  <c:v>0</c:v>
                </c:pt>
                <c:pt idx="15">
                  <c:v>5.000000000000001E-3</c:v>
                </c:pt>
                <c:pt idx="16">
                  <c:v>5.000000000000001E-3</c:v>
                </c:pt>
                <c:pt idx="17">
                  <c:v>0</c:v>
                </c:pt>
                <c:pt idx="18">
                  <c:v>0</c:v>
                </c:pt>
                <c:pt idx="19">
                  <c:v>0</c:v>
                </c:pt>
                <c:pt idx="20">
                  <c:v>0</c:v>
                </c:pt>
                <c:pt idx="21">
                  <c:v>5.000000000000001E-3</c:v>
                </c:pt>
                <c:pt idx="22">
                  <c:v>5.000000000000001E-3</c:v>
                </c:pt>
                <c:pt idx="23">
                  <c:v>0</c:v>
                </c:pt>
                <c:pt idx="24">
                  <c:v>0</c:v>
                </c:pt>
                <c:pt idx="25">
                  <c:v>0</c:v>
                </c:pt>
                <c:pt idx="26">
                  <c:v>0</c:v>
                </c:pt>
                <c:pt idx="27">
                  <c:v>4.9999999999999975E-3</c:v>
                </c:pt>
                <c:pt idx="28">
                  <c:v>4.9999999999999975E-3</c:v>
                </c:pt>
                <c:pt idx="29">
                  <c:v>0</c:v>
                </c:pt>
                <c:pt idx="30">
                  <c:v>0</c:v>
                </c:pt>
                <c:pt idx="31">
                  <c:v>0</c:v>
                </c:pt>
                <c:pt idx="32">
                  <c:v>0</c:v>
                </c:pt>
                <c:pt idx="33">
                  <c:v>5.0000000000000044E-3</c:v>
                </c:pt>
                <c:pt idx="34">
                  <c:v>5.0000000000000044E-3</c:v>
                </c:pt>
                <c:pt idx="35">
                  <c:v>0</c:v>
                </c:pt>
                <c:pt idx="36">
                  <c:v>0</c:v>
                </c:pt>
                <c:pt idx="37">
                  <c:v>0</c:v>
                </c:pt>
                <c:pt idx="38">
                  <c:v>0</c:v>
                </c:pt>
                <c:pt idx="39">
                  <c:v>4.9999999999999975E-3</c:v>
                </c:pt>
                <c:pt idx="40">
                  <c:v>4.9999999999999975E-3</c:v>
                </c:pt>
                <c:pt idx="41">
                  <c:v>0</c:v>
                </c:pt>
                <c:pt idx="42">
                  <c:v>0</c:v>
                </c:pt>
                <c:pt idx="43">
                  <c:v>0</c:v>
                </c:pt>
                <c:pt idx="44">
                  <c:v>0</c:v>
                </c:pt>
                <c:pt idx="45">
                  <c:v>0</c:v>
                </c:pt>
                <c:pt idx="46">
                  <c:v>0</c:v>
                </c:pt>
                <c:pt idx="47">
                  <c:v>0</c:v>
                </c:pt>
                <c:pt idx="48">
                  <c:v>4.9999999999999975E-3</c:v>
                </c:pt>
                <c:pt idx="49">
                  <c:v>4.9999999999999975E-3</c:v>
                </c:pt>
                <c:pt idx="50">
                  <c:v>0</c:v>
                </c:pt>
                <c:pt idx="51">
                  <c:v>0</c:v>
                </c:pt>
                <c:pt idx="52">
                  <c:v>0</c:v>
                </c:pt>
                <c:pt idx="53">
                  <c:v>0</c:v>
                </c:pt>
                <c:pt idx="54">
                  <c:v>5.0000000000000044E-3</c:v>
                </c:pt>
                <c:pt idx="55">
                  <c:v>5.0000000000000044E-3</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4.9999999999999975E-3</c:v>
                </c:pt>
                <c:pt idx="72">
                  <c:v>4.9999999999999975E-3</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4.9999999999999975E-3</c:v>
                </c:pt>
                <c:pt idx="104">
                  <c:v>1.0000000000000002E-2</c:v>
                </c:pt>
                <c:pt idx="105">
                  <c:v>1.0000000000000009E-2</c:v>
                </c:pt>
                <c:pt idx="106">
                  <c:v>9.999999999999995E-3</c:v>
                </c:pt>
                <c:pt idx="107">
                  <c:v>9.999999999999995E-3</c:v>
                </c:pt>
                <c:pt idx="108">
                  <c:v>1.4999999999999999E-2</c:v>
                </c:pt>
                <c:pt idx="109">
                  <c:v>2.0000000000000004E-2</c:v>
                </c:pt>
                <c:pt idx="110">
                  <c:v>2.0000000000000004E-2</c:v>
                </c:pt>
                <c:pt idx="111">
                  <c:v>1.4999999999999999E-2</c:v>
                </c:pt>
                <c:pt idx="112">
                  <c:v>1.4999999999999999E-2</c:v>
                </c:pt>
                <c:pt idx="113">
                  <c:v>2.0000000000000004E-2</c:v>
                </c:pt>
                <c:pt idx="114">
                  <c:v>1.999999999999999E-2</c:v>
                </c:pt>
                <c:pt idx="115">
                  <c:v>1.4999999999999986E-2</c:v>
                </c:pt>
                <c:pt idx="116">
                  <c:v>1.5000000000000013E-2</c:v>
                </c:pt>
                <c:pt idx="117">
                  <c:v>2.0000000000000018E-2</c:v>
                </c:pt>
                <c:pt idx="118">
                  <c:v>1.999999999999999E-2</c:v>
                </c:pt>
                <c:pt idx="119">
                  <c:v>1.999999999999999E-2</c:v>
                </c:pt>
                <c:pt idx="120">
                  <c:v>2.0000000000000018E-2</c:v>
                </c:pt>
                <c:pt idx="121">
                  <c:v>1.4999999999999986E-2</c:v>
                </c:pt>
                <c:pt idx="122">
                  <c:v>1.4999999999999986E-2</c:v>
                </c:pt>
                <c:pt idx="123">
                  <c:v>2.0000000000000018E-2</c:v>
                </c:pt>
                <c:pt idx="124">
                  <c:v>1.999999999999999E-2</c:v>
                </c:pt>
                <c:pt idx="125">
                  <c:v>1.999999999999999E-2</c:v>
                </c:pt>
                <c:pt idx="126">
                  <c:v>2.0000000000000018E-2</c:v>
                </c:pt>
                <c:pt idx="127">
                  <c:v>2.0000000000000018E-2</c:v>
                </c:pt>
                <c:pt idx="128">
                  <c:v>2.5000000000000022E-2</c:v>
                </c:pt>
                <c:pt idx="129">
                  <c:v>2.9999999999999971E-2</c:v>
                </c:pt>
                <c:pt idx="130">
                  <c:v>3.4999999999999976E-2</c:v>
                </c:pt>
                <c:pt idx="131">
                  <c:v>4.0000000000000036E-2</c:v>
                </c:pt>
                <c:pt idx="132">
                  <c:v>3.999999999999998E-2</c:v>
                </c:pt>
                <c:pt idx="133">
                  <c:v>4.9999999999999989E-2</c:v>
                </c:pt>
                <c:pt idx="134">
                  <c:v>5.4999999999999993E-2</c:v>
                </c:pt>
                <c:pt idx="135">
                  <c:v>0.06</c:v>
                </c:pt>
                <c:pt idx="136">
                  <c:v>7.0000000000000007E-2</c:v>
                </c:pt>
                <c:pt idx="137">
                  <c:v>7.5000000000000011E-2</c:v>
                </c:pt>
                <c:pt idx="138">
                  <c:v>7.5000000000000067E-2</c:v>
                </c:pt>
                <c:pt idx="139">
                  <c:v>7.999999999999996E-2</c:v>
                </c:pt>
                <c:pt idx="140">
                  <c:v>8.9999999999999969E-2</c:v>
                </c:pt>
                <c:pt idx="141">
                  <c:v>8.9999999999999969E-2</c:v>
                </c:pt>
                <c:pt idx="142">
                  <c:v>9.4999999999999973E-2</c:v>
                </c:pt>
                <c:pt idx="143">
                  <c:v>9.000000000000008E-2</c:v>
                </c:pt>
                <c:pt idx="144">
                  <c:v>0.10499999999999998</c:v>
                </c:pt>
                <c:pt idx="145">
                  <c:v>0.125</c:v>
                </c:pt>
                <c:pt idx="146">
                  <c:v>0.12</c:v>
                </c:pt>
                <c:pt idx="147">
                  <c:v>0.125</c:v>
                </c:pt>
                <c:pt idx="148">
                  <c:v>0.13500000000000012</c:v>
                </c:pt>
                <c:pt idx="149">
                  <c:v>0.1399999999999999</c:v>
                </c:pt>
                <c:pt idx="150">
                  <c:v>0.14500000000000002</c:v>
                </c:pt>
                <c:pt idx="151">
                  <c:v>0.14500000000000002</c:v>
                </c:pt>
                <c:pt idx="152">
                  <c:v>0.10499999999999998</c:v>
                </c:pt>
                <c:pt idx="153">
                  <c:v>0.15500000000000003</c:v>
                </c:pt>
                <c:pt idx="154">
                  <c:v>0.22499999999999987</c:v>
                </c:pt>
                <c:pt idx="155">
                  <c:v>0.17999999999999994</c:v>
                </c:pt>
                <c:pt idx="156">
                  <c:v>0.17999999999999994</c:v>
                </c:pt>
                <c:pt idx="157">
                  <c:v>0.19500000000000006</c:v>
                </c:pt>
                <c:pt idx="158">
                  <c:v>0.19000000000000017</c:v>
                </c:pt>
                <c:pt idx="159">
                  <c:v>0.21500000000000008</c:v>
                </c:pt>
                <c:pt idx="160">
                  <c:v>0.21500000000000008</c:v>
                </c:pt>
                <c:pt idx="161">
                  <c:v>0.21999999999999975</c:v>
                </c:pt>
                <c:pt idx="162">
                  <c:v>0.21499999999999986</c:v>
                </c:pt>
                <c:pt idx="163">
                  <c:v>0.25</c:v>
                </c:pt>
                <c:pt idx="164">
                  <c:v>0.25999999999999979</c:v>
                </c:pt>
                <c:pt idx="165">
                  <c:v>0.23500000000000032</c:v>
                </c:pt>
                <c:pt idx="166">
                  <c:v>0.26000000000000023</c:v>
                </c:pt>
                <c:pt idx="167">
                  <c:v>0.29499999999999993</c:v>
                </c:pt>
                <c:pt idx="168">
                  <c:v>0.29499999999999993</c:v>
                </c:pt>
                <c:pt idx="169">
                  <c:v>0.23499999999999988</c:v>
                </c:pt>
                <c:pt idx="170">
                  <c:v>0.25499999999999989</c:v>
                </c:pt>
                <c:pt idx="171">
                  <c:v>0.28500000000000014</c:v>
                </c:pt>
                <c:pt idx="172">
                  <c:v>0.26000000000000023</c:v>
                </c:pt>
                <c:pt idx="173">
                  <c:v>0.23499999999999988</c:v>
                </c:pt>
                <c:pt idx="174">
                  <c:v>0.21499999999999986</c:v>
                </c:pt>
                <c:pt idx="175">
                  <c:v>0.19499999999999984</c:v>
                </c:pt>
                <c:pt idx="176">
                  <c:v>0.13499999999999979</c:v>
                </c:pt>
                <c:pt idx="177">
                  <c:v>7.5000000000000178E-2</c:v>
                </c:pt>
                <c:pt idx="178">
                  <c:v>4.0000000000000036E-2</c:v>
                </c:pt>
                <c:pt idx="179">
                  <c:v>-4.9999999999998934E-3</c:v>
                </c:pt>
                <c:pt idx="180">
                  <c:v>-4.9999999999999822E-2</c:v>
                </c:pt>
                <c:pt idx="181">
                  <c:v>-0.10999999999999988</c:v>
                </c:pt>
                <c:pt idx="182">
                  <c:v>-0.25499999999999989</c:v>
                </c:pt>
                <c:pt idx="183">
                  <c:v>-0.28500000000000014</c:v>
                </c:pt>
                <c:pt idx="184">
                  <c:v>-0.25</c:v>
                </c:pt>
                <c:pt idx="185">
                  <c:v>-0.30500000000000016</c:v>
                </c:pt>
                <c:pt idx="186">
                  <c:v>-0.27</c:v>
                </c:pt>
                <c:pt idx="187">
                  <c:v>-0.25999999999999979</c:v>
                </c:pt>
                <c:pt idx="188">
                  <c:v>-0.2799999999999998</c:v>
                </c:pt>
                <c:pt idx="189">
                  <c:v>-0.27</c:v>
                </c:pt>
                <c:pt idx="190">
                  <c:v>-0.28000000000000025</c:v>
                </c:pt>
                <c:pt idx="191">
                  <c:v>-0.28000000000000025</c:v>
                </c:pt>
                <c:pt idx="192">
                  <c:v>-0.29000000000000004</c:v>
                </c:pt>
                <c:pt idx="193">
                  <c:v>-0.25999999999999979</c:v>
                </c:pt>
                <c:pt idx="194">
                  <c:v>-0.23999999999999977</c:v>
                </c:pt>
                <c:pt idx="195">
                  <c:v>-0.25499999999999989</c:v>
                </c:pt>
                <c:pt idx="196">
                  <c:v>-0.2200000000000002</c:v>
                </c:pt>
                <c:pt idx="197">
                  <c:v>-0.21000000000000019</c:v>
                </c:pt>
                <c:pt idx="198">
                  <c:v>-0.21999999999999997</c:v>
                </c:pt>
                <c:pt idx="199">
                  <c:v>-0.18500000000000005</c:v>
                </c:pt>
                <c:pt idx="200">
                  <c:v>-0.18500000000000005</c:v>
                </c:pt>
                <c:pt idx="201">
                  <c:v>-0.19499999999999984</c:v>
                </c:pt>
                <c:pt idx="202">
                  <c:v>-0.16999999999999993</c:v>
                </c:pt>
                <c:pt idx="203">
                  <c:v>-0.16000000000000014</c:v>
                </c:pt>
                <c:pt idx="204">
                  <c:v>-0.16500000000000004</c:v>
                </c:pt>
                <c:pt idx="205">
                  <c:v>-0.15500000000000003</c:v>
                </c:pt>
                <c:pt idx="206">
                  <c:v>-0.1399999999999999</c:v>
                </c:pt>
                <c:pt idx="207">
                  <c:v>-0.1399999999999999</c:v>
                </c:pt>
                <c:pt idx="208">
                  <c:v>-0.13000000000000012</c:v>
                </c:pt>
                <c:pt idx="209">
                  <c:v>-0.11499999999999999</c:v>
                </c:pt>
                <c:pt idx="210">
                  <c:v>-0.12</c:v>
                </c:pt>
                <c:pt idx="211">
                  <c:v>-0.12</c:v>
                </c:pt>
                <c:pt idx="212">
                  <c:v>-0.10499999999999998</c:v>
                </c:pt>
                <c:pt idx="213">
                  <c:v>-8.9999999999999969E-2</c:v>
                </c:pt>
                <c:pt idx="214">
                  <c:v>-8.4999999999999964E-2</c:v>
                </c:pt>
                <c:pt idx="215">
                  <c:v>-9.000000000000008E-2</c:v>
                </c:pt>
                <c:pt idx="216">
                  <c:v>-8.9999999999999969E-2</c:v>
                </c:pt>
                <c:pt idx="217">
                  <c:v>-8.4999999999999964E-2</c:v>
                </c:pt>
                <c:pt idx="218">
                  <c:v>-6.5000000000000058E-2</c:v>
                </c:pt>
                <c:pt idx="219">
                  <c:v>-0.06</c:v>
                </c:pt>
                <c:pt idx="220">
                  <c:v>-6.5000000000000002E-2</c:v>
                </c:pt>
                <c:pt idx="221">
                  <c:v>-4.9999999999999989E-2</c:v>
                </c:pt>
                <c:pt idx="222">
                  <c:v>-4.4999999999999984E-2</c:v>
                </c:pt>
                <c:pt idx="223">
                  <c:v>-5.0000000000000044E-2</c:v>
                </c:pt>
                <c:pt idx="224">
                  <c:v>-3.4999999999999976E-2</c:v>
                </c:pt>
                <c:pt idx="225">
                  <c:v>-2.4999999999999967E-2</c:v>
                </c:pt>
                <c:pt idx="226">
                  <c:v>-3.0000000000000027E-2</c:v>
                </c:pt>
                <c:pt idx="227">
                  <c:v>-3.0000000000000027E-2</c:v>
                </c:pt>
                <c:pt idx="228">
                  <c:v>-2.0000000000000018E-2</c:v>
                </c:pt>
                <c:pt idx="229">
                  <c:v>-1.9999999999999962E-2</c:v>
                </c:pt>
                <c:pt idx="230">
                  <c:v>-2.4999999999999967E-2</c:v>
                </c:pt>
                <c:pt idx="231">
                  <c:v>-2.0000000000000018E-2</c:v>
                </c:pt>
                <c:pt idx="232">
                  <c:v>-1.5000000000000013E-2</c:v>
                </c:pt>
                <c:pt idx="233">
                  <c:v>-1.5000000000000013E-2</c:v>
                </c:pt>
                <c:pt idx="234">
                  <c:v>-1.999999999999999E-2</c:v>
                </c:pt>
                <c:pt idx="235">
                  <c:v>-1.999999999999999E-2</c:v>
                </c:pt>
                <c:pt idx="236">
                  <c:v>-2.0000000000000018E-2</c:v>
                </c:pt>
                <c:pt idx="237">
                  <c:v>-1.999999999999999E-2</c:v>
                </c:pt>
                <c:pt idx="238">
                  <c:v>-1.999999999999999E-2</c:v>
                </c:pt>
                <c:pt idx="239">
                  <c:v>-2.0000000000000018E-2</c:v>
                </c:pt>
                <c:pt idx="240">
                  <c:v>-1.999999999999999E-2</c:v>
                </c:pt>
                <c:pt idx="241">
                  <c:v>-1.999999999999999E-2</c:v>
                </c:pt>
                <c:pt idx="242">
                  <c:v>-2.0000000000000018E-2</c:v>
                </c:pt>
                <c:pt idx="243">
                  <c:v>-1.999999999999999E-2</c:v>
                </c:pt>
                <c:pt idx="244">
                  <c:v>-1.999999999999999E-2</c:v>
                </c:pt>
                <c:pt idx="245">
                  <c:v>-2.0000000000000018E-2</c:v>
                </c:pt>
                <c:pt idx="246">
                  <c:v>-2.0000000000000004E-2</c:v>
                </c:pt>
                <c:pt idx="247">
                  <c:v>-1.999999999999999E-2</c:v>
                </c:pt>
                <c:pt idx="248">
                  <c:v>-1.4999999999999999E-2</c:v>
                </c:pt>
                <c:pt idx="249">
                  <c:v>-1.4999999999999999E-2</c:v>
                </c:pt>
                <c:pt idx="250">
                  <c:v>-2.0000000000000004E-2</c:v>
                </c:pt>
                <c:pt idx="251">
                  <c:v>-2.0000000000000004E-2</c:v>
                </c:pt>
                <c:pt idx="252">
                  <c:v>-1.9999999999999997E-2</c:v>
                </c:pt>
                <c:pt idx="253">
                  <c:v>-1.4999999999999999E-2</c:v>
                </c:pt>
                <c:pt idx="254">
                  <c:v>-1.0000000000000002E-2</c:v>
                </c:pt>
                <c:pt idx="255">
                  <c:v>-1.0000000000000002E-2</c:v>
                </c:pt>
                <c:pt idx="256">
                  <c:v>-9.999999999999995E-3</c:v>
                </c:pt>
                <c:pt idx="257">
                  <c:v>-4.9999999999999975E-3</c:v>
                </c:pt>
                <c:pt idx="258">
                  <c:v>0</c:v>
                </c:pt>
                <c:pt idx="259">
                  <c:v>-5.0000000000000044E-3</c:v>
                </c:pt>
                <c:pt idx="260">
                  <c:v>-5.0000000000000044E-3</c:v>
                </c:pt>
                <c:pt idx="261">
                  <c:v>0</c:v>
                </c:pt>
                <c:pt idx="262">
                  <c:v>0</c:v>
                </c:pt>
                <c:pt idx="263">
                  <c:v>0</c:v>
                </c:pt>
                <c:pt idx="264">
                  <c:v>-4.9999999999999975E-3</c:v>
                </c:pt>
                <c:pt idx="265">
                  <c:v>-4.9999999999999975E-3</c:v>
                </c:pt>
                <c:pt idx="266">
                  <c:v>0</c:v>
                </c:pt>
                <c:pt idx="267">
                  <c:v>0</c:v>
                </c:pt>
                <c:pt idx="268">
                  <c:v>0</c:v>
                </c:pt>
                <c:pt idx="269">
                  <c:v>-5.000000000000001E-3</c:v>
                </c:pt>
                <c:pt idx="270">
                  <c:v>-5.000000000000001E-3</c:v>
                </c:pt>
                <c:pt idx="271">
                  <c:v>0</c:v>
                </c:pt>
                <c:pt idx="272">
                  <c:v>0</c:v>
                </c:pt>
                <c:pt idx="273">
                  <c:v>0</c:v>
                </c:pt>
                <c:pt idx="274">
                  <c:v>0</c:v>
                </c:pt>
                <c:pt idx="275">
                  <c:v>-5.000000000000001E-3</c:v>
                </c:pt>
                <c:pt idx="276">
                  <c:v>-5.000000000000001E-3</c:v>
                </c:pt>
                <c:pt idx="277">
                  <c:v>0</c:v>
                </c:pt>
                <c:pt idx="278">
                  <c:v>0</c:v>
                </c:pt>
                <c:pt idx="279">
                  <c:v>0</c:v>
                </c:pt>
                <c:pt idx="280">
                  <c:v>0</c:v>
                </c:pt>
                <c:pt idx="281">
                  <c:v>-4.9999999999999992E-3</c:v>
                </c:pt>
                <c:pt idx="282">
                  <c:v>-4.9999999999999992E-3</c:v>
                </c:pt>
                <c:pt idx="283">
                  <c:v>0</c:v>
                </c:pt>
                <c:pt idx="284">
                  <c:v>0</c:v>
                </c:pt>
                <c:pt idx="285">
                  <c:v>0</c:v>
                </c:pt>
                <c:pt idx="286">
                  <c:v>-5.0000000000000001E-3</c:v>
                </c:pt>
                <c:pt idx="287">
                  <c:v>-5.0000000000000001E-3</c:v>
                </c:pt>
                <c:pt idx="288">
                  <c:v>0</c:v>
                </c:pt>
                <c:pt idx="289">
                  <c:v>0</c:v>
                </c:pt>
                <c:pt idx="290">
                  <c:v>0</c:v>
                </c:pt>
                <c:pt idx="291">
                  <c:v>0</c:v>
                </c:pt>
                <c:pt idx="292">
                  <c:v>-5.0000000000000001E-3</c:v>
                </c:pt>
                <c:pt idx="293">
                  <c:v>-5.0000000000000001E-3</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5.0000000000000001E-3</c:v>
                </c:pt>
                <c:pt idx="358">
                  <c:v>5.0000000000000001E-3</c:v>
                </c:pt>
                <c:pt idx="359">
                  <c:v>0</c:v>
                </c:pt>
              </c:numCache>
            </c:numRef>
          </c:val>
          <c:smooth val="0"/>
          <c:extLst>
            <c:ext xmlns:c16="http://schemas.microsoft.com/office/drawing/2014/chart" uri="{C3380CC4-5D6E-409C-BE32-E72D297353CC}">
              <c16:uniqueId val="{00000002-A7CC-432F-8C02-D5A3A9EB945F}"/>
            </c:ext>
          </c:extLst>
        </c:ser>
        <c:ser>
          <c:idx val="3"/>
          <c:order val="3"/>
          <c:tx>
            <c:strRef>
              <c:f>'Valve Motion'!$H$3</c:f>
              <c:strCache>
                <c:ptCount val="1"/>
                <c:pt idx="0">
                  <c:v>Exhaust Acc (mm/deg^2)</c:v>
                </c:pt>
              </c:strCache>
            </c:strRef>
          </c:tx>
          <c:spPr>
            <a:ln w="34925" cap="rnd">
              <a:solidFill>
                <a:schemeClr val="accent4"/>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Motion'!$H$4:$H$363</c:f>
              <c:numCache>
                <c:formatCode>General</c:formatCode>
                <c:ptCount val="360"/>
                <c:pt idx="0">
                  <c:v>0</c:v>
                </c:pt>
                <c:pt idx="1">
                  <c:v>0</c:v>
                </c:pt>
                <c:pt idx="2">
                  <c:v>2.5000000000000001E-3</c:v>
                </c:pt>
                <c:pt idx="3">
                  <c:v>2.5000000000000001E-3</c:v>
                </c:pt>
                <c:pt idx="4">
                  <c:v>-2.5000000000000001E-3</c:v>
                </c:pt>
                <c:pt idx="5">
                  <c:v>-2.5000000000000001E-3</c:v>
                </c:pt>
                <c:pt idx="6">
                  <c:v>0</c:v>
                </c:pt>
                <c:pt idx="7">
                  <c:v>0</c:v>
                </c:pt>
                <c:pt idx="8">
                  <c:v>2.4999999999999996E-3</c:v>
                </c:pt>
                <c:pt idx="9">
                  <c:v>2.4999999999999996E-3</c:v>
                </c:pt>
                <c:pt idx="10">
                  <c:v>-2.4999999999999996E-3</c:v>
                </c:pt>
                <c:pt idx="11">
                  <c:v>-2.4999999999999996E-3</c:v>
                </c:pt>
                <c:pt idx="12">
                  <c:v>0</c:v>
                </c:pt>
                <c:pt idx="13">
                  <c:v>0</c:v>
                </c:pt>
                <c:pt idx="14">
                  <c:v>2.5000000000000005E-3</c:v>
                </c:pt>
                <c:pt idx="15">
                  <c:v>2.5000000000000005E-3</c:v>
                </c:pt>
                <c:pt idx="16">
                  <c:v>-2.5000000000000005E-3</c:v>
                </c:pt>
                <c:pt idx="17">
                  <c:v>-2.5000000000000005E-3</c:v>
                </c:pt>
                <c:pt idx="18">
                  <c:v>0</c:v>
                </c:pt>
                <c:pt idx="19">
                  <c:v>0</c:v>
                </c:pt>
                <c:pt idx="20">
                  <c:v>2.5000000000000005E-3</c:v>
                </c:pt>
                <c:pt idx="21">
                  <c:v>2.5000000000000005E-3</c:v>
                </c:pt>
                <c:pt idx="22">
                  <c:v>-2.5000000000000005E-3</c:v>
                </c:pt>
                <c:pt idx="23">
                  <c:v>-2.5000000000000005E-3</c:v>
                </c:pt>
                <c:pt idx="24">
                  <c:v>0</c:v>
                </c:pt>
                <c:pt idx="25">
                  <c:v>0</c:v>
                </c:pt>
                <c:pt idx="26">
                  <c:v>2.4999999999999988E-3</c:v>
                </c:pt>
                <c:pt idx="27">
                  <c:v>2.4999999999999988E-3</c:v>
                </c:pt>
                <c:pt idx="28">
                  <c:v>-2.4999999999999988E-3</c:v>
                </c:pt>
                <c:pt idx="29">
                  <c:v>-2.4999999999999988E-3</c:v>
                </c:pt>
                <c:pt idx="30">
                  <c:v>0</c:v>
                </c:pt>
                <c:pt idx="31">
                  <c:v>0</c:v>
                </c:pt>
                <c:pt idx="32">
                  <c:v>2.5000000000000022E-3</c:v>
                </c:pt>
                <c:pt idx="33">
                  <c:v>2.5000000000000022E-3</c:v>
                </c:pt>
                <c:pt idx="34">
                  <c:v>-2.5000000000000022E-3</c:v>
                </c:pt>
                <c:pt idx="35">
                  <c:v>-2.5000000000000022E-3</c:v>
                </c:pt>
                <c:pt idx="36">
                  <c:v>0</c:v>
                </c:pt>
                <c:pt idx="37">
                  <c:v>0</c:v>
                </c:pt>
                <c:pt idx="38">
                  <c:v>2.4999999999999988E-3</c:v>
                </c:pt>
                <c:pt idx="39">
                  <c:v>2.4999999999999988E-3</c:v>
                </c:pt>
                <c:pt idx="40">
                  <c:v>-2.4999999999999988E-3</c:v>
                </c:pt>
                <c:pt idx="41">
                  <c:v>-2.4999999999999988E-3</c:v>
                </c:pt>
                <c:pt idx="42">
                  <c:v>0</c:v>
                </c:pt>
                <c:pt idx="43">
                  <c:v>0</c:v>
                </c:pt>
                <c:pt idx="44">
                  <c:v>0</c:v>
                </c:pt>
                <c:pt idx="45">
                  <c:v>0</c:v>
                </c:pt>
                <c:pt idx="46">
                  <c:v>0</c:v>
                </c:pt>
                <c:pt idx="47">
                  <c:v>2.4999999999999988E-3</c:v>
                </c:pt>
                <c:pt idx="48">
                  <c:v>2.4999999999999988E-3</c:v>
                </c:pt>
                <c:pt idx="49">
                  <c:v>-2.4999999999999988E-3</c:v>
                </c:pt>
                <c:pt idx="50">
                  <c:v>-2.4999999999999988E-3</c:v>
                </c:pt>
                <c:pt idx="51">
                  <c:v>0</c:v>
                </c:pt>
                <c:pt idx="52">
                  <c:v>0</c:v>
                </c:pt>
                <c:pt idx="53">
                  <c:v>2.5000000000000022E-3</c:v>
                </c:pt>
                <c:pt idx="54">
                  <c:v>2.5000000000000022E-3</c:v>
                </c:pt>
                <c:pt idx="55">
                  <c:v>-2.5000000000000022E-3</c:v>
                </c:pt>
                <c:pt idx="56">
                  <c:v>-2.5000000000000022E-3</c:v>
                </c:pt>
                <c:pt idx="57">
                  <c:v>0</c:v>
                </c:pt>
                <c:pt idx="58">
                  <c:v>0</c:v>
                </c:pt>
                <c:pt idx="59">
                  <c:v>0</c:v>
                </c:pt>
                <c:pt idx="60">
                  <c:v>0</c:v>
                </c:pt>
                <c:pt idx="61">
                  <c:v>0</c:v>
                </c:pt>
                <c:pt idx="62">
                  <c:v>0</c:v>
                </c:pt>
                <c:pt idx="63">
                  <c:v>0</c:v>
                </c:pt>
                <c:pt idx="64">
                  <c:v>0</c:v>
                </c:pt>
                <c:pt idx="65">
                  <c:v>0</c:v>
                </c:pt>
                <c:pt idx="66">
                  <c:v>0</c:v>
                </c:pt>
                <c:pt idx="67">
                  <c:v>0</c:v>
                </c:pt>
                <c:pt idx="68">
                  <c:v>0</c:v>
                </c:pt>
                <c:pt idx="69">
                  <c:v>0</c:v>
                </c:pt>
                <c:pt idx="70">
                  <c:v>2.4999999999999988E-3</c:v>
                </c:pt>
                <c:pt idx="71">
                  <c:v>2.4999999999999988E-3</c:v>
                </c:pt>
                <c:pt idx="72">
                  <c:v>-2.4999999999999988E-3</c:v>
                </c:pt>
                <c:pt idx="73">
                  <c:v>-2.4999999999999988E-3</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2.4999999999999988E-3</c:v>
                </c:pt>
                <c:pt idx="103">
                  <c:v>5.000000000000001E-3</c:v>
                </c:pt>
                <c:pt idx="104">
                  <c:v>2.5000000000000057E-3</c:v>
                </c:pt>
                <c:pt idx="105">
                  <c:v>-3.4694469519536142E-18</c:v>
                </c:pt>
                <c:pt idx="106">
                  <c:v>-6.9388939039072284E-18</c:v>
                </c:pt>
                <c:pt idx="107">
                  <c:v>2.5000000000000022E-3</c:v>
                </c:pt>
                <c:pt idx="108">
                  <c:v>5.0000000000000044E-3</c:v>
                </c:pt>
                <c:pt idx="109">
                  <c:v>2.5000000000000022E-3</c:v>
                </c:pt>
                <c:pt idx="110">
                  <c:v>-2.5000000000000022E-3</c:v>
                </c:pt>
                <c:pt idx="111">
                  <c:v>-2.5000000000000022E-3</c:v>
                </c:pt>
                <c:pt idx="112">
                  <c:v>2.5000000000000022E-3</c:v>
                </c:pt>
                <c:pt idx="113">
                  <c:v>2.4999999999999953E-3</c:v>
                </c:pt>
                <c:pt idx="114">
                  <c:v>-2.5000000000000092E-3</c:v>
                </c:pt>
                <c:pt idx="115">
                  <c:v>-2.4999999999999883E-3</c:v>
                </c:pt>
                <c:pt idx="116">
                  <c:v>2.5000000000000161E-3</c:v>
                </c:pt>
                <c:pt idx="117">
                  <c:v>2.4999999999999883E-3</c:v>
                </c:pt>
                <c:pt idx="118">
                  <c:v>-1.3877787807814457E-17</c:v>
                </c:pt>
                <c:pt idx="119">
                  <c:v>1.3877787807814457E-17</c:v>
                </c:pt>
                <c:pt idx="120">
                  <c:v>-2.5000000000000022E-3</c:v>
                </c:pt>
                <c:pt idx="121">
                  <c:v>-2.5000000000000161E-3</c:v>
                </c:pt>
                <c:pt idx="122">
                  <c:v>2.5000000000000161E-3</c:v>
                </c:pt>
                <c:pt idx="123">
                  <c:v>2.5000000000000022E-3</c:v>
                </c:pt>
                <c:pt idx="124">
                  <c:v>-1.3877787807814457E-17</c:v>
                </c:pt>
                <c:pt idx="125">
                  <c:v>1.3877787807814457E-17</c:v>
                </c:pt>
                <c:pt idx="126">
                  <c:v>1.3877787807814457E-17</c:v>
                </c:pt>
                <c:pt idx="127">
                  <c:v>2.5000000000000022E-3</c:v>
                </c:pt>
                <c:pt idx="128">
                  <c:v>4.9999999999999767E-3</c:v>
                </c:pt>
                <c:pt idx="129">
                  <c:v>4.9999999999999767E-3</c:v>
                </c:pt>
                <c:pt idx="130">
                  <c:v>5.0000000000000322E-3</c:v>
                </c:pt>
                <c:pt idx="131">
                  <c:v>2.5000000000000022E-3</c:v>
                </c:pt>
                <c:pt idx="132">
                  <c:v>4.9999999999999767E-3</c:v>
                </c:pt>
                <c:pt idx="133">
                  <c:v>7.5000000000000067E-3</c:v>
                </c:pt>
                <c:pt idx="134">
                  <c:v>5.0000000000000044E-3</c:v>
                </c:pt>
                <c:pt idx="135">
                  <c:v>7.5000000000000067E-3</c:v>
                </c:pt>
                <c:pt idx="136">
                  <c:v>7.5000000000000067E-3</c:v>
                </c:pt>
                <c:pt idx="137">
                  <c:v>2.50000000000003E-3</c:v>
                </c:pt>
                <c:pt idx="138">
                  <c:v>2.4999999999999745E-3</c:v>
                </c:pt>
                <c:pt idx="139">
                  <c:v>7.4999999999999512E-3</c:v>
                </c:pt>
                <c:pt idx="140">
                  <c:v>5.0000000000000044E-3</c:v>
                </c:pt>
                <c:pt idx="141">
                  <c:v>2.5000000000000022E-3</c:v>
                </c:pt>
                <c:pt idx="142">
                  <c:v>5.5511151231257827E-17</c:v>
                </c:pt>
                <c:pt idx="143">
                  <c:v>5.0000000000000044E-3</c:v>
                </c:pt>
                <c:pt idx="144">
                  <c:v>1.749999999999996E-2</c:v>
                </c:pt>
                <c:pt idx="145">
                  <c:v>7.5000000000000067E-3</c:v>
                </c:pt>
                <c:pt idx="146">
                  <c:v>0</c:v>
                </c:pt>
                <c:pt idx="147">
                  <c:v>7.5000000000000622E-3</c:v>
                </c:pt>
                <c:pt idx="148">
                  <c:v>7.4999999999999512E-3</c:v>
                </c:pt>
                <c:pt idx="149">
                  <c:v>4.9999999999999489E-3</c:v>
                </c:pt>
                <c:pt idx="150">
                  <c:v>2.5000000000000577E-3</c:v>
                </c:pt>
                <c:pt idx="151">
                  <c:v>-2.0000000000000018E-2</c:v>
                </c:pt>
                <c:pt idx="152">
                  <c:v>5.0000000000000044E-3</c:v>
                </c:pt>
                <c:pt idx="153">
                  <c:v>5.9999999999999942E-2</c:v>
                </c:pt>
                <c:pt idx="154">
                  <c:v>1.2499999999999956E-2</c:v>
                </c:pt>
                <c:pt idx="155">
                  <c:v>-2.2499999999999964E-2</c:v>
                </c:pt>
                <c:pt idx="156">
                  <c:v>7.5000000000000622E-3</c:v>
                </c:pt>
                <c:pt idx="157">
                  <c:v>5.0000000000001155E-3</c:v>
                </c:pt>
                <c:pt idx="158">
                  <c:v>1.0000000000000009E-2</c:v>
                </c:pt>
                <c:pt idx="159">
                  <c:v>1.2499999999999956E-2</c:v>
                </c:pt>
                <c:pt idx="160">
                  <c:v>2.4999999999998357E-3</c:v>
                </c:pt>
                <c:pt idx="161">
                  <c:v>-1.1102230246251565E-16</c:v>
                </c:pt>
                <c:pt idx="162">
                  <c:v>1.5000000000000124E-2</c:v>
                </c:pt>
                <c:pt idx="163">
                  <c:v>2.2499999999999964E-2</c:v>
                </c:pt>
                <c:pt idx="164">
                  <c:v>-7.4999999999998401E-3</c:v>
                </c:pt>
                <c:pt idx="165">
                  <c:v>2.2204460492503131E-16</c:v>
                </c:pt>
                <c:pt idx="166">
                  <c:v>2.9999999999999805E-2</c:v>
                </c:pt>
                <c:pt idx="167">
                  <c:v>1.7499999999999849E-2</c:v>
                </c:pt>
                <c:pt idx="168">
                  <c:v>-3.0000000000000027E-2</c:v>
                </c:pt>
                <c:pt idx="169">
                  <c:v>-2.0000000000000018E-2</c:v>
                </c:pt>
                <c:pt idx="170">
                  <c:v>2.5000000000000133E-2</c:v>
                </c:pt>
                <c:pt idx="171">
                  <c:v>2.5000000000001688E-3</c:v>
                </c:pt>
                <c:pt idx="172">
                  <c:v>-2.5000000000000133E-2</c:v>
                </c:pt>
                <c:pt idx="173">
                  <c:v>-2.2500000000000187E-2</c:v>
                </c:pt>
                <c:pt idx="174">
                  <c:v>-2.0000000000000018E-2</c:v>
                </c:pt>
                <c:pt idx="175">
                  <c:v>-4.0000000000000036E-2</c:v>
                </c:pt>
                <c:pt idx="176">
                  <c:v>-5.9999999999999831E-2</c:v>
                </c:pt>
                <c:pt idx="177">
                  <c:v>-4.7499999999999876E-2</c:v>
                </c:pt>
                <c:pt idx="178">
                  <c:v>-4.0000000000000036E-2</c:v>
                </c:pt>
                <c:pt idx="179">
                  <c:v>-4.4999999999999929E-2</c:v>
                </c:pt>
                <c:pt idx="180">
                  <c:v>-5.2499999999999991E-2</c:v>
                </c:pt>
                <c:pt idx="181">
                  <c:v>-0.10250000000000004</c:v>
                </c:pt>
                <c:pt idx="182">
                  <c:v>-8.7500000000000133E-2</c:v>
                </c:pt>
                <c:pt idx="183">
                  <c:v>2.4999999999999467E-3</c:v>
                </c:pt>
                <c:pt idx="184">
                  <c:v>-1.0000000000000009E-2</c:v>
                </c:pt>
                <c:pt idx="185">
                  <c:v>-1.0000000000000009E-2</c:v>
                </c:pt>
                <c:pt idx="186">
                  <c:v>2.2500000000000187E-2</c:v>
                </c:pt>
                <c:pt idx="187">
                  <c:v>-4.9999999999998934E-3</c:v>
                </c:pt>
                <c:pt idx="188">
                  <c:v>-5.0000000000001155E-3</c:v>
                </c:pt>
                <c:pt idx="189">
                  <c:v>-2.2204460492503131E-16</c:v>
                </c:pt>
                <c:pt idx="190">
                  <c:v>-5.0000000000001155E-3</c:v>
                </c:pt>
                <c:pt idx="191">
                  <c:v>-4.9999999999998934E-3</c:v>
                </c:pt>
                <c:pt idx="192">
                  <c:v>1.0000000000000231E-2</c:v>
                </c:pt>
                <c:pt idx="193">
                  <c:v>2.5000000000000133E-2</c:v>
                </c:pt>
                <c:pt idx="194">
                  <c:v>2.4999999999999467E-3</c:v>
                </c:pt>
                <c:pt idx="195">
                  <c:v>9.9999999999997868E-3</c:v>
                </c:pt>
                <c:pt idx="196">
                  <c:v>2.2499999999999853E-2</c:v>
                </c:pt>
                <c:pt idx="197">
                  <c:v>1.1102230246251565E-16</c:v>
                </c:pt>
                <c:pt idx="198">
                  <c:v>1.2500000000000067E-2</c:v>
                </c:pt>
                <c:pt idx="199">
                  <c:v>1.749999999999996E-2</c:v>
                </c:pt>
                <c:pt idx="200">
                  <c:v>-4.9999999999998934E-3</c:v>
                </c:pt>
                <c:pt idx="201">
                  <c:v>7.5000000000000622E-3</c:v>
                </c:pt>
                <c:pt idx="202">
                  <c:v>1.7499999999999849E-2</c:v>
                </c:pt>
                <c:pt idx="203">
                  <c:v>2.4999999999999467E-3</c:v>
                </c:pt>
                <c:pt idx="204">
                  <c:v>2.5000000000000577E-3</c:v>
                </c:pt>
                <c:pt idx="205">
                  <c:v>1.2500000000000067E-2</c:v>
                </c:pt>
                <c:pt idx="206">
                  <c:v>7.5000000000000622E-3</c:v>
                </c:pt>
                <c:pt idx="207">
                  <c:v>4.9999999999998934E-3</c:v>
                </c:pt>
                <c:pt idx="208">
                  <c:v>1.2499999999999956E-2</c:v>
                </c:pt>
                <c:pt idx="209">
                  <c:v>5.00000000000006E-3</c:v>
                </c:pt>
                <c:pt idx="210">
                  <c:v>-2.5000000000000022E-3</c:v>
                </c:pt>
                <c:pt idx="211">
                  <c:v>7.5000000000000067E-3</c:v>
                </c:pt>
                <c:pt idx="212">
                  <c:v>1.5000000000000013E-2</c:v>
                </c:pt>
                <c:pt idx="213">
                  <c:v>1.0000000000000009E-2</c:v>
                </c:pt>
                <c:pt idx="214">
                  <c:v>-5.5511151231257827E-17</c:v>
                </c:pt>
                <c:pt idx="215">
                  <c:v>-2.5000000000000022E-3</c:v>
                </c:pt>
                <c:pt idx="216">
                  <c:v>2.5000000000000577E-3</c:v>
                </c:pt>
                <c:pt idx="217">
                  <c:v>1.2499999999999956E-2</c:v>
                </c:pt>
                <c:pt idx="218">
                  <c:v>1.2499999999999983E-2</c:v>
                </c:pt>
                <c:pt idx="219">
                  <c:v>2.7755575615628914E-17</c:v>
                </c:pt>
                <c:pt idx="220">
                  <c:v>5.0000000000000044E-3</c:v>
                </c:pt>
                <c:pt idx="221">
                  <c:v>1.0000000000000009E-2</c:v>
                </c:pt>
                <c:pt idx="222">
                  <c:v>-2.7755575615628914E-17</c:v>
                </c:pt>
                <c:pt idx="223">
                  <c:v>5.0000000000000044E-3</c:v>
                </c:pt>
                <c:pt idx="224">
                  <c:v>1.2500000000000039E-2</c:v>
                </c:pt>
                <c:pt idx="225">
                  <c:v>2.4999999999999745E-3</c:v>
                </c:pt>
                <c:pt idx="226">
                  <c:v>-2.50000000000003E-3</c:v>
                </c:pt>
                <c:pt idx="227">
                  <c:v>5.0000000000000044E-3</c:v>
                </c:pt>
                <c:pt idx="228">
                  <c:v>5.0000000000000322E-3</c:v>
                </c:pt>
                <c:pt idx="229">
                  <c:v>-2.4999999999999745E-3</c:v>
                </c:pt>
                <c:pt idx="230">
                  <c:v>-2.7755575615628914E-17</c:v>
                </c:pt>
                <c:pt idx="231">
                  <c:v>4.9999999999999767E-3</c:v>
                </c:pt>
                <c:pt idx="232">
                  <c:v>2.5000000000000022E-3</c:v>
                </c:pt>
                <c:pt idx="233">
                  <c:v>-2.4999999999999883E-3</c:v>
                </c:pt>
                <c:pt idx="234">
                  <c:v>-2.4999999999999883E-3</c:v>
                </c:pt>
                <c:pt idx="235">
                  <c:v>-1.3877787807814457E-17</c:v>
                </c:pt>
                <c:pt idx="236">
                  <c:v>0</c:v>
                </c:pt>
                <c:pt idx="237">
                  <c:v>1.3877787807814457E-17</c:v>
                </c:pt>
                <c:pt idx="238">
                  <c:v>-1.3877787807814457E-17</c:v>
                </c:pt>
                <c:pt idx="239">
                  <c:v>0</c:v>
                </c:pt>
                <c:pt idx="240">
                  <c:v>1.3877787807814457E-17</c:v>
                </c:pt>
                <c:pt idx="241">
                  <c:v>-1.3877787807814457E-17</c:v>
                </c:pt>
                <c:pt idx="242">
                  <c:v>0</c:v>
                </c:pt>
                <c:pt idx="243">
                  <c:v>1.3877787807814457E-17</c:v>
                </c:pt>
                <c:pt idx="244">
                  <c:v>-1.3877787807814457E-17</c:v>
                </c:pt>
                <c:pt idx="245">
                  <c:v>-6.9388939039072284E-18</c:v>
                </c:pt>
                <c:pt idx="246">
                  <c:v>1.3877787807814457E-17</c:v>
                </c:pt>
                <c:pt idx="247">
                  <c:v>2.5000000000000022E-3</c:v>
                </c:pt>
                <c:pt idx="248">
                  <c:v>2.4999999999999953E-3</c:v>
                </c:pt>
                <c:pt idx="249">
                  <c:v>-2.5000000000000022E-3</c:v>
                </c:pt>
                <c:pt idx="250">
                  <c:v>-2.5000000000000022E-3</c:v>
                </c:pt>
                <c:pt idx="251">
                  <c:v>3.4694469519536142E-18</c:v>
                </c:pt>
                <c:pt idx="252">
                  <c:v>2.5000000000000022E-3</c:v>
                </c:pt>
                <c:pt idx="253">
                  <c:v>4.9999999999999975E-3</c:v>
                </c:pt>
                <c:pt idx="254">
                  <c:v>2.4999999999999988E-3</c:v>
                </c:pt>
                <c:pt idx="255">
                  <c:v>3.4694469519536142E-18</c:v>
                </c:pt>
                <c:pt idx="256">
                  <c:v>2.5000000000000022E-3</c:v>
                </c:pt>
                <c:pt idx="257">
                  <c:v>4.9999999999999975E-3</c:v>
                </c:pt>
                <c:pt idx="258">
                  <c:v>-3.4694469519536142E-18</c:v>
                </c:pt>
                <c:pt idx="259">
                  <c:v>-2.5000000000000022E-3</c:v>
                </c:pt>
                <c:pt idx="260">
                  <c:v>2.5000000000000022E-3</c:v>
                </c:pt>
                <c:pt idx="261">
                  <c:v>2.5000000000000022E-3</c:v>
                </c:pt>
                <c:pt idx="262">
                  <c:v>0</c:v>
                </c:pt>
                <c:pt idx="263">
                  <c:v>-2.4999999999999988E-3</c:v>
                </c:pt>
                <c:pt idx="264">
                  <c:v>-2.4999999999999988E-3</c:v>
                </c:pt>
                <c:pt idx="265">
                  <c:v>2.4999999999999988E-3</c:v>
                </c:pt>
                <c:pt idx="266">
                  <c:v>2.4999999999999988E-3</c:v>
                </c:pt>
                <c:pt idx="267">
                  <c:v>0</c:v>
                </c:pt>
                <c:pt idx="268">
                  <c:v>-2.5000000000000005E-3</c:v>
                </c:pt>
                <c:pt idx="269">
                  <c:v>-2.5000000000000005E-3</c:v>
                </c:pt>
                <c:pt idx="270">
                  <c:v>2.5000000000000005E-3</c:v>
                </c:pt>
                <c:pt idx="271">
                  <c:v>2.5000000000000005E-3</c:v>
                </c:pt>
                <c:pt idx="272">
                  <c:v>0</c:v>
                </c:pt>
                <c:pt idx="273">
                  <c:v>0</c:v>
                </c:pt>
                <c:pt idx="274">
                  <c:v>-2.5000000000000005E-3</c:v>
                </c:pt>
                <c:pt idx="275">
                  <c:v>-2.5000000000000005E-3</c:v>
                </c:pt>
                <c:pt idx="276">
                  <c:v>2.5000000000000005E-3</c:v>
                </c:pt>
                <c:pt idx="277">
                  <c:v>2.5000000000000005E-3</c:v>
                </c:pt>
                <c:pt idx="278">
                  <c:v>0</c:v>
                </c:pt>
                <c:pt idx="279">
                  <c:v>0</c:v>
                </c:pt>
                <c:pt idx="280">
                  <c:v>-2.4999999999999996E-3</c:v>
                </c:pt>
                <c:pt idx="281">
                  <c:v>-2.4999999999999996E-3</c:v>
                </c:pt>
                <c:pt idx="282">
                  <c:v>2.4999999999999996E-3</c:v>
                </c:pt>
                <c:pt idx="283">
                  <c:v>2.4999999999999996E-3</c:v>
                </c:pt>
                <c:pt idx="284">
                  <c:v>0</c:v>
                </c:pt>
                <c:pt idx="285">
                  <c:v>-2.5000000000000001E-3</c:v>
                </c:pt>
                <c:pt idx="286">
                  <c:v>-2.5000000000000001E-3</c:v>
                </c:pt>
                <c:pt idx="287">
                  <c:v>2.5000000000000001E-3</c:v>
                </c:pt>
                <c:pt idx="288">
                  <c:v>2.5000000000000001E-3</c:v>
                </c:pt>
                <c:pt idx="289">
                  <c:v>0</c:v>
                </c:pt>
                <c:pt idx="290">
                  <c:v>0</c:v>
                </c:pt>
                <c:pt idx="291">
                  <c:v>-2.5000000000000001E-3</c:v>
                </c:pt>
                <c:pt idx="292">
                  <c:v>-2.5000000000000001E-3</c:v>
                </c:pt>
                <c:pt idx="293">
                  <c:v>2.5000000000000001E-3</c:v>
                </c:pt>
                <c:pt idx="294">
                  <c:v>2.5000000000000001E-3</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2.5000000000000001E-3</c:v>
                </c:pt>
                <c:pt idx="357">
                  <c:v>2.5000000000000001E-3</c:v>
                </c:pt>
                <c:pt idx="358">
                  <c:v>-2.5000000000000001E-3</c:v>
                </c:pt>
                <c:pt idx="359">
                  <c:v>-5.0000000000000001E-3</c:v>
                </c:pt>
              </c:numCache>
            </c:numRef>
          </c:val>
          <c:smooth val="0"/>
          <c:extLst>
            <c:ext xmlns:c16="http://schemas.microsoft.com/office/drawing/2014/chart" uri="{C3380CC4-5D6E-409C-BE32-E72D297353CC}">
              <c16:uniqueId val="{00000003-A7CC-432F-8C02-D5A3A9EB945F}"/>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0"/>
        <c:crosses val="autoZero"/>
        <c:auto val="0"/>
        <c:lblAlgn val="ctr"/>
        <c:lblOffset val="100"/>
        <c:noMultiLvlLbl val="0"/>
      </c:catAx>
      <c:valAx>
        <c:axId val="10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Acceleration (mm/deg^2)</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Valve Jerk vs Crank Angle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strRef>
              <c:f>'Valve Motion'!$F$3</c:f>
              <c:strCache>
                <c:ptCount val="1"/>
                <c:pt idx="0">
                  <c:v>Inlet Jerk (mm/deg^3)</c:v>
                </c:pt>
              </c:strCache>
            </c:strRef>
          </c:tx>
          <c:spPr>
            <a:ln w="34925" cap="rnd">
              <a:solidFill>
                <a:schemeClr val="accent1"/>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Motion'!$F$4:$F$363</c:f>
              <c:numCache>
                <c:formatCode>General</c:formatCode>
                <c:ptCount val="360"/>
                <c:pt idx="0">
                  <c:v>0</c:v>
                </c:pt>
                <c:pt idx="1">
                  <c:v>0</c:v>
                </c:pt>
                <c:pt idx="2">
                  <c:v>0</c:v>
                </c:pt>
                <c:pt idx="3">
                  <c:v>1.25E-3</c:v>
                </c:pt>
                <c:pt idx="4">
                  <c:v>1.25E-3</c:v>
                </c:pt>
                <c:pt idx="5">
                  <c:v>-2.5000000000000001E-3</c:v>
                </c:pt>
                <c:pt idx="6">
                  <c:v>-2.5000000000000001E-3</c:v>
                </c:pt>
                <c:pt idx="7">
                  <c:v>1.25E-3</c:v>
                </c:pt>
                <c:pt idx="8">
                  <c:v>1.25E-3</c:v>
                </c:pt>
                <c:pt idx="9">
                  <c:v>0</c:v>
                </c:pt>
                <c:pt idx="10">
                  <c:v>0</c:v>
                </c:pt>
                <c:pt idx="11">
                  <c:v>0</c:v>
                </c:pt>
                <c:pt idx="12">
                  <c:v>0</c:v>
                </c:pt>
                <c:pt idx="13">
                  <c:v>-1.25E-3</c:v>
                </c:pt>
                <c:pt idx="14">
                  <c:v>-1.25E-3</c:v>
                </c:pt>
                <c:pt idx="15">
                  <c:v>2.5000000000000001E-3</c:v>
                </c:pt>
                <c:pt idx="16">
                  <c:v>2.5000000000000001E-3</c:v>
                </c:pt>
                <c:pt idx="17">
                  <c:v>-1.25E-3</c:v>
                </c:pt>
                <c:pt idx="18">
                  <c:v>-1.25E-3</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1.25E-3</c:v>
                </c:pt>
                <c:pt idx="64">
                  <c:v>1.25E-3</c:v>
                </c:pt>
                <c:pt idx="65">
                  <c:v>-2.5000000000000001E-3</c:v>
                </c:pt>
                <c:pt idx="66">
                  <c:v>-2.5000000000000001E-3</c:v>
                </c:pt>
                <c:pt idx="67">
                  <c:v>1.25E-3</c:v>
                </c:pt>
                <c:pt idx="68">
                  <c:v>1.25E-3</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1.25E-3</c:v>
                </c:pt>
                <c:pt idx="97">
                  <c:v>2.4999999999999996E-3</c:v>
                </c:pt>
                <c:pt idx="98">
                  <c:v>0</c:v>
                </c:pt>
                <c:pt idx="99">
                  <c:v>-2.4999999999999988E-3</c:v>
                </c:pt>
                <c:pt idx="100">
                  <c:v>6.5052130349130266E-19</c:v>
                </c:pt>
                <c:pt idx="101">
                  <c:v>2.4999999999999979E-3</c:v>
                </c:pt>
                <c:pt idx="102">
                  <c:v>-1.2500000000000015E-3</c:v>
                </c:pt>
                <c:pt idx="103">
                  <c:v>-3.7499999999999981E-3</c:v>
                </c:pt>
                <c:pt idx="104">
                  <c:v>1.250000000000002E-3</c:v>
                </c:pt>
                <c:pt idx="105">
                  <c:v>1.2499999999999994E-3</c:v>
                </c:pt>
                <c:pt idx="106">
                  <c:v>-2.5000000000000022E-3</c:v>
                </c:pt>
                <c:pt idx="107">
                  <c:v>1.2500000000000011E-3</c:v>
                </c:pt>
                <c:pt idx="108">
                  <c:v>1.2500000000000011E-3</c:v>
                </c:pt>
                <c:pt idx="109">
                  <c:v>-2.5000000000000022E-3</c:v>
                </c:pt>
                <c:pt idx="110">
                  <c:v>1.2499999999999976E-3</c:v>
                </c:pt>
                <c:pt idx="111">
                  <c:v>2.5000000000000022E-3</c:v>
                </c:pt>
                <c:pt idx="112">
                  <c:v>-2.4999999999999918E-3</c:v>
                </c:pt>
                <c:pt idx="113">
                  <c:v>-2.5000000000000057E-3</c:v>
                </c:pt>
                <c:pt idx="114">
                  <c:v>1.2499999999999872E-3</c:v>
                </c:pt>
                <c:pt idx="115">
                  <c:v>1.2500000000000115E-3</c:v>
                </c:pt>
                <c:pt idx="116">
                  <c:v>1.250000000000015E-3</c:v>
                </c:pt>
                <c:pt idx="117">
                  <c:v>1.2499999999999872E-3</c:v>
                </c:pt>
                <c:pt idx="118">
                  <c:v>-1.250000000000015E-3</c:v>
                </c:pt>
                <c:pt idx="119">
                  <c:v>-1.2499999999999872E-3</c:v>
                </c:pt>
                <c:pt idx="120">
                  <c:v>1.250000000000008E-3</c:v>
                </c:pt>
                <c:pt idx="121">
                  <c:v>3.7499999999999825E-3</c:v>
                </c:pt>
                <c:pt idx="122">
                  <c:v>1.2500000000000011E-3</c:v>
                </c:pt>
                <c:pt idx="123">
                  <c:v>-2.4999999999999745E-3</c:v>
                </c:pt>
                <c:pt idx="124">
                  <c:v>-6.9388939039072284E-18</c:v>
                </c:pt>
                <c:pt idx="125">
                  <c:v>1.2499999999999734E-3</c:v>
                </c:pt>
                <c:pt idx="126">
                  <c:v>1.250000000000008E-3</c:v>
                </c:pt>
                <c:pt idx="127">
                  <c:v>-1.2499999999999872E-3</c:v>
                </c:pt>
                <c:pt idx="128">
                  <c:v>-3.7500000000000033E-3</c:v>
                </c:pt>
                <c:pt idx="129">
                  <c:v>3.7500000000000033E-3</c:v>
                </c:pt>
                <c:pt idx="130">
                  <c:v>5.0000000000000044E-3</c:v>
                </c:pt>
                <c:pt idx="131">
                  <c:v>-5.0000000000000044E-3</c:v>
                </c:pt>
                <c:pt idx="132">
                  <c:v>-5.0000000000000183E-3</c:v>
                </c:pt>
                <c:pt idx="133">
                  <c:v>3.7499999999999895E-3</c:v>
                </c:pt>
                <c:pt idx="134">
                  <c:v>3.750000000000045E-3</c:v>
                </c:pt>
                <c:pt idx="135">
                  <c:v>1.3877787807814457E-17</c:v>
                </c:pt>
                <c:pt idx="136">
                  <c:v>-5.5511151231257827E-17</c:v>
                </c:pt>
                <c:pt idx="137">
                  <c:v>-2.5000000000000022E-3</c:v>
                </c:pt>
                <c:pt idx="138">
                  <c:v>-1.2499999999999734E-3</c:v>
                </c:pt>
                <c:pt idx="139">
                  <c:v>1.2500000000000011E-3</c:v>
                </c:pt>
                <c:pt idx="140">
                  <c:v>0</c:v>
                </c:pt>
                <c:pt idx="141">
                  <c:v>3.7500000000000311E-3</c:v>
                </c:pt>
                <c:pt idx="142">
                  <c:v>-2.50000000000003E-3</c:v>
                </c:pt>
                <c:pt idx="143">
                  <c:v>-5.0000000000000877E-3</c:v>
                </c:pt>
                <c:pt idx="144">
                  <c:v>1.1250000000000066E-2</c:v>
                </c:pt>
                <c:pt idx="145">
                  <c:v>8.3266726846886741E-17</c:v>
                </c:pt>
                <c:pt idx="146">
                  <c:v>-1.375000000000004E-2</c:v>
                </c:pt>
                <c:pt idx="147">
                  <c:v>7.4999999999999512E-3</c:v>
                </c:pt>
                <c:pt idx="148">
                  <c:v>8.74999999999998E-3</c:v>
                </c:pt>
                <c:pt idx="149">
                  <c:v>-9.9999999999999534E-3</c:v>
                </c:pt>
                <c:pt idx="150">
                  <c:v>-4.9999999999999489E-3</c:v>
                </c:pt>
                <c:pt idx="151">
                  <c:v>1.24999999999999E-2</c:v>
                </c:pt>
                <c:pt idx="152">
                  <c:v>4.9999999999999489E-3</c:v>
                </c:pt>
                <c:pt idx="153">
                  <c:v>-1.8749999999999822E-2</c:v>
                </c:pt>
                <c:pt idx="154">
                  <c:v>-3.7499999999999756E-3</c:v>
                </c:pt>
                <c:pt idx="155">
                  <c:v>1.8749999999999878E-2</c:v>
                </c:pt>
                <c:pt idx="156">
                  <c:v>6.2500000000000333E-3</c:v>
                </c:pt>
                <c:pt idx="157">
                  <c:v>-1.8750000000000044E-2</c:v>
                </c:pt>
                <c:pt idx="158">
                  <c:v>-1.000000000000012E-2</c:v>
                </c:pt>
                <c:pt idx="159">
                  <c:v>3.6250000000000115E-2</c:v>
                </c:pt>
                <c:pt idx="160">
                  <c:v>5.0000000000001155E-3</c:v>
                </c:pt>
                <c:pt idx="161">
                  <c:v>-4.0000000000000036E-2</c:v>
                </c:pt>
                <c:pt idx="162">
                  <c:v>5.0000000000000044E-3</c:v>
                </c:pt>
                <c:pt idx="163">
                  <c:v>1.2499999999999956E-2</c:v>
                </c:pt>
                <c:pt idx="164">
                  <c:v>-1.6249999999999987E-2</c:v>
                </c:pt>
                <c:pt idx="165">
                  <c:v>2.4999999999999467E-3</c:v>
                </c:pt>
                <c:pt idx="166">
                  <c:v>7.4999999999998401E-3</c:v>
                </c:pt>
                <c:pt idx="167">
                  <c:v>-1.3749999999999929E-2</c:v>
                </c:pt>
                <c:pt idx="168">
                  <c:v>-4.9999999999998934E-3</c:v>
                </c:pt>
                <c:pt idx="169">
                  <c:v>-2.4999999999997247E-3</c:v>
                </c:pt>
                <c:pt idx="170">
                  <c:v>-1.749999999999996E-2</c:v>
                </c:pt>
                <c:pt idx="171">
                  <c:v>-1.3750000000000595E-2</c:v>
                </c:pt>
                <c:pt idx="172">
                  <c:v>-4.9999999999998934E-3</c:v>
                </c:pt>
                <c:pt idx="173">
                  <c:v>6.2500000000005329E-3</c:v>
                </c:pt>
                <c:pt idx="174">
                  <c:v>9.9999999999997868E-3</c:v>
                </c:pt>
                <c:pt idx="175">
                  <c:v>-2.5000000000001688E-3</c:v>
                </c:pt>
                <c:pt idx="176">
                  <c:v>-1.1249999999999982E-2</c:v>
                </c:pt>
                <c:pt idx="177">
                  <c:v>-1.1250000000000204E-2</c:v>
                </c:pt>
                <c:pt idx="178">
                  <c:v>2.4999999999999467E-3</c:v>
                </c:pt>
                <c:pt idx="179">
                  <c:v>1.8750000000000266E-2</c:v>
                </c:pt>
                <c:pt idx="180">
                  <c:v>1.2500000000000289E-2</c:v>
                </c:pt>
                <c:pt idx="181">
                  <c:v>1.2499999999998623E-3</c:v>
                </c:pt>
                <c:pt idx="182">
                  <c:v>6.2499999999996447E-3</c:v>
                </c:pt>
                <c:pt idx="183">
                  <c:v>1.375000000000004E-2</c:v>
                </c:pt>
                <c:pt idx="184">
                  <c:v>1.0000000000000342E-2</c:v>
                </c:pt>
                <c:pt idx="185">
                  <c:v>-1.2499999999999734E-3</c:v>
                </c:pt>
                <c:pt idx="186">
                  <c:v>-1.2500000000003064E-3</c:v>
                </c:pt>
                <c:pt idx="187">
                  <c:v>3.7499999999999201E-3</c:v>
                </c:pt>
                <c:pt idx="188">
                  <c:v>-7.4999999999997291E-3</c:v>
                </c:pt>
                <c:pt idx="189">
                  <c:v>1.1102230246251565E-16</c:v>
                </c:pt>
                <c:pt idx="190">
                  <c:v>1.9999999999999796E-2</c:v>
                </c:pt>
                <c:pt idx="191">
                  <c:v>7.4999999999999512E-3</c:v>
                </c:pt>
                <c:pt idx="192">
                  <c:v>-9.9999999999998979E-3</c:v>
                </c:pt>
                <c:pt idx="193">
                  <c:v>-6.2500000000000888E-3</c:v>
                </c:pt>
                <c:pt idx="194">
                  <c:v>1.2499999999999178E-3</c:v>
                </c:pt>
                <c:pt idx="195">
                  <c:v>-3.7499999999998646E-3</c:v>
                </c:pt>
                <c:pt idx="196">
                  <c:v>5.5511151231257827E-17</c:v>
                </c:pt>
                <c:pt idx="197">
                  <c:v>7.4999999999999512E-3</c:v>
                </c:pt>
                <c:pt idx="198">
                  <c:v>-1.2499999999999734E-3</c:v>
                </c:pt>
                <c:pt idx="199">
                  <c:v>5.0000000000000044E-3</c:v>
                </c:pt>
                <c:pt idx="200">
                  <c:v>4.9999999999999489E-3</c:v>
                </c:pt>
                <c:pt idx="201">
                  <c:v>-2.0000000000000073E-2</c:v>
                </c:pt>
                <c:pt idx="202">
                  <c:v>-9.9999999999999534E-3</c:v>
                </c:pt>
                <c:pt idx="203">
                  <c:v>2.1250000000000102E-2</c:v>
                </c:pt>
                <c:pt idx="204">
                  <c:v>7.4999999999999234E-3</c:v>
                </c:pt>
                <c:pt idx="205">
                  <c:v>-1.7500000000000016E-2</c:v>
                </c:pt>
                <c:pt idx="206">
                  <c:v>-3.7499999999998923E-3</c:v>
                </c:pt>
                <c:pt idx="207">
                  <c:v>8.7499999999999523E-3</c:v>
                </c:pt>
                <c:pt idx="208">
                  <c:v>1.2499999999998901E-3</c:v>
                </c:pt>
                <c:pt idx="209">
                  <c:v>-1.2499999999999734E-3</c:v>
                </c:pt>
                <c:pt idx="210">
                  <c:v>-1.2499999999999178E-3</c:v>
                </c:pt>
                <c:pt idx="211">
                  <c:v>0</c:v>
                </c:pt>
                <c:pt idx="212">
                  <c:v>1.2499999999999734E-3</c:v>
                </c:pt>
                <c:pt idx="213">
                  <c:v>-1.250000000000015E-3</c:v>
                </c:pt>
                <c:pt idx="214">
                  <c:v>-1.2500000000000011E-3</c:v>
                </c:pt>
                <c:pt idx="215">
                  <c:v>2.5000000000000161E-3</c:v>
                </c:pt>
                <c:pt idx="216">
                  <c:v>2.4999999999999883E-3</c:v>
                </c:pt>
                <c:pt idx="217">
                  <c:v>-5.0000000000000044E-3</c:v>
                </c:pt>
                <c:pt idx="218">
                  <c:v>-4.9999999999999906E-3</c:v>
                </c:pt>
                <c:pt idx="219">
                  <c:v>2.5000000000000022E-3</c:v>
                </c:pt>
                <c:pt idx="220">
                  <c:v>3.7499999999999964E-3</c:v>
                </c:pt>
                <c:pt idx="221">
                  <c:v>1.2500000000000011E-3</c:v>
                </c:pt>
                <c:pt idx="222">
                  <c:v>-2.4999999999999953E-3</c:v>
                </c:pt>
                <c:pt idx="223">
                  <c:v>-1.250000000000008E-3</c:v>
                </c:pt>
                <c:pt idx="224">
                  <c:v>2.5000000000000022E-3</c:v>
                </c:pt>
                <c:pt idx="225">
                  <c:v>-1.2499999999999942E-3</c:v>
                </c:pt>
                <c:pt idx="226">
                  <c:v>-2.5000000000000022E-3</c:v>
                </c:pt>
                <c:pt idx="227">
                  <c:v>-3.4694469519536142E-18</c:v>
                </c:pt>
                <c:pt idx="228">
                  <c:v>0</c:v>
                </c:pt>
                <c:pt idx="229">
                  <c:v>1.2500000000000046E-3</c:v>
                </c:pt>
                <c:pt idx="230">
                  <c:v>-1.2500000000000046E-3</c:v>
                </c:pt>
                <c:pt idx="231">
                  <c:v>-3.7499999999999999E-3</c:v>
                </c:pt>
                <c:pt idx="232">
                  <c:v>3.4694469519536142E-18</c:v>
                </c:pt>
                <c:pt idx="233">
                  <c:v>1.2499999999999942E-3</c:v>
                </c:pt>
                <c:pt idx="234">
                  <c:v>1.2500000000000011E-3</c:v>
                </c:pt>
                <c:pt idx="235">
                  <c:v>1.2500000000000046E-3</c:v>
                </c:pt>
                <c:pt idx="236">
                  <c:v>-2.5000000000000005E-3</c:v>
                </c:pt>
                <c:pt idx="237">
                  <c:v>-2.5000000000000022E-3</c:v>
                </c:pt>
                <c:pt idx="238">
                  <c:v>2.4999999999999983E-3</c:v>
                </c:pt>
                <c:pt idx="239">
                  <c:v>2.5000000000000022E-3</c:v>
                </c:pt>
                <c:pt idx="240">
                  <c:v>1.3010426069826053E-18</c:v>
                </c:pt>
                <c:pt idx="241">
                  <c:v>2.4999999999999988E-3</c:v>
                </c:pt>
                <c:pt idx="242">
                  <c:v>1.2499999999999998E-3</c:v>
                </c:pt>
                <c:pt idx="243">
                  <c:v>-3.7499999999999999E-3</c:v>
                </c:pt>
                <c:pt idx="244">
                  <c:v>-2.5000000000000001E-3</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16C4-48A3-BA9F-CF4D3092F190}"/>
            </c:ext>
          </c:extLst>
        </c:ser>
        <c:ser>
          <c:idx val="1"/>
          <c:order val="1"/>
          <c:tx>
            <c:strRef>
              <c:f>'Valve Motion'!$G$3</c:f>
              <c:strCache>
                <c:ptCount val="1"/>
                <c:pt idx="0">
                  <c:v>Exhaust Vel (mm/deg)</c:v>
                </c:pt>
              </c:strCache>
            </c:strRef>
          </c:tx>
          <c:spPr>
            <a:ln w="34925" cap="rnd">
              <a:solidFill>
                <a:schemeClr val="accent2"/>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Motion'!$G$4:$G$363</c:f>
              <c:numCache>
                <c:formatCode>General</c:formatCode>
                <c:ptCount val="360"/>
                <c:pt idx="0">
                  <c:v>0</c:v>
                </c:pt>
                <c:pt idx="1">
                  <c:v>0</c:v>
                </c:pt>
                <c:pt idx="2">
                  <c:v>0</c:v>
                </c:pt>
                <c:pt idx="3">
                  <c:v>5.0000000000000001E-3</c:v>
                </c:pt>
                <c:pt idx="4">
                  <c:v>5.0000000000000001E-3</c:v>
                </c:pt>
                <c:pt idx="5">
                  <c:v>0</c:v>
                </c:pt>
                <c:pt idx="6">
                  <c:v>0</c:v>
                </c:pt>
                <c:pt idx="7">
                  <c:v>0</c:v>
                </c:pt>
                <c:pt idx="8">
                  <c:v>0</c:v>
                </c:pt>
                <c:pt idx="9">
                  <c:v>4.9999999999999992E-3</c:v>
                </c:pt>
                <c:pt idx="10">
                  <c:v>4.9999999999999992E-3</c:v>
                </c:pt>
                <c:pt idx="11">
                  <c:v>0</c:v>
                </c:pt>
                <c:pt idx="12">
                  <c:v>0</c:v>
                </c:pt>
                <c:pt idx="13">
                  <c:v>0</c:v>
                </c:pt>
                <c:pt idx="14">
                  <c:v>0</c:v>
                </c:pt>
                <c:pt idx="15">
                  <c:v>5.000000000000001E-3</c:v>
                </c:pt>
                <c:pt idx="16">
                  <c:v>5.000000000000001E-3</c:v>
                </c:pt>
                <c:pt idx="17">
                  <c:v>0</c:v>
                </c:pt>
                <c:pt idx="18">
                  <c:v>0</c:v>
                </c:pt>
                <c:pt idx="19">
                  <c:v>0</c:v>
                </c:pt>
                <c:pt idx="20">
                  <c:v>0</c:v>
                </c:pt>
                <c:pt idx="21">
                  <c:v>5.000000000000001E-3</c:v>
                </c:pt>
                <c:pt idx="22">
                  <c:v>5.000000000000001E-3</c:v>
                </c:pt>
                <c:pt idx="23">
                  <c:v>0</c:v>
                </c:pt>
                <c:pt idx="24">
                  <c:v>0</c:v>
                </c:pt>
                <c:pt idx="25">
                  <c:v>0</c:v>
                </c:pt>
                <c:pt idx="26">
                  <c:v>0</c:v>
                </c:pt>
                <c:pt idx="27">
                  <c:v>4.9999999999999975E-3</c:v>
                </c:pt>
                <c:pt idx="28">
                  <c:v>4.9999999999999975E-3</c:v>
                </c:pt>
                <c:pt idx="29">
                  <c:v>0</c:v>
                </c:pt>
                <c:pt idx="30">
                  <c:v>0</c:v>
                </c:pt>
                <c:pt idx="31">
                  <c:v>0</c:v>
                </c:pt>
                <c:pt idx="32">
                  <c:v>0</c:v>
                </c:pt>
                <c:pt idx="33">
                  <c:v>5.0000000000000044E-3</c:v>
                </c:pt>
                <c:pt idx="34">
                  <c:v>5.0000000000000044E-3</c:v>
                </c:pt>
                <c:pt idx="35">
                  <c:v>0</c:v>
                </c:pt>
                <c:pt idx="36">
                  <c:v>0</c:v>
                </c:pt>
                <c:pt idx="37">
                  <c:v>0</c:v>
                </c:pt>
                <c:pt idx="38">
                  <c:v>0</c:v>
                </c:pt>
                <c:pt idx="39">
                  <c:v>4.9999999999999975E-3</c:v>
                </c:pt>
                <c:pt idx="40">
                  <c:v>4.9999999999999975E-3</c:v>
                </c:pt>
                <c:pt idx="41">
                  <c:v>0</c:v>
                </c:pt>
                <c:pt idx="42">
                  <c:v>0</c:v>
                </c:pt>
                <c:pt idx="43">
                  <c:v>0</c:v>
                </c:pt>
                <c:pt idx="44">
                  <c:v>0</c:v>
                </c:pt>
                <c:pt idx="45">
                  <c:v>0</c:v>
                </c:pt>
                <c:pt idx="46">
                  <c:v>0</c:v>
                </c:pt>
                <c:pt idx="47">
                  <c:v>0</c:v>
                </c:pt>
                <c:pt idx="48">
                  <c:v>4.9999999999999975E-3</c:v>
                </c:pt>
                <c:pt idx="49">
                  <c:v>4.9999999999999975E-3</c:v>
                </c:pt>
                <c:pt idx="50">
                  <c:v>0</c:v>
                </c:pt>
                <c:pt idx="51">
                  <c:v>0</c:v>
                </c:pt>
                <c:pt idx="52">
                  <c:v>0</c:v>
                </c:pt>
                <c:pt idx="53">
                  <c:v>0</c:v>
                </c:pt>
                <c:pt idx="54">
                  <c:v>5.0000000000000044E-3</c:v>
                </c:pt>
                <c:pt idx="55">
                  <c:v>5.0000000000000044E-3</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4.9999999999999975E-3</c:v>
                </c:pt>
                <c:pt idx="72">
                  <c:v>4.9999999999999975E-3</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4.9999999999999975E-3</c:v>
                </c:pt>
                <c:pt idx="104">
                  <c:v>1.0000000000000002E-2</c:v>
                </c:pt>
                <c:pt idx="105">
                  <c:v>1.0000000000000009E-2</c:v>
                </c:pt>
                <c:pt idx="106">
                  <c:v>9.999999999999995E-3</c:v>
                </c:pt>
                <c:pt idx="107">
                  <c:v>9.999999999999995E-3</c:v>
                </c:pt>
                <c:pt idx="108">
                  <c:v>1.4999999999999999E-2</c:v>
                </c:pt>
                <c:pt idx="109">
                  <c:v>2.0000000000000004E-2</c:v>
                </c:pt>
                <c:pt idx="110">
                  <c:v>2.0000000000000004E-2</c:v>
                </c:pt>
                <c:pt idx="111">
                  <c:v>1.4999999999999999E-2</c:v>
                </c:pt>
                <c:pt idx="112">
                  <c:v>1.4999999999999999E-2</c:v>
                </c:pt>
                <c:pt idx="113">
                  <c:v>2.0000000000000004E-2</c:v>
                </c:pt>
                <c:pt idx="114">
                  <c:v>1.999999999999999E-2</c:v>
                </c:pt>
                <c:pt idx="115">
                  <c:v>1.4999999999999986E-2</c:v>
                </c:pt>
                <c:pt idx="116">
                  <c:v>1.5000000000000013E-2</c:v>
                </c:pt>
                <c:pt idx="117">
                  <c:v>2.0000000000000018E-2</c:v>
                </c:pt>
                <c:pt idx="118">
                  <c:v>1.999999999999999E-2</c:v>
                </c:pt>
                <c:pt idx="119">
                  <c:v>1.999999999999999E-2</c:v>
                </c:pt>
                <c:pt idx="120">
                  <c:v>2.0000000000000018E-2</c:v>
                </c:pt>
                <c:pt idx="121">
                  <c:v>1.4999999999999986E-2</c:v>
                </c:pt>
                <c:pt idx="122">
                  <c:v>1.4999999999999986E-2</c:v>
                </c:pt>
                <c:pt idx="123">
                  <c:v>2.0000000000000018E-2</c:v>
                </c:pt>
                <c:pt idx="124">
                  <c:v>1.999999999999999E-2</c:v>
                </c:pt>
                <c:pt idx="125">
                  <c:v>1.999999999999999E-2</c:v>
                </c:pt>
                <c:pt idx="126">
                  <c:v>2.0000000000000018E-2</c:v>
                </c:pt>
                <c:pt idx="127">
                  <c:v>2.0000000000000018E-2</c:v>
                </c:pt>
                <c:pt idx="128">
                  <c:v>2.5000000000000022E-2</c:v>
                </c:pt>
                <c:pt idx="129">
                  <c:v>2.9999999999999971E-2</c:v>
                </c:pt>
                <c:pt idx="130">
                  <c:v>3.4999999999999976E-2</c:v>
                </c:pt>
                <c:pt idx="131">
                  <c:v>4.0000000000000036E-2</c:v>
                </c:pt>
                <c:pt idx="132">
                  <c:v>3.999999999999998E-2</c:v>
                </c:pt>
                <c:pt idx="133">
                  <c:v>4.9999999999999989E-2</c:v>
                </c:pt>
                <c:pt idx="134">
                  <c:v>5.4999999999999993E-2</c:v>
                </c:pt>
                <c:pt idx="135">
                  <c:v>0.06</c:v>
                </c:pt>
                <c:pt idx="136">
                  <c:v>7.0000000000000007E-2</c:v>
                </c:pt>
                <c:pt idx="137">
                  <c:v>7.5000000000000011E-2</c:v>
                </c:pt>
                <c:pt idx="138">
                  <c:v>7.5000000000000067E-2</c:v>
                </c:pt>
                <c:pt idx="139">
                  <c:v>7.999999999999996E-2</c:v>
                </c:pt>
                <c:pt idx="140">
                  <c:v>8.9999999999999969E-2</c:v>
                </c:pt>
                <c:pt idx="141">
                  <c:v>8.9999999999999969E-2</c:v>
                </c:pt>
                <c:pt idx="142">
                  <c:v>9.4999999999999973E-2</c:v>
                </c:pt>
                <c:pt idx="143">
                  <c:v>9.000000000000008E-2</c:v>
                </c:pt>
                <c:pt idx="144">
                  <c:v>0.10499999999999998</c:v>
                </c:pt>
                <c:pt idx="145">
                  <c:v>0.125</c:v>
                </c:pt>
                <c:pt idx="146">
                  <c:v>0.12</c:v>
                </c:pt>
                <c:pt idx="147">
                  <c:v>0.125</c:v>
                </c:pt>
                <c:pt idx="148">
                  <c:v>0.13500000000000012</c:v>
                </c:pt>
                <c:pt idx="149">
                  <c:v>0.1399999999999999</c:v>
                </c:pt>
                <c:pt idx="150">
                  <c:v>0.14500000000000002</c:v>
                </c:pt>
                <c:pt idx="151">
                  <c:v>0.14500000000000002</c:v>
                </c:pt>
                <c:pt idx="152">
                  <c:v>0.10499999999999998</c:v>
                </c:pt>
                <c:pt idx="153">
                  <c:v>0.15500000000000003</c:v>
                </c:pt>
                <c:pt idx="154">
                  <c:v>0.22499999999999987</c:v>
                </c:pt>
                <c:pt idx="155">
                  <c:v>0.17999999999999994</c:v>
                </c:pt>
                <c:pt idx="156">
                  <c:v>0.17999999999999994</c:v>
                </c:pt>
                <c:pt idx="157">
                  <c:v>0.19500000000000006</c:v>
                </c:pt>
                <c:pt idx="158">
                  <c:v>0.19000000000000017</c:v>
                </c:pt>
                <c:pt idx="159">
                  <c:v>0.21500000000000008</c:v>
                </c:pt>
                <c:pt idx="160">
                  <c:v>0.21500000000000008</c:v>
                </c:pt>
                <c:pt idx="161">
                  <c:v>0.21999999999999975</c:v>
                </c:pt>
                <c:pt idx="162">
                  <c:v>0.21499999999999986</c:v>
                </c:pt>
                <c:pt idx="163">
                  <c:v>0.25</c:v>
                </c:pt>
                <c:pt idx="164">
                  <c:v>0.25999999999999979</c:v>
                </c:pt>
                <c:pt idx="165">
                  <c:v>0.23500000000000032</c:v>
                </c:pt>
                <c:pt idx="166">
                  <c:v>0.26000000000000023</c:v>
                </c:pt>
                <c:pt idx="167">
                  <c:v>0.29499999999999993</c:v>
                </c:pt>
                <c:pt idx="168">
                  <c:v>0.29499999999999993</c:v>
                </c:pt>
                <c:pt idx="169">
                  <c:v>0.23499999999999988</c:v>
                </c:pt>
                <c:pt idx="170">
                  <c:v>0.25499999999999989</c:v>
                </c:pt>
                <c:pt idx="171">
                  <c:v>0.28500000000000014</c:v>
                </c:pt>
                <c:pt idx="172">
                  <c:v>0.26000000000000023</c:v>
                </c:pt>
                <c:pt idx="173">
                  <c:v>0.23499999999999988</c:v>
                </c:pt>
                <c:pt idx="174">
                  <c:v>0.21499999999999986</c:v>
                </c:pt>
                <c:pt idx="175">
                  <c:v>0.19499999999999984</c:v>
                </c:pt>
                <c:pt idx="176">
                  <c:v>0.13499999999999979</c:v>
                </c:pt>
                <c:pt idx="177">
                  <c:v>7.5000000000000178E-2</c:v>
                </c:pt>
                <c:pt idx="178">
                  <c:v>4.0000000000000036E-2</c:v>
                </c:pt>
                <c:pt idx="179">
                  <c:v>-4.9999999999998934E-3</c:v>
                </c:pt>
                <c:pt idx="180">
                  <c:v>-4.9999999999999822E-2</c:v>
                </c:pt>
                <c:pt idx="181">
                  <c:v>-0.10999999999999988</c:v>
                </c:pt>
                <c:pt idx="182">
                  <c:v>-0.25499999999999989</c:v>
                </c:pt>
                <c:pt idx="183">
                  <c:v>-0.28500000000000014</c:v>
                </c:pt>
                <c:pt idx="184">
                  <c:v>-0.25</c:v>
                </c:pt>
                <c:pt idx="185">
                  <c:v>-0.30500000000000016</c:v>
                </c:pt>
                <c:pt idx="186">
                  <c:v>-0.27</c:v>
                </c:pt>
                <c:pt idx="187">
                  <c:v>-0.25999999999999979</c:v>
                </c:pt>
                <c:pt idx="188">
                  <c:v>-0.2799999999999998</c:v>
                </c:pt>
                <c:pt idx="189">
                  <c:v>-0.27</c:v>
                </c:pt>
                <c:pt idx="190">
                  <c:v>-0.28000000000000025</c:v>
                </c:pt>
                <c:pt idx="191">
                  <c:v>-0.28000000000000025</c:v>
                </c:pt>
                <c:pt idx="192">
                  <c:v>-0.29000000000000004</c:v>
                </c:pt>
                <c:pt idx="193">
                  <c:v>-0.25999999999999979</c:v>
                </c:pt>
                <c:pt idx="194">
                  <c:v>-0.23999999999999977</c:v>
                </c:pt>
                <c:pt idx="195">
                  <c:v>-0.25499999999999989</c:v>
                </c:pt>
                <c:pt idx="196">
                  <c:v>-0.2200000000000002</c:v>
                </c:pt>
                <c:pt idx="197">
                  <c:v>-0.21000000000000019</c:v>
                </c:pt>
                <c:pt idx="198">
                  <c:v>-0.21999999999999997</c:v>
                </c:pt>
                <c:pt idx="199">
                  <c:v>-0.18500000000000005</c:v>
                </c:pt>
                <c:pt idx="200">
                  <c:v>-0.18500000000000005</c:v>
                </c:pt>
                <c:pt idx="201">
                  <c:v>-0.19499999999999984</c:v>
                </c:pt>
                <c:pt idx="202">
                  <c:v>-0.16999999999999993</c:v>
                </c:pt>
                <c:pt idx="203">
                  <c:v>-0.16000000000000014</c:v>
                </c:pt>
                <c:pt idx="204">
                  <c:v>-0.16500000000000004</c:v>
                </c:pt>
                <c:pt idx="205">
                  <c:v>-0.15500000000000003</c:v>
                </c:pt>
                <c:pt idx="206">
                  <c:v>-0.1399999999999999</c:v>
                </c:pt>
                <c:pt idx="207">
                  <c:v>-0.1399999999999999</c:v>
                </c:pt>
                <c:pt idx="208">
                  <c:v>-0.13000000000000012</c:v>
                </c:pt>
                <c:pt idx="209">
                  <c:v>-0.11499999999999999</c:v>
                </c:pt>
                <c:pt idx="210">
                  <c:v>-0.12</c:v>
                </c:pt>
                <c:pt idx="211">
                  <c:v>-0.12</c:v>
                </c:pt>
                <c:pt idx="212">
                  <c:v>-0.10499999999999998</c:v>
                </c:pt>
                <c:pt idx="213">
                  <c:v>-8.9999999999999969E-2</c:v>
                </c:pt>
                <c:pt idx="214">
                  <c:v>-8.4999999999999964E-2</c:v>
                </c:pt>
                <c:pt idx="215">
                  <c:v>-9.000000000000008E-2</c:v>
                </c:pt>
                <c:pt idx="216">
                  <c:v>-8.9999999999999969E-2</c:v>
                </c:pt>
                <c:pt idx="217">
                  <c:v>-8.4999999999999964E-2</c:v>
                </c:pt>
                <c:pt idx="218">
                  <c:v>-6.5000000000000058E-2</c:v>
                </c:pt>
                <c:pt idx="219">
                  <c:v>-0.06</c:v>
                </c:pt>
                <c:pt idx="220">
                  <c:v>-6.5000000000000002E-2</c:v>
                </c:pt>
                <c:pt idx="221">
                  <c:v>-4.9999999999999989E-2</c:v>
                </c:pt>
                <c:pt idx="222">
                  <c:v>-4.4999999999999984E-2</c:v>
                </c:pt>
                <c:pt idx="223">
                  <c:v>-5.0000000000000044E-2</c:v>
                </c:pt>
                <c:pt idx="224">
                  <c:v>-3.4999999999999976E-2</c:v>
                </c:pt>
                <c:pt idx="225">
                  <c:v>-2.4999999999999967E-2</c:v>
                </c:pt>
                <c:pt idx="226">
                  <c:v>-3.0000000000000027E-2</c:v>
                </c:pt>
                <c:pt idx="227">
                  <c:v>-3.0000000000000027E-2</c:v>
                </c:pt>
                <c:pt idx="228">
                  <c:v>-2.0000000000000018E-2</c:v>
                </c:pt>
                <c:pt idx="229">
                  <c:v>-1.9999999999999962E-2</c:v>
                </c:pt>
                <c:pt idx="230">
                  <c:v>-2.4999999999999967E-2</c:v>
                </c:pt>
                <c:pt idx="231">
                  <c:v>-2.0000000000000018E-2</c:v>
                </c:pt>
                <c:pt idx="232">
                  <c:v>-1.5000000000000013E-2</c:v>
                </c:pt>
                <c:pt idx="233">
                  <c:v>-1.5000000000000013E-2</c:v>
                </c:pt>
                <c:pt idx="234">
                  <c:v>-1.999999999999999E-2</c:v>
                </c:pt>
                <c:pt idx="235">
                  <c:v>-1.999999999999999E-2</c:v>
                </c:pt>
                <c:pt idx="236">
                  <c:v>-2.0000000000000018E-2</c:v>
                </c:pt>
                <c:pt idx="237">
                  <c:v>-1.999999999999999E-2</c:v>
                </c:pt>
                <c:pt idx="238">
                  <c:v>-1.999999999999999E-2</c:v>
                </c:pt>
                <c:pt idx="239">
                  <c:v>-2.0000000000000018E-2</c:v>
                </c:pt>
                <c:pt idx="240">
                  <c:v>-1.999999999999999E-2</c:v>
                </c:pt>
                <c:pt idx="241">
                  <c:v>-1.999999999999999E-2</c:v>
                </c:pt>
                <c:pt idx="242">
                  <c:v>-2.0000000000000018E-2</c:v>
                </c:pt>
                <c:pt idx="243">
                  <c:v>-1.999999999999999E-2</c:v>
                </c:pt>
                <c:pt idx="244">
                  <c:v>-1.999999999999999E-2</c:v>
                </c:pt>
                <c:pt idx="245">
                  <c:v>-2.0000000000000018E-2</c:v>
                </c:pt>
                <c:pt idx="246">
                  <c:v>-2.0000000000000004E-2</c:v>
                </c:pt>
                <c:pt idx="247">
                  <c:v>-1.999999999999999E-2</c:v>
                </c:pt>
                <c:pt idx="248">
                  <c:v>-1.4999999999999999E-2</c:v>
                </c:pt>
                <c:pt idx="249">
                  <c:v>-1.4999999999999999E-2</c:v>
                </c:pt>
                <c:pt idx="250">
                  <c:v>-2.0000000000000004E-2</c:v>
                </c:pt>
                <c:pt idx="251">
                  <c:v>-2.0000000000000004E-2</c:v>
                </c:pt>
                <c:pt idx="252">
                  <c:v>-1.9999999999999997E-2</c:v>
                </c:pt>
                <c:pt idx="253">
                  <c:v>-1.4999999999999999E-2</c:v>
                </c:pt>
                <c:pt idx="254">
                  <c:v>-1.0000000000000002E-2</c:v>
                </c:pt>
                <c:pt idx="255">
                  <c:v>-1.0000000000000002E-2</c:v>
                </c:pt>
                <c:pt idx="256">
                  <c:v>-9.999999999999995E-3</c:v>
                </c:pt>
                <c:pt idx="257">
                  <c:v>-4.9999999999999975E-3</c:v>
                </c:pt>
                <c:pt idx="258">
                  <c:v>0</c:v>
                </c:pt>
                <c:pt idx="259">
                  <c:v>-5.0000000000000044E-3</c:v>
                </c:pt>
                <c:pt idx="260">
                  <c:v>-5.0000000000000044E-3</c:v>
                </c:pt>
                <c:pt idx="261">
                  <c:v>0</c:v>
                </c:pt>
                <c:pt idx="262">
                  <c:v>0</c:v>
                </c:pt>
                <c:pt idx="263">
                  <c:v>0</c:v>
                </c:pt>
                <c:pt idx="264">
                  <c:v>-4.9999999999999975E-3</c:v>
                </c:pt>
                <c:pt idx="265">
                  <c:v>-4.9999999999999975E-3</c:v>
                </c:pt>
                <c:pt idx="266">
                  <c:v>0</c:v>
                </c:pt>
                <c:pt idx="267">
                  <c:v>0</c:v>
                </c:pt>
                <c:pt idx="268">
                  <c:v>0</c:v>
                </c:pt>
                <c:pt idx="269">
                  <c:v>-5.000000000000001E-3</c:v>
                </c:pt>
                <c:pt idx="270">
                  <c:v>-5.000000000000001E-3</c:v>
                </c:pt>
                <c:pt idx="271">
                  <c:v>0</c:v>
                </c:pt>
                <c:pt idx="272">
                  <c:v>0</c:v>
                </c:pt>
                <c:pt idx="273">
                  <c:v>0</c:v>
                </c:pt>
                <c:pt idx="274">
                  <c:v>0</c:v>
                </c:pt>
                <c:pt idx="275">
                  <c:v>-5.000000000000001E-3</c:v>
                </c:pt>
                <c:pt idx="276">
                  <c:v>-5.000000000000001E-3</c:v>
                </c:pt>
                <c:pt idx="277">
                  <c:v>0</c:v>
                </c:pt>
                <c:pt idx="278">
                  <c:v>0</c:v>
                </c:pt>
                <c:pt idx="279">
                  <c:v>0</c:v>
                </c:pt>
                <c:pt idx="280">
                  <c:v>0</c:v>
                </c:pt>
                <c:pt idx="281">
                  <c:v>-4.9999999999999992E-3</c:v>
                </c:pt>
                <c:pt idx="282">
                  <c:v>-4.9999999999999992E-3</c:v>
                </c:pt>
                <c:pt idx="283">
                  <c:v>0</c:v>
                </c:pt>
                <c:pt idx="284">
                  <c:v>0</c:v>
                </c:pt>
                <c:pt idx="285">
                  <c:v>0</c:v>
                </c:pt>
                <c:pt idx="286">
                  <c:v>-5.0000000000000001E-3</c:v>
                </c:pt>
                <c:pt idx="287">
                  <c:v>-5.0000000000000001E-3</c:v>
                </c:pt>
                <c:pt idx="288">
                  <c:v>0</c:v>
                </c:pt>
                <c:pt idx="289">
                  <c:v>0</c:v>
                </c:pt>
                <c:pt idx="290">
                  <c:v>0</c:v>
                </c:pt>
                <c:pt idx="291">
                  <c:v>0</c:v>
                </c:pt>
                <c:pt idx="292">
                  <c:v>-5.0000000000000001E-3</c:v>
                </c:pt>
                <c:pt idx="293">
                  <c:v>-5.0000000000000001E-3</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5.0000000000000001E-3</c:v>
                </c:pt>
                <c:pt idx="358">
                  <c:v>5.0000000000000001E-3</c:v>
                </c:pt>
                <c:pt idx="359">
                  <c:v>0</c:v>
                </c:pt>
              </c:numCache>
            </c:numRef>
          </c:val>
          <c:smooth val="0"/>
          <c:extLst>
            <c:ext xmlns:c16="http://schemas.microsoft.com/office/drawing/2014/chart" uri="{C3380CC4-5D6E-409C-BE32-E72D297353CC}">
              <c16:uniqueId val="{00000001-16C4-48A3-BA9F-CF4D3092F190}"/>
            </c:ext>
          </c:extLst>
        </c:ser>
        <c:ser>
          <c:idx val="2"/>
          <c:order val="2"/>
          <c:tx>
            <c:strRef>
              <c:f>'Valve Motion'!$H$3</c:f>
              <c:strCache>
                <c:ptCount val="1"/>
                <c:pt idx="0">
                  <c:v>Exhaust Acc (mm/deg^2)</c:v>
                </c:pt>
              </c:strCache>
            </c:strRef>
          </c:tx>
          <c:spPr>
            <a:ln w="34925" cap="rnd">
              <a:solidFill>
                <a:schemeClr val="accent3"/>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Motion'!$H$4:$H$363</c:f>
              <c:numCache>
                <c:formatCode>General</c:formatCode>
                <c:ptCount val="360"/>
                <c:pt idx="0">
                  <c:v>0</c:v>
                </c:pt>
                <c:pt idx="1">
                  <c:v>0</c:v>
                </c:pt>
                <c:pt idx="2">
                  <c:v>2.5000000000000001E-3</c:v>
                </c:pt>
                <c:pt idx="3">
                  <c:v>2.5000000000000001E-3</c:v>
                </c:pt>
                <c:pt idx="4">
                  <c:v>-2.5000000000000001E-3</c:v>
                </c:pt>
                <c:pt idx="5">
                  <c:v>-2.5000000000000001E-3</c:v>
                </c:pt>
                <c:pt idx="6">
                  <c:v>0</c:v>
                </c:pt>
                <c:pt idx="7">
                  <c:v>0</c:v>
                </c:pt>
                <c:pt idx="8">
                  <c:v>2.4999999999999996E-3</c:v>
                </c:pt>
                <c:pt idx="9">
                  <c:v>2.4999999999999996E-3</c:v>
                </c:pt>
                <c:pt idx="10">
                  <c:v>-2.4999999999999996E-3</c:v>
                </c:pt>
                <c:pt idx="11">
                  <c:v>-2.4999999999999996E-3</c:v>
                </c:pt>
                <c:pt idx="12">
                  <c:v>0</c:v>
                </c:pt>
                <c:pt idx="13">
                  <c:v>0</c:v>
                </c:pt>
                <c:pt idx="14">
                  <c:v>2.5000000000000005E-3</c:v>
                </c:pt>
                <c:pt idx="15">
                  <c:v>2.5000000000000005E-3</c:v>
                </c:pt>
                <c:pt idx="16">
                  <c:v>-2.5000000000000005E-3</c:v>
                </c:pt>
                <c:pt idx="17">
                  <c:v>-2.5000000000000005E-3</c:v>
                </c:pt>
                <c:pt idx="18">
                  <c:v>0</c:v>
                </c:pt>
                <c:pt idx="19">
                  <c:v>0</c:v>
                </c:pt>
                <c:pt idx="20">
                  <c:v>2.5000000000000005E-3</c:v>
                </c:pt>
                <c:pt idx="21">
                  <c:v>2.5000000000000005E-3</c:v>
                </c:pt>
                <c:pt idx="22">
                  <c:v>-2.5000000000000005E-3</c:v>
                </c:pt>
                <c:pt idx="23">
                  <c:v>-2.5000000000000005E-3</c:v>
                </c:pt>
                <c:pt idx="24">
                  <c:v>0</c:v>
                </c:pt>
                <c:pt idx="25">
                  <c:v>0</c:v>
                </c:pt>
                <c:pt idx="26">
                  <c:v>2.4999999999999988E-3</c:v>
                </c:pt>
                <c:pt idx="27">
                  <c:v>2.4999999999999988E-3</c:v>
                </c:pt>
                <c:pt idx="28">
                  <c:v>-2.4999999999999988E-3</c:v>
                </c:pt>
                <c:pt idx="29">
                  <c:v>-2.4999999999999988E-3</c:v>
                </c:pt>
                <c:pt idx="30">
                  <c:v>0</c:v>
                </c:pt>
                <c:pt idx="31">
                  <c:v>0</c:v>
                </c:pt>
                <c:pt idx="32">
                  <c:v>2.5000000000000022E-3</c:v>
                </c:pt>
                <c:pt idx="33">
                  <c:v>2.5000000000000022E-3</c:v>
                </c:pt>
                <c:pt idx="34">
                  <c:v>-2.5000000000000022E-3</c:v>
                </c:pt>
                <c:pt idx="35">
                  <c:v>-2.5000000000000022E-3</c:v>
                </c:pt>
                <c:pt idx="36">
                  <c:v>0</c:v>
                </c:pt>
                <c:pt idx="37">
                  <c:v>0</c:v>
                </c:pt>
                <c:pt idx="38">
                  <c:v>2.4999999999999988E-3</c:v>
                </c:pt>
                <c:pt idx="39">
                  <c:v>2.4999999999999988E-3</c:v>
                </c:pt>
                <c:pt idx="40">
                  <c:v>-2.4999999999999988E-3</c:v>
                </c:pt>
                <c:pt idx="41">
                  <c:v>-2.4999999999999988E-3</c:v>
                </c:pt>
                <c:pt idx="42">
                  <c:v>0</c:v>
                </c:pt>
                <c:pt idx="43">
                  <c:v>0</c:v>
                </c:pt>
                <c:pt idx="44">
                  <c:v>0</c:v>
                </c:pt>
                <c:pt idx="45">
                  <c:v>0</c:v>
                </c:pt>
                <c:pt idx="46">
                  <c:v>0</c:v>
                </c:pt>
                <c:pt idx="47">
                  <c:v>2.4999999999999988E-3</c:v>
                </c:pt>
                <c:pt idx="48">
                  <c:v>2.4999999999999988E-3</c:v>
                </c:pt>
                <c:pt idx="49">
                  <c:v>-2.4999999999999988E-3</c:v>
                </c:pt>
                <c:pt idx="50">
                  <c:v>-2.4999999999999988E-3</c:v>
                </c:pt>
                <c:pt idx="51">
                  <c:v>0</c:v>
                </c:pt>
                <c:pt idx="52">
                  <c:v>0</c:v>
                </c:pt>
                <c:pt idx="53">
                  <c:v>2.5000000000000022E-3</c:v>
                </c:pt>
                <c:pt idx="54">
                  <c:v>2.5000000000000022E-3</c:v>
                </c:pt>
                <c:pt idx="55">
                  <c:v>-2.5000000000000022E-3</c:v>
                </c:pt>
                <c:pt idx="56">
                  <c:v>-2.5000000000000022E-3</c:v>
                </c:pt>
                <c:pt idx="57">
                  <c:v>0</c:v>
                </c:pt>
                <c:pt idx="58">
                  <c:v>0</c:v>
                </c:pt>
                <c:pt idx="59">
                  <c:v>0</c:v>
                </c:pt>
                <c:pt idx="60">
                  <c:v>0</c:v>
                </c:pt>
                <c:pt idx="61">
                  <c:v>0</c:v>
                </c:pt>
                <c:pt idx="62">
                  <c:v>0</c:v>
                </c:pt>
                <c:pt idx="63">
                  <c:v>0</c:v>
                </c:pt>
                <c:pt idx="64">
                  <c:v>0</c:v>
                </c:pt>
                <c:pt idx="65">
                  <c:v>0</c:v>
                </c:pt>
                <c:pt idx="66">
                  <c:v>0</c:v>
                </c:pt>
                <c:pt idx="67">
                  <c:v>0</c:v>
                </c:pt>
                <c:pt idx="68">
                  <c:v>0</c:v>
                </c:pt>
                <c:pt idx="69">
                  <c:v>0</c:v>
                </c:pt>
                <c:pt idx="70">
                  <c:v>2.4999999999999988E-3</c:v>
                </c:pt>
                <c:pt idx="71">
                  <c:v>2.4999999999999988E-3</c:v>
                </c:pt>
                <c:pt idx="72">
                  <c:v>-2.4999999999999988E-3</c:v>
                </c:pt>
                <c:pt idx="73">
                  <c:v>-2.4999999999999988E-3</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2.4999999999999988E-3</c:v>
                </c:pt>
                <c:pt idx="103">
                  <c:v>5.000000000000001E-3</c:v>
                </c:pt>
                <c:pt idx="104">
                  <c:v>2.5000000000000057E-3</c:v>
                </c:pt>
                <c:pt idx="105">
                  <c:v>-3.4694469519536142E-18</c:v>
                </c:pt>
                <c:pt idx="106">
                  <c:v>-6.9388939039072284E-18</c:v>
                </c:pt>
                <c:pt idx="107">
                  <c:v>2.5000000000000022E-3</c:v>
                </c:pt>
                <c:pt idx="108">
                  <c:v>5.0000000000000044E-3</c:v>
                </c:pt>
                <c:pt idx="109">
                  <c:v>2.5000000000000022E-3</c:v>
                </c:pt>
                <c:pt idx="110">
                  <c:v>-2.5000000000000022E-3</c:v>
                </c:pt>
                <c:pt idx="111">
                  <c:v>-2.5000000000000022E-3</c:v>
                </c:pt>
                <c:pt idx="112">
                  <c:v>2.5000000000000022E-3</c:v>
                </c:pt>
                <c:pt idx="113">
                  <c:v>2.4999999999999953E-3</c:v>
                </c:pt>
                <c:pt idx="114">
                  <c:v>-2.5000000000000092E-3</c:v>
                </c:pt>
                <c:pt idx="115">
                  <c:v>-2.4999999999999883E-3</c:v>
                </c:pt>
                <c:pt idx="116">
                  <c:v>2.5000000000000161E-3</c:v>
                </c:pt>
                <c:pt idx="117">
                  <c:v>2.4999999999999883E-3</c:v>
                </c:pt>
                <c:pt idx="118">
                  <c:v>-1.3877787807814457E-17</c:v>
                </c:pt>
                <c:pt idx="119">
                  <c:v>1.3877787807814457E-17</c:v>
                </c:pt>
                <c:pt idx="120">
                  <c:v>-2.5000000000000022E-3</c:v>
                </c:pt>
                <c:pt idx="121">
                  <c:v>-2.5000000000000161E-3</c:v>
                </c:pt>
                <c:pt idx="122">
                  <c:v>2.5000000000000161E-3</c:v>
                </c:pt>
                <c:pt idx="123">
                  <c:v>2.5000000000000022E-3</c:v>
                </c:pt>
                <c:pt idx="124">
                  <c:v>-1.3877787807814457E-17</c:v>
                </c:pt>
                <c:pt idx="125">
                  <c:v>1.3877787807814457E-17</c:v>
                </c:pt>
                <c:pt idx="126">
                  <c:v>1.3877787807814457E-17</c:v>
                </c:pt>
                <c:pt idx="127">
                  <c:v>2.5000000000000022E-3</c:v>
                </c:pt>
                <c:pt idx="128">
                  <c:v>4.9999999999999767E-3</c:v>
                </c:pt>
                <c:pt idx="129">
                  <c:v>4.9999999999999767E-3</c:v>
                </c:pt>
                <c:pt idx="130">
                  <c:v>5.0000000000000322E-3</c:v>
                </c:pt>
                <c:pt idx="131">
                  <c:v>2.5000000000000022E-3</c:v>
                </c:pt>
                <c:pt idx="132">
                  <c:v>4.9999999999999767E-3</c:v>
                </c:pt>
                <c:pt idx="133">
                  <c:v>7.5000000000000067E-3</c:v>
                </c:pt>
                <c:pt idx="134">
                  <c:v>5.0000000000000044E-3</c:v>
                </c:pt>
                <c:pt idx="135">
                  <c:v>7.5000000000000067E-3</c:v>
                </c:pt>
                <c:pt idx="136">
                  <c:v>7.5000000000000067E-3</c:v>
                </c:pt>
                <c:pt idx="137">
                  <c:v>2.50000000000003E-3</c:v>
                </c:pt>
                <c:pt idx="138">
                  <c:v>2.4999999999999745E-3</c:v>
                </c:pt>
                <c:pt idx="139">
                  <c:v>7.4999999999999512E-3</c:v>
                </c:pt>
                <c:pt idx="140">
                  <c:v>5.0000000000000044E-3</c:v>
                </c:pt>
                <c:pt idx="141">
                  <c:v>2.5000000000000022E-3</c:v>
                </c:pt>
                <c:pt idx="142">
                  <c:v>5.5511151231257827E-17</c:v>
                </c:pt>
                <c:pt idx="143">
                  <c:v>5.0000000000000044E-3</c:v>
                </c:pt>
                <c:pt idx="144">
                  <c:v>1.749999999999996E-2</c:v>
                </c:pt>
                <c:pt idx="145">
                  <c:v>7.5000000000000067E-3</c:v>
                </c:pt>
                <c:pt idx="146">
                  <c:v>0</c:v>
                </c:pt>
                <c:pt idx="147">
                  <c:v>7.5000000000000622E-3</c:v>
                </c:pt>
                <c:pt idx="148">
                  <c:v>7.4999999999999512E-3</c:v>
                </c:pt>
                <c:pt idx="149">
                  <c:v>4.9999999999999489E-3</c:v>
                </c:pt>
                <c:pt idx="150">
                  <c:v>2.5000000000000577E-3</c:v>
                </c:pt>
                <c:pt idx="151">
                  <c:v>-2.0000000000000018E-2</c:v>
                </c:pt>
                <c:pt idx="152">
                  <c:v>5.0000000000000044E-3</c:v>
                </c:pt>
                <c:pt idx="153">
                  <c:v>5.9999999999999942E-2</c:v>
                </c:pt>
                <c:pt idx="154">
                  <c:v>1.2499999999999956E-2</c:v>
                </c:pt>
                <c:pt idx="155">
                  <c:v>-2.2499999999999964E-2</c:v>
                </c:pt>
                <c:pt idx="156">
                  <c:v>7.5000000000000622E-3</c:v>
                </c:pt>
                <c:pt idx="157">
                  <c:v>5.0000000000001155E-3</c:v>
                </c:pt>
                <c:pt idx="158">
                  <c:v>1.0000000000000009E-2</c:v>
                </c:pt>
                <c:pt idx="159">
                  <c:v>1.2499999999999956E-2</c:v>
                </c:pt>
                <c:pt idx="160">
                  <c:v>2.4999999999998357E-3</c:v>
                </c:pt>
                <c:pt idx="161">
                  <c:v>-1.1102230246251565E-16</c:v>
                </c:pt>
                <c:pt idx="162">
                  <c:v>1.5000000000000124E-2</c:v>
                </c:pt>
                <c:pt idx="163">
                  <c:v>2.2499999999999964E-2</c:v>
                </c:pt>
                <c:pt idx="164">
                  <c:v>-7.4999999999998401E-3</c:v>
                </c:pt>
                <c:pt idx="165">
                  <c:v>2.2204460492503131E-16</c:v>
                </c:pt>
                <c:pt idx="166">
                  <c:v>2.9999999999999805E-2</c:v>
                </c:pt>
                <c:pt idx="167">
                  <c:v>1.7499999999999849E-2</c:v>
                </c:pt>
                <c:pt idx="168">
                  <c:v>-3.0000000000000027E-2</c:v>
                </c:pt>
                <c:pt idx="169">
                  <c:v>-2.0000000000000018E-2</c:v>
                </c:pt>
                <c:pt idx="170">
                  <c:v>2.5000000000000133E-2</c:v>
                </c:pt>
                <c:pt idx="171">
                  <c:v>2.5000000000001688E-3</c:v>
                </c:pt>
                <c:pt idx="172">
                  <c:v>-2.5000000000000133E-2</c:v>
                </c:pt>
                <c:pt idx="173">
                  <c:v>-2.2500000000000187E-2</c:v>
                </c:pt>
                <c:pt idx="174">
                  <c:v>-2.0000000000000018E-2</c:v>
                </c:pt>
                <c:pt idx="175">
                  <c:v>-4.0000000000000036E-2</c:v>
                </c:pt>
                <c:pt idx="176">
                  <c:v>-5.9999999999999831E-2</c:v>
                </c:pt>
                <c:pt idx="177">
                  <c:v>-4.7499999999999876E-2</c:v>
                </c:pt>
                <c:pt idx="178">
                  <c:v>-4.0000000000000036E-2</c:v>
                </c:pt>
                <c:pt idx="179">
                  <c:v>-4.4999999999999929E-2</c:v>
                </c:pt>
                <c:pt idx="180">
                  <c:v>-5.2499999999999991E-2</c:v>
                </c:pt>
                <c:pt idx="181">
                  <c:v>-0.10250000000000004</c:v>
                </c:pt>
                <c:pt idx="182">
                  <c:v>-8.7500000000000133E-2</c:v>
                </c:pt>
                <c:pt idx="183">
                  <c:v>2.4999999999999467E-3</c:v>
                </c:pt>
                <c:pt idx="184">
                  <c:v>-1.0000000000000009E-2</c:v>
                </c:pt>
                <c:pt idx="185">
                  <c:v>-1.0000000000000009E-2</c:v>
                </c:pt>
                <c:pt idx="186">
                  <c:v>2.2500000000000187E-2</c:v>
                </c:pt>
                <c:pt idx="187">
                  <c:v>-4.9999999999998934E-3</c:v>
                </c:pt>
                <c:pt idx="188">
                  <c:v>-5.0000000000001155E-3</c:v>
                </c:pt>
                <c:pt idx="189">
                  <c:v>-2.2204460492503131E-16</c:v>
                </c:pt>
                <c:pt idx="190">
                  <c:v>-5.0000000000001155E-3</c:v>
                </c:pt>
                <c:pt idx="191">
                  <c:v>-4.9999999999998934E-3</c:v>
                </c:pt>
                <c:pt idx="192">
                  <c:v>1.0000000000000231E-2</c:v>
                </c:pt>
                <c:pt idx="193">
                  <c:v>2.5000000000000133E-2</c:v>
                </c:pt>
                <c:pt idx="194">
                  <c:v>2.4999999999999467E-3</c:v>
                </c:pt>
                <c:pt idx="195">
                  <c:v>9.9999999999997868E-3</c:v>
                </c:pt>
                <c:pt idx="196">
                  <c:v>2.2499999999999853E-2</c:v>
                </c:pt>
                <c:pt idx="197">
                  <c:v>1.1102230246251565E-16</c:v>
                </c:pt>
                <c:pt idx="198">
                  <c:v>1.2500000000000067E-2</c:v>
                </c:pt>
                <c:pt idx="199">
                  <c:v>1.749999999999996E-2</c:v>
                </c:pt>
                <c:pt idx="200">
                  <c:v>-4.9999999999998934E-3</c:v>
                </c:pt>
                <c:pt idx="201">
                  <c:v>7.5000000000000622E-3</c:v>
                </c:pt>
                <c:pt idx="202">
                  <c:v>1.7499999999999849E-2</c:v>
                </c:pt>
                <c:pt idx="203">
                  <c:v>2.4999999999999467E-3</c:v>
                </c:pt>
                <c:pt idx="204">
                  <c:v>2.5000000000000577E-3</c:v>
                </c:pt>
                <c:pt idx="205">
                  <c:v>1.2500000000000067E-2</c:v>
                </c:pt>
                <c:pt idx="206">
                  <c:v>7.5000000000000622E-3</c:v>
                </c:pt>
                <c:pt idx="207">
                  <c:v>4.9999999999998934E-3</c:v>
                </c:pt>
                <c:pt idx="208">
                  <c:v>1.2499999999999956E-2</c:v>
                </c:pt>
                <c:pt idx="209">
                  <c:v>5.00000000000006E-3</c:v>
                </c:pt>
                <c:pt idx="210">
                  <c:v>-2.5000000000000022E-3</c:v>
                </c:pt>
                <c:pt idx="211">
                  <c:v>7.5000000000000067E-3</c:v>
                </c:pt>
                <c:pt idx="212">
                  <c:v>1.5000000000000013E-2</c:v>
                </c:pt>
                <c:pt idx="213">
                  <c:v>1.0000000000000009E-2</c:v>
                </c:pt>
                <c:pt idx="214">
                  <c:v>-5.5511151231257827E-17</c:v>
                </c:pt>
                <c:pt idx="215">
                  <c:v>-2.5000000000000022E-3</c:v>
                </c:pt>
                <c:pt idx="216">
                  <c:v>2.5000000000000577E-3</c:v>
                </c:pt>
                <c:pt idx="217">
                  <c:v>1.2499999999999956E-2</c:v>
                </c:pt>
                <c:pt idx="218">
                  <c:v>1.2499999999999983E-2</c:v>
                </c:pt>
                <c:pt idx="219">
                  <c:v>2.7755575615628914E-17</c:v>
                </c:pt>
                <c:pt idx="220">
                  <c:v>5.0000000000000044E-3</c:v>
                </c:pt>
                <c:pt idx="221">
                  <c:v>1.0000000000000009E-2</c:v>
                </c:pt>
                <c:pt idx="222">
                  <c:v>-2.7755575615628914E-17</c:v>
                </c:pt>
                <c:pt idx="223">
                  <c:v>5.0000000000000044E-3</c:v>
                </c:pt>
                <c:pt idx="224">
                  <c:v>1.2500000000000039E-2</c:v>
                </c:pt>
                <c:pt idx="225">
                  <c:v>2.4999999999999745E-3</c:v>
                </c:pt>
                <c:pt idx="226">
                  <c:v>-2.50000000000003E-3</c:v>
                </c:pt>
                <c:pt idx="227">
                  <c:v>5.0000000000000044E-3</c:v>
                </c:pt>
                <c:pt idx="228">
                  <c:v>5.0000000000000322E-3</c:v>
                </c:pt>
                <c:pt idx="229">
                  <c:v>-2.4999999999999745E-3</c:v>
                </c:pt>
                <c:pt idx="230">
                  <c:v>-2.7755575615628914E-17</c:v>
                </c:pt>
                <c:pt idx="231">
                  <c:v>4.9999999999999767E-3</c:v>
                </c:pt>
                <c:pt idx="232">
                  <c:v>2.5000000000000022E-3</c:v>
                </c:pt>
                <c:pt idx="233">
                  <c:v>-2.4999999999999883E-3</c:v>
                </c:pt>
                <c:pt idx="234">
                  <c:v>-2.4999999999999883E-3</c:v>
                </c:pt>
                <c:pt idx="235">
                  <c:v>-1.3877787807814457E-17</c:v>
                </c:pt>
                <c:pt idx="236">
                  <c:v>0</c:v>
                </c:pt>
                <c:pt idx="237">
                  <c:v>1.3877787807814457E-17</c:v>
                </c:pt>
                <c:pt idx="238">
                  <c:v>-1.3877787807814457E-17</c:v>
                </c:pt>
                <c:pt idx="239">
                  <c:v>0</c:v>
                </c:pt>
                <c:pt idx="240">
                  <c:v>1.3877787807814457E-17</c:v>
                </c:pt>
                <c:pt idx="241">
                  <c:v>-1.3877787807814457E-17</c:v>
                </c:pt>
                <c:pt idx="242">
                  <c:v>0</c:v>
                </c:pt>
                <c:pt idx="243">
                  <c:v>1.3877787807814457E-17</c:v>
                </c:pt>
                <c:pt idx="244">
                  <c:v>-1.3877787807814457E-17</c:v>
                </c:pt>
                <c:pt idx="245">
                  <c:v>-6.9388939039072284E-18</c:v>
                </c:pt>
                <c:pt idx="246">
                  <c:v>1.3877787807814457E-17</c:v>
                </c:pt>
                <c:pt idx="247">
                  <c:v>2.5000000000000022E-3</c:v>
                </c:pt>
                <c:pt idx="248">
                  <c:v>2.4999999999999953E-3</c:v>
                </c:pt>
                <c:pt idx="249">
                  <c:v>-2.5000000000000022E-3</c:v>
                </c:pt>
                <c:pt idx="250">
                  <c:v>-2.5000000000000022E-3</c:v>
                </c:pt>
                <c:pt idx="251">
                  <c:v>3.4694469519536142E-18</c:v>
                </c:pt>
                <c:pt idx="252">
                  <c:v>2.5000000000000022E-3</c:v>
                </c:pt>
                <c:pt idx="253">
                  <c:v>4.9999999999999975E-3</c:v>
                </c:pt>
                <c:pt idx="254">
                  <c:v>2.4999999999999988E-3</c:v>
                </c:pt>
                <c:pt idx="255">
                  <c:v>3.4694469519536142E-18</c:v>
                </c:pt>
                <c:pt idx="256">
                  <c:v>2.5000000000000022E-3</c:v>
                </c:pt>
                <c:pt idx="257">
                  <c:v>4.9999999999999975E-3</c:v>
                </c:pt>
                <c:pt idx="258">
                  <c:v>-3.4694469519536142E-18</c:v>
                </c:pt>
                <c:pt idx="259">
                  <c:v>-2.5000000000000022E-3</c:v>
                </c:pt>
                <c:pt idx="260">
                  <c:v>2.5000000000000022E-3</c:v>
                </c:pt>
                <c:pt idx="261">
                  <c:v>2.5000000000000022E-3</c:v>
                </c:pt>
                <c:pt idx="262">
                  <c:v>0</c:v>
                </c:pt>
                <c:pt idx="263">
                  <c:v>-2.4999999999999988E-3</c:v>
                </c:pt>
                <c:pt idx="264">
                  <c:v>-2.4999999999999988E-3</c:v>
                </c:pt>
                <c:pt idx="265">
                  <c:v>2.4999999999999988E-3</c:v>
                </c:pt>
                <c:pt idx="266">
                  <c:v>2.4999999999999988E-3</c:v>
                </c:pt>
                <c:pt idx="267">
                  <c:v>0</c:v>
                </c:pt>
                <c:pt idx="268">
                  <c:v>-2.5000000000000005E-3</c:v>
                </c:pt>
                <c:pt idx="269">
                  <c:v>-2.5000000000000005E-3</c:v>
                </c:pt>
                <c:pt idx="270">
                  <c:v>2.5000000000000005E-3</c:v>
                </c:pt>
                <c:pt idx="271">
                  <c:v>2.5000000000000005E-3</c:v>
                </c:pt>
                <c:pt idx="272">
                  <c:v>0</c:v>
                </c:pt>
                <c:pt idx="273">
                  <c:v>0</c:v>
                </c:pt>
                <c:pt idx="274">
                  <c:v>-2.5000000000000005E-3</c:v>
                </c:pt>
                <c:pt idx="275">
                  <c:v>-2.5000000000000005E-3</c:v>
                </c:pt>
                <c:pt idx="276">
                  <c:v>2.5000000000000005E-3</c:v>
                </c:pt>
                <c:pt idx="277">
                  <c:v>2.5000000000000005E-3</c:v>
                </c:pt>
                <c:pt idx="278">
                  <c:v>0</c:v>
                </c:pt>
                <c:pt idx="279">
                  <c:v>0</c:v>
                </c:pt>
                <c:pt idx="280">
                  <c:v>-2.4999999999999996E-3</c:v>
                </c:pt>
                <c:pt idx="281">
                  <c:v>-2.4999999999999996E-3</c:v>
                </c:pt>
                <c:pt idx="282">
                  <c:v>2.4999999999999996E-3</c:v>
                </c:pt>
                <c:pt idx="283">
                  <c:v>2.4999999999999996E-3</c:v>
                </c:pt>
                <c:pt idx="284">
                  <c:v>0</c:v>
                </c:pt>
                <c:pt idx="285">
                  <c:v>-2.5000000000000001E-3</c:v>
                </c:pt>
                <c:pt idx="286">
                  <c:v>-2.5000000000000001E-3</c:v>
                </c:pt>
                <c:pt idx="287">
                  <c:v>2.5000000000000001E-3</c:v>
                </c:pt>
                <c:pt idx="288">
                  <c:v>2.5000000000000001E-3</c:v>
                </c:pt>
                <c:pt idx="289">
                  <c:v>0</c:v>
                </c:pt>
                <c:pt idx="290">
                  <c:v>0</c:v>
                </c:pt>
                <c:pt idx="291">
                  <c:v>-2.5000000000000001E-3</c:v>
                </c:pt>
                <c:pt idx="292">
                  <c:v>-2.5000000000000001E-3</c:v>
                </c:pt>
                <c:pt idx="293">
                  <c:v>2.5000000000000001E-3</c:v>
                </c:pt>
                <c:pt idx="294">
                  <c:v>2.5000000000000001E-3</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2.5000000000000001E-3</c:v>
                </c:pt>
                <c:pt idx="357">
                  <c:v>2.5000000000000001E-3</c:v>
                </c:pt>
                <c:pt idx="358">
                  <c:v>-2.5000000000000001E-3</c:v>
                </c:pt>
                <c:pt idx="359">
                  <c:v>-5.0000000000000001E-3</c:v>
                </c:pt>
              </c:numCache>
            </c:numRef>
          </c:val>
          <c:smooth val="0"/>
          <c:extLst>
            <c:ext xmlns:c16="http://schemas.microsoft.com/office/drawing/2014/chart" uri="{C3380CC4-5D6E-409C-BE32-E72D297353CC}">
              <c16:uniqueId val="{00000002-16C4-48A3-BA9F-CF4D3092F190}"/>
            </c:ext>
          </c:extLst>
        </c:ser>
        <c:ser>
          <c:idx val="3"/>
          <c:order val="3"/>
          <c:tx>
            <c:strRef>
              <c:f>'Valve Motion'!$I$3</c:f>
              <c:strCache>
                <c:ptCount val="1"/>
                <c:pt idx="0">
                  <c:v>Exhaust Jerk (mm/deg^3)</c:v>
                </c:pt>
              </c:strCache>
            </c:strRef>
          </c:tx>
          <c:spPr>
            <a:ln w="34925" cap="rnd">
              <a:solidFill>
                <a:schemeClr val="accent4"/>
              </a:solidFill>
              <a:round/>
            </a:ln>
            <a:effectLst>
              <a:outerShdw blurRad="40000" dist="23000" dir="5400000" rotWithShape="0">
                <a:srgbClr val="000000">
                  <a:alpha val="35000"/>
                </a:srgbClr>
              </a:outerShdw>
            </a:effectLst>
          </c:spPr>
          <c:marker>
            <c:symbol val="none"/>
          </c:marker>
          <c:cat>
            <c:numRef>
              <c:f>'Valve Motion'!$A$4:$A$363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Motion'!$I$4:$I$363</c:f>
              <c:numCache>
                <c:formatCode>General</c:formatCode>
                <c:ptCount val="360"/>
                <c:pt idx="0">
                  <c:v>0</c:v>
                </c:pt>
                <c:pt idx="1">
                  <c:v>1.25E-3</c:v>
                </c:pt>
                <c:pt idx="2">
                  <c:v>1.25E-3</c:v>
                </c:pt>
                <c:pt idx="3">
                  <c:v>-2.5000000000000001E-3</c:v>
                </c:pt>
                <c:pt idx="4">
                  <c:v>-2.5000000000000001E-3</c:v>
                </c:pt>
                <c:pt idx="5">
                  <c:v>1.25E-3</c:v>
                </c:pt>
                <c:pt idx="6">
                  <c:v>1.25E-3</c:v>
                </c:pt>
                <c:pt idx="7">
                  <c:v>1.2499999999999998E-3</c:v>
                </c:pt>
                <c:pt idx="8">
                  <c:v>1.2499999999999998E-3</c:v>
                </c:pt>
                <c:pt idx="9">
                  <c:v>-2.4999999999999996E-3</c:v>
                </c:pt>
                <c:pt idx="10">
                  <c:v>-2.4999999999999996E-3</c:v>
                </c:pt>
                <c:pt idx="11">
                  <c:v>1.2499999999999998E-3</c:v>
                </c:pt>
                <c:pt idx="12">
                  <c:v>1.2499999999999998E-3</c:v>
                </c:pt>
                <c:pt idx="13">
                  <c:v>1.2500000000000002E-3</c:v>
                </c:pt>
                <c:pt idx="14">
                  <c:v>1.2500000000000002E-3</c:v>
                </c:pt>
                <c:pt idx="15">
                  <c:v>-2.5000000000000005E-3</c:v>
                </c:pt>
                <c:pt idx="16">
                  <c:v>-2.5000000000000005E-3</c:v>
                </c:pt>
                <c:pt idx="17">
                  <c:v>1.2500000000000002E-3</c:v>
                </c:pt>
                <c:pt idx="18">
                  <c:v>1.2500000000000002E-3</c:v>
                </c:pt>
                <c:pt idx="19">
                  <c:v>1.2500000000000002E-3</c:v>
                </c:pt>
                <c:pt idx="20">
                  <c:v>1.2500000000000002E-3</c:v>
                </c:pt>
                <c:pt idx="21">
                  <c:v>-2.5000000000000005E-3</c:v>
                </c:pt>
                <c:pt idx="22">
                  <c:v>-2.5000000000000005E-3</c:v>
                </c:pt>
                <c:pt idx="23">
                  <c:v>1.2500000000000002E-3</c:v>
                </c:pt>
                <c:pt idx="24">
                  <c:v>1.2500000000000002E-3</c:v>
                </c:pt>
                <c:pt idx="25">
                  <c:v>1.2499999999999994E-3</c:v>
                </c:pt>
                <c:pt idx="26">
                  <c:v>1.2499999999999994E-3</c:v>
                </c:pt>
                <c:pt idx="27">
                  <c:v>-2.4999999999999988E-3</c:v>
                </c:pt>
                <c:pt idx="28">
                  <c:v>-2.4999999999999988E-3</c:v>
                </c:pt>
                <c:pt idx="29">
                  <c:v>1.2499999999999994E-3</c:v>
                </c:pt>
                <c:pt idx="30">
                  <c:v>1.2499999999999994E-3</c:v>
                </c:pt>
                <c:pt idx="31">
                  <c:v>1.2500000000000011E-3</c:v>
                </c:pt>
                <c:pt idx="32">
                  <c:v>1.2500000000000011E-3</c:v>
                </c:pt>
                <c:pt idx="33">
                  <c:v>-2.5000000000000022E-3</c:v>
                </c:pt>
                <c:pt idx="34">
                  <c:v>-2.5000000000000022E-3</c:v>
                </c:pt>
                <c:pt idx="35">
                  <c:v>1.2500000000000011E-3</c:v>
                </c:pt>
                <c:pt idx="36">
                  <c:v>1.2500000000000011E-3</c:v>
                </c:pt>
                <c:pt idx="37">
                  <c:v>1.2499999999999994E-3</c:v>
                </c:pt>
                <c:pt idx="38">
                  <c:v>1.2499999999999994E-3</c:v>
                </c:pt>
                <c:pt idx="39">
                  <c:v>-2.4999999999999988E-3</c:v>
                </c:pt>
                <c:pt idx="40">
                  <c:v>-2.4999999999999988E-3</c:v>
                </c:pt>
                <c:pt idx="41">
                  <c:v>1.2499999999999994E-3</c:v>
                </c:pt>
                <c:pt idx="42">
                  <c:v>1.2499999999999994E-3</c:v>
                </c:pt>
                <c:pt idx="43">
                  <c:v>0</c:v>
                </c:pt>
                <c:pt idx="44">
                  <c:v>0</c:v>
                </c:pt>
                <c:pt idx="45">
                  <c:v>0</c:v>
                </c:pt>
                <c:pt idx="46">
                  <c:v>1.2499999999999994E-3</c:v>
                </c:pt>
                <c:pt idx="47">
                  <c:v>1.2499999999999994E-3</c:v>
                </c:pt>
                <c:pt idx="48">
                  <c:v>-2.4999999999999988E-3</c:v>
                </c:pt>
                <c:pt idx="49">
                  <c:v>-2.4999999999999988E-3</c:v>
                </c:pt>
                <c:pt idx="50">
                  <c:v>1.2499999999999994E-3</c:v>
                </c:pt>
                <c:pt idx="51">
                  <c:v>1.2499999999999994E-3</c:v>
                </c:pt>
                <c:pt idx="52">
                  <c:v>1.2500000000000011E-3</c:v>
                </c:pt>
                <c:pt idx="53">
                  <c:v>1.2500000000000011E-3</c:v>
                </c:pt>
                <c:pt idx="54">
                  <c:v>-2.5000000000000022E-3</c:v>
                </c:pt>
                <c:pt idx="55">
                  <c:v>-2.5000000000000022E-3</c:v>
                </c:pt>
                <c:pt idx="56">
                  <c:v>1.2500000000000011E-3</c:v>
                </c:pt>
                <c:pt idx="57">
                  <c:v>1.2500000000000011E-3</c:v>
                </c:pt>
                <c:pt idx="58">
                  <c:v>0</c:v>
                </c:pt>
                <c:pt idx="59">
                  <c:v>0</c:v>
                </c:pt>
                <c:pt idx="60">
                  <c:v>0</c:v>
                </c:pt>
                <c:pt idx="61">
                  <c:v>0</c:v>
                </c:pt>
                <c:pt idx="62">
                  <c:v>0</c:v>
                </c:pt>
                <c:pt idx="63">
                  <c:v>0</c:v>
                </c:pt>
                <c:pt idx="64">
                  <c:v>0</c:v>
                </c:pt>
                <c:pt idx="65">
                  <c:v>0</c:v>
                </c:pt>
                <c:pt idx="66">
                  <c:v>0</c:v>
                </c:pt>
                <c:pt idx="67">
                  <c:v>0</c:v>
                </c:pt>
                <c:pt idx="68">
                  <c:v>0</c:v>
                </c:pt>
                <c:pt idx="69">
                  <c:v>1.2499999999999994E-3</c:v>
                </c:pt>
                <c:pt idx="70">
                  <c:v>1.2499999999999994E-3</c:v>
                </c:pt>
                <c:pt idx="71">
                  <c:v>-2.4999999999999988E-3</c:v>
                </c:pt>
                <c:pt idx="72">
                  <c:v>-2.4999999999999988E-3</c:v>
                </c:pt>
                <c:pt idx="73">
                  <c:v>1.2499999999999994E-3</c:v>
                </c:pt>
                <c:pt idx="74">
                  <c:v>1.2499999999999994E-3</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1.2499999999999994E-3</c:v>
                </c:pt>
                <c:pt idx="102">
                  <c:v>2.5000000000000005E-3</c:v>
                </c:pt>
                <c:pt idx="103">
                  <c:v>3.4694469519536142E-18</c:v>
                </c:pt>
                <c:pt idx="104">
                  <c:v>-2.5000000000000022E-3</c:v>
                </c:pt>
                <c:pt idx="105">
                  <c:v>-1.2500000000000063E-3</c:v>
                </c:pt>
                <c:pt idx="106">
                  <c:v>1.2500000000000028E-3</c:v>
                </c:pt>
                <c:pt idx="107">
                  <c:v>2.5000000000000057E-3</c:v>
                </c:pt>
                <c:pt idx="108">
                  <c:v>0</c:v>
                </c:pt>
                <c:pt idx="109">
                  <c:v>-3.7500000000000033E-3</c:v>
                </c:pt>
                <c:pt idx="110">
                  <c:v>-2.5000000000000022E-3</c:v>
                </c:pt>
                <c:pt idx="111">
                  <c:v>2.5000000000000022E-3</c:v>
                </c:pt>
                <c:pt idx="112">
                  <c:v>2.4999999999999988E-3</c:v>
                </c:pt>
                <c:pt idx="113">
                  <c:v>-2.5000000000000057E-3</c:v>
                </c:pt>
                <c:pt idx="114">
                  <c:v>-2.4999999999999918E-3</c:v>
                </c:pt>
                <c:pt idx="115">
                  <c:v>2.5000000000000126E-3</c:v>
                </c:pt>
                <c:pt idx="116">
                  <c:v>2.4999999999999883E-3</c:v>
                </c:pt>
                <c:pt idx="117">
                  <c:v>-1.250000000000015E-3</c:v>
                </c:pt>
                <c:pt idx="118">
                  <c:v>-1.2499999999999872E-3</c:v>
                </c:pt>
                <c:pt idx="119">
                  <c:v>-1.2499999999999942E-3</c:v>
                </c:pt>
                <c:pt idx="120">
                  <c:v>-1.250000000000015E-3</c:v>
                </c:pt>
                <c:pt idx="121">
                  <c:v>2.5000000000000092E-3</c:v>
                </c:pt>
                <c:pt idx="122">
                  <c:v>2.5000000000000092E-3</c:v>
                </c:pt>
                <c:pt idx="123">
                  <c:v>-1.250000000000015E-3</c:v>
                </c:pt>
                <c:pt idx="124">
                  <c:v>-1.2499999999999942E-3</c:v>
                </c:pt>
                <c:pt idx="125">
                  <c:v>1.3877787807814457E-17</c:v>
                </c:pt>
                <c:pt idx="126">
                  <c:v>1.2499999999999942E-3</c:v>
                </c:pt>
                <c:pt idx="127">
                  <c:v>2.4999999999999814E-3</c:v>
                </c:pt>
                <c:pt idx="128">
                  <c:v>1.2499999999999872E-3</c:v>
                </c:pt>
                <c:pt idx="129">
                  <c:v>2.7755575615628914E-17</c:v>
                </c:pt>
                <c:pt idx="130">
                  <c:v>-1.2499999999999872E-3</c:v>
                </c:pt>
                <c:pt idx="131">
                  <c:v>-2.7755575615628914E-17</c:v>
                </c:pt>
                <c:pt idx="132">
                  <c:v>2.5000000000000022E-3</c:v>
                </c:pt>
                <c:pt idx="133">
                  <c:v>1.3877787807814457E-17</c:v>
                </c:pt>
                <c:pt idx="134">
                  <c:v>0</c:v>
                </c:pt>
                <c:pt idx="135">
                  <c:v>1.2500000000000011E-3</c:v>
                </c:pt>
                <c:pt idx="136">
                  <c:v>-2.4999999999999883E-3</c:v>
                </c:pt>
                <c:pt idx="137">
                  <c:v>-2.5000000000000161E-3</c:v>
                </c:pt>
                <c:pt idx="138">
                  <c:v>2.4999999999999606E-3</c:v>
                </c:pt>
                <c:pt idx="139">
                  <c:v>1.250000000000015E-3</c:v>
                </c:pt>
                <c:pt idx="140">
                  <c:v>-2.4999999999999745E-3</c:v>
                </c:pt>
                <c:pt idx="141">
                  <c:v>-2.4999999999999745E-3</c:v>
                </c:pt>
                <c:pt idx="142">
                  <c:v>1.2500000000000011E-3</c:v>
                </c:pt>
                <c:pt idx="143">
                  <c:v>8.7499999999999523E-3</c:v>
                </c:pt>
                <c:pt idx="144">
                  <c:v>1.2500000000000011E-3</c:v>
                </c:pt>
                <c:pt idx="145">
                  <c:v>-8.74999999999998E-3</c:v>
                </c:pt>
                <c:pt idx="146">
                  <c:v>2.7755575615628914E-17</c:v>
                </c:pt>
                <c:pt idx="147">
                  <c:v>3.7499999999999756E-3</c:v>
                </c:pt>
                <c:pt idx="148">
                  <c:v>-1.2500000000000566E-3</c:v>
                </c:pt>
                <c:pt idx="149">
                  <c:v>-2.4999999999999467E-3</c:v>
                </c:pt>
                <c:pt idx="150">
                  <c:v>-1.2499999999999983E-2</c:v>
                </c:pt>
                <c:pt idx="151">
                  <c:v>1.2499999999999734E-3</c:v>
                </c:pt>
                <c:pt idx="152">
                  <c:v>3.999999999999998E-2</c:v>
                </c:pt>
                <c:pt idx="153">
                  <c:v>3.7499999999999756E-3</c:v>
                </c:pt>
                <c:pt idx="154">
                  <c:v>-4.1249999999999953E-2</c:v>
                </c:pt>
                <c:pt idx="155">
                  <c:v>-2.4999999999999467E-3</c:v>
                </c:pt>
                <c:pt idx="156">
                  <c:v>1.375000000000004E-2</c:v>
                </c:pt>
                <c:pt idx="157">
                  <c:v>1.2499999999999734E-3</c:v>
                </c:pt>
                <c:pt idx="158">
                  <c:v>3.7499999999999201E-3</c:v>
                </c:pt>
                <c:pt idx="159">
                  <c:v>-3.7500000000000866E-3</c:v>
                </c:pt>
                <c:pt idx="160">
                  <c:v>-6.2500000000000333E-3</c:v>
                </c:pt>
                <c:pt idx="161">
                  <c:v>6.2500000000001443E-3</c:v>
                </c:pt>
                <c:pt idx="162">
                  <c:v>1.1250000000000038E-2</c:v>
                </c:pt>
                <c:pt idx="163">
                  <c:v>-1.1249999999999982E-2</c:v>
                </c:pt>
                <c:pt idx="164">
                  <c:v>-1.1249999999999871E-2</c:v>
                </c:pt>
                <c:pt idx="165">
                  <c:v>1.8749999999999822E-2</c:v>
                </c:pt>
                <c:pt idx="166">
                  <c:v>8.7499999999998135E-3</c:v>
                </c:pt>
                <c:pt idx="167">
                  <c:v>-2.9999999999999916E-2</c:v>
                </c:pt>
                <c:pt idx="168">
                  <c:v>-1.8749999999999933E-2</c:v>
                </c:pt>
                <c:pt idx="169">
                  <c:v>2.750000000000008E-2</c:v>
                </c:pt>
                <c:pt idx="170">
                  <c:v>1.1250000000000093E-2</c:v>
                </c:pt>
                <c:pt idx="171">
                  <c:v>-2.5000000000000133E-2</c:v>
                </c:pt>
                <c:pt idx="172">
                  <c:v>-1.2500000000000178E-2</c:v>
                </c:pt>
                <c:pt idx="173">
                  <c:v>2.5000000000000577E-3</c:v>
                </c:pt>
                <c:pt idx="174">
                  <c:v>-8.7499999999999245E-3</c:v>
                </c:pt>
                <c:pt idx="175">
                  <c:v>-1.9999999999999907E-2</c:v>
                </c:pt>
                <c:pt idx="176">
                  <c:v>-3.7499999999999201E-3</c:v>
                </c:pt>
                <c:pt idx="177">
                  <c:v>9.9999999999998979E-3</c:v>
                </c:pt>
                <c:pt idx="178">
                  <c:v>1.2499999999999734E-3</c:v>
                </c:pt>
                <c:pt idx="179">
                  <c:v>-6.2499999999999778E-3</c:v>
                </c:pt>
                <c:pt idx="180">
                  <c:v>-2.8750000000000053E-2</c:v>
                </c:pt>
                <c:pt idx="181">
                  <c:v>-1.7500000000000071E-2</c:v>
                </c:pt>
                <c:pt idx="182">
                  <c:v>5.2499999999999991E-2</c:v>
                </c:pt>
                <c:pt idx="183">
                  <c:v>3.8750000000000062E-2</c:v>
                </c:pt>
                <c:pt idx="184">
                  <c:v>-6.2499999999999778E-3</c:v>
                </c:pt>
                <c:pt idx="185">
                  <c:v>1.6250000000000098E-2</c:v>
                </c:pt>
                <c:pt idx="186">
                  <c:v>2.5000000000000577E-3</c:v>
                </c:pt>
                <c:pt idx="187">
                  <c:v>-1.3750000000000151E-2</c:v>
                </c:pt>
                <c:pt idx="188">
                  <c:v>2.4999999999998357E-3</c:v>
                </c:pt>
                <c:pt idx="189">
                  <c:v>0</c:v>
                </c:pt>
                <c:pt idx="190">
                  <c:v>-2.4999999999998357E-3</c:v>
                </c:pt>
                <c:pt idx="191">
                  <c:v>7.5000000000001732E-3</c:v>
                </c:pt>
                <c:pt idx="192">
                  <c:v>1.5000000000000013E-2</c:v>
                </c:pt>
                <c:pt idx="193">
                  <c:v>-3.7500000000001421E-3</c:v>
                </c:pt>
                <c:pt idx="194">
                  <c:v>-7.5000000000001732E-3</c:v>
                </c:pt>
                <c:pt idx="195">
                  <c:v>9.9999999999999534E-3</c:v>
                </c:pt>
                <c:pt idx="196">
                  <c:v>-4.9999999999998379E-3</c:v>
                </c:pt>
                <c:pt idx="197">
                  <c:v>-4.9999999999998934E-3</c:v>
                </c:pt>
                <c:pt idx="198">
                  <c:v>8.7499999999999245E-3</c:v>
                </c:pt>
                <c:pt idx="199">
                  <c:v>-8.74999999999998E-3</c:v>
                </c:pt>
                <c:pt idx="200">
                  <c:v>-4.9999999999999489E-3</c:v>
                </c:pt>
                <c:pt idx="201">
                  <c:v>1.1249999999999871E-2</c:v>
                </c:pt>
                <c:pt idx="202">
                  <c:v>-2.5000000000000577E-3</c:v>
                </c:pt>
                <c:pt idx="203">
                  <c:v>-7.4999999999998956E-3</c:v>
                </c:pt>
                <c:pt idx="204">
                  <c:v>5.00000000000006E-3</c:v>
                </c:pt>
                <c:pt idx="205">
                  <c:v>2.5000000000000022E-3</c:v>
                </c:pt>
                <c:pt idx="206">
                  <c:v>-3.7500000000000866E-3</c:v>
                </c:pt>
                <c:pt idx="207">
                  <c:v>2.4999999999999467E-3</c:v>
                </c:pt>
                <c:pt idx="208">
                  <c:v>8.3266726846886741E-17</c:v>
                </c:pt>
                <c:pt idx="209">
                  <c:v>-7.4999999999999789E-3</c:v>
                </c:pt>
                <c:pt idx="210">
                  <c:v>1.2499999999999734E-3</c:v>
                </c:pt>
                <c:pt idx="211">
                  <c:v>8.7500000000000078E-3</c:v>
                </c:pt>
                <c:pt idx="212">
                  <c:v>1.2500000000000011E-3</c:v>
                </c:pt>
                <c:pt idx="213">
                  <c:v>-7.5000000000000344E-3</c:v>
                </c:pt>
                <c:pt idx="214">
                  <c:v>-6.2500000000000056E-3</c:v>
                </c:pt>
                <c:pt idx="215">
                  <c:v>1.2500000000000566E-3</c:v>
                </c:pt>
                <c:pt idx="216">
                  <c:v>7.4999999999999789E-3</c:v>
                </c:pt>
                <c:pt idx="217">
                  <c:v>4.9999999999999628E-3</c:v>
                </c:pt>
                <c:pt idx="218">
                  <c:v>-6.2499999999999639E-3</c:v>
                </c:pt>
                <c:pt idx="219">
                  <c:v>-3.7499999999999895E-3</c:v>
                </c:pt>
                <c:pt idx="220">
                  <c:v>4.9999999999999906E-3</c:v>
                </c:pt>
                <c:pt idx="221">
                  <c:v>-2.5000000000000161E-3</c:v>
                </c:pt>
                <c:pt idx="222">
                  <c:v>-2.5000000000000022E-3</c:v>
                </c:pt>
                <c:pt idx="223">
                  <c:v>6.2500000000000333E-3</c:v>
                </c:pt>
                <c:pt idx="224">
                  <c:v>-1.250000000000015E-3</c:v>
                </c:pt>
                <c:pt idx="225">
                  <c:v>-7.5000000000000344E-3</c:v>
                </c:pt>
                <c:pt idx="226">
                  <c:v>1.250000000000015E-3</c:v>
                </c:pt>
                <c:pt idx="227">
                  <c:v>3.7500000000000311E-3</c:v>
                </c:pt>
                <c:pt idx="228">
                  <c:v>-3.7499999999999895E-3</c:v>
                </c:pt>
                <c:pt idx="229">
                  <c:v>-2.50000000000003E-3</c:v>
                </c:pt>
                <c:pt idx="230">
                  <c:v>3.7499999999999756E-3</c:v>
                </c:pt>
                <c:pt idx="231">
                  <c:v>1.250000000000015E-3</c:v>
                </c:pt>
                <c:pt idx="232">
                  <c:v>-3.7499999999999825E-3</c:v>
                </c:pt>
                <c:pt idx="233">
                  <c:v>-2.4999999999999953E-3</c:v>
                </c:pt>
                <c:pt idx="234">
                  <c:v>1.2499999999999872E-3</c:v>
                </c:pt>
                <c:pt idx="235">
                  <c:v>1.2499999999999942E-3</c:v>
                </c:pt>
                <c:pt idx="236">
                  <c:v>1.3877787807814457E-17</c:v>
                </c:pt>
                <c:pt idx="237">
                  <c:v>-6.9388939039072284E-18</c:v>
                </c:pt>
                <c:pt idx="238">
                  <c:v>-6.9388939039072284E-18</c:v>
                </c:pt>
                <c:pt idx="239">
                  <c:v>1.3877787807814457E-17</c:v>
                </c:pt>
                <c:pt idx="240">
                  <c:v>-6.9388939039072284E-18</c:v>
                </c:pt>
                <c:pt idx="241">
                  <c:v>-6.9388939039072284E-18</c:v>
                </c:pt>
                <c:pt idx="242">
                  <c:v>1.3877787807814457E-17</c:v>
                </c:pt>
                <c:pt idx="243">
                  <c:v>-6.9388939039072284E-18</c:v>
                </c:pt>
                <c:pt idx="244">
                  <c:v>-1.0408340855860843E-17</c:v>
                </c:pt>
                <c:pt idx="245">
                  <c:v>1.3877787807814457E-17</c:v>
                </c:pt>
                <c:pt idx="246">
                  <c:v>1.2500000000000046E-3</c:v>
                </c:pt>
                <c:pt idx="247">
                  <c:v>1.2499999999999907E-3</c:v>
                </c:pt>
                <c:pt idx="248">
                  <c:v>-2.5000000000000022E-3</c:v>
                </c:pt>
                <c:pt idx="249">
                  <c:v>-2.4999999999999988E-3</c:v>
                </c:pt>
                <c:pt idx="250">
                  <c:v>1.2500000000000028E-3</c:v>
                </c:pt>
                <c:pt idx="251">
                  <c:v>2.5000000000000022E-3</c:v>
                </c:pt>
                <c:pt idx="252">
                  <c:v>2.499999999999997E-3</c:v>
                </c:pt>
                <c:pt idx="253">
                  <c:v>-1.7347234759768071E-18</c:v>
                </c:pt>
                <c:pt idx="254">
                  <c:v>-2.499999999999997E-3</c:v>
                </c:pt>
                <c:pt idx="255">
                  <c:v>1.7347234759768071E-18</c:v>
                </c:pt>
                <c:pt idx="256">
                  <c:v>2.499999999999997E-3</c:v>
                </c:pt>
                <c:pt idx="257">
                  <c:v>-1.2500000000000028E-3</c:v>
                </c:pt>
                <c:pt idx="258">
                  <c:v>-3.7499999999999999E-3</c:v>
                </c:pt>
                <c:pt idx="259">
                  <c:v>1.2500000000000028E-3</c:v>
                </c:pt>
                <c:pt idx="260">
                  <c:v>2.5000000000000022E-3</c:v>
                </c:pt>
                <c:pt idx="261">
                  <c:v>-1.2500000000000011E-3</c:v>
                </c:pt>
                <c:pt idx="262">
                  <c:v>-2.5000000000000005E-3</c:v>
                </c:pt>
                <c:pt idx="263">
                  <c:v>-1.2499999999999994E-3</c:v>
                </c:pt>
                <c:pt idx="264">
                  <c:v>2.4999999999999988E-3</c:v>
                </c:pt>
                <c:pt idx="265">
                  <c:v>2.4999999999999988E-3</c:v>
                </c:pt>
                <c:pt idx="266">
                  <c:v>-1.2499999999999994E-3</c:v>
                </c:pt>
                <c:pt idx="267">
                  <c:v>-2.4999999999999996E-3</c:v>
                </c:pt>
                <c:pt idx="268">
                  <c:v>-1.2500000000000002E-3</c:v>
                </c:pt>
                <c:pt idx="269">
                  <c:v>2.5000000000000005E-3</c:v>
                </c:pt>
                <c:pt idx="270">
                  <c:v>2.5000000000000005E-3</c:v>
                </c:pt>
                <c:pt idx="271">
                  <c:v>-1.2500000000000002E-3</c:v>
                </c:pt>
                <c:pt idx="272">
                  <c:v>-1.2500000000000002E-3</c:v>
                </c:pt>
                <c:pt idx="273">
                  <c:v>-1.2500000000000002E-3</c:v>
                </c:pt>
                <c:pt idx="274">
                  <c:v>-1.2500000000000002E-3</c:v>
                </c:pt>
                <c:pt idx="275">
                  <c:v>2.5000000000000005E-3</c:v>
                </c:pt>
                <c:pt idx="276">
                  <c:v>2.5000000000000005E-3</c:v>
                </c:pt>
                <c:pt idx="277">
                  <c:v>-1.2500000000000002E-3</c:v>
                </c:pt>
                <c:pt idx="278">
                  <c:v>-1.2500000000000002E-3</c:v>
                </c:pt>
                <c:pt idx="279">
                  <c:v>-1.2499999999999998E-3</c:v>
                </c:pt>
                <c:pt idx="280">
                  <c:v>-1.2499999999999998E-3</c:v>
                </c:pt>
                <c:pt idx="281">
                  <c:v>2.4999999999999996E-3</c:v>
                </c:pt>
                <c:pt idx="282">
                  <c:v>2.4999999999999996E-3</c:v>
                </c:pt>
                <c:pt idx="283">
                  <c:v>-1.2499999999999998E-3</c:v>
                </c:pt>
                <c:pt idx="284">
                  <c:v>-2.4999999999999996E-3</c:v>
                </c:pt>
                <c:pt idx="285">
                  <c:v>-1.25E-3</c:v>
                </c:pt>
                <c:pt idx="286">
                  <c:v>2.5000000000000001E-3</c:v>
                </c:pt>
                <c:pt idx="287">
                  <c:v>2.5000000000000001E-3</c:v>
                </c:pt>
                <c:pt idx="288">
                  <c:v>-1.25E-3</c:v>
                </c:pt>
                <c:pt idx="289">
                  <c:v>-1.25E-3</c:v>
                </c:pt>
                <c:pt idx="290">
                  <c:v>-1.25E-3</c:v>
                </c:pt>
                <c:pt idx="291">
                  <c:v>-1.25E-3</c:v>
                </c:pt>
                <c:pt idx="292">
                  <c:v>2.5000000000000001E-3</c:v>
                </c:pt>
                <c:pt idx="293">
                  <c:v>2.5000000000000001E-3</c:v>
                </c:pt>
                <c:pt idx="294">
                  <c:v>-1.25E-3</c:v>
                </c:pt>
                <c:pt idx="295">
                  <c:v>-1.25E-3</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1.25E-3</c:v>
                </c:pt>
                <c:pt idx="356">
                  <c:v>1.25E-3</c:v>
                </c:pt>
                <c:pt idx="357">
                  <c:v>-2.5000000000000001E-3</c:v>
                </c:pt>
                <c:pt idx="358">
                  <c:v>-3.7499999999999999E-3</c:v>
                </c:pt>
                <c:pt idx="359">
                  <c:v>-2.5000000000000001E-3</c:v>
                </c:pt>
              </c:numCache>
            </c:numRef>
          </c:val>
          <c:smooth val="0"/>
          <c:extLst>
            <c:ext xmlns:c16="http://schemas.microsoft.com/office/drawing/2014/chart" uri="{C3380CC4-5D6E-409C-BE32-E72D297353CC}">
              <c16:uniqueId val="{00000003-16C4-48A3-BA9F-CF4D3092F190}"/>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0"/>
        <c:crosses val="autoZero"/>
        <c:auto val="0"/>
        <c:lblAlgn val="ctr"/>
        <c:lblOffset val="100"/>
        <c:noMultiLvlLbl val="0"/>
      </c:catAx>
      <c:valAx>
        <c:axId val="10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Jerk (mm/deg^3)</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Inlet Valve Lift &amp; Piston Position vs Crank Angle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strRef>
              <c:f>'Valve Piston'!$B$3</c:f>
              <c:strCache>
                <c:ptCount val="1"/>
                <c:pt idx="0">
                  <c:v>Inlet valve lift (mm)</c:v>
                </c:pt>
              </c:strCache>
            </c:strRef>
          </c:tx>
          <c:spPr>
            <a:ln w="34925" cap="rnd">
              <a:solidFill>
                <a:schemeClr val="accent1"/>
              </a:solidFill>
              <a:round/>
            </a:ln>
            <a:effectLst>
              <a:outerShdw blurRad="40000" dist="23000" dir="5400000" rotWithShape="0">
                <a:srgbClr val="000000">
                  <a:alpha val="35000"/>
                </a:srgbClr>
              </a:outerShdw>
            </a:effectLst>
          </c:spPr>
          <c:marker>
            <c:symbol val="none"/>
          </c:marker>
          <c:cat>
            <c:numRef>
              <c:f>'Valve Piston'!$A$4:$A$363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Piston'!$B$4:$B$363</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0C2C-4553-BAAA-21A78D7170E1}"/>
            </c:ext>
          </c:extLst>
        </c:ser>
        <c:ser>
          <c:idx val="1"/>
          <c:order val="1"/>
          <c:tx>
            <c:strRef>
              <c:f>'Valve Piston'!$C$3</c:f>
              <c:strCache>
                <c:ptCount val="1"/>
                <c:pt idx="0">
                  <c:v>Piston position from TDC (mm)</c:v>
                </c:pt>
              </c:strCache>
            </c:strRef>
          </c:tx>
          <c:spPr>
            <a:ln w="34925" cap="rnd">
              <a:solidFill>
                <a:schemeClr val="accent2"/>
              </a:solidFill>
              <a:round/>
            </a:ln>
            <a:effectLst>
              <a:outerShdw blurRad="40000" dist="23000" dir="5400000" rotWithShape="0">
                <a:srgbClr val="000000">
                  <a:alpha val="35000"/>
                </a:srgbClr>
              </a:outerShdw>
            </a:effectLst>
          </c:spPr>
          <c:marker>
            <c:symbol val="none"/>
          </c:marker>
          <c:cat>
            <c:numRef>
              <c:f>'Valve Piston'!$A$4:$A$363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'Valve Piston'!$C$4:$C$363</c:f>
              <c:numCache>
                <c:formatCode>General</c:formatCode>
                <c:ptCount val="360"/>
                <c:pt idx="0">
                  <c:v>8.1260170570474077E-3</c:v>
                </c:pt>
                <c:pt idx="1">
                  <c:v>3.2500082797926044E-2</c:v>
                </c:pt>
                <c:pt idx="2">
                  <c:v>7.311024342937511E-2</c:v>
                </c:pt>
                <c:pt idx="3">
                  <c:v>0.12993658428755994</c:v>
                </c:pt>
                <c:pt idx="4">
                  <c:v>0.20295124232486139</c:v>
                </c:pt>
                <c:pt idx="5">
                  <c:v>0.29211842359117002</c:v>
                </c:pt>
                <c:pt idx="6">
                  <c:v>0.39739442570821404</c:v>
                </c:pt>
                <c:pt idx="7">
                  <c:v>0.51872766533625492</c:v>
                </c:pt>
                <c:pt idx="8">
                  <c:v>0.65605871063198484</c:v>
                </c:pt>
                <c:pt idx="9">
                  <c:v>0.80932031869518362</c:v>
                </c:pt>
                <c:pt idx="10">
                  <c:v>0.97843747800235858</c:v>
                </c:pt>
                <c:pt idx="11">
                  <c:v>1.1633274558238427</c:v>
                </c:pt>
                <c:pt idx="12">
                  <c:v>1.3638998506211863</c:v>
                </c:pt>
                <c:pt idx="13">
                  <c:v>1.5800566494194035</c:v>
                </c:pt>
                <c:pt idx="14">
                  <c:v>1.8116922901491861</c:v>
                </c:pt>
                <c:pt idx="15">
                  <c:v>2.0586937289514551</c:v>
                </c:pt>
                <c:pt idx="16">
                  <c:v>2.3209405124366143</c:v>
                </c:pt>
                <c:pt idx="17">
                  <c:v>2.5983048548878229</c:v>
                </c:pt>
                <c:pt idx="18">
                  <c:v>2.8906517203978463</c:v>
                </c:pt>
                <c:pt idx="19">
                  <c:v>3.1978389099243945</c:v>
                </c:pt>
                <c:pt idx="20">
                  <c:v>3.519717153249613</c:v>
                </c:pt>
                <c:pt idx="21">
                  <c:v>3.8561302058243152</c:v>
                </c:pt>
                <c:pt idx="22">
                  <c:v>4.2069149504768699</c:v>
                </c:pt>
                <c:pt idx="23">
                  <c:v>4.5719015039623052</c:v>
                </c:pt>
                <c:pt idx="24">
                  <c:v>4.950913328324674</c:v>
                </c:pt>
                <c:pt idx="25">
                  <c:v>5.3437673470425606</c:v>
                </c:pt>
                <c:pt idx="26">
                  <c:v>5.7502740659226284</c:v>
                </c:pt>
                <c:pt idx="27">
                  <c:v>6.1702376987035343</c:v>
                </c:pt>
                <c:pt idx="28">
                  <c:v>6.6034562973269484</c:v>
                </c:pt>
                <c:pt idx="29">
                  <c:v>7.0497218868288138</c:v>
                </c:pt>
                <c:pt idx="30">
                  <c:v>7.5088206047981831</c:v>
                </c:pt>
                <c:pt idx="31">
                  <c:v>7.9805328453458895</c:v>
                </c:pt>
                <c:pt idx="32">
                  <c:v>8.464633407520628</c:v>
                </c:pt>
                <c:pt idx="33">
                  <c:v>8.9608916481025975</c:v>
                </c:pt>
                <c:pt idx="34">
                  <c:v>9.4690716387001714</c:v>
                </c:pt>
                <c:pt idx="35">
                  <c:v>9.9889323270677686</c:v>
                </c:pt>
                <c:pt idx="36">
                  <c:v>10.520227702556422</c:v>
                </c:pt>
                <c:pt idx="37">
                  <c:v>11.062706965602132</c:v>
                </c:pt>
                <c:pt idx="38">
                  <c:v>11.616114701148621</c:v>
                </c:pt>
                <c:pt idx="39">
                  <c:v>12.180191055895072</c:v>
                </c:pt>
                <c:pt idx="40">
                  <c:v>12.754671919250226</c:v>
                </c:pt>
                <c:pt idx="41">
                  <c:v>13.33928910786722</c:v>
                </c:pt>
                <c:pt idx="42">
                  <c:v>13.933770553624408</c:v>
                </c:pt>
                <c:pt idx="43">
                  <c:v>14.537840494910276</c:v>
                </c:pt>
                <c:pt idx="44">
                  <c:v>15.151219671060728</c:v>
                </c:pt>
                <c:pt idx="45">
                  <c:v>15.773625519788864</c:v>
                </c:pt>
                <c:pt idx="46">
                  <c:v>16.404772377438952</c:v>
                </c:pt>
                <c:pt idx="47">
                  <c:v>17.04437168188694</c:v>
                </c:pt>
                <c:pt idx="48">
                  <c:v>17.692132177901083</c:v>
                </c:pt>
                <c:pt idx="49">
                  <c:v>18.347760124767632</c:v>
                </c:pt>
                <c:pt idx="50">
                  <c:v>19.010959505977588</c:v>
                </c:pt>
                <c:pt idx="51">
                  <c:v>19.681432240761549</c:v>
                </c:pt>
                <c:pt idx="52">
                  <c:v>20.358878397251782</c:v>
                </c:pt>
                <c:pt idx="53">
                  <c:v>21.042996407041297</c:v>
                </c:pt>
                <c:pt idx="54">
                  <c:v>21.733483280902384</c:v>
                </c:pt>
                <c:pt idx="55">
                  <c:v>22.430034825418776</c:v>
                </c:pt>
                <c:pt idx="56">
                  <c:v>23.132345860277876</c:v>
                </c:pt>
                <c:pt idx="57">
                  <c:v>23.840110435962654</c:v>
                </c:pt>
                <c:pt idx="58">
                  <c:v>24.55302205157578</c:v>
                </c:pt>
                <c:pt idx="59">
                  <c:v>25.270773872522579</c:v>
                </c:pt>
                <c:pt idx="60">
                  <c:v>25.993058947773012</c:v>
                </c:pt>
                <c:pt idx="61">
                  <c:v>26.719570426418453</c:v>
                </c:pt>
                <c:pt idx="62">
                  <c:v>27.450001773234089</c:v>
                </c:pt>
                <c:pt idx="63">
                  <c:v>28.184046982953959</c:v>
                </c:pt>
                <c:pt idx="64">
                  <c:v>28.921400792962238</c:v>
                </c:pt>
                <c:pt idx="65">
                  <c:v>29.661758894102942</c:v>
                </c:pt>
                <c:pt idx="66">
                  <c:v>30.404818139307178</c:v>
                </c:pt>
                <c:pt idx="67">
                  <c:v>31.150276749737944</c:v>
                </c:pt>
                <c:pt idx="68">
                  <c:v>31.897834518151313</c:v>
                </c:pt>
                <c:pt idx="69">
                  <c:v>32.647193009175233</c:v>
                </c:pt>
                <c:pt idx="70">
                  <c:v>33.398055756207469</c:v>
                </c:pt>
                <c:pt idx="71">
                  <c:v>34.150128454639578</c:v>
                </c:pt>
                <c:pt idx="72">
                  <c:v>34.903119151115462</c:v>
                </c:pt>
                <c:pt idx="73">
                  <c:v>35.656738428539668</c:v>
                </c:pt>
                <c:pt idx="74">
                  <c:v>36.410699586555602</c:v>
                </c:pt>
                <c:pt idx="75">
                  <c:v>37.164718817221612</c:v>
                </c:pt>
                <c:pt idx="76">
                  <c:v>37.918515375620323</c:v>
                </c:pt>
                <c:pt idx="77">
                  <c:v>38.671811745145554</c:v>
                </c:pt>
                <c:pt idx="78">
                  <c:v>39.424333797221657</c:v>
                </c:pt>
                <c:pt idx="79">
                  <c:v>40.175810945220356</c:v>
                </c:pt>
                <c:pt idx="80">
                  <c:v>40.925976292352146</c:v>
                </c:pt>
                <c:pt idx="81">
                  <c:v>41.674566773322539</c:v>
                </c:pt>
                <c:pt idx="82">
                  <c:v>42.421323289555616</c:v>
                </c:pt>
                <c:pt idx="83">
                  <c:v>43.165990837803228</c:v>
                </c:pt>
                <c:pt idx="84">
                  <c:v>43.908318631971675</c:v>
                </c:pt>
                <c:pt idx="85">
                  <c:v>44.648060218014649</c:v>
                </c:pt>
                <c:pt idx="86">
                  <c:v>45.384973581756412</c:v>
                </c:pt>
                <c:pt idx="87">
                  <c:v>46.118821249526682</c:v>
                </c:pt>
                <c:pt idx="88">
                  <c:v>46.849370381505274</c:v>
                </c:pt>
                <c:pt idx="89">
                  <c:v>47.576392857693165</c:v>
                </c:pt>
                <c:pt idx="90">
                  <c:v>48.299665356443533</c:v>
                </c:pt>
                <c:pt idx="91">
                  <c:v>49.018969425504487</c:v>
                </c:pt>
                <c:pt idx="92">
                  <c:v>49.734091545545063</c:v>
                </c:pt>
                <c:pt idx="93">
                  <c:v>50.444823186151453</c:v>
                </c:pt>
                <c:pt idx="94">
                  <c:v>51.150960854302042</c:v>
                </c:pt>
                <c:pt idx="95">
                  <c:v>51.852306135345223</c:v>
                </c:pt>
                <c:pt idx="96">
                  <c:v>52.548665726523389</c:v>
                </c:pt>
                <c:pt idx="97">
                  <c:v>53.239851463103975</c:v>
                </c:pt>
                <c:pt idx="98">
                  <c:v>53.925680337195303</c:v>
                </c:pt>
                <c:pt idx="99">
                  <c:v>54.605974509342268</c:v>
                </c:pt>
                <c:pt idx="100">
                  <c:v>55.280561313012541</c:v>
                </c:pt>
                <c:pt idx="101">
                  <c:v>55.949273252101392</c:v>
                </c:pt>
                <c:pt idx="102">
                  <c:v>56.611947991595493</c:v>
                </c:pt>
                <c:pt idx="103">
                  <c:v>57.268428341553992</c:v>
                </c:pt>
                <c:pt idx="104">
                  <c:v>57.918562234575063</c:v>
                </c:pt>
                <c:pt idx="105">
                  <c:v>58.562202696932296</c:v>
                </c:pt>
                <c:pt idx="106">
                  <c:v>59.19920781357488</c:v>
                </c:pt>
                <c:pt idx="107">
                  <c:v>59.829440687197696</c:v>
                </c:pt>
                <c:pt idx="108">
                  <c:v>60.452769391597187</c:v>
                </c:pt>
                <c:pt idx="109">
                  <c:v>61.069066919538315</c:v>
                </c:pt>
                <c:pt idx="110">
                  <c:v>61.678211125365785</c:v>
                </c:pt>
                <c:pt idx="111">
                  <c:v>62.280084662600238</c:v>
                </c:pt>
                <c:pt idx="112">
                  <c:v>62.874574916765816</c:v>
                </c:pt>
                <c:pt idx="113">
                  <c:v>63.461573933701942</c:v>
                </c:pt>
                <c:pt idx="114">
                  <c:v>64.040978343614356</c:v>
                </c:pt>
                <c:pt idx="115">
                  <c:v>64.612689281126293</c:v>
                </c:pt>
                <c:pt idx="116">
                  <c:v>65.17661230159041</c:v>
                </c:pt>
                <c:pt idx="117">
                  <c:v>65.732657293925996</c:v>
                </c:pt>
                <c:pt idx="118">
                  <c:v>66.280738390243627</c:v>
                </c:pt>
                <c:pt idx="119">
                  <c:v>66.820773872522579</c:v>
                </c:pt>
                <c:pt idx="120">
                  <c:v>67.352686076601273</c:v>
                </c:pt>
                <c:pt idx="121">
                  <c:v>67.876401293741978</c:v>
                </c:pt>
                <c:pt idx="122">
                  <c:v>68.391849670026588</c:v>
                </c:pt>
                <c:pt idx="123">
                  <c:v>68.898965103837838</c:v>
                </c:pt>
                <c:pt idx="124">
                  <c:v>69.39768514167433</c:v>
                </c:pt>
                <c:pt idx="125">
                  <c:v>69.887950872545787</c:v>
                </c:pt>
                <c:pt idx="126">
                  <c:v>70.369706821186981</c:v>
                </c:pt>
                <c:pt idx="127">
                  <c:v>70.842900840323736</c:v>
                </c:pt>
                <c:pt idx="128">
                  <c:v>71.307484002219056</c:v>
                </c:pt>
                <c:pt idx="129">
                  <c:v>71.76341048971905</c:v>
                </c:pt>
                <c:pt idx="130">
                  <c:v>72.210637487012235</c:v>
                </c:pt>
                <c:pt idx="131">
                  <c:v>72.649125070308074</c:v>
                </c:pt>
                <c:pt idx="132">
                  <c:v>73.078836098632578</c:v>
                </c:pt>
                <c:pt idx="133">
                  <c:v>73.499736104931543</c:v>
                </c:pt>
                <c:pt idx="134">
                  <c:v>73.911793187662838</c:v>
                </c:pt>
                <c:pt idx="135">
                  <c:v>74.314977903052196</c:v>
                </c:pt>
                <c:pt idx="136">
                  <c:v>74.709263158177436</c:v>
                </c:pt>
                <c:pt idx="137">
                  <c:v>75.094624105038648</c:v>
                </c:pt>
                <c:pt idx="138">
                  <c:v>75.471038035762604</c:v>
                </c:pt>
                <c:pt idx="139">
                  <c:v>75.838484279082124</c:v>
                </c:pt>
                <c:pt idx="140">
                  <c:v>76.196944098222886</c:v>
                </c:pt>
                <c:pt idx="141">
                  <c:v>76.546400590320729</c:v>
                </c:pt>
                <c:pt idx="142">
                  <c:v>76.886838587486466</c:v>
                </c:pt>
                <c:pt idx="143">
                  <c:v>77.218244559625887</c:v>
                </c:pt>
                <c:pt idx="144">
                  <c:v>77.5406065191154</c:v>
                </c:pt>
                <c:pt idx="145">
                  <c:v>77.853913927426575</c:v>
                </c:pt>
                <c:pt idx="146">
                  <c:v>78.158157603785327</c:v>
                </c:pt>
                <c:pt idx="147">
                  <c:v>78.453329635944868</c:v>
                </c:pt>
                <c:pt idx="148">
                  <c:v>78.739423293143702</c:v>
                </c:pt>
                <c:pt idx="149">
                  <c:v>79.016432941315685</c:v>
                </c:pt>
                <c:pt idx="150">
                  <c:v>79.284353960610702</c:v>
                </c:pt>
                <c:pt idx="151">
                  <c:v>79.543182665280355</c:v>
                </c:pt>
                <c:pt idx="152">
                  <c:v>79.792916225976001</c:v>
                </c:pt>
                <c:pt idx="153">
                  <c:v>80.033552594503348</c:v>
                </c:pt>
                <c:pt idx="154">
                  <c:v>80.265090431070305</c:v>
                </c:pt>
                <c:pt idx="155">
                  <c:v>80.487529034062419</c:v>
                </c:pt>
                <c:pt idx="156">
                  <c:v>80.700868272374663</c:v>
                </c:pt>
                <c:pt idx="157">
                  <c:v>80.905108520324347</c:v>
                </c:pt>
                <c:pt idx="158">
                  <c:v>81.100250595167068</c:v>
                </c:pt>
                <c:pt idx="159">
                  <c:v>81.286295697233385</c:v>
                </c:pt>
                <c:pt idx="160">
                  <c:v>81.46324535270108</c:v>
                </c:pt>
                <c:pt idx="161">
                  <c:v>81.631101359015076</c:v>
                </c:pt>
                <c:pt idx="162">
                  <c:v>81.789865732964842</c:v>
                </c:pt>
                <c:pt idx="163">
                  <c:v>81.939540661425752</c:v>
                </c:pt>
                <c:pt idx="164">
                  <c:v>82.080128454770744</c:v>
                </c:pt>
                <c:pt idx="165">
                  <c:v>82.211631502954717</c:v>
                </c:pt>
                <c:pt idx="166">
                  <c:v>82.334052234274225</c:v>
                </c:pt>
                <c:pt idx="167">
                  <c:v>82.447393076803095</c:v>
                </c:pt>
                <c:pt idx="168">
                  <c:v>82.551656422503228</c:v>
                </c:pt>
                <c:pt idx="169">
                  <c:v>82.646844594009679</c:v>
                </c:pt>
                <c:pt idx="170">
                  <c:v>82.732959814087934</c:v>
                </c:pt>
                <c:pt idx="171">
                  <c:v>82.810004177760746</c:v>
                </c:pt>
                <c:pt idx="172">
                  <c:v>82.87797962710205</c:v>
                </c:pt>
                <c:pt idx="173">
                  <c:v>82.936887928694688</c:v>
                </c:pt>
                <c:pt idx="174">
                  <c:v>82.986730653748921</c:v>
                </c:pt>
                <c:pt idx="175">
                  <c:v>83.02750916087895</c:v>
                </c:pt>
                <c:pt idx="176">
                  <c:v>83.059224581534451</c:v>
                </c:pt>
                <c:pt idx="177">
                  <c:v>83.081877808084769</c:v>
                </c:pt>
                <c:pt idx="178">
                  <c:v>83.095469484553149</c:v>
                </c:pt>
                <c:pt idx="179">
                  <c:v>83.100000000000009</c:v>
                </c:pt>
                <c:pt idx="180">
                  <c:v>83.095469484553149</c:v>
                </c:pt>
                <c:pt idx="181">
                  <c:v>83.081877808084769</c:v>
                </c:pt>
                <c:pt idx="182">
                  <c:v>83.059224581534451</c:v>
                </c:pt>
                <c:pt idx="183">
                  <c:v>83.02750916087895</c:v>
                </c:pt>
                <c:pt idx="184">
                  <c:v>82.986730653748921</c:v>
                </c:pt>
                <c:pt idx="185">
                  <c:v>82.936887928694688</c:v>
                </c:pt>
                <c:pt idx="186">
                  <c:v>82.87797962710205</c:v>
                </c:pt>
                <c:pt idx="187">
                  <c:v>82.810004177760746</c:v>
                </c:pt>
                <c:pt idx="188">
                  <c:v>82.732959814087934</c:v>
                </c:pt>
                <c:pt idx="189">
                  <c:v>82.646844594009693</c:v>
                </c:pt>
                <c:pt idx="190">
                  <c:v>82.551656422503228</c:v>
                </c:pt>
                <c:pt idx="191">
                  <c:v>82.447393076803095</c:v>
                </c:pt>
                <c:pt idx="192">
                  <c:v>82.334052234274253</c:v>
                </c:pt>
                <c:pt idx="193">
                  <c:v>82.211631502954717</c:v>
                </c:pt>
                <c:pt idx="194">
                  <c:v>82.080128454770744</c:v>
                </c:pt>
                <c:pt idx="195">
                  <c:v>81.939540661425752</c:v>
                </c:pt>
                <c:pt idx="196">
                  <c:v>81.789865732964842</c:v>
                </c:pt>
                <c:pt idx="197">
                  <c:v>81.631101359015076</c:v>
                </c:pt>
                <c:pt idx="198">
                  <c:v>81.46324535270108</c:v>
                </c:pt>
                <c:pt idx="199">
                  <c:v>81.286295697233385</c:v>
                </c:pt>
                <c:pt idx="200">
                  <c:v>81.100250595167068</c:v>
                </c:pt>
                <c:pt idx="201">
                  <c:v>80.905108520324347</c:v>
                </c:pt>
                <c:pt idx="202">
                  <c:v>80.700868272374663</c:v>
                </c:pt>
                <c:pt idx="203">
                  <c:v>80.487529034062419</c:v>
                </c:pt>
                <c:pt idx="204">
                  <c:v>80.265090431070305</c:v>
                </c:pt>
                <c:pt idx="205">
                  <c:v>80.033552594503348</c:v>
                </c:pt>
                <c:pt idx="206">
                  <c:v>79.792916225976001</c:v>
                </c:pt>
                <c:pt idx="207">
                  <c:v>79.543182665280355</c:v>
                </c:pt>
                <c:pt idx="208">
                  <c:v>79.28435396061073</c:v>
                </c:pt>
                <c:pt idx="209">
                  <c:v>79.016432941315657</c:v>
                </c:pt>
                <c:pt idx="210">
                  <c:v>78.739423293143702</c:v>
                </c:pt>
                <c:pt idx="211">
                  <c:v>78.453329635944868</c:v>
                </c:pt>
                <c:pt idx="212">
                  <c:v>78.158157603785327</c:v>
                </c:pt>
                <c:pt idx="213">
                  <c:v>77.853913927426575</c:v>
                </c:pt>
                <c:pt idx="214">
                  <c:v>77.5406065191154</c:v>
                </c:pt>
                <c:pt idx="215">
                  <c:v>77.218244559625887</c:v>
                </c:pt>
                <c:pt idx="216">
                  <c:v>76.886838587486466</c:v>
                </c:pt>
                <c:pt idx="217">
                  <c:v>76.546400590320729</c:v>
                </c:pt>
                <c:pt idx="218">
                  <c:v>76.196944098222886</c:v>
                </c:pt>
                <c:pt idx="219">
                  <c:v>75.838484279082124</c:v>
                </c:pt>
                <c:pt idx="220">
                  <c:v>75.471038035762604</c:v>
                </c:pt>
                <c:pt idx="221">
                  <c:v>75.094624105038676</c:v>
                </c:pt>
                <c:pt idx="222">
                  <c:v>74.709263158177464</c:v>
                </c:pt>
                <c:pt idx="223">
                  <c:v>74.314977903052196</c:v>
                </c:pt>
                <c:pt idx="224">
                  <c:v>73.911793187662838</c:v>
                </c:pt>
                <c:pt idx="225">
                  <c:v>73.499736104931543</c:v>
                </c:pt>
                <c:pt idx="226">
                  <c:v>73.078836098632578</c:v>
                </c:pt>
                <c:pt idx="227">
                  <c:v>72.649125070308074</c:v>
                </c:pt>
                <c:pt idx="228">
                  <c:v>72.210637487012235</c:v>
                </c:pt>
                <c:pt idx="229">
                  <c:v>71.76341048971905</c:v>
                </c:pt>
                <c:pt idx="230">
                  <c:v>71.307484002219056</c:v>
                </c:pt>
                <c:pt idx="231">
                  <c:v>70.842900840323736</c:v>
                </c:pt>
                <c:pt idx="232">
                  <c:v>70.369706821186981</c:v>
                </c:pt>
                <c:pt idx="233">
                  <c:v>69.887950872545815</c:v>
                </c:pt>
                <c:pt idx="234">
                  <c:v>69.397685141674359</c:v>
                </c:pt>
                <c:pt idx="235">
                  <c:v>68.898965103837838</c:v>
                </c:pt>
                <c:pt idx="236">
                  <c:v>68.391849670026588</c:v>
                </c:pt>
                <c:pt idx="237">
                  <c:v>67.876401293741978</c:v>
                </c:pt>
                <c:pt idx="238">
                  <c:v>67.352686076601273</c:v>
                </c:pt>
                <c:pt idx="239">
                  <c:v>66.820773872522608</c:v>
                </c:pt>
                <c:pt idx="240">
                  <c:v>66.280738390243627</c:v>
                </c:pt>
                <c:pt idx="241">
                  <c:v>65.732657293925968</c:v>
                </c:pt>
                <c:pt idx="242">
                  <c:v>65.176612301590438</c:v>
                </c:pt>
                <c:pt idx="243">
                  <c:v>64.612689281126322</c:v>
                </c:pt>
                <c:pt idx="244">
                  <c:v>64.040978343614356</c:v>
                </c:pt>
                <c:pt idx="245">
                  <c:v>63.461573933701942</c:v>
                </c:pt>
                <c:pt idx="246">
                  <c:v>62.874574916765816</c:v>
                </c:pt>
                <c:pt idx="247">
                  <c:v>62.280084662600238</c:v>
                </c:pt>
                <c:pt idx="248">
                  <c:v>61.678211125365813</c:v>
                </c:pt>
                <c:pt idx="249">
                  <c:v>61.069066919538315</c:v>
                </c:pt>
                <c:pt idx="250">
                  <c:v>60.452769391597187</c:v>
                </c:pt>
                <c:pt idx="251">
                  <c:v>59.829440687197696</c:v>
                </c:pt>
                <c:pt idx="252">
                  <c:v>59.19920781357488</c:v>
                </c:pt>
                <c:pt idx="253">
                  <c:v>58.562202696932268</c:v>
                </c:pt>
                <c:pt idx="254">
                  <c:v>57.918562234575063</c:v>
                </c:pt>
                <c:pt idx="255">
                  <c:v>57.268428341553992</c:v>
                </c:pt>
                <c:pt idx="256">
                  <c:v>56.611947991595493</c:v>
                </c:pt>
                <c:pt idx="257">
                  <c:v>55.949273252101364</c:v>
                </c:pt>
                <c:pt idx="258">
                  <c:v>55.280561313012541</c:v>
                </c:pt>
                <c:pt idx="259">
                  <c:v>54.605974509342268</c:v>
                </c:pt>
                <c:pt idx="260">
                  <c:v>53.925680337195331</c:v>
                </c:pt>
                <c:pt idx="261">
                  <c:v>53.239851463104003</c:v>
                </c:pt>
                <c:pt idx="262">
                  <c:v>52.548665726523389</c:v>
                </c:pt>
                <c:pt idx="263">
                  <c:v>51.852306135345223</c:v>
                </c:pt>
                <c:pt idx="264">
                  <c:v>51.150960854302042</c:v>
                </c:pt>
                <c:pt idx="265">
                  <c:v>50.444823186151481</c:v>
                </c:pt>
                <c:pt idx="266">
                  <c:v>49.734091545545091</c:v>
                </c:pt>
                <c:pt idx="267">
                  <c:v>49.018969425504487</c:v>
                </c:pt>
                <c:pt idx="268">
                  <c:v>48.299665356443533</c:v>
                </c:pt>
                <c:pt idx="269">
                  <c:v>47.576392857693186</c:v>
                </c:pt>
                <c:pt idx="270">
                  <c:v>46.849370381505274</c:v>
                </c:pt>
                <c:pt idx="271">
                  <c:v>46.118821249526654</c:v>
                </c:pt>
                <c:pt idx="272">
                  <c:v>45.384973581756412</c:v>
                </c:pt>
                <c:pt idx="273">
                  <c:v>44.648060218014649</c:v>
                </c:pt>
                <c:pt idx="274">
                  <c:v>43.908318631971675</c:v>
                </c:pt>
                <c:pt idx="275">
                  <c:v>43.165990837803228</c:v>
                </c:pt>
                <c:pt idx="276">
                  <c:v>42.421323289555616</c:v>
                </c:pt>
                <c:pt idx="277">
                  <c:v>41.674566773322539</c:v>
                </c:pt>
                <c:pt idx="278">
                  <c:v>40.925976292352146</c:v>
                </c:pt>
                <c:pt idx="279">
                  <c:v>40.175810945220356</c:v>
                </c:pt>
                <c:pt idx="280">
                  <c:v>39.424333797221657</c:v>
                </c:pt>
                <c:pt idx="281">
                  <c:v>38.671811745145554</c:v>
                </c:pt>
                <c:pt idx="282">
                  <c:v>37.918515375620323</c:v>
                </c:pt>
                <c:pt idx="283">
                  <c:v>37.164718817221612</c:v>
                </c:pt>
                <c:pt idx="284">
                  <c:v>36.410699586555602</c:v>
                </c:pt>
                <c:pt idx="285">
                  <c:v>35.656738428539668</c:v>
                </c:pt>
                <c:pt idx="286">
                  <c:v>34.903119151115462</c:v>
                </c:pt>
                <c:pt idx="287">
                  <c:v>34.150128454639578</c:v>
                </c:pt>
                <c:pt idx="288">
                  <c:v>33.398055756207498</c:v>
                </c:pt>
                <c:pt idx="289">
                  <c:v>32.647193009175233</c:v>
                </c:pt>
                <c:pt idx="290">
                  <c:v>31.897834518151313</c:v>
                </c:pt>
                <c:pt idx="291">
                  <c:v>31.150276749737944</c:v>
                </c:pt>
                <c:pt idx="292">
                  <c:v>30.404818139307206</c:v>
                </c:pt>
                <c:pt idx="293">
                  <c:v>29.66175889410297</c:v>
                </c:pt>
                <c:pt idx="294">
                  <c:v>28.921400792962238</c:v>
                </c:pt>
                <c:pt idx="295">
                  <c:v>28.184046982953959</c:v>
                </c:pt>
                <c:pt idx="296">
                  <c:v>27.450001773234089</c:v>
                </c:pt>
                <c:pt idx="297">
                  <c:v>26.719570426418482</c:v>
                </c:pt>
                <c:pt idx="298">
                  <c:v>25.993058947773012</c:v>
                </c:pt>
                <c:pt idx="299">
                  <c:v>25.270773872522579</c:v>
                </c:pt>
                <c:pt idx="300">
                  <c:v>24.55302205157578</c:v>
                </c:pt>
                <c:pt idx="301">
                  <c:v>23.840110435962654</c:v>
                </c:pt>
                <c:pt idx="302">
                  <c:v>23.132345860277901</c:v>
                </c:pt>
                <c:pt idx="303">
                  <c:v>22.430034825418776</c:v>
                </c:pt>
                <c:pt idx="304">
                  <c:v>21.733483280902412</c:v>
                </c:pt>
                <c:pt idx="305">
                  <c:v>21.042996407041297</c:v>
                </c:pt>
                <c:pt idx="306">
                  <c:v>20.358878397251811</c:v>
                </c:pt>
                <c:pt idx="307">
                  <c:v>19.681432240761549</c:v>
                </c:pt>
                <c:pt idx="308">
                  <c:v>19.01095950597756</c:v>
                </c:pt>
                <c:pt idx="309">
                  <c:v>18.347760124767632</c:v>
                </c:pt>
                <c:pt idx="310">
                  <c:v>17.692132177901108</c:v>
                </c:pt>
                <c:pt idx="311">
                  <c:v>17.044371681886965</c:v>
                </c:pt>
                <c:pt idx="312">
                  <c:v>16.404772377438952</c:v>
                </c:pt>
                <c:pt idx="313">
                  <c:v>15.773625519788864</c:v>
                </c:pt>
                <c:pt idx="314">
                  <c:v>15.151219671060757</c:v>
                </c:pt>
                <c:pt idx="315">
                  <c:v>14.537840494910304</c:v>
                </c:pt>
                <c:pt idx="316">
                  <c:v>13.933770553624381</c:v>
                </c:pt>
                <c:pt idx="317">
                  <c:v>13.33928910786722</c:v>
                </c:pt>
                <c:pt idx="318">
                  <c:v>12.754671919250226</c:v>
                </c:pt>
                <c:pt idx="319">
                  <c:v>12.180191055895072</c:v>
                </c:pt>
                <c:pt idx="320">
                  <c:v>11.616114701148621</c:v>
                </c:pt>
                <c:pt idx="321">
                  <c:v>11.062706965602132</c:v>
                </c:pt>
                <c:pt idx="322">
                  <c:v>10.520227702556422</c:v>
                </c:pt>
                <c:pt idx="323">
                  <c:v>9.9889323270677686</c:v>
                </c:pt>
                <c:pt idx="324">
                  <c:v>9.4690716387001999</c:v>
                </c:pt>
                <c:pt idx="325">
                  <c:v>8.9608916481025975</c:v>
                </c:pt>
                <c:pt idx="326">
                  <c:v>8.464633407520628</c:v>
                </c:pt>
                <c:pt idx="327">
                  <c:v>7.9805328453458895</c:v>
                </c:pt>
                <c:pt idx="328">
                  <c:v>7.5088206047981831</c:v>
                </c:pt>
                <c:pt idx="329">
                  <c:v>7.0497218868288414</c:v>
                </c:pt>
                <c:pt idx="330">
                  <c:v>6.6034562973269484</c:v>
                </c:pt>
                <c:pt idx="331">
                  <c:v>6.1702376987035343</c:v>
                </c:pt>
                <c:pt idx="332">
                  <c:v>5.7502740659226559</c:v>
                </c:pt>
                <c:pt idx="333">
                  <c:v>5.3437673470425606</c:v>
                </c:pt>
                <c:pt idx="334">
                  <c:v>4.950913328324674</c:v>
                </c:pt>
                <c:pt idx="335">
                  <c:v>4.5719015039622777</c:v>
                </c:pt>
                <c:pt idx="336">
                  <c:v>4.2069149504768699</c:v>
                </c:pt>
                <c:pt idx="337">
                  <c:v>3.8561302058243152</c:v>
                </c:pt>
                <c:pt idx="338">
                  <c:v>3.519717153249613</c:v>
                </c:pt>
                <c:pt idx="339">
                  <c:v>3.1978389099243945</c:v>
                </c:pt>
                <c:pt idx="340">
                  <c:v>2.8906517203978463</c:v>
                </c:pt>
                <c:pt idx="341">
                  <c:v>2.5983048548878229</c:v>
                </c:pt>
                <c:pt idx="342">
                  <c:v>2.3209405124366143</c:v>
                </c:pt>
                <c:pt idx="343">
                  <c:v>2.0586937289514551</c:v>
                </c:pt>
                <c:pt idx="344">
                  <c:v>1.8116922901491861</c:v>
                </c:pt>
                <c:pt idx="345">
                  <c:v>1.5800566494194035</c:v>
                </c:pt>
                <c:pt idx="346">
                  <c:v>1.3638998506211863</c:v>
                </c:pt>
                <c:pt idx="347">
                  <c:v>1.1633274558238704</c:v>
                </c:pt>
                <c:pt idx="348">
                  <c:v>0.97843747800235858</c:v>
                </c:pt>
                <c:pt idx="349">
                  <c:v>0.80932031869521137</c:v>
                </c:pt>
                <c:pt idx="350">
                  <c:v>0.65605871063198484</c:v>
                </c:pt>
                <c:pt idx="351">
                  <c:v>0.51872766533625492</c:v>
                </c:pt>
                <c:pt idx="352">
                  <c:v>0.39739442570818628</c:v>
                </c:pt>
                <c:pt idx="353">
                  <c:v>0.29211842359117002</c:v>
                </c:pt>
                <c:pt idx="354">
                  <c:v>0.20295124232486139</c:v>
                </c:pt>
                <c:pt idx="355">
                  <c:v>0.12993658428755994</c:v>
                </c:pt>
                <c:pt idx="356">
                  <c:v>7.311024342937511E-2</c:v>
                </c:pt>
                <c:pt idx="357">
                  <c:v>3.2500082797926044E-2</c:v>
                </c:pt>
                <c:pt idx="358">
                  <c:v>8.1260170570474077E-3</c:v>
                </c:pt>
                <c:pt idx="359">
                  <c:v>0</c:v>
                </c:pt>
              </c:numCache>
            </c:numRef>
          </c:val>
          <c:smooth val="0"/>
          <c:extLst>
            <c:ext xmlns:c16="http://schemas.microsoft.com/office/drawing/2014/chart" uri="{C3380CC4-5D6E-409C-BE32-E72D297353CC}">
              <c16:uniqueId val="{00000001-0C2C-4553-BAAA-21A78D7170E1}"/>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0"/>
        <c:crosses val="autoZero"/>
        <c:auto val="0"/>
        <c:lblAlgn val="ctr"/>
        <c:lblOffset val="100"/>
        <c:noMultiLvlLbl val="0"/>
      </c:catAx>
      <c:valAx>
        <c:axId val="10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Distance from TDC (mm)</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8.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sheetViews>
    <sheetView workbookViewId="0"/>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300-000000000000}">
  <sheetPr/>
  <sheetViews>
    <sheetView zoomScale="84"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400-000000000000}">
  <sheetPr/>
  <sheetViews>
    <sheetView zoomScale="77"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4.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xdr:from>
      <xdr:col>7</xdr:col>
      <xdr:colOff>111799</xdr:colOff>
      <xdr:row>47</xdr:row>
      <xdr:rowOff>168770</xdr:rowOff>
    </xdr:from>
    <xdr:to>
      <xdr:col>15</xdr:col>
      <xdr:colOff>59530</xdr:colOff>
      <xdr:row>70</xdr:row>
      <xdr:rowOff>152637</xdr:rowOff>
    </xdr:to>
    <xdr:graphicFrame macro="">
      <xdr:nvGraphicFramePr>
        <xdr:cNvPr id="2" name="Chart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14</xdr:col>
      <xdr:colOff>45720</xdr:colOff>
      <xdr:row>5</xdr:row>
      <xdr:rowOff>38100</xdr:rowOff>
    </xdr:from>
    <xdr:to>
      <xdr:col>23</xdr:col>
      <xdr:colOff>350520</xdr:colOff>
      <xdr:row>10</xdr:row>
      <xdr:rowOff>45720</xdr:rowOff>
    </xdr:to>
    <xdr:sp macro="" textlink="">
      <xdr:nvSpPr>
        <xdr:cNvPr id="4" name="TextBox 3">
          <a:extLst>
            <a:ext uri="{FF2B5EF4-FFF2-40B4-BE49-F238E27FC236}">
              <a16:creationId xmlns:a16="http://schemas.microsoft.com/office/drawing/2014/main" id="{8DA13D0F-148A-2571-B61D-4A99898F8A6D}"/>
            </a:ext>
          </a:extLst>
        </xdr:cNvPr>
        <xdr:cNvSpPr txBox="1"/>
      </xdr:nvSpPr>
      <xdr:spPr>
        <a:xfrm>
          <a:off x="10180320" y="967740"/>
          <a:ext cx="5791200" cy="9372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piston</a:t>
          </a:r>
          <a:r>
            <a:rPr lang="en-GB" sz="1100" baseline="0"/>
            <a:t> position and velocity</a:t>
          </a:r>
          <a:r>
            <a:rPr lang="en-GB" sz="1100"/>
            <a:t> graph shows how piston position and velocity vary through a full engine cycle. The piston reaches peak velocity mid-stroke and stops at TDC/BDC. Asymmetry between strokes reveals rod-angle effects, The data helps determine valve timing, predict</a:t>
          </a:r>
          <a:r>
            <a:rPr lang="en-GB" sz="1100" baseline="0"/>
            <a:t> </a:t>
          </a:r>
          <a:r>
            <a:rPr lang="en-GB" sz="1100"/>
            <a:t>and assess safe operating RPM for durability and performance tuning.</a:t>
          </a:r>
        </a:p>
        <a:p>
          <a:endParaRPr lang="en-GB" sz="1100"/>
        </a:p>
      </xdr:txBody>
    </xdr:sp>
    <xdr:clientData/>
  </xdr:twoCellAnchor>
  <xdr:twoCellAnchor>
    <xdr:from>
      <xdr:col>14</xdr:col>
      <xdr:colOff>45720</xdr:colOff>
      <xdr:row>0</xdr:row>
      <xdr:rowOff>129540</xdr:rowOff>
    </xdr:from>
    <xdr:to>
      <xdr:col>21</xdr:col>
      <xdr:colOff>480060</xdr:colOff>
      <xdr:row>4</xdr:row>
      <xdr:rowOff>175260</xdr:rowOff>
    </xdr:to>
    <xdr:sp macro="" textlink="">
      <xdr:nvSpPr>
        <xdr:cNvPr id="5" name="TextBox 4">
          <a:extLst>
            <a:ext uri="{FF2B5EF4-FFF2-40B4-BE49-F238E27FC236}">
              <a16:creationId xmlns:a16="http://schemas.microsoft.com/office/drawing/2014/main" id="{A47DB072-7BB9-5631-FCDA-DA377AC4EA31}"/>
            </a:ext>
          </a:extLst>
        </xdr:cNvPr>
        <xdr:cNvSpPr txBox="1"/>
      </xdr:nvSpPr>
      <xdr:spPr>
        <a:xfrm>
          <a:off x="10180320" y="129540"/>
          <a:ext cx="4701540" cy="792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piston position graph shows how piston displacement varies over 720° engine cycle. The piston reaches TDC at 0°, 360° and 720°, and BDC at 180° and 540°. This data is essential for valve-timing analysis, interference checks</a:t>
          </a:r>
          <a:r>
            <a:rPr lang="en-GB" baseline="0"/>
            <a:t> and</a:t>
          </a:r>
          <a:r>
            <a:rPr lang="en-GB"/>
            <a:t> cylinder-volume calculations</a:t>
          </a:r>
          <a:endParaRPr lang="en-GB" sz="1100"/>
        </a:p>
      </xdr:txBody>
    </xdr:sp>
    <xdr:clientData/>
  </xdr:twoCellAnchor>
  <xdr:twoCellAnchor>
    <xdr:from>
      <xdr:col>14</xdr:col>
      <xdr:colOff>30480</xdr:colOff>
      <xdr:row>10</xdr:row>
      <xdr:rowOff>76200</xdr:rowOff>
    </xdr:from>
    <xdr:to>
      <xdr:col>23</xdr:col>
      <xdr:colOff>213360</xdr:colOff>
      <xdr:row>14</xdr:row>
      <xdr:rowOff>121920</xdr:rowOff>
    </xdr:to>
    <xdr:sp macro="" textlink="">
      <xdr:nvSpPr>
        <xdr:cNvPr id="6" name="TextBox 5">
          <a:extLst>
            <a:ext uri="{FF2B5EF4-FFF2-40B4-BE49-F238E27FC236}">
              <a16:creationId xmlns:a16="http://schemas.microsoft.com/office/drawing/2014/main" id="{11A58718-2983-967A-2F3B-6DD826A49628}"/>
            </a:ext>
          </a:extLst>
        </xdr:cNvPr>
        <xdr:cNvSpPr txBox="1"/>
      </xdr:nvSpPr>
      <xdr:spPr>
        <a:xfrm>
          <a:off x="10165080" y="1935480"/>
          <a:ext cx="5669280" cy="792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a:t>The piston-position and acceleration graph shows how the piston reaches maximum acceleration at TDC and BDC. peaks determine rod loading, safe RPM limits, and dynamic piston–valve clearance behaviour, making this graph crucial for reliability and tuning analysis.</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absoluteAnchor>
    <xdr:pos x="0" y="0"/>
    <xdr:ext cx="9288780" cy="6065520"/>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289143" cy="6059714"/>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302338" cy="6076208"/>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oneCellAnchor>
    <xdr:from>
      <xdr:col>22</xdr:col>
      <xdr:colOff>353785</xdr:colOff>
      <xdr:row>5</xdr:row>
      <xdr:rowOff>136072</xdr:rowOff>
    </xdr:from>
    <xdr:ext cx="5400000" cy="2700000"/>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22</xdr:col>
      <xdr:colOff>340177</xdr:colOff>
      <xdr:row>24</xdr:row>
      <xdr:rowOff>-1</xdr:rowOff>
    </xdr:from>
    <xdr:ext cx="5400000" cy="2700000"/>
    <xdr:graphicFrame macro="">
      <xdr:nvGraphicFramePr>
        <xdr:cNvPr id="3" name="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oneCellAnchor>
    <xdr:from>
      <xdr:col>22</xdr:col>
      <xdr:colOff>503464</xdr:colOff>
      <xdr:row>39</xdr:row>
      <xdr:rowOff>122465</xdr:rowOff>
    </xdr:from>
    <xdr:ext cx="5400000" cy="2700000"/>
    <xdr:graphicFrame macro="">
      <xdr:nvGraphicFramePr>
        <xdr:cNvPr id="4" name="Chart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oneCellAnchor>
  <xdr:oneCellAnchor>
    <xdr:from>
      <xdr:col>23</xdr:col>
      <xdr:colOff>81643</xdr:colOff>
      <xdr:row>57</xdr:row>
      <xdr:rowOff>27214</xdr:rowOff>
    </xdr:from>
    <xdr:ext cx="5400000" cy="2700000"/>
    <xdr:graphicFrame macro="">
      <xdr:nvGraphicFramePr>
        <xdr:cNvPr id="5" name="Chart 4">
          <a:extLst>
            <a:ext uri="{FF2B5EF4-FFF2-40B4-BE49-F238E27FC236}">
              <a16:creationId xmlns:a16="http://schemas.microsoft.com/office/drawing/2014/main" id="{00000000-0008-0000-06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oneCellAnchor>
  <xdr:twoCellAnchor>
    <xdr:from>
      <xdr:col>10</xdr:col>
      <xdr:colOff>186765</xdr:colOff>
      <xdr:row>2</xdr:row>
      <xdr:rowOff>134471</xdr:rowOff>
    </xdr:from>
    <xdr:to>
      <xdr:col>18</xdr:col>
      <xdr:colOff>567765</xdr:colOff>
      <xdr:row>8</xdr:row>
      <xdr:rowOff>112059</xdr:rowOff>
    </xdr:to>
    <xdr:sp macro="" textlink="">
      <xdr:nvSpPr>
        <xdr:cNvPr id="6" name="TextBox 5">
          <a:extLst>
            <a:ext uri="{FF2B5EF4-FFF2-40B4-BE49-F238E27FC236}">
              <a16:creationId xmlns:a16="http://schemas.microsoft.com/office/drawing/2014/main" id="{56B29D69-9200-613A-2FD5-E426DB199C48}"/>
            </a:ext>
          </a:extLst>
        </xdr:cNvPr>
        <xdr:cNvSpPr txBox="1"/>
      </xdr:nvSpPr>
      <xdr:spPr>
        <a:xfrm>
          <a:off x="12647706" y="493059"/>
          <a:ext cx="5281706" cy="10533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t>inlet and exhurst valve vs crank angle graph</a:t>
          </a:r>
          <a:r>
            <a:rPr lang="en-GB" sz="1100" baseline="0"/>
            <a:t> </a:t>
          </a:r>
          <a:r>
            <a:rPr lang="en-GB" sz="1100"/>
            <a:t>shows smooth, symmetrical intake and exhaust profiles. </a:t>
          </a:r>
          <a:r>
            <a:rPr lang="en-GB"/>
            <a:t>This data is essential for analysing breathing performance, valve timing, and piston–valve clearance, particularly under high-RPM operation.</a:t>
          </a:r>
        </a:p>
        <a:p>
          <a:endParaRPr lang="en-GB" sz="1100"/>
        </a:p>
      </xdr:txBody>
    </xdr:sp>
    <xdr:clientData/>
  </xdr:twoCellAnchor>
  <xdr:twoCellAnchor>
    <xdr:from>
      <xdr:col>10</xdr:col>
      <xdr:colOff>179294</xdr:colOff>
      <xdr:row>8</xdr:row>
      <xdr:rowOff>156882</xdr:rowOff>
    </xdr:from>
    <xdr:to>
      <xdr:col>19</xdr:col>
      <xdr:colOff>0</xdr:colOff>
      <xdr:row>15</xdr:row>
      <xdr:rowOff>22411</xdr:rowOff>
    </xdr:to>
    <xdr:sp macro="" textlink="">
      <xdr:nvSpPr>
        <xdr:cNvPr id="7" name="TextBox 6">
          <a:extLst>
            <a:ext uri="{FF2B5EF4-FFF2-40B4-BE49-F238E27FC236}">
              <a16:creationId xmlns:a16="http://schemas.microsoft.com/office/drawing/2014/main" id="{73865177-532C-DE3C-7863-68B770EB570E}"/>
            </a:ext>
          </a:extLst>
        </xdr:cNvPr>
        <xdr:cNvSpPr txBox="1"/>
      </xdr:nvSpPr>
      <xdr:spPr>
        <a:xfrm>
          <a:off x="12640235" y="1591235"/>
          <a:ext cx="5334000" cy="11205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a:t>The valve velocity, acceleration, and jerk curves show how quickly the inlet and exhaust valves open and close. Peak velocity and acceleration occur mid-lift, where airflow and valvetrain loading are greatest. Jerk illustrates cam smoothness and potential instability. These behaviours determine float RPM, component stresses, and valve-piston clearance risk during high-speed operation.</a:t>
          </a:r>
        </a:p>
        <a:p>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80</xdr:col>
      <xdr:colOff>304800</xdr:colOff>
      <xdr:row>3</xdr:row>
      <xdr:rowOff>-1</xdr:rowOff>
    </xdr:from>
    <xdr:to>
      <xdr:col>163</xdr:col>
      <xdr:colOff>429344</xdr:colOff>
      <xdr:row>107</xdr:row>
      <xdr:rowOff>159852</xdr:rowOff>
    </xdr:to>
    <xdr:pic>
      <xdr:nvPicPr>
        <xdr:cNvPr id="11" name="Picture 10">
          <a:extLst>
            <a:ext uri="{FF2B5EF4-FFF2-40B4-BE49-F238E27FC236}">
              <a16:creationId xmlns:a16="http://schemas.microsoft.com/office/drawing/2014/main" id="{90F83732-15D5-8327-C359-01AF829B635D}"/>
            </a:ext>
          </a:extLst>
        </xdr:cNvPr>
        <xdr:cNvPicPr>
          <a:picLocks noChangeAspect="1"/>
        </xdr:cNvPicPr>
      </xdr:nvPicPr>
      <xdr:blipFill>
        <a:blip xmlns:r="http://schemas.openxmlformats.org/officeDocument/2006/relationships" r:embed="rId1"/>
        <a:stretch>
          <a:fillRect/>
        </a:stretch>
      </xdr:blipFill>
      <xdr:spPr>
        <a:xfrm>
          <a:off x="49072800" y="609599"/>
          <a:ext cx="50721344" cy="21292653"/>
        </a:xfrm>
        <a:prstGeom prst="rect">
          <a:avLst/>
        </a:prstGeom>
      </xdr:spPr>
    </xdr:pic>
    <xdr:clientData/>
  </xdr:twoCellAnchor>
  <xdr:twoCellAnchor editAs="oneCell">
    <xdr:from>
      <xdr:col>7</xdr:col>
      <xdr:colOff>101600</xdr:colOff>
      <xdr:row>122</xdr:row>
      <xdr:rowOff>108476</xdr:rowOff>
    </xdr:from>
    <xdr:to>
      <xdr:col>80</xdr:col>
      <xdr:colOff>355600</xdr:colOff>
      <xdr:row>239</xdr:row>
      <xdr:rowOff>177244</xdr:rowOff>
    </xdr:to>
    <xdr:pic>
      <xdr:nvPicPr>
        <xdr:cNvPr id="13" name="Picture 12">
          <a:extLst>
            <a:ext uri="{FF2B5EF4-FFF2-40B4-BE49-F238E27FC236}">
              <a16:creationId xmlns:a16="http://schemas.microsoft.com/office/drawing/2014/main" id="{9EFA6B54-1350-138E-F325-02FF6ED34CC3}"/>
            </a:ext>
          </a:extLst>
        </xdr:cNvPr>
        <xdr:cNvPicPr>
          <a:picLocks noChangeAspect="1"/>
        </xdr:cNvPicPr>
      </xdr:nvPicPr>
      <xdr:blipFill>
        <a:blip xmlns:r="http://schemas.openxmlformats.org/officeDocument/2006/relationships" r:embed="rId2"/>
        <a:stretch>
          <a:fillRect/>
        </a:stretch>
      </xdr:blipFill>
      <xdr:spPr>
        <a:xfrm>
          <a:off x="4368800" y="24898876"/>
          <a:ext cx="44754800" cy="23843168"/>
        </a:xfrm>
        <a:prstGeom prst="rect">
          <a:avLst/>
        </a:prstGeom>
      </xdr:spPr>
    </xdr:pic>
    <xdr:clientData/>
  </xdr:twoCellAnchor>
  <xdr:twoCellAnchor editAs="oneCell">
    <xdr:from>
      <xdr:col>86</xdr:col>
      <xdr:colOff>0</xdr:colOff>
      <xdr:row>112</xdr:row>
      <xdr:rowOff>178446</xdr:rowOff>
    </xdr:from>
    <xdr:to>
      <xdr:col>163</xdr:col>
      <xdr:colOff>457200</xdr:colOff>
      <xdr:row>242</xdr:row>
      <xdr:rowOff>164952</xdr:rowOff>
    </xdr:to>
    <xdr:pic>
      <xdr:nvPicPr>
        <xdr:cNvPr id="15" name="Picture 14">
          <a:extLst>
            <a:ext uri="{FF2B5EF4-FFF2-40B4-BE49-F238E27FC236}">
              <a16:creationId xmlns:a16="http://schemas.microsoft.com/office/drawing/2014/main" id="{BF0265FC-567B-8D8D-68CE-F593F619BC47}"/>
            </a:ext>
          </a:extLst>
        </xdr:cNvPr>
        <xdr:cNvPicPr>
          <a:picLocks noChangeAspect="1"/>
        </xdr:cNvPicPr>
      </xdr:nvPicPr>
      <xdr:blipFill>
        <a:blip xmlns:r="http://schemas.openxmlformats.org/officeDocument/2006/relationships" r:embed="rId3"/>
        <a:stretch>
          <a:fillRect/>
        </a:stretch>
      </xdr:blipFill>
      <xdr:spPr>
        <a:xfrm>
          <a:off x="52425600" y="22936846"/>
          <a:ext cx="47396400" cy="26402506"/>
        </a:xfrm>
        <a:prstGeom prst="rect">
          <a:avLst/>
        </a:prstGeom>
      </xdr:spPr>
    </xdr:pic>
    <xdr:clientData/>
  </xdr:twoCellAnchor>
  <xdr:twoCellAnchor editAs="oneCell">
    <xdr:from>
      <xdr:col>7</xdr:col>
      <xdr:colOff>254000</xdr:colOff>
      <xdr:row>0</xdr:row>
      <xdr:rowOff>83670</xdr:rowOff>
    </xdr:from>
    <xdr:to>
      <xdr:col>78</xdr:col>
      <xdr:colOff>355600</xdr:colOff>
      <xdr:row>121</xdr:row>
      <xdr:rowOff>180637</xdr:rowOff>
    </xdr:to>
    <xdr:pic>
      <xdr:nvPicPr>
        <xdr:cNvPr id="17" name="Picture 16">
          <a:extLst>
            <a:ext uri="{FF2B5EF4-FFF2-40B4-BE49-F238E27FC236}">
              <a16:creationId xmlns:a16="http://schemas.microsoft.com/office/drawing/2014/main" id="{94AB79ED-2BDD-D255-1C46-C3E6762B7A60}"/>
            </a:ext>
          </a:extLst>
        </xdr:cNvPr>
        <xdr:cNvPicPr>
          <a:picLocks noChangeAspect="1"/>
        </xdr:cNvPicPr>
      </xdr:nvPicPr>
      <xdr:blipFill>
        <a:blip xmlns:r="http://schemas.openxmlformats.org/officeDocument/2006/relationships" r:embed="rId4"/>
        <a:stretch>
          <a:fillRect/>
        </a:stretch>
      </xdr:blipFill>
      <xdr:spPr>
        <a:xfrm>
          <a:off x="4521200" y="83670"/>
          <a:ext cx="43383200" cy="2468416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3</xdr:col>
      <xdr:colOff>144780</xdr:colOff>
      <xdr:row>2</xdr:row>
      <xdr:rowOff>0</xdr:rowOff>
    </xdr:from>
    <xdr:ext cx="5864820" cy="3840480"/>
    <xdr:graphicFrame macro="">
      <xdr:nvGraphicFramePr>
        <xdr:cNvPr id="2" name="Chart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twoCellAnchor>
    <xdr:from>
      <xdr:col>3</xdr:col>
      <xdr:colOff>175260</xdr:colOff>
      <xdr:row>23</xdr:row>
      <xdr:rowOff>160020</xdr:rowOff>
    </xdr:from>
    <xdr:to>
      <xdr:col>12</xdr:col>
      <xdr:colOff>563880</xdr:colOff>
      <xdr:row>29</xdr:row>
      <xdr:rowOff>15240</xdr:rowOff>
    </xdr:to>
    <xdr:sp macro="" textlink="">
      <xdr:nvSpPr>
        <xdr:cNvPr id="3" name="TextBox 2">
          <a:extLst>
            <a:ext uri="{FF2B5EF4-FFF2-40B4-BE49-F238E27FC236}">
              <a16:creationId xmlns:a16="http://schemas.microsoft.com/office/drawing/2014/main" id="{16B2943F-7F41-23B5-F3A5-8DD610B9731E}"/>
            </a:ext>
          </a:extLst>
        </xdr:cNvPr>
        <xdr:cNvSpPr txBox="1"/>
      </xdr:nvSpPr>
      <xdr:spPr>
        <a:xfrm>
          <a:off x="4701540" y="4366260"/>
          <a:ext cx="5875020" cy="95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graph shows that peak inlet lift occurs at</a:t>
          </a:r>
          <a:r>
            <a:rPr lang="en-GB" sz="1100" baseline="0"/>
            <a:t> a far enough distence from</a:t>
          </a:r>
          <a:r>
            <a:rPr lang="en-GB" sz="1100"/>
            <a:t> TDC,this will maximise airflow during the intake stroke. In contrast, the valve is almost fully closed when the piston is near TDC, providing safe clearance for</a:t>
          </a:r>
          <a:r>
            <a:rPr lang="en-GB" sz="1100" baseline="0"/>
            <a:t> the valve and pistion</a:t>
          </a:r>
          <a:r>
            <a:rPr lang="en-GB" sz="1100"/>
            <a:t> under normal conditions. </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69271</xdr:colOff>
      <xdr:row>20</xdr:row>
      <xdr:rowOff>69274</xdr:rowOff>
    </xdr:from>
    <xdr:to>
      <xdr:col>114</xdr:col>
      <xdr:colOff>297156</xdr:colOff>
      <xdr:row>211</xdr:row>
      <xdr:rowOff>192910</xdr:rowOff>
    </xdr:to>
    <xdr:pic>
      <xdr:nvPicPr>
        <xdr:cNvPr id="4" name="Picture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stretch>
          <a:fillRect/>
        </a:stretch>
      </xdr:blipFill>
      <xdr:spPr>
        <a:xfrm>
          <a:off x="3186544" y="4225638"/>
          <a:ext cx="68184430" cy="39816908"/>
        </a:xfrm>
        <a:prstGeom prst="rect">
          <a:avLst/>
        </a:prstGeom>
        <a:ln>
          <a:prstDash val="solid"/>
        </a:ln>
      </xdr:spPr>
    </xdr:pic>
    <xdr:clientData/>
  </xdr:twoCellAnchor>
  <xdr:twoCellAnchor editAs="oneCell">
    <xdr:from>
      <xdr:col>114</xdr:col>
      <xdr:colOff>254397</xdr:colOff>
      <xdr:row>20</xdr:row>
      <xdr:rowOff>138545</xdr:rowOff>
    </xdr:from>
    <xdr:to>
      <xdr:col>211</xdr:col>
      <xdr:colOff>46569</xdr:colOff>
      <xdr:row>213</xdr:row>
      <xdr:rowOff>0</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stretch>
          <a:fillRect/>
        </a:stretch>
      </xdr:blipFill>
      <xdr:spPr>
        <a:xfrm>
          <a:off x="71328215" y="4294909"/>
          <a:ext cx="60267263" cy="39970364"/>
        </a:xfrm>
        <a:prstGeom prst="rect">
          <a:avLst/>
        </a:prstGeom>
        <a:ln>
          <a:prstDash val="solid"/>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7</xdr:col>
      <xdr:colOff>216370</xdr:colOff>
      <xdr:row>0</xdr:row>
      <xdr:rowOff>131706</xdr:rowOff>
    </xdr:from>
    <xdr:to>
      <xdr:col>16</xdr:col>
      <xdr:colOff>75258</xdr:colOff>
      <xdr:row>6</xdr:row>
      <xdr:rowOff>47040</xdr:rowOff>
    </xdr:to>
    <xdr:sp macro="" textlink="">
      <xdr:nvSpPr>
        <xdr:cNvPr id="4" name="TextBox 3">
          <a:extLst>
            <a:ext uri="{FF2B5EF4-FFF2-40B4-BE49-F238E27FC236}">
              <a16:creationId xmlns:a16="http://schemas.microsoft.com/office/drawing/2014/main" id="{993DB362-E4BC-EC7D-827D-58E300413A15}"/>
            </a:ext>
          </a:extLst>
        </xdr:cNvPr>
        <xdr:cNvSpPr txBox="1"/>
      </xdr:nvSpPr>
      <xdr:spPr>
        <a:xfrm>
          <a:off x="4496740" y="131706"/>
          <a:ext cx="5362222" cy="9877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CF vs crank angle graph shows airflow efficiency rising sharply as the inlet valve opens, peaking around 175° when valve lift and airflow demand are greatest. The rapid decline on either side reflects the closing valve. This behaviour confirms strong mid-lift efficiency typical of the Duratec head and highlights the RPM window where volumetric efficiency is is</a:t>
          </a:r>
          <a:r>
            <a:rPr lang="en-GB" sz="1100" baseline="0"/>
            <a:t> at its most highest.</a:t>
          </a:r>
          <a:endParaRPr lang="en-GB" sz="1100"/>
        </a:p>
      </xdr:txBody>
    </xdr:sp>
    <xdr:clientData/>
  </xdr:twoCellAnchor>
  <xdr:twoCellAnchor>
    <xdr:from>
      <xdr:col>7</xdr:col>
      <xdr:colOff>319852</xdr:colOff>
      <xdr:row>7</xdr:row>
      <xdr:rowOff>131704</xdr:rowOff>
    </xdr:from>
    <xdr:to>
      <xdr:col>15</xdr:col>
      <xdr:colOff>376297</xdr:colOff>
      <xdr:row>12</xdr:row>
      <xdr:rowOff>122296</xdr:rowOff>
    </xdr:to>
    <xdr:sp macro="" textlink="">
      <xdr:nvSpPr>
        <xdr:cNvPr id="5" name="TextBox 4">
          <a:extLst>
            <a:ext uri="{FF2B5EF4-FFF2-40B4-BE49-F238E27FC236}">
              <a16:creationId xmlns:a16="http://schemas.microsoft.com/office/drawing/2014/main" id="{68DF5414-7D69-396B-17CC-9A7358487F22}"/>
            </a:ext>
          </a:extLst>
        </xdr:cNvPr>
        <xdr:cNvSpPr txBox="1"/>
      </xdr:nvSpPr>
      <xdr:spPr>
        <a:xfrm>
          <a:off x="4600222" y="1382889"/>
          <a:ext cx="4948297" cy="8842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CF vs lift graph shows that flow efficiency increases rapidly at low lifts, reaches its most effective range between 3–6 mm, and then plateaus. this indercates that the head has reaches its max flow efficancy and without a modified head will contue</a:t>
          </a:r>
          <a:r>
            <a:rPr lang="en-GB" sz="1100" baseline="0"/>
            <a:t> to along its current gradent.</a:t>
          </a:r>
          <a:endParaRPr lang="en-GB"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112705</xdr:rowOff>
    </xdr:from>
    <xdr:to>
      <xdr:col>13</xdr:col>
      <xdr:colOff>544805</xdr:colOff>
      <xdr:row>33</xdr:row>
      <xdr:rowOff>44302</xdr:rowOff>
    </xdr:to>
    <xdr:pic>
      <xdr:nvPicPr>
        <xdr:cNvPr id="3" name="Picture 2">
          <a:extLst>
            <a:ext uri="{FF2B5EF4-FFF2-40B4-BE49-F238E27FC236}">
              <a16:creationId xmlns:a16="http://schemas.microsoft.com/office/drawing/2014/main" id="{DEE82E2E-B2A6-4DC3-DDD6-BEAE29439647}"/>
            </a:ext>
          </a:extLst>
        </xdr:cNvPr>
        <xdr:cNvPicPr>
          <a:picLocks noChangeAspect="1"/>
        </xdr:cNvPicPr>
      </xdr:nvPicPr>
      <xdr:blipFill>
        <a:blip xmlns:r="http://schemas.openxmlformats.org/officeDocument/2006/relationships" r:embed="rId1"/>
        <a:stretch>
          <a:fillRect/>
        </a:stretch>
      </xdr:blipFill>
      <xdr:spPr>
        <a:xfrm>
          <a:off x="0" y="298775"/>
          <a:ext cx="8492642" cy="5885829"/>
        </a:xfrm>
        <a:prstGeom prst="rect">
          <a:avLst/>
        </a:prstGeom>
      </xdr:spPr>
    </xdr:pic>
    <xdr:clientData/>
  </xdr:twoCellAnchor>
  <xdr:twoCellAnchor editAs="oneCell">
    <xdr:from>
      <xdr:col>13</xdr:col>
      <xdr:colOff>513907</xdr:colOff>
      <xdr:row>1</xdr:row>
      <xdr:rowOff>160887</xdr:rowOff>
    </xdr:from>
    <xdr:to>
      <xdr:col>27</xdr:col>
      <xdr:colOff>191571</xdr:colOff>
      <xdr:row>33</xdr:row>
      <xdr:rowOff>70885</xdr:rowOff>
    </xdr:to>
    <xdr:pic>
      <xdr:nvPicPr>
        <xdr:cNvPr id="5" name="Picture 4">
          <a:extLst>
            <a:ext uri="{FF2B5EF4-FFF2-40B4-BE49-F238E27FC236}">
              <a16:creationId xmlns:a16="http://schemas.microsoft.com/office/drawing/2014/main" id="{3200205B-DE9D-A0F5-8F16-F24D1D7F50E9}"/>
            </a:ext>
          </a:extLst>
        </xdr:cNvPr>
        <xdr:cNvPicPr>
          <a:picLocks noChangeAspect="1"/>
        </xdr:cNvPicPr>
      </xdr:nvPicPr>
      <xdr:blipFill>
        <a:blip xmlns:r="http://schemas.openxmlformats.org/officeDocument/2006/relationships" r:embed="rId2"/>
        <a:stretch>
          <a:fillRect/>
        </a:stretch>
      </xdr:blipFill>
      <xdr:spPr>
        <a:xfrm>
          <a:off x="8461744" y="346957"/>
          <a:ext cx="8236874" cy="586423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3</xdr:col>
      <xdr:colOff>30480</xdr:colOff>
      <xdr:row>8</xdr:row>
      <xdr:rowOff>152400</xdr:rowOff>
    </xdr:from>
    <xdr:to>
      <xdr:col>9</xdr:col>
      <xdr:colOff>449580</xdr:colOff>
      <xdr:row>13</xdr:row>
      <xdr:rowOff>106680</xdr:rowOff>
    </xdr:to>
    <xdr:sp macro="" textlink="">
      <xdr:nvSpPr>
        <xdr:cNvPr id="2" name="TextBox 1">
          <a:extLst>
            <a:ext uri="{FF2B5EF4-FFF2-40B4-BE49-F238E27FC236}">
              <a16:creationId xmlns:a16="http://schemas.microsoft.com/office/drawing/2014/main" id="{5C69A62D-D161-10DC-043D-B76A84DC823A}"/>
            </a:ext>
          </a:extLst>
        </xdr:cNvPr>
        <xdr:cNvSpPr txBox="1"/>
      </xdr:nvSpPr>
      <xdr:spPr>
        <a:xfrm>
          <a:off x="6614160" y="1615440"/>
          <a:ext cx="5661660" cy="8686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RPM is estimated by equating per-cylinder airflow demand Q_cyl = V_cyl * RPM * VE / 3456 to the mean valve flow capacity derived from CF and valve area. This is a first-order approximation that neglects dynamic effects (intake tuning, exhaust scavenging, speed-dependent VE, and multiple intake valves).</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381000</xdr:colOff>
      <xdr:row>13</xdr:row>
      <xdr:rowOff>1</xdr:rowOff>
    </xdr:from>
    <xdr:to>
      <xdr:col>80</xdr:col>
      <xdr:colOff>0</xdr:colOff>
      <xdr:row>352</xdr:row>
      <xdr:rowOff>135731</xdr:rowOff>
    </xdr:to>
    <xdr:pic>
      <xdr:nvPicPr>
        <xdr:cNvPr id="6" name="Picture 5">
          <a:extLst>
            <a:ext uri="{FF2B5EF4-FFF2-40B4-BE49-F238E27FC236}">
              <a16:creationId xmlns:a16="http://schemas.microsoft.com/office/drawing/2014/main" id="{7CBF697C-CEBD-CAF7-830D-8C2BCEEF71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38600" y="1981201"/>
          <a:ext cx="44729400" cy="51799330"/>
        </a:xfrm>
        <a:prstGeom prst="rect">
          <a:avLst/>
        </a:prstGeom>
      </xdr:spPr>
    </xdr:pic>
    <xdr:clientData/>
  </xdr:twoCellAnchor>
  <xdr:twoCellAnchor editAs="oneCell">
    <xdr:from>
      <xdr:col>79</xdr:col>
      <xdr:colOff>457619</xdr:colOff>
      <xdr:row>42</xdr:row>
      <xdr:rowOff>0</xdr:rowOff>
    </xdr:from>
    <xdr:to>
      <xdr:col>159</xdr:col>
      <xdr:colOff>381000</xdr:colOff>
      <xdr:row>324</xdr:row>
      <xdr:rowOff>0</xdr:rowOff>
    </xdr:to>
    <xdr:pic>
      <xdr:nvPicPr>
        <xdr:cNvPr id="8" name="Picture 7">
          <a:extLst>
            <a:ext uri="{FF2B5EF4-FFF2-40B4-BE49-F238E27FC236}">
              <a16:creationId xmlns:a16="http://schemas.microsoft.com/office/drawing/2014/main" id="{42A63240-CA6C-D40A-BCC6-E6E2E292E98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616019" y="6400800"/>
          <a:ext cx="48691381" cy="429768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18585</xdr:colOff>
      <xdr:row>0</xdr:row>
      <xdr:rowOff>0</xdr:rowOff>
    </xdr:from>
    <xdr:to>
      <xdr:col>11</xdr:col>
      <xdr:colOff>591101</xdr:colOff>
      <xdr:row>35</xdr:row>
      <xdr:rowOff>9293</xdr:rowOff>
    </xdr:to>
    <xdr:pic>
      <xdr:nvPicPr>
        <xdr:cNvPr id="3" name="Picture 2">
          <a:extLst>
            <a:ext uri="{FF2B5EF4-FFF2-40B4-BE49-F238E27FC236}">
              <a16:creationId xmlns:a16="http://schemas.microsoft.com/office/drawing/2014/main" id="{1331145A-6FD5-532E-73D5-666693BDF5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585" y="0"/>
          <a:ext cx="7319004" cy="6514171"/>
        </a:xfrm>
        <a:prstGeom prst="rect">
          <a:avLst/>
        </a:prstGeom>
      </xdr:spPr>
    </xdr:pic>
    <xdr:clientData/>
  </xdr:twoCellAnchor>
  <xdr:twoCellAnchor editAs="oneCell">
    <xdr:from>
      <xdr:col>11</xdr:col>
      <xdr:colOff>579160</xdr:colOff>
      <xdr:row>0</xdr:row>
      <xdr:rowOff>0</xdr:rowOff>
    </xdr:from>
    <xdr:to>
      <xdr:col>23</xdr:col>
      <xdr:colOff>587778</xdr:colOff>
      <xdr:row>37</xdr:row>
      <xdr:rowOff>73345</xdr:rowOff>
    </xdr:to>
    <xdr:pic>
      <xdr:nvPicPr>
        <xdr:cNvPr id="5" name="Picture 4">
          <a:extLst>
            <a:ext uri="{FF2B5EF4-FFF2-40B4-BE49-F238E27FC236}">
              <a16:creationId xmlns:a16="http://schemas.microsoft.com/office/drawing/2014/main" id="{ED6F4F1D-581D-D548-CFB1-E48E033683B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25648" y="0"/>
          <a:ext cx="7368423" cy="694993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2" displayName="Table2" ref="AK2:AS9" totalsRowShown="0">
  <autoFilter ref="AK2:AS9" xr:uid="{00000000-0009-0000-0100-000001000000}"/>
  <tableColumns count="9">
    <tableColumn id="1" xr3:uid="{00000000-0010-0000-0000-000001000000}" name="components"/>
    <tableColumn id="2" xr3:uid="{00000000-0010-0000-0000-000002000000}" name="intake cam"/>
    <tableColumn id="3" xr3:uid="{00000000-0010-0000-0000-000003000000}" name="exhust cam"/>
    <tableColumn id="4" xr3:uid="{00000000-0010-0000-0000-000004000000}" name="intake valve"/>
    <tableColumn id="5" xr3:uid="{00000000-0010-0000-0000-000005000000}" name="exhaust valve"/>
    <tableColumn id="6" xr3:uid="{00000000-0010-0000-0000-000006000000}" name="valve springs "/>
    <tableColumn id="7" xr3:uid="{00000000-0010-0000-0000-000007000000}" name="retainers"/>
    <tableColumn id="8" xr3:uid="{00000000-0010-0000-0000-000008000000}" name="colletts"/>
    <tableColumn id="9" xr3:uid="{00000000-0010-0000-0000-000009000000}" name="buckets"/>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3" displayName="Table3" ref="O3:AA45" headerRowCount="0">
  <tableColumns count="13">
    <tableColumn id="1" xr3:uid="{00000000-0010-0000-0100-000001000000}" name="Column1" totalsRowLabel="Total"/>
    <tableColumn id="2" xr3:uid="{00000000-0010-0000-0100-000002000000}" name="Column2"/>
    <tableColumn id="3" xr3:uid="{00000000-0010-0000-0100-000003000000}" name="Column3"/>
    <tableColumn id="4" xr3:uid="{00000000-0010-0000-0100-000004000000}" name="Column4"/>
    <tableColumn id="5" xr3:uid="{00000000-0010-0000-0100-000005000000}" name="Column5"/>
    <tableColumn id="6" xr3:uid="{00000000-0010-0000-0100-000006000000}" name="Column6"/>
    <tableColumn id="7" xr3:uid="{00000000-0010-0000-0100-000007000000}" name="Column7"/>
    <tableColumn id="8" xr3:uid="{00000000-0010-0000-0100-000008000000}" name="Column8"/>
    <tableColumn id="9" xr3:uid="{00000000-0010-0000-0100-000009000000}" name="Column9"/>
    <tableColumn id="10" xr3:uid="{00000000-0010-0000-0100-00000A000000}" name="Column10"/>
    <tableColumn id="11" xr3:uid="{00000000-0010-0000-0100-00000B000000}" name="Column11"/>
    <tableColumn id="12" xr3:uid="{00000000-0010-0000-0100-00000C000000}" name="Column12"/>
    <tableColumn id="13" xr3:uid="{00000000-0010-0000-0100-00000D000000}" name="Column13" totalsRowFunction="count"/>
  </tableColumns>
  <tableStyleInfo name="TableStyleMedium1" showFirstColumn="0" showLastColumn="0" showRowStripes="1" showColumnStripes="1"/>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B7158E6-3DE0-433B-B98D-22A23B8DAE2B}" name="Table5" displayName="Table5" ref="B3:D11" totalsRowShown="0" headerRowBorderDxfId="3" tableBorderDxfId="2">
  <autoFilter ref="B3:D11" xr:uid="{EB7158E6-3DE0-433B-B98D-22A23B8DAE2B}"/>
  <tableColumns count="3">
    <tableColumn id="1" xr3:uid="{E815FC7B-1DB6-4CD9-B2EE-048779010428}" name="Comp Ratio" dataDxfId="1" dataCellStyle="Normal 2"/>
    <tableColumn id="2" xr3:uid="{E29116D5-C588-40AA-9A33-13AA1752FD0B}" name="10.80"/>
    <tableColumn id="3" xr3:uid="{4F805F66-90C9-48FB-B7C7-B100BE67B5C5}" name="Column1" dataDxfId="0" dataCellStyle="Normal 2"/>
  </tableColumns>
  <tableStyleInfo name="TableStyleMedium9"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41689EA-F087-4554-859E-990F16E182DD}" name="Table4" displayName="Table4" ref="A2:C23" headerRowCount="0" totalsRowShown="0">
  <tableColumns count="3">
    <tableColumn id="1" xr3:uid="{A2896CC5-20A9-4610-AB7E-A9522105F11A}" name="Column1"/>
    <tableColumn id="2" xr3:uid="{64D95245-F71F-4DB8-B9DC-C19A0C3864B4}" name="Column2"/>
    <tableColumn id="3" xr3:uid="{2BF82318-F149-4E19-8D7A-B38D6F87C270}" name="Column3"/>
  </tableColumns>
  <tableStyleInfo name="TableStyleMedium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9.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S366"/>
  <sheetViews>
    <sheetView tabSelected="1" topLeftCell="S1" zoomScale="64" zoomScaleNormal="64" workbookViewId="0">
      <selection activeCell="AP15" sqref="AP15"/>
    </sheetView>
  </sheetViews>
  <sheetFormatPr defaultRowHeight="14.4" x14ac:dyDescent="0.3"/>
  <cols>
    <col min="15" max="15" width="28.77734375" customWidth="1"/>
    <col min="22" max="22" width="13.33203125" customWidth="1"/>
    <col min="29" max="29" width="15.88671875" customWidth="1"/>
    <col min="30" max="30" width="14.109375" customWidth="1"/>
    <col min="37" max="37" width="27" customWidth="1"/>
    <col min="38" max="38" width="17.44140625" customWidth="1"/>
    <col min="39" max="39" width="18.109375" customWidth="1"/>
    <col min="40" max="40" width="17.33203125" customWidth="1"/>
    <col min="41" max="41" width="19.109375" customWidth="1"/>
    <col min="42" max="42" width="16.5546875" customWidth="1"/>
    <col min="43" max="43" width="13.44140625" customWidth="1"/>
    <col min="44" max="44" width="12.5546875" customWidth="1"/>
    <col min="45" max="45" width="13.109375" customWidth="1"/>
  </cols>
  <sheetData>
    <row r="1" spans="1:45" x14ac:dyDescent="0.3">
      <c r="AB1" t="s">
        <v>23</v>
      </c>
      <c r="AC1" t="s">
        <v>24</v>
      </c>
      <c r="AD1" t="s">
        <v>25</v>
      </c>
      <c r="AE1" t="s">
        <v>26</v>
      </c>
    </row>
    <row r="2" spans="1:45" x14ac:dyDescent="0.3">
      <c r="A2" t="s">
        <v>27</v>
      </c>
      <c r="D2" t="s">
        <v>28</v>
      </c>
      <c r="AB2">
        <v>27.224</v>
      </c>
      <c r="AC2">
        <v>1.75</v>
      </c>
      <c r="AD2">
        <v>27.224</v>
      </c>
      <c r="AE2">
        <f t="array" ref="AE2:AE9">AD2:AD9/18.57</f>
        <v>1.4660204631125471</v>
      </c>
      <c r="AF2">
        <v>0</v>
      </c>
      <c r="AG2">
        <v>48.777000000000001</v>
      </c>
      <c r="AI2">
        <v>0.01</v>
      </c>
      <c r="AJ2">
        <v>48.777000000000001</v>
      </c>
      <c r="AK2" t="s">
        <v>29</v>
      </c>
      <c r="AL2" t="s">
        <v>30</v>
      </c>
      <c r="AM2" t="s">
        <v>31</v>
      </c>
      <c r="AN2" t="s">
        <v>32</v>
      </c>
      <c r="AO2" t="s">
        <v>33</v>
      </c>
      <c r="AP2" t="s">
        <v>34</v>
      </c>
      <c r="AQ2" t="s">
        <v>35</v>
      </c>
      <c r="AR2" t="s">
        <v>36</v>
      </c>
      <c r="AS2" t="s">
        <v>37</v>
      </c>
    </row>
    <row r="3" spans="1:45" x14ac:dyDescent="0.3">
      <c r="A3" t="s">
        <v>38</v>
      </c>
      <c r="D3" t="s">
        <v>38</v>
      </c>
      <c r="G3" t="s">
        <v>39</v>
      </c>
      <c r="I3" t="s">
        <v>27</v>
      </c>
      <c r="K3" t="s">
        <v>28</v>
      </c>
      <c r="T3" t="s">
        <v>40</v>
      </c>
      <c r="AB3">
        <v>48.777000000000001</v>
      </c>
      <c r="AC3">
        <v>3.5</v>
      </c>
      <c r="AD3">
        <v>48.777000000000001</v>
      </c>
      <c r="AE3">
        <v>2.6266558966074314</v>
      </c>
      <c r="AF3">
        <v>0</v>
      </c>
      <c r="AG3">
        <v>76.010000000000005</v>
      </c>
      <c r="AI3">
        <v>0.01</v>
      </c>
      <c r="AJ3">
        <v>76.010000000000005</v>
      </c>
      <c r="AK3" t="s">
        <v>41</v>
      </c>
      <c r="AL3">
        <v>1600</v>
      </c>
      <c r="AM3">
        <v>1500</v>
      </c>
      <c r="AN3">
        <v>87</v>
      </c>
      <c r="AO3">
        <v>87</v>
      </c>
      <c r="AP3">
        <v>35</v>
      </c>
      <c r="AQ3">
        <v>10</v>
      </c>
      <c r="AR3">
        <v>1.2</v>
      </c>
      <c r="AS3">
        <v>61</v>
      </c>
    </row>
    <row r="4" spans="1:45" x14ac:dyDescent="0.3">
      <c r="A4" t="s">
        <v>42</v>
      </c>
      <c r="B4" t="s">
        <v>43</v>
      </c>
      <c r="D4" t="s">
        <v>42</v>
      </c>
      <c r="E4" t="s">
        <v>43</v>
      </c>
      <c r="I4" t="s">
        <v>44</v>
      </c>
      <c r="K4" t="s">
        <v>44</v>
      </c>
      <c r="P4" t="s">
        <v>45</v>
      </c>
      <c r="R4" t="s">
        <v>46</v>
      </c>
      <c r="T4" t="s">
        <v>47</v>
      </c>
      <c r="V4" t="s">
        <v>48</v>
      </c>
      <c r="X4" t="s">
        <v>49</v>
      </c>
      <c r="Z4" t="s">
        <v>50</v>
      </c>
      <c r="AB4">
        <v>76.010000000000005</v>
      </c>
      <c r="AC4">
        <v>5.25</v>
      </c>
      <c r="AD4">
        <v>76.010000000000005</v>
      </c>
      <c r="AE4">
        <v>4.0931610123855684</v>
      </c>
      <c r="AF4">
        <v>0</v>
      </c>
      <c r="AG4">
        <v>87.066000000000003</v>
      </c>
      <c r="AI4">
        <v>0.01</v>
      </c>
      <c r="AJ4">
        <v>87.066000000000003</v>
      </c>
    </row>
    <row r="5" spans="1:45" x14ac:dyDescent="0.3">
      <c r="B5" t="s">
        <v>51</v>
      </c>
      <c r="E5" t="s">
        <v>51</v>
      </c>
      <c r="I5" t="s">
        <v>52</v>
      </c>
      <c r="K5" t="s">
        <v>52</v>
      </c>
      <c r="O5" t="s">
        <v>53</v>
      </c>
      <c r="P5">
        <v>35</v>
      </c>
      <c r="Q5" t="s">
        <v>6</v>
      </c>
      <c r="R5">
        <v>6.5</v>
      </c>
      <c r="S5" t="s">
        <v>6</v>
      </c>
      <c r="U5" t="s">
        <v>6</v>
      </c>
      <c r="V5">
        <v>18.57</v>
      </c>
      <c r="W5" t="s">
        <v>54</v>
      </c>
      <c r="X5">
        <v>0</v>
      </c>
      <c r="Y5" t="s">
        <v>55</v>
      </c>
      <c r="AA5" t="s">
        <v>6</v>
      </c>
      <c r="AB5">
        <v>87.066000000000003</v>
      </c>
      <c r="AC5">
        <v>7</v>
      </c>
      <c r="AD5">
        <v>87.066000000000003</v>
      </c>
      <c r="AE5">
        <v>4.6885298869143783</v>
      </c>
      <c r="AF5">
        <v>0</v>
      </c>
      <c r="AG5">
        <v>98.122</v>
      </c>
      <c r="AI5">
        <v>0.01</v>
      </c>
      <c r="AJ5">
        <v>98.122</v>
      </c>
      <c r="AK5" t="s">
        <v>56</v>
      </c>
      <c r="AL5" t="s">
        <v>57</v>
      </c>
      <c r="AM5" t="s">
        <v>58</v>
      </c>
    </row>
    <row r="6" spans="1:45" x14ac:dyDescent="0.3">
      <c r="O6" t="s">
        <v>59</v>
      </c>
      <c r="P6">
        <v>30</v>
      </c>
      <c r="Q6" t="s">
        <v>6</v>
      </c>
      <c r="R6">
        <v>6.5</v>
      </c>
      <c r="S6" t="s">
        <v>6</v>
      </c>
      <c r="U6" t="s">
        <v>6</v>
      </c>
      <c r="W6" t="s">
        <v>54</v>
      </c>
      <c r="X6">
        <v>0</v>
      </c>
      <c r="Y6" t="s">
        <v>55</v>
      </c>
      <c r="AA6" t="s">
        <v>6</v>
      </c>
      <c r="AB6">
        <v>98.122</v>
      </c>
      <c r="AC6">
        <v>8.75</v>
      </c>
      <c r="AD6">
        <v>98.122</v>
      </c>
      <c r="AE6">
        <v>5.2838987614431883</v>
      </c>
      <c r="AF6">
        <v>0</v>
      </c>
      <c r="AG6">
        <v>105.032</v>
      </c>
      <c r="AI6">
        <v>0.01</v>
      </c>
      <c r="AJ6">
        <v>105.032</v>
      </c>
      <c r="AK6" t="s">
        <v>60</v>
      </c>
      <c r="AL6" t="s">
        <v>61</v>
      </c>
      <c r="AM6" t="s">
        <v>62</v>
      </c>
    </row>
    <row r="7" spans="1:45" x14ac:dyDescent="0.3">
      <c r="A7">
        <v>1</v>
      </c>
      <c r="B7">
        <v>0.01</v>
      </c>
      <c r="D7">
        <v>1</v>
      </c>
      <c r="E7">
        <v>0</v>
      </c>
      <c r="G7" t="s">
        <v>63</v>
      </c>
      <c r="I7">
        <v>2098</v>
      </c>
      <c r="K7">
        <v>2128</v>
      </c>
      <c r="AB7">
        <v>105.032</v>
      </c>
      <c r="AC7">
        <v>10.5</v>
      </c>
      <c r="AD7">
        <v>105.032</v>
      </c>
      <c r="AE7">
        <v>5.6560043080236939</v>
      </c>
      <c r="AF7">
        <v>0</v>
      </c>
      <c r="AG7">
        <v>107.79600000000001</v>
      </c>
      <c r="AI7">
        <v>0.01</v>
      </c>
      <c r="AJ7">
        <v>107.79600000000001</v>
      </c>
    </row>
    <row r="8" spans="1:45" x14ac:dyDescent="0.3">
      <c r="A8">
        <v>2</v>
      </c>
      <c r="B8">
        <v>0.01</v>
      </c>
      <c r="D8">
        <v>2</v>
      </c>
      <c r="E8">
        <v>0</v>
      </c>
      <c r="G8" t="s">
        <v>64</v>
      </c>
      <c r="I8">
        <v>32</v>
      </c>
      <c r="K8">
        <v>31</v>
      </c>
      <c r="O8" t="s">
        <v>65</v>
      </c>
      <c r="P8">
        <v>0.05</v>
      </c>
      <c r="Q8">
        <v>0.1</v>
      </c>
      <c r="R8">
        <v>0.15</v>
      </c>
      <c r="S8">
        <v>0.2</v>
      </c>
      <c r="T8">
        <v>0.25</v>
      </c>
      <c r="U8">
        <v>0.3</v>
      </c>
      <c r="V8">
        <v>0.35</v>
      </c>
      <c r="W8">
        <v>0.4</v>
      </c>
      <c r="X8">
        <v>0.45</v>
      </c>
      <c r="Y8">
        <v>0.5</v>
      </c>
      <c r="AB8">
        <v>107.79600000000001</v>
      </c>
      <c r="AC8">
        <v>12.25</v>
      </c>
      <c r="AD8">
        <v>107.79600000000001</v>
      </c>
      <c r="AE8">
        <v>5.8048465266558971</v>
      </c>
      <c r="AF8">
        <v>0.01</v>
      </c>
      <c r="AG8">
        <v>109.178</v>
      </c>
      <c r="AI8">
        <v>0.01</v>
      </c>
      <c r="AJ8">
        <v>109.178</v>
      </c>
      <c r="AK8" t="s">
        <v>66</v>
      </c>
      <c r="AL8" t="s">
        <v>67</v>
      </c>
    </row>
    <row r="9" spans="1:45" x14ac:dyDescent="0.3">
      <c r="A9">
        <v>3</v>
      </c>
      <c r="B9">
        <v>0.01</v>
      </c>
      <c r="D9">
        <v>3</v>
      </c>
      <c r="E9">
        <v>0</v>
      </c>
      <c r="G9" t="s">
        <v>68</v>
      </c>
      <c r="I9">
        <v>35</v>
      </c>
      <c r="K9">
        <v>37</v>
      </c>
      <c r="O9" t="s">
        <v>69</v>
      </c>
      <c r="P9">
        <v>1.75</v>
      </c>
      <c r="Q9">
        <v>3.5</v>
      </c>
      <c r="R9">
        <v>5.25</v>
      </c>
      <c r="S9">
        <v>7</v>
      </c>
      <c r="T9">
        <v>8.75</v>
      </c>
      <c r="U9">
        <v>10.5</v>
      </c>
      <c r="V9">
        <v>12.25</v>
      </c>
      <c r="W9">
        <v>14</v>
      </c>
      <c r="X9">
        <v>15.75</v>
      </c>
      <c r="Y9">
        <v>17.5</v>
      </c>
      <c r="AB9">
        <v>109.178</v>
      </c>
      <c r="AC9">
        <v>14</v>
      </c>
      <c r="AD9">
        <v>109.178</v>
      </c>
      <c r="AE9">
        <v>5.8792676359719973</v>
      </c>
      <c r="AF9">
        <v>0.01</v>
      </c>
      <c r="AI9">
        <v>0.01</v>
      </c>
      <c r="AK9" t="s">
        <v>70</v>
      </c>
      <c r="AL9" s="33">
        <v>0.41736111111111113</v>
      </c>
    </row>
    <row r="10" spans="1:45" x14ac:dyDescent="0.3">
      <c r="A10">
        <v>4</v>
      </c>
      <c r="B10">
        <v>0.01</v>
      </c>
      <c r="D10">
        <v>4</v>
      </c>
      <c r="E10">
        <v>0</v>
      </c>
      <c r="G10" t="s">
        <v>71</v>
      </c>
      <c r="I10">
        <v>12</v>
      </c>
      <c r="K10">
        <v>12</v>
      </c>
      <c r="O10" t="s">
        <v>72</v>
      </c>
      <c r="P10">
        <v>1.5</v>
      </c>
      <c r="Q10">
        <v>3</v>
      </c>
      <c r="R10">
        <v>4.5</v>
      </c>
      <c r="S10">
        <v>6</v>
      </c>
      <c r="T10">
        <v>7.5</v>
      </c>
      <c r="U10">
        <v>9</v>
      </c>
      <c r="V10">
        <v>10.5</v>
      </c>
      <c r="W10">
        <v>12</v>
      </c>
      <c r="X10">
        <v>13.5</v>
      </c>
      <c r="Y10">
        <v>15</v>
      </c>
      <c r="AF10">
        <v>0.01</v>
      </c>
      <c r="AI10">
        <v>0.01</v>
      </c>
    </row>
    <row r="11" spans="1:45" x14ac:dyDescent="0.3">
      <c r="A11">
        <v>5</v>
      </c>
      <c r="B11">
        <v>0.02</v>
      </c>
      <c r="D11">
        <v>5</v>
      </c>
      <c r="E11">
        <v>0</v>
      </c>
      <c r="G11" t="s">
        <v>73</v>
      </c>
      <c r="I11">
        <v>33</v>
      </c>
      <c r="K11">
        <v>33</v>
      </c>
      <c r="AC11" t="s">
        <v>24</v>
      </c>
      <c r="AD11" t="s">
        <v>26</v>
      </c>
      <c r="AF11">
        <v>0.01</v>
      </c>
      <c r="AI11">
        <v>0.01</v>
      </c>
    </row>
    <row r="12" spans="1:45" x14ac:dyDescent="0.3">
      <c r="A12">
        <v>6</v>
      </c>
      <c r="B12">
        <v>0.02</v>
      </c>
      <c r="D12">
        <v>6</v>
      </c>
      <c r="E12">
        <v>0</v>
      </c>
      <c r="O12" t="s">
        <v>74</v>
      </c>
      <c r="P12">
        <v>1</v>
      </c>
      <c r="Q12">
        <v>2</v>
      </c>
      <c r="R12">
        <v>3</v>
      </c>
      <c r="S12">
        <v>4</v>
      </c>
      <c r="T12">
        <v>5</v>
      </c>
      <c r="U12">
        <v>6</v>
      </c>
      <c r="AC12">
        <v>1.75</v>
      </c>
      <c r="AD12">
        <v>1.4660204631125471</v>
      </c>
      <c r="AF12">
        <v>0.01</v>
      </c>
      <c r="AI12">
        <v>0.01</v>
      </c>
    </row>
    <row r="13" spans="1:45" x14ac:dyDescent="0.3">
      <c r="A13">
        <v>7</v>
      </c>
      <c r="B13">
        <v>0.02</v>
      </c>
      <c r="D13">
        <v>7</v>
      </c>
      <c r="E13">
        <v>0.01</v>
      </c>
      <c r="O13" t="s">
        <v>75</v>
      </c>
      <c r="P13">
        <v>16.5</v>
      </c>
      <c r="Q13">
        <v>33.200000000000003</v>
      </c>
      <c r="R13">
        <v>69.7</v>
      </c>
      <c r="S13">
        <v>138.19999999999999</v>
      </c>
      <c r="T13">
        <v>207.8</v>
      </c>
      <c r="U13">
        <v>279.5</v>
      </c>
      <c r="AC13">
        <v>3.5</v>
      </c>
      <c r="AD13">
        <v>2.6266558966074309</v>
      </c>
      <c r="AF13">
        <v>0.01</v>
      </c>
      <c r="AI13">
        <v>0.01</v>
      </c>
    </row>
    <row r="14" spans="1:45" x14ac:dyDescent="0.3">
      <c r="A14">
        <v>8</v>
      </c>
      <c r="B14">
        <v>0.02</v>
      </c>
      <c r="D14">
        <v>8</v>
      </c>
      <c r="E14">
        <v>0.01</v>
      </c>
      <c r="O14" t="s">
        <v>76</v>
      </c>
      <c r="P14">
        <v>19.5</v>
      </c>
      <c r="Q14">
        <v>37.1</v>
      </c>
      <c r="R14">
        <v>75</v>
      </c>
      <c r="S14">
        <v>148.5</v>
      </c>
      <c r="T14">
        <v>219.6</v>
      </c>
      <c r="U14">
        <v>284.60000000000002</v>
      </c>
      <c r="AC14">
        <v>5.25</v>
      </c>
      <c r="AD14">
        <v>4.0931610123855684</v>
      </c>
      <c r="AF14">
        <v>0.01</v>
      </c>
      <c r="AI14">
        <v>0.01</v>
      </c>
    </row>
    <row r="15" spans="1:45" x14ac:dyDescent="0.3">
      <c r="A15">
        <v>9</v>
      </c>
      <c r="B15">
        <v>0.02</v>
      </c>
      <c r="D15">
        <v>9</v>
      </c>
      <c r="E15">
        <v>0.01</v>
      </c>
      <c r="AC15">
        <v>7</v>
      </c>
      <c r="AD15">
        <v>4.6885298869143783</v>
      </c>
      <c r="AF15">
        <v>0.01</v>
      </c>
      <c r="AI15">
        <v>0.01</v>
      </c>
    </row>
    <row r="16" spans="1:45" x14ac:dyDescent="0.3">
      <c r="A16">
        <v>10</v>
      </c>
      <c r="B16">
        <v>0.02</v>
      </c>
      <c r="D16">
        <v>10</v>
      </c>
      <c r="E16">
        <v>0.01</v>
      </c>
      <c r="T16" t="s">
        <v>77</v>
      </c>
      <c r="AC16">
        <v>8.75</v>
      </c>
      <c r="AD16">
        <v>5.2838987614431883</v>
      </c>
      <c r="AF16">
        <v>0.01</v>
      </c>
      <c r="AI16">
        <v>0.01</v>
      </c>
    </row>
    <row r="17" spans="1:35" x14ac:dyDescent="0.3">
      <c r="A17">
        <v>11</v>
      </c>
      <c r="B17">
        <v>0.03</v>
      </c>
      <c r="D17">
        <v>11</v>
      </c>
      <c r="E17">
        <v>0.01</v>
      </c>
      <c r="O17" t="s">
        <v>78</v>
      </c>
      <c r="P17">
        <v>1</v>
      </c>
      <c r="Q17">
        <v>2</v>
      </c>
      <c r="R17">
        <v>3</v>
      </c>
      <c r="S17">
        <v>4</v>
      </c>
      <c r="T17">
        <v>5</v>
      </c>
      <c r="U17">
        <v>6</v>
      </c>
      <c r="V17">
        <v>7</v>
      </c>
      <c r="W17">
        <v>8</v>
      </c>
      <c r="X17">
        <v>9</v>
      </c>
      <c r="Y17">
        <v>10</v>
      </c>
      <c r="Z17">
        <v>11</v>
      </c>
      <c r="AC17">
        <v>10.5</v>
      </c>
      <c r="AD17">
        <v>5.6560043080236939</v>
      </c>
      <c r="AF17">
        <v>0.01</v>
      </c>
      <c r="AI17">
        <v>0.01</v>
      </c>
    </row>
    <row r="18" spans="1:35" x14ac:dyDescent="0.3">
      <c r="A18">
        <v>12</v>
      </c>
      <c r="B18">
        <v>0.03</v>
      </c>
      <c r="D18">
        <v>12</v>
      </c>
      <c r="E18">
        <v>0.01</v>
      </c>
      <c r="O18" t="s">
        <v>79</v>
      </c>
      <c r="P18">
        <v>25</v>
      </c>
      <c r="Q18">
        <v>25</v>
      </c>
      <c r="R18">
        <v>25</v>
      </c>
      <c r="S18">
        <v>25</v>
      </c>
      <c r="T18">
        <v>25</v>
      </c>
      <c r="U18">
        <v>25</v>
      </c>
      <c r="V18">
        <v>25</v>
      </c>
      <c r="W18">
        <v>25</v>
      </c>
      <c r="X18">
        <v>25</v>
      </c>
      <c r="Y18">
        <v>25</v>
      </c>
      <c r="AC18">
        <v>12.25</v>
      </c>
      <c r="AD18">
        <v>5.8048465266558971</v>
      </c>
      <c r="AF18">
        <v>0</v>
      </c>
      <c r="AI18">
        <v>0.01</v>
      </c>
    </row>
    <row r="19" spans="1:35" x14ac:dyDescent="0.3">
      <c r="A19">
        <v>13</v>
      </c>
      <c r="B19">
        <v>0.03</v>
      </c>
      <c r="D19">
        <v>13</v>
      </c>
      <c r="E19">
        <v>0.01</v>
      </c>
      <c r="O19" t="s">
        <v>80</v>
      </c>
      <c r="P19">
        <v>1.75</v>
      </c>
      <c r="Q19">
        <v>3.5</v>
      </c>
      <c r="R19">
        <v>5.25</v>
      </c>
      <c r="S19">
        <v>7</v>
      </c>
      <c r="T19">
        <v>8.75</v>
      </c>
      <c r="U19">
        <v>10.5</v>
      </c>
      <c r="V19">
        <v>12.25</v>
      </c>
      <c r="W19">
        <v>13.55</v>
      </c>
      <c r="X19">
        <v>15.75</v>
      </c>
      <c r="Y19">
        <v>17.5</v>
      </c>
      <c r="AC19">
        <v>14</v>
      </c>
      <c r="AD19">
        <v>5.8792676359719973</v>
      </c>
      <c r="AF19">
        <v>0</v>
      </c>
      <c r="AI19">
        <v>0.01</v>
      </c>
    </row>
    <row r="20" spans="1:35" x14ac:dyDescent="0.3">
      <c r="A20">
        <v>14</v>
      </c>
      <c r="B20">
        <v>0.03</v>
      </c>
      <c r="D20">
        <v>14</v>
      </c>
      <c r="E20">
        <v>0.01</v>
      </c>
      <c r="O20" t="s">
        <v>81</v>
      </c>
      <c r="P20">
        <v>2</v>
      </c>
      <c r="Q20">
        <v>3</v>
      </c>
      <c r="R20">
        <v>4</v>
      </c>
      <c r="S20">
        <v>4</v>
      </c>
      <c r="T20">
        <v>4</v>
      </c>
      <c r="U20">
        <v>4</v>
      </c>
      <c r="V20">
        <v>4</v>
      </c>
      <c r="W20">
        <v>4</v>
      </c>
      <c r="AF20">
        <v>0</v>
      </c>
      <c r="AI20">
        <v>0.01</v>
      </c>
    </row>
    <row r="21" spans="1:35" x14ac:dyDescent="0.3">
      <c r="A21">
        <v>15</v>
      </c>
      <c r="B21">
        <v>0.03</v>
      </c>
      <c r="D21">
        <v>15</v>
      </c>
      <c r="E21">
        <v>0.01</v>
      </c>
      <c r="O21" t="s">
        <v>82</v>
      </c>
      <c r="P21">
        <v>82</v>
      </c>
      <c r="Q21">
        <v>71</v>
      </c>
      <c r="R21">
        <v>55</v>
      </c>
      <c r="S21">
        <v>63</v>
      </c>
      <c r="T21">
        <v>71</v>
      </c>
      <c r="U21">
        <v>76</v>
      </c>
      <c r="V21">
        <v>78</v>
      </c>
      <c r="W21">
        <v>79</v>
      </c>
      <c r="AF21">
        <v>0</v>
      </c>
      <c r="AI21">
        <v>0.01</v>
      </c>
    </row>
    <row r="22" spans="1:35" x14ac:dyDescent="0.3">
      <c r="A22">
        <v>16</v>
      </c>
      <c r="B22">
        <v>0.03</v>
      </c>
      <c r="D22">
        <v>16</v>
      </c>
      <c r="E22">
        <v>0.01</v>
      </c>
      <c r="O22" t="s">
        <v>83</v>
      </c>
      <c r="P22">
        <v>0.82</v>
      </c>
      <c r="Q22">
        <v>0.71</v>
      </c>
      <c r="R22">
        <v>0.55000000000000004</v>
      </c>
      <c r="S22">
        <v>0.63</v>
      </c>
      <c r="T22">
        <v>0.71</v>
      </c>
      <c r="U22">
        <v>0.76</v>
      </c>
      <c r="V22">
        <v>0.78</v>
      </c>
      <c r="W22">
        <v>0.79</v>
      </c>
      <c r="AF22">
        <v>0</v>
      </c>
      <c r="AI22">
        <v>0.01</v>
      </c>
    </row>
    <row r="23" spans="1:35" x14ac:dyDescent="0.3">
      <c r="A23">
        <v>17</v>
      </c>
      <c r="B23">
        <v>0.04</v>
      </c>
      <c r="D23">
        <v>17</v>
      </c>
      <c r="E23">
        <v>0</v>
      </c>
      <c r="O23" t="s">
        <v>84</v>
      </c>
      <c r="P23">
        <v>27.274000000000001</v>
      </c>
      <c r="Q23">
        <v>48.777000000000001</v>
      </c>
      <c r="R23">
        <v>76.010000000000005</v>
      </c>
      <c r="S23">
        <v>87.066000000000003</v>
      </c>
      <c r="T23">
        <v>98.122</v>
      </c>
      <c r="U23">
        <v>105.032</v>
      </c>
      <c r="V23">
        <v>107.79600000000001</v>
      </c>
      <c r="W23">
        <v>109.178</v>
      </c>
      <c r="AF23">
        <v>0</v>
      </c>
      <c r="AI23">
        <v>0.01</v>
      </c>
    </row>
    <row r="24" spans="1:35" x14ac:dyDescent="0.3">
      <c r="A24">
        <v>18</v>
      </c>
      <c r="B24">
        <v>0.04</v>
      </c>
      <c r="D24">
        <v>18</v>
      </c>
      <c r="E24">
        <v>0</v>
      </c>
      <c r="O24" t="s">
        <v>85</v>
      </c>
      <c r="P24">
        <v>0</v>
      </c>
      <c r="Q24">
        <v>0</v>
      </c>
      <c r="R24">
        <v>0</v>
      </c>
      <c r="S24">
        <v>0</v>
      </c>
      <c r="T24">
        <v>0</v>
      </c>
      <c r="U24">
        <v>0</v>
      </c>
      <c r="V24">
        <v>0</v>
      </c>
      <c r="W24">
        <v>0</v>
      </c>
      <c r="X24">
        <v>0</v>
      </c>
      <c r="Y24">
        <v>0</v>
      </c>
      <c r="Z24">
        <v>0</v>
      </c>
      <c r="AF24">
        <v>0</v>
      </c>
      <c r="AI24">
        <v>0.01</v>
      </c>
    </row>
    <row r="25" spans="1:35" x14ac:dyDescent="0.3">
      <c r="A25">
        <v>19</v>
      </c>
      <c r="B25">
        <v>0.04</v>
      </c>
      <c r="D25">
        <v>19</v>
      </c>
      <c r="E25">
        <v>0</v>
      </c>
      <c r="O25" t="s">
        <v>86</v>
      </c>
      <c r="P25">
        <v>27.224</v>
      </c>
      <c r="Q25">
        <v>48.777000000000001</v>
      </c>
      <c r="R25">
        <v>76.010000000000005</v>
      </c>
      <c r="S25">
        <v>87.066000000000003</v>
      </c>
      <c r="T25">
        <v>98.122</v>
      </c>
      <c r="U25">
        <v>105.032</v>
      </c>
      <c r="V25">
        <v>107.79600000000001</v>
      </c>
      <c r="W25">
        <v>109.178</v>
      </c>
      <c r="AF25">
        <v>0</v>
      </c>
      <c r="AI25">
        <v>0.01</v>
      </c>
    </row>
    <row r="26" spans="1:35" x14ac:dyDescent="0.3">
      <c r="A26">
        <v>20</v>
      </c>
      <c r="B26">
        <v>0.04</v>
      </c>
      <c r="D26">
        <v>20</v>
      </c>
      <c r="E26">
        <v>0</v>
      </c>
      <c r="O26" t="s">
        <v>87</v>
      </c>
      <c r="P26">
        <v>1.46</v>
      </c>
      <c r="AF26">
        <v>0</v>
      </c>
      <c r="AI26">
        <v>0.01</v>
      </c>
    </row>
    <row r="27" spans="1:35" x14ac:dyDescent="0.3">
      <c r="A27">
        <v>21</v>
      </c>
      <c r="B27">
        <v>0.04</v>
      </c>
      <c r="D27">
        <v>21</v>
      </c>
      <c r="E27">
        <v>0</v>
      </c>
      <c r="Q27" t="s">
        <v>88</v>
      </c>
      <c r="S27" t="s">
        <v>89</v>
      </c>
      <c r="W27" t="s">
        <v>90</v>
      </c>
      <c r="Y27" t="s">
        <v>89</v>
      </c>
      <c r="AF27">
        <v>0</v>
      </c>
      <c r="AI27">
        <v>0.01</v>
      </c>
    </row>
    <row r="28" spans="1:35" x14ac:dyDescent="0.3">
      <c r="A28">
        <v>22</v>
      </c>
      <c r="B28">
        <v>0.04</v>
      </c>
      <c r="D28">
        <v>22</v>
      </c>
      <c r="E28">
        <v>0</v>
      </c>
      <c r="AF28">
        <v>0</v>
      </c>
      <c r="AI28">
        <v>0.01</v>
      </c>
    </row>
    <row r="29" spans="1:35" x14ac:dyDescent="0.3">
      <c r="A29">
        <v>23</v>
      </c>
      <c r="B29">
        <v>0.05</v>
      </c>
      <c r="D29">
        <v>23</v>
      </c>
      <c r="E29">
        <v>0</v>
      </c>
      <c r="T29" t="s">
        <v>91</v>
      </c>
      <c r="AF29">
        <v>0</v>
      </c>
      <c r="AI29">
        <v>0.01</v>
      </c>
    </row>
    <row r="30" spans="1:35" x14ac:dyDescent="0.3">
      <c r="A30">
        <v>24</v>
      </c>
      <c r="B30">
        <v>0.05</v>
      </c>
      <c r="D30">
        <v>24</v>
      </c>
      <c r="E30">
        <v>0</v>
      </c>
      <c r="O30" t="s">
        <v>78</v>
      </c>
      <c r="P30">
        <v>1</v>
      </c>
      <c r="Q30">
        <v>2</v>
      </c>
      <c r="R30">
        <v>3</v>
      </c>
      <c r="S30">
        <v>4</v>
      </c>
      <c r="T30">
        <v>5</v>
      </c>
      <c r="U30">
        <v>6</v>
      </c>
      <c r="V30">
        <v>7</v>
      </c>
      <c r="W30">
        <v>8</v>
      </c>
      <c r="X30">
        <v>9</v>
      </c>
      <c r="Y30">
        <v>10</v>
      </c>
      <c r="Z30">
        <v>11</v>
      </c>
      <c r="AF30">
        <v>0</v>
      </c>
      <c r="AI30">
        <v>0.01</v>
      </c>
    </row>
    <row r="31" spans="1:35" x14ac:dyDescent="0.3">
      <c r="A31">
        <v>25</v>
      </c>
      <c r="B31">
        <v>0.05</v>
      </c>
      <c r="D31">
        <v>25</v>
      </c>
      <c r="E31">
        <v>0</v>
      </c>
      <c r="O31" t="s">
        <v>79</v>
      </c>
      <c r="P31">
        <v>25</v>
      </c>
      <c r="Q31">
        <v>25</v>
      </c>
      <c r="R31">
        <v>25</v>
      </c>
      <c r="S31">
        <v>25</v>
      </c>
      <c r="T31">
        <v>25</v>
      </c>
      <c r="U31">
        <v>25</v>
      </c>
      <c r="V31">
        <v>25</v>
      </c>
      <c r="W31">
        <v>25</v>
      </c>
      <c r="X31">
        <v>25</v>
      </c>
      <c r="Y31">
        <v>25</v>
      </c>
      <c r="Z31">
        <v>25</v>
      </c>
      <c r="AF31">
        <v>0</v>
      </c>
      <c r="AI31">
        <v>0.01</v>
      </c>
    </row>
    <row r="32" spans="1:35" x14ac:dyDescent="0.3">
      <c r="A32">
        <v>26</v>
      </c>
      <c r="B32">
        <v>0.05</v>
      </c>
      <c r="D32">
        <v>26</v>
      </c>
      <c r="E32">
        <v>0</v>
      </c>
      <c r="O32" t="s">
        <v>80</v>
      </c>
      <c r="P32">
        <v>1.5</v>
      </c>
      <c r="Q32">
        <v>3</v>
      </c>
      <c r="R32">
        <v>4.5</v>
      </c>
      <c r="S32">
        <v>6</v>
      </c>
      <c r="T32">
        <v>7.5</v>
      </c>
      <c r="U32">
        <v>9</v>
      </c>
      <c r="V32">
        <v>10.5</v>
      </c>
      <c r="W32">
        <v>12</v>
      </c>
      <c r="X32">
        <v>13.5</v>
      </c>
      <c r="Y32">
        <v>15</v>
      </c>
      <c r="AF32">
        <v>0</v>
      </c>
      <c r="AI32">
        <v>0.01</v>
      </c>
    </row>
    <row r="33" spans="1:35" x14ac:dyDescent="0.3">
      <c r="A33">
        <v>27</v>
      </c>
      <c r="B33">
        <v>0.05</v>
      </c>
      <c r="D33">
        <v>27</v>
      </c>
      <c r="E33">
        <v>0</v>
      </c>
      <c r="O33" t="s">
        <v>81</v>
      </c>
      <c r="P33">
        <v>1</v>
      </c>
      <c r="Q33">
        <v>3</v>
      </c>
      <c r="R33">
        <v>3</v>
      </c>
      <c r="S33">
        <v>3</v>
      </c>
      <c r="T33">
        <v>3</v>
      </c>
      <c r="U33">
        <v>3</v>
      </c>
      <c r="V33">
        <v>3</v>
      </c>
      <c r="W33">
        <v>4</v>
      </c>
      <c r="X33">
        <v>4</v>
      </c>
      <c r="Y33">
        <v>4</v>
      </c>
      <c r="AF33">
        <v>0</v>
      </c>
      <c r="AI33">
        <v>0.01</v>
      </c>
    </row>
    <row r="34" spans="1:35" x14ac:dyDescent="0.3">
      <c r="A34">
        <v>28</v>
      </c>
      <c r="B34">
        <v>0.05</v>
      </c>
      <c r="D34">
        <v>28</v>
      </c>
      <c r="E34">
        <v>0</v>
      </c>
      <c r="O34" t="s">
        <v>82</v>
      </c>
      <c r="P34">
        <v>95</v>
      </c>
      <c r="Q34">
        <v>58</v>
      </c>
      <c r="R34">
        <v>69</v>
      </c>
      <c r="S34">
        <v>86</v>
      </c>
      <c r="T34">
        <v>92</v>
      </c>
      <c r="U34">
        <v>96</v>
      </c>
      <c r="V34">
        <v>98</v>
      </c>
      <c r="W34">
        <v>51</v>
      </c>
      <c r="X34">
        <v>52</v>
      </c>
      <c r="Y34">
        <v>52</v>
      </c>
      <c r="AF34">
        <v>0</v>
      </c>
      <c r="AI34">
        <v>0.01</v>
      </c>
    </row>
    <row r="35" spans="1:35" x14ac:dyDescent="0.3">
      <c r="A35">
        <v>29</v>
      </c>
      <c r="B35">
        <v>0.06</v>
      </c>
      <c r="D35">
        <v>29</v>
      </c>
      <c r="E35">
        <v>0</v>
      </c>
      <c r="O35" t="s">
        <v>83</v>
      </c>
      <c r="P35">
        <v>0.95</v>
      </c>
      <c r="Q35">
        <v>0.57999999999999996</v>
      </c>
      <c r="R35">
        <v>0.69</v>
      </c>
      <c r="S35">
        <v>0.86</v>
      </c>
      <c r="T35">
        <v>0.92</v>
      </c>
      <c r="U35">
        <v>0.96</v>
      </c>
      <c r="V35">
        <v>0.98</v>
      </c>
      <c r="W35">
        <v>0.51</v>
      </c>
      <c r="X35">
        <v>0.52</v>
      </c>
      <c r="Y35">
        <v>0.52</v>
      </c>
      <c r="AF35">
        <v>0</v>
      </c>
      <c r="AI35">
        <v>0.02</v>
      </c>
    </row>
    <row r="36" spans="1:35" x14ac:dyDescent="0.3">
      <c r="A36">
        <v>30</v>
      </c>
      <c r="B36">
        <v>0.06</v>
      </c>
      <c r="D36">
        <v>30</v>
      </c>
      <c r="E36">
        <v>0</v>
      </c>
      <c r="O36" t="s">
        <v>92</v>
      </c>
      <c r="P36">
        <v>18.524999999999999</v>
      </c>
      <c r="Q36">
        <v>43.5</v>
      </c>
      <c r="R36">
        <v>51.75</v>
      </c>
      <c r="S36">
        <v>64.5</v>
      </c>
      <c r="T36">
        <v>69</v>
      </c>
      <c r="U36">
        <v>72</v>
      </c>
      <c r="V36">
        <v>73.5</v>
      </c>
      <c r="W36">
        <v>75.734999999999999</v>
      </c>
      <c r="X36">
        <v>77.22</v>
      </c>
      <c r="Y36">
        <v>77.22</v>
      </c>
      <c r="AF36">
        <v>0</v>
      </c>
      <c r="AI36">
        <v>0.03</v>
      </c>
    </row>
    <row r="37" spans="1:35" x14ac:dyDescent="0.3">
      <c r="A37">
        <v>31</v>
      </c>
      <c r="B37">
        <v>0.06</v>
      </c>
      <c r="D37">
        <v>31</v>
      </c>
      <c r="E37">
        <v>0</v>
      </c>
      <c r="O37" t="s">
        <v>85</v>
      </c>
      <c r="P37">
        <v>0</v>
      </c>
      <c r="Q37">
        <v>0</v>
      </c>
      <c r="R37">
        <v>0</v>
      </c>
      <c r="S37">
        <v>0</v>
      </c>
      <c r="T37">
        <v>0</v>
      </c>
      <c r="U37">
        <v>0</v>
      </c>
      <c r="V37">
        <v>0</v>
      </c>
      <c r="W37">
        <v>0</v>
      </c>
      <c r="X37">
        <v>0</v>
      </c>
      <c r="Y37">
        <v>0</v>
      </c>
      <c r="Z37">
        <v>0</v>
      </c>
      <c r="AF37">
        <v>0</v>
      </c>
      <c r="AI37">
        <v>0.04</v>
      </c>
    </row>
    <row r="38" spans="1:35" x14ac:dyDescent="0.3">
      <c r="A38">
        <v>32</v>
      </c>
      <c r="B38">
        <v>0.06</v>
      </c>
      <c r="D38">
        <v>32</v>
      </c>
      <c r="E38">
        <v>0</v>
      </c>
      <c r="O38" t="s">
        <v>86</v>
      </c>
      <c r="P38">
        <v>18.524999999999999</v>
      </c>
      <c r="Q38">
        <v>43.5</v>
      </c>
      <c r="R38">
        <v>51.75</v>
      </c>
      <c r="S38">
        <v>64.5</v>
      </c>
      <c r="T38">
        <v>69</v>
      </c>
      <c r="U38">
        <v>72</v>
      </c>
      <c r="V38">
        <v>73.5</v>
      </c>
      <c r="W38">
        <v>75.734999999999999</v>
      </c>
      <c r="X38">
        <v>77.22</v>
      </c>
      <c r="Y38">
        <v>77.22</v>
      </c>
      <c r="AF38">
        <v>0</v>
      </c>
      <c r="AI38">
        <v>0.05</v>
      </c>
    </row>
    <row r="39" spans="1:35" x14ac:dyDescent="0.3">
      <c r="A39">
        <v>33</v>
      </c>
      <c r="B39">
        <v>0.06</v>
      </c>
      <c r="D39">
        <v>33</v>
      </c>
      <c r="E39">
        <v>0</v>
      </c>
      <c r="O39" t="s">
        <v>87</v>
      </c>
      <c r="AF39">
        <v>0</v>
      </c>
      <c r="AI39">
        <v>7.0000000000000007E-2</v>
      </c>
    </row>
    <row r="40" spans="1:35" x14ac:dyDescent="0.3">
      <c r="A40">
        <v>34</v>
      </c>
      <c r="B40">
        <v>0.06</v>
      </c>
      <c r="D40">
        <v>34</v>
      </c>
      <c r="E40">
        <v>0</v>
      </c>
      <c r="Q40" t="s">
        <v>88</v>
      </c>
      <c r="S40" t="s">
        <v>89</v>
      </c>
      <c r="W40" t="s">
        <v>90</v>
      </c>
      <c r="Y40" t="s">
        <v>89</v>
      </c>
      <c r="AF40">
        <v>0</v>
      </c>
      <c r="AI40">
        <v>0.09</v>
      </c>
    </row>
    <row r="41" spans="1:35" x14ac:dyDescent="0.3">
      <c r="A41">
        <v>35</v>
      </c>
      <c r="B41">
        <v>7.0000000000000007E-2</v>
      </c>
      <c r="D41">
        <v>35</v>
      </c>
      <c r="E41">
        <v>0</v>
      </c>
      <c r="AF41">
        <v>0</v>
      </c>
      <c r="AI41">
        <v>0.1</v>
      </c>
    </row>
    <row r="42" spans="1:35" x14ac:dyDescent="0.3">
      <c r="A42">
        <v>36</v>
      </c>
      <c r="B42">
        <v>7.0000000000000007E-2</v>
      </c>
      <c r="D42">
        <v>36</v>
      </c>
      <c r="E42">
        <v>0</v>
      </c>
      <c r="Q42" t="s">
        <v>93</v>
      </c>
      <c r="V42" t="s">
        <v>94</v>
      </c>
      <c r="AF42">
        <v>0</v>
      </c>
      <c r="AI42">
        <v>0.12</v>
      </c>
    </row>
    <row r="43" spans="1:35" x14ac:dyDescent="0.3">
      <c r="A43">
        <v>37</v>
      </c>
      <c r="B43">
        <v>7.0000000000000007E-2</v>
      </c>
      <c r="D43">
        <v>37</v>
      </c>
      <c r="E43">
        <v>0</v>
      </c>
      <c r="Q43" t="s">
        <v>95</v>
      </c>
      <c r="V43" t="s">
        <v>96</v>
      </c>
      <c r="X43" t="s">
        <v>97</v>
      </c>
      <c r="AF43">
        <v>0</v>
      </c>
      <c r="AI43">
        <v>0.14000000000000001</v>
      </c>
    </row>
    <row r="44" spans="1:35" x14ac:dyDescent="0.3">
      <c r="A44">
        <v>38</v>
      </c>
      <c r="B44">
        <v>7.0000000000000007E-2</v>
      </c>
      <c r="D44">
        <v>38</v>
      </c>
      <c r="E44">
        <v>0</v>
      </c>
      <c r="Q44" t="s">
        <v>98</v>
      </c>
      <c r="V44" t="s">
        <v>99</v>
      </c>
      <c r="AA44" t="s">
        <v>100</v>
      </c>
      <c r="AF44">
        <v>0</v>
      </c>
      <c r="AI44">
        <v>0.15</v>
      </c>
    </row>
    <row r="45" spans="1:35" x14ac:dyDescent="0.3">
      <c r="A45">
        <v>39</v>
      </c>
      <c r="B45">
        <v>7.0000000000000007E-2</v>
      </c>
      <c r="D45">
        <v>39</v>
      </c>
      <c r="E45">
        <v>0</v>
      </c>
      <c r="AF45">
        <v>0</v>
      </c>
      <c r="AI45">
        <v>0.17</v>
      </c>
    </row>
    <row r="46" spans="1:35" x14ac:dyDescent="0.3">
      <c r="A46">
        <v>40</v>
      </c>
      <c r="B46">
        <v>7.0000000000000007E-2</v>
      </c>
      <c r="D46">
        <v>40</v>
      </c>
      <c r="E46">
        <v>0</v>
      </c>
      <c r="AF46">
        <v>0</v>
      </c>
      <c r="AI46">
        <v>0.19</v>
      </c>
    </row>
    <row r="47" spans="1:35" x14ac:dyDescent="0.3">
      <c r="A47">
        <v>41</v>
      </c>
      <c r="B47">
        <v>0.08</v>
      </c>
      <c r="D47">
        <v>41</v>
      </c>
      <c r="E47">
        <v>0</v>
      </c>
      <c r="AF47">
        <v>0</v>
      </c>
      <c r="AI47">
        <v>0.2</v>
      </c>
    </row>
    <row r="48" spans="1:35" x14ac:dyDescent="0.3">
      <c r="A48">
        <v>42</v>
      </c>
      <c r="B48">
        <v>0.08</v>
      </c>
      <c r="D48">
        <v>42</v>
      </c>
      <c r="E48">
        <v>0</v>
      </c>
      <c r="AF48">
        <v>0</v>
      </c>
      <c r="AI48">
        <v>0.22</v>
      </c>
    </row>
    <row r="49" spans="1:35" x14ac:dyDescent="0.3">
      <c r="A49">
        <v>43</v>
      </c>
      <c r="B49">
        <v>0.08</v>
      </c>
      <c r="D49">
        <v>43</v>
      </c>
      <c r="E49">
        <v>0</v>
      </c>
      <c r="AF49">
        <v>0</v>
      </c>
      <c r="AI49">
        <v>0.24</v>
      </c>
    </row>
    <row r="50" spans="1:35" x14ac:dyDescent="0.3">
      <c r="A50">
        <v>44</v>
      </c>
      <c r="B50">
        <v>0.08</v>
      </c>
      <c r="D50">
        <v>44</v>
      </c>
      <c r="E50">
        <v>0</v>
      </c>
      <c r="AF50">
        <v>0</v>
      </c>
      <c r="AI50">
        <v>0.26</v>
      </c>
    </row>
    <row r="51" spans="1:35" x14ac:dyDescent="0.3">
      <c r="A51">
        <v>45</v>
      </c>
      <c r="B51">
        <v>0.08</v>
      </c>
      <c r="D51">
        <v>45</v>
      </c>
      <c r="E51">
        <v>0</v>
      </c>
      <c r="AF51">
        <v>0</v>
      </c>
      <c r="AI51">
        <v>0.27</v>
      </c>
    </row>
    <row r="52" spans="1:35" x14ac:dyDescent="0.3">
      <c r="A52">
        <v>46</v>
      </c>
      <c r="B52">
        <v>0.08</v>
      </c>
      <c r="D52">
        <v>46</v>
      </c>
      <c r="E52">
        <v>0</v>
      </c>
      <c r="AF52">
        <v>0</v>
      </c>
      <c r="AI52">
        <v>0.28999999999999998</v>
      </c>
    </row>
    <row r="53" spans="1:35" x14ac:dyDescent="0.3">
      <c r="A53">
        <v>47</v>
      </c>
      <c r="B53">
        <v>0.08</v>
      </c>
      <c r="D53">
        <v>47</v>
      </c>
      <c r="E53">
        <v>0</v>
      </c>
      <c r="AF53">
        <v>0</v>
      </c>
      <c r="AI53">
        <v>0.3</v>
      </c>
    </row>
    <row r="54" spans="1:35" x14ac:dyDescent="0.3">
      <c r="A54">
        <v>48</v>
      </c>
      <c r="B54">
        <v>0.08</v>
      </c>
      <c r="D54">
        <v>48</v>
      </c>
      <c r="E54">
        <v>0</v>
      </c>
      <c r="AF54">
        <v>0</v>
      </c>
      <c r="AI54">
        <v>0.32</v>
      </c>
    </row>
    <row r="55" spans="1:35" x14ac:dyDescent="0.3">
      <c r="A55">
        <v>49</v>
      </c>
      <c r="B55">
        <v>0.08</v>
      </c>
      <c r="D55">
        <v>49</v>
      </c>
      <c r="E55">
        <v>0</v>
      </c>
      <c r="AF55">
        <v>0</v>
      </c>
      <c r="AI55">
        <v>0.34</v>
      </c>
    </row>
    <row r="56" spans="1:35" x14ac:dyDescent="0.3">
      <c r="A56">
        <v>50</v>
      </c>
      <c r="B56">
        <v>0.09</v>
      </c>
      <c r="D56">
        <v>50</v>
      </c>
      <c r="E56">
        <v>0</v>
      </c>
      <c r="AF56">
        <v>0</v>
      </c>
      <c r="AI56">
        <v>0.36</v>
      </c>
    </row>
    <row r="57" spans="1:35" x14ac:dyDescent="0.3">
      <c r="A57">
        <v>51</v>
      </c>
      <c r="B57">
        <v>0.09</v>
      </c>
      <c r="D57">
        <v>51</v>
      </c>
      <c r="E57">
        <v>0</v>
      </c>
      <c r="AF57">
        <v>0</v>
      </c>
      <c r="AI57">
        <v>0.38</v>
      </c>
    </row>
    <row r="58" spans="1:35" x14ac:dyDescent="0.3">
      <c r="A58">
        <v>52</v>
      </c>
      <c r="B58">
        <v>0.09</v>
      </c>
      <c r="D58">
        <v>52</v>
      </c>
      <c r="E58">
        <v>0</v>
      </c>
      <c r="AF58">
        <v>0</v>
      </c>
      <c r="AI58">
        <v>0.4</v>
      </c>
    </row>
    <row r="59" spans="1:35" x14ac:dyDescent="0.3">
      <c r="A59">
        <v>53</v>
      </c>
      <c r="B59">
        <v>0.09</v>
      </c>
      <c r="D59">
        <v>53</v>
      </c>
      <c r="E59">
        <v>0</v>
      </c>
      <c r="AF59">
        <v>0</v>
      </c>
      <c r="AI59">
        <v>0.43</v>
      </c>
    </row>
    <row r="60" spans="1:35" x14ac:dyDescent="0.3">
      <c r="A60">
        <v>54</v>
      </c>
      <c r="B60">
        <v>0.09</v>
      </c>
      <c r="D60">
        <v>54</v>
      </c>
      <c r="E60">
        <v>0</v>
      </c>
      <c r="AF60">
        <v>0</v>
      </c>
      <c r="AI60">
        <v>0.47</v>
      </c>
    </row>
    <row r="61" spans="1:35" x14ac:dyDescent="0.3">
      <c r="A61">
        <v>55</v>
      </c>
      <c r="B61">
        <v>0.09</v>
      </c>
      <c r="D61">
        <v>55</v>
      </c>
      <c r="E61">
        <v>0</v>
      </c>
      <c r="AF61">
        <v>0</v>
      </c>
      <c r="AI61">
        <v>0.5</v>
      </c>
    </row>
    <row r="62" spans="1:35" x14ac:dyDescent="0.3">
      <c r="A62">
        <v>56</v>
      </c>
      <c r="B62">
        <v>0.1</v>
      </c>
      <c r="D62">
        <v>56</v>
      </c>
      <c r="E62">
        <v>0</v>
      </c>
      <c r="AF62">
        <v>0</v>
      </c>
      <c r="AI62">
        <v>0.55000000000000004</v>
      </c>
    </row>
    <row r="63" spans="1:35" x14ac:dyDescent="0.3">
      <c r="A63">
        <v>57</v>
      </c>
      <c r="B63">
        <v>0.1</v>
      </c>
      <c r="D63">
        <v>57</v>
      </c>
      <c r="E63">
        <v>0</v>
      </c>
      <c r="AF63">
        <v>0</v>
      </c>
      <c r="AI63">
        <v>0.59</v>
      </c>
    </row>
    <row r="64" spans="1:35" x14ac:dyDescent="0.3">
      <c r="A64">
        <v>58</v>
      </c>
      <c r="B64">
        <v>0.1</v>
      </c>
      <c r="D64">
        <v>58</v>
      </c>
      <c r="E64">
        <v>0</v>
      </c>
      <c r="AF64">
        <v>0</v>
      </c>
      <c r="AI64">
        <v>0.65</v>
      </c>
    </row>
    <row r="65" spans="1:35" x14ac:dyDescent="0.3">
      <c r="A65">
        <v>59</v>
      </c>
      <c r="B65">
        <v>0.1</v>
      </c>
      <c r="D65">
        <v>59</v>
      </c>
      <c r="E65">
        <v>0</v>
      </c>
      <c r="AF65">
        <v>0</v>
      </c>
      <c r="AI65">
        <v>0.71</v>
      </c>
    </row>
    <row r="66" spans="1:35" x14ac:dyDescent="0.3">
      <c r="A66">
        <v>60</v>
      </c>
      <c r="B66">
        <v>0.1</v>
      </c>
      <c r="D66">
        <v>60</v>
      </c>
      <c r="E66">
        <v>0</v>
      </c>
      <c r="AF66">
        <v>0</v>
      </c>
      <c r="AI66">
        <v>0.76</v>
      </c>
    </row>
    <row r="67" spans="1:35" x14ac:dyDescent="0.3">
      <c r="A67">
        <v>61</v>
      </c>
      <c r="B67">
        <v>0.1</v>
      </c>
      <c r="D67">
        <v>61</v>
      </c>
      <c r="E67">
        <v>0</v>
      </c>
      <c r="AF67">
        <v>0</v>
      </c>
      <c r="AI67">
        <v>0.83</v>
      </c>
    </row>
    <row r="68" spans="1:35" x14ac:dyDescent="0.3">
      <c r="A68">
        <v>62</v>
      </c>
      <c r="B68">
        <v>0.1</v>
      </c>
      <c r="D68">
        <v>62</v>
      </c>
      <c r="E68">
        <v>0</v>
      </c>
      <c r="AF68">
        <v>0.01</v>
      </c>
      <c r="AI68">
        <v>0.91</v>
      </c>
    </row>
    <row r="69" spans="1:35" x14ac:dyDescent="0.3">
      <c r="A69">
        <v>63</v>
      </c>
      <c r="B69">
        <v>0.1</v>
      </c>
      <c r="D69">
        <v>63</v>
      </c>
      <c r="E69">
        <v>0</v>
      </c>
      <c r="AF69">
        <v>0.01</v>
      </c>
      <c r="AI69">
        <v>0.99</v>
      </c>
    </row>
    <row r="70" spans="1:35" x14ac:dyDescent="0.3">
      <c r="A70">
        <v>64</v>
      </c>
      <c r="B70">
        <v>0.1</v>
      </c>
      <c r="D70">
        <v>64</v>
      </c>
      <c r="E70">
        <v>0</v>
      </c>
      <c r="AF70">
        <v>0.01</v>
      </c>
      <c r="AI70">
        <v>1.06</v>
      </c>
    </row>
    <row r="71" spans="1:35" x14ac:dyDescent="0.3">
      <c r="A71">
        <v>65</v>
      </c>
      <c r="B71">
        <v>0.1</v>
      </c>
      <c r="D71">
        <v>65</v>
      </c>
      <c r="E71">
        <v>0</v>
      </c>
      <c r="AF71">
        <v>0.01</v>
      </c>
      <c r="AI71">
        <v>1.1499999999999999</v>
      </c>
    </row>
    <row r="72" spans="1:35" x14ac:dyDescent="0.3">
      <c r="A72">
        <v>66</v>
      </c>
      <c r="B72">
        <v>0.1</v>
      </c>
      <c r="D72">
        <v>66</v>
      </c>
      <c r="E72">
        <v>0</v>
      </c>
      <c r="AF72">
        <v>0.01</v>
      </c>
      <c r="AI72">
        <v>1.24</v>
      </c>
    </row>
    <row r="73" spans="1:35" x14ac:dyDescent="0.3">
      <c r="A73">
        <v>67</v>
      </c>
      <c r="B73">
        <v>0.1</v>
      </c>
      <c r="D73">
        <v>67</v>
      </c>
      <c r="E73">
        <v>0.01</v>
      </c>
      <c r="AF73">
        <v>0.01</v>
      </c>
      <c r="AI73">
        <v>1.34</v>
      </c>
    </row>
    <row r="74" spans="1:35" x14ac:dyDescent="0.3">
      <c r="A74">
        <v>68</v>
      </c>
      <c r="B74">
        <v>0.1</v>
      </c>
      <c r="D74">
        <v>68</v>
      </c>
      <c r="E74">
        <v>0.01</v>
      </c>
      <c r="AF74">
        <v>0.01</v>
      </c>
      <c r="AI74">
        <v>1.45</v>
      </c>
    </row>
    <row r="75" spans="1:35" x14ac:dyDescent="0.3">
      <c r="A75">
        <v>69</v>
      </c>
      <c r="B75">
        <v>0.1</v>
      </c>
      <c r="D75">
        <v>69</v>
      </c>
      <c r="E75">
        <v>0.01</v>
      </c>
      <c r="AF75">
        <v>0.01</v>
      </c>
      <c r="AI75">
        <v>1.56</v>
      </c>
    </row>
    <row r="76" spans="1:35" x14ac:dyDescent="0.3">
      <c r="A76">
        <v>70</v>
      </c>
      <c r="B76">
        <v>0.1</v>
      </c>
      <c r="D76">
        <v>70</v>
      </c>
      <c r="E76">
        <v>0.01</v>
      </c>
      <c r="AF76">
        <v>0.01</v>
      </c>
      <c r="AI76">
        <v>1.67</v>
      </c>
    </row>
    <row r="77" spans="1:35" x14ac:dyDescent="0.3">
      <c r="A77">
        <v>71</v>
      </c>
      <c r="B77">
        <v>0.1</v>
      </c>
      <c r="D77">
        <v>71</v>
      </c>
      <c r="E77">
        <v>0.01</v>
      </c>
      <c r="AF77">
        <v>0.01</v>
      </c>
      <c r="AI77">
        <v>1.8</v>
      </c>
    </row>
    <row r="78" spans="1:35" x14ac:dyDescent="0.3">
      <c r="A78">
        <v>72</v>
      </c>
      <c r="B78">
        <v>0.1</v>
      </c>
      <c r="D78">
        <v>72</v>
      </c>
      <c r="E78">
        <v>0.01</v>
      </c>
      <c r="AF78">
        <v>0.01</v>
      </c>
      <c r="AI78">
        <v>1.91</v>
      </c>
    </row>
    <row r="79" spans="1:35" x14ac:dyDescent="0.3">
      <c r="A79">
        <v>73</v>
      </c>
      <c r="B79">
        <v>0.11</v>
      </c>
      <c r="D79">
        <v>73</v>
      </c>
      <c r="E79">
        <v>0.01</v>
      </c>
      <c r="AF79">
        <v>0.01</v>
      </c>
      <c r="AI79">
        <v>2.06</v>
      </c>
    </row>
    <row r="80" spans="1:35" x14ac:dyDescent="0.3">
      <c r="A80">
        <v>74</v>
      </c>
      <c r="B80">
        <v>0.11</v>
      </c>
      <c r="D80">
        <v>74</v>
      </c>
      <c r="E80">
        <v>0.01</v>
      </c>
      <c r="AF80">
        <v>0.01</v>
      </c>
      <c r="AI80">
        <v>2.2000000000000002</v>
      </c>
    </row>
    <row r="81" spans="1:35" x14ac:dyDescent="0.3">
      <c r="A81">
        <v>75</v>
      </c>
      <c r="B81">
        <v>0.11</v>
      </c>
      <c r="D81">
        <v>75</v>
      </c>
      <c r="E81">
        <v>0.01</v>
      </c>
      <c r="AF81">
        <v>0.01</v>
      </c>
      <c r="AI81">
        <v>2.3199999999999998</v>
      </c>
    </row>
    <row r="82" spans="1:35" x14ac:dyDescent="0.3">
      <c r="A82">
        <v>76</v>
      </c>
      <c r="B82">
        <v>0.11</v>
      </c>
      <c r="D82">
        <v>76</v>
      </c>
      <c r="E82">
        <v>0.01</v>
      </c>
      <c r="AF82">
        <v>0.01</v>
      </c>
      <c r="AI82">
        <v>2.5</v>
      </c>
    </row>
    <row r="83" spans="1:35" x14ac:dyDescent="0.3">
      <c r="A83">
        <v>77</v>
      </c>
      <c r="B83">
        <v>0.11</v>
      </c>
      <c r="D83">
        <v>77</v>
      </c>
      <c r="E83">
        <v>0.01</v>
      </c>
      <c r="AF83">
        <v>0.01</v>
      </c>
      <c r="AI83">
        <v>2.67</v>
      </c>
    </row>
    <row r="84" spans="1:35" x14ac:dyDescent="0.3">
      <c r="A84">
        <v>78</v>
      </c>
      <c r="B84">
        <v>0.11</v>
      </c>
      <c r="D84">
        <v>78</v>
      </c>
      <c r="E84">
        <v>0.01</v>
      </c>
      <c r="AF84">
        <v>0.01</v>
      </c>
      <c r="AI84">
        <v>2.81</v>
      </c>
    </row>
    <row r="85" spans="1:35" x14ac:dyDescent="0.3">
      <c r="A85">
        <v>79</v>
      </c>
      <c r="B85">
        <v>0.11</v>
      </c>
      <c r="D85">
        <v>79</v>
      </c>
      <c r="E85">
        <v>0.01</v>
      </c>
      <c r="AF85">
        <v>0.01</v>
      </c>
      <c r="AI85">
        <v>3</v>
      </c>
    </row>
    <row r="86" spans="1:35" x14ac:dyDescent="0.3">
      <c r="A86">
        <v>80</v>
      </c>
      <c r="B86">
        <v>0.11</v>
      </c>
      <c r="D86">
        <v>80</v>
      </c>
      <c r="E86">
        <v>0.01</v>
      </c>
      <c r="AF86">
        <v>0.01</v>
      </c>
      <c r="AI86">
        <v>3.19</v>
      </c>
    </row>
    <row r="87" spans="1:35" x14ac:dyDescent="0.3">
      <c r="A87">
        <v>81</v>
      </c>
      <c r="B87">
        <v>0.11</v>
      </c>
      <c r="D87">
        <v>81</v>
      </c>
      <c r="E87">
        <v>0.01</v>
      </c>
      <c r="AF87">
        <v>0.01</v>
      </c>
      <c r="AI87">
        <v>3.38</v>
      </c>
    </row>
    <row r="88" spans="1:35" x14ac:dyDescent="0.3">
      <c r="A88">
        <v>82</v>
      </c>
      <c r="B88">
        <v>0.11</v>
      </c>
      <c r="D88">
        <v>82</v>
      </c>
      <c r="E88">
        <v>0.01</v>
      </c>
      <c r="AF88">
        <v>0.01</v>
      </c>
      <c r="AI88">
        <v>3.56</v>
      </c>
    </row>
    <row r="89" spans="1:35" x14ac:dyDescent="0.3">
      <c r="A89">
        <v>83</v>
      </c>
      <c r="B89">
        <v>0.11</v>
      </c>
      <c r="D89">
        <v>83</v>
      </c>
      <c r="E89">
        <v>0.01</v>
      </c>
      <c r="AF89">
        <v>0.01</v>
      </c>
      <c r="AI89">
        <v>3.77</v>
      </c>
    </row>
    <row r="90" spans="1:35" x14ac:dyDescent="0.3">
      <c r="A90">
        <v>84</v>
      </c>
      <c r="B90">
        <v>0.11</v>
      </c>
      <c r="D90">
        <v>84</v>
      </c>
      <c r="E90">
        <v>0.01</v>
      </c>
      <c r="AF90">
        <v>0.01</v>
      </c>
      <c r="AI90">
        <v>4.0199999999999996</v>
      </c>
    </row>
    <row r="91" spans="1:35" x14ac:dyDescent="0.3">
      <c r="A91">
        <v>85</v>
      </c>
      <c r="B91">
        <v>0.11</v>
      </c>
      <c r="D91">
        <v>85</v>
      </c>
      <c r="E91">
        <v>0.01</v>
      </c>
      <c r="AF91">
        <v>0.01</v>
      </c>
      <c r="AI91">
        <v>4.21</v>
      </c>
    </row>
    <row r="92" spans="1:35" x14ac:dyDescent="0.3">
      <c r="A92">
        <v>86</v>
      </c>
      <c r="B92">
        <v>0.11</v>
      </c>
      <c r="D92">
        <v>86</v>
      </c>
      <c r="E92">
        <v>0.01</v>
      </c>
      <c r="AF92">
        <v>0.01</v>
      </c>
      <c r="AI92">
        <v>4.42</v>
      </c>
    </row>
    <row r="93" spans="1:35" x14ac:dyDescent="0.3">
      <c r="A93">
        <v>87</v>
      </c>
      <c r="B93">
        <v>0.11</v>
      </c>
      <c r="D93">
        <v>87</v>
      </c>
      <c r="E93">
        <v>0.01</v>
      </c>
      <c r="AF93">
        <v>0.01</v>
      </c>
      <c r="AI93">
        <v>4.67</v>
      </c>
    </row>
    <row r="94" spans="1:35" x14ac:dyDescent="0.3">
      <c r="A94">
        <v>88</v>
      </c>
      <c r="B94">
        <v>0.11</v>
      </c>
      <c r="D94">
        <v>88</v>
      </c>
      <c r="E94">
        <v>0.01</v>
      </c>
      <c r="AF94">
        <v>0.01</v>
      </c>
      <c r="AI94">
        <v>4.91</v>
      </c>
    </row>
    <row r="95" spans="1:35" x14ac:dyDescent="0.3">
      <c r="A95">
        <v>89</v>
      </c>
      <c r="B95">
        <v>0.11</v>
      </c>
      <c r="D95">
        <v>89</v>
      </c>
      <c r="E95">
        <v>0.01</v>
      </c>
      <c r="AF95">
        <v>0.01</v>
      </c>
      <c r="AI95">
        <v>5.2</v>
      </c>
    </row>
    <row r="96" spans="1:35" x14ac:dyDescent="0.3">
      <c r="A96">
        <v>90</v>
      </c>
      <c r="B96">
        <v>0.11</v>
      </c>
      <c r="D96">
        <v>90</v>
      </c>
      <c r="E96">
        <v>0.01</v>
      </c>
      <c r="AF96">
        <v>0.01</v>
      </c>
      <c r="AI96">
        <v>5.34</v>
      </c>
    </row>
    <row r="97" spans="1:35" x14ac:dyDescent="0.3">
      <c r="A97">
        <v>91</v>
      </c>
      <c r="B97">
        <v>0.11</v>
      </c>
      <c r="D97">
        <v>91</v>
      </c>
      <c r="E97">
        <v>0.01</v>
      </c>
      <c r="AF97">
        <v>0.01</v>
      </c>
      <c r="AI97">
        <v>5.72</v>
      </c>
    </row>
    <row r="98" spans="1:35" x14ac:dyDescent="0.3">
      <c r="A98">
        <v>92</v>
      </c>
      <c r="B98">
        <v>0.11</v>
      </c>
      <c r="D98">
        <v>92</v>
      </c>
      <c r="E98">
        <v>0.01</v>
      </c>
      <c r="AF98">
        <v>0.01</v>
      </c>
      <c r="AI98">
        <v>6</v>
      </c>
    </row>
    <row r="99" spans="1:35" x14ac:dyDescent="0.3">
      <c r="A99">
        <v>93</v>
      </c>
      <c r="B99">
        <v>0.11</v>
      </c>
      <c r="D99">
        <v>93</v>
      </c>
      <c r="E99">
        <v>0.01</v>
      </c>
      <c r="AF99">
        <v>0.01</v>
      </c>
      <c r="AI99">
        <v>6.27</v>
      </c>
    </row>
    <row r="100" spans="1:35" x14ac:dyDescent="0.3">
      <c r="A100">
        <v>94</v>
      </c>
      <c r="B100">
        <v>0.11</v>
      </c>
      <c r="D100">
        <v>94</v>
      </c>
      <c r="E100">
        <v>0.01</v>
      </c>
      <c r="AF100">
        <v>0.01</v>
      </c>
      <c r="AI100">
        <v>6.57</v>
      </c>
    </row>
    <row r="101" spans="1:35" x14ac:dyDescent="0.3">
      <c r="A101">
        <v>95</v>
      </c>
      <c r="B101">
        <v>0.11</v>
      </c>
      <c r="D101">
        <v>95</v>
      </c>
      <c r="E101">
        <v>0.01</v>
      </c>
      <c r="AF101">
        <v>0.02</v>
      </c>
      <c r="AI101">
        <v>6.89</v>
      </c>
    </row>
    <row r="102" spans="1:35" x14ac:dyDescent="0.3">
      <c r="A102">
        <v>96</v>
      </c>
      <c r="B102">
        <v>0.11</v>
      </c>
      <c r="D102">
        <v>96</v>
      </c>
      <c r="E102">
        <v>0.01</v>
      </c>
      <c r="AF102">
        <v>0.03</v>
      </c>
      <c r="AI102">
        <v>7.15</v>
      </c>
    </row>
    <row r="103" spans="1:35" x14ac:dyDescent="0.3">
      <c r="A103">
        <v>97</v>
      </c>
      <c r="B103">
        <v>0.11</v>
      </c>
      <c r="D103">
        <v>97</v>
      </c>
      <c r="E103">
        <v>0.01</v>
      </c>
      <c r="AF103">
        <v>0.04</v>
      </c>
      <c r="AI103">
        <v>7.45</v>
      </c>
    </row>
    <row r="104" spans="1:35" x14ac:dyDescent="0.3">
      <c r="A104">
        <v>98</v>
      </c>
      <c r="B104">
        <v>0.11</v>
      </c>
      <c r="D104">
        <v>98</v>
      </c>
      <c r="E104">
        <v>0.01</v>
      </c>
      <c r="AF104">
        <v>0.05</v>
      </c>
      <c r="AI104">
        <v>7.76</v>
      </c>
    </row>
    <row r="105" spans="1:35" x14ac:dyDescent="0.3">
      <c r="A105">
        <v>99</v>
      </c>
      <c r="B105">
        <v>0.11</v>
      </c>
      <c r="D105">
        <v>99</v>
      </c>
      <c r="E105">
        <v>0.01</v>
      </c>
      <c r="AF105">
        <v>7.0000000000000007E-2</v>
      </c>
      <c r="AI105">
        <v>8.01</v>
      </c>
    </row>
    <row r="106" spans="1:35" x14ac:dyDescent="0.3">
      <c r="A106">
        <v>100</v>
      </c>
      <c r="B106">
        <v>0.11</v>
      </c>
      <c r="D106">
        <v>100</v>
      </c>
      <c r="E106">
        <v>0.02</v>
      </c>
      <c r="AF106">
        <v>0.09</v>
      </c>
      <c r="AI106">
        <v>8.2899999999999991</v>
      </c>
    </row>
    <row r="107" spans="1:35" x14ac:dyDescent="0.3">
      <c r="A107">
        <v>101</v>
      </c>
      <c r="B107">
        <v>0.11</v>
      </c>
      <c r="D107">
        <v>101</v>
      </c>
      <c r="E107">
        <v>0.03</v>
      </c>
      <c r="AF107">
        <v>0.1</v>
      </c>
      <c r="AI107">
        <v>8.5299999999999994</v>
      </c>
    </row>
    <row r="108" spans="1:35" x14ac:dyDescent="0.3">
      <c r="A108">
        <v>102</v>
      </c>
      <c r="B108">
        <v>0.11</v>
      </c>
      <c r="D108">
        <v>102</v>
      </c>
      <c r="E108">
        <v>0.04</v>
      </c>
      <c r="AF108">
        <v>0.12</v>
      </c>
      <c r="AI108">
        <v>8.7200000000000006</v>
      </c>
    </row>
    <row r="109" spans="1:35" x14ac:dyDescent="0.3">
      <c r="A109">
        <v>103</v>
      </c>
      <c r="B109">
        <v>0.11</v>
      </c>
      <c r="D109">
        <v>103</v>
      </c>
      <c r="E109">
        <v>0.05</v>
      </c>
      <c r="AF109">
        <v>0.14000000000000001</v>
      </c>
      <c r="AI109">
        <v>8.8699999999999992</v>
      </c>
    </row>
    <row r="110" spans="1:35" x14ac:dyDescent="0.3">
      <c r="A110">
        <v>104</v>
      </c>
      <c r="B110">
        <v>0.11</v>
      </c>
      <c r="D110">
        <v>104</v>
      </c>
      <c r="E110">
        <v>7.0000000000000007E-2</v>
      </c>
      <c r="AF110">
        <v>0.15</v>
      </c>
      <c r="AI110">
        <v>8.94</v>
      </c>
    </row>
    <row r="111" spans="1:35" x14ac:dyDescent="0.3">
      <c r="A111">
        <v>105</v>
      </c>
      <c r="B111">
        <v>0.12</v>
      </c>
      <c r="D111">
        <v>105</v>
      </c>
      <c r="E111">
        <v>0.09</v>
      </c>
      <c r="AF111">
        <v>0.17</v>
      </c>
      <c r="AI111">
        <v>8.99</v>
      </c>
    </row>
    <row r="112" spans="1:35" x14ac:dyDescent="0.3">
      <c r="A112">
        <v>106</v>
      </c>
      <c r="B112">
        <v>0.13</v>
      </c>
      <c r="D112">
        <v>106</v>
      </c>
      <c r="E112">
        <v>0.1</v>
      </c>
      <c r="AF112">
        <v>0.19</v>
      </c>
      <c r="AI112">
        <v>9</v>
      </c>
    </row>
    <row r="113" spans="1:35" x14ac:dyDescent="0.3">
      <c r="A113">
        <v>107</v>
      </c>
      <c r="B113">
        <v>0.14000000000000001</v>
      </c>
      <c r="D113">
        <v>107</v>
      </c>
      <c r="E113">
        <v>0.12</v>
      </c>
      <c r="AF113">
        <v>0.2</v>
      </c>
      <c r="AI113">
        <v>8.9700000000000006</v>
      </c>
    </row>
    <row r="114" spans="1:35" x14ac:dyDescent="0.3">
      <c r="A114">
        <v>108</v>
      </c>
      <c r="B114">
        <v>0.15</v>
      </c>
      <c r="D114">
        <v>108</v>
      </c>
      <c r="E114">
        <v>0.14000000000000001</v>
      </c>
      <c r="AF114">
        <v>0.22</v>
      </c>
      <c r="AI114">
        <v>8.8800000000000008</v>
      </c>
    </row>
    <row r="115" spans="1:35" x14ac:dyDescent="0.3">
      <c r="A115">
        <v>109</v>
      </c>
      <c r="B115">
        <v>0.16</v>
      </c>
      <c r="D115">
        <v>109</v>
      </c>
      <c r="E115">
        <v>0.15</v>
      </c>
      <c r="AF115">
        <v>0.24</v>
      </c>
      <c r="AI115">
        <v>8.7200000000000006</v>
      </c>
    </row>
    <row r="116" spans="1:35" x14ac:dyDescent="0.3">
      <c r="A116">
        <v>110</v>
      </c>
      <c r="B116">
        <v>0.18</v>
      </c>
      <c r="D116">
        <v>110</v>
      </c>
      <c r="E116">
        <v>0.17</v>
      </c>
      <c r="AF116">
        <v>0.26</v>
      </c>
      <c r="AI116">
        <v>8.49</v>
      </c>
    </row>
    <row r="117" spans="1:35" x14ac:dyDescent="0.3">
      <c r="A117">
        <v>111</v>
      </c>
      <c r="B117">
        <v>0.2</v>
      </c>
      <c r="D117">
        <v>111</v>
      </c>
      <c r="E117">
        <v>0.19</v>
      </c>
      <c r="AF117">
        <v>0.27</v>
      </c>
      <c r="AI117">
        <v>8.26</v>
      </c>
    </row>
    <row r="118" spans="1:35" x14ac:dyDescent="0.3">
      <c r="A118">
        <v>112</v>
      </c>
      <c r="B118">
        <v>0.22</v>
      </c>
      <c r="D118">
        <v>112</v>
      </c>
      <c r="E118">
        <v>0.2</v>
      </c>
      <c r="AF118">
        <v>0.28999999999999998</v>
      </c>
      <c r="AI118">
        <v>7.98</v>
      </c>
    </row>
    <row r="119" spans="1:35" x14ac:dyDescent="0.3">
      <c r="A119">
        <v>113</v>
      </c>
      <c r="B119">
        <v>0.23</v>
      </c>
      <c r="D119">
        <v>113</v>
      </c>
      <c r="E119">
        <v>0.22</v>
      </c>
      <c r="AF119">
        <v>0.3</v>
      </c>
      <c r="AI119">
        <v>7.69</v>
      </c>
    </row>
    <row r="120" spans="1:35" x14ac:dyDescent="0.3">
      <c r="A120">
        <v>114</v>
      </c>
      <c r="B120">
        <v>0.25</v>
      </c>
      <c r="D120">
        <v>114</v>
      </c>
      <c r="E120">
        <v>0.24</v>
      </c>
      <c r="AF120">
        <v>0.32</v>
      </c>
      <c r="AI120">
        <v>7.36</v>
      </c>
    </row>
    <row r="121" spans="1:35" x14ac:dyDescent="0.3">
      <c r="A121">
        <v>115</v>
      </c>
      <c r="B121">
        <v>0.27</v>
      </c>
      <c r="D121">
        <v>115</v>
      </c>
      <c r="E121">
        <v>0.26</v>
      </c>
      <c r="AF121">
        <v>0.34</v>
      </c>
      <c r="AI121">
        <v>7.06</v>
      </c>
    </row>
    <row r="122" spans="1:35" x14ac:dyDescent="0.3">
      <c r="A122">
        <v>116</v>
      </c>
      <c r="B122">
        <v>0.28999999999999998</v>
      </c>
      <c r="D122">
        <v>116</v>
      </c>
      <c r="E122">
        <v>0.27</v>
      </c>
      <c r="AF122">
        <v>0.36</v>
      </c>
      <c r="AI122">
        <v>6.74</v>
      </c>
    </row>
    <row r="123" spans="1:35" x14ac:dyDescent="0.3">
      <c r="A123">
        <v>117</v>
      </c>
      <c r="B123">
        <v>0.3</v>
      </c>
      <c r="D123">
        <v>117</v>
      </c>
      <c r="E123">
        <v>0.28999999999999998</v>
      </c>
      <c r="AF123">
        <v>0.38</v>
      </c>
      <c r="AI123">
        <v>6.45</v>
      </c>
    </row>
    <row r="124" spans="1:35" x14ac:dyDescent="0.3">
      <c r="A124">
        <v>118</v>
      </c>
      <c r="B124">
        <v>0.32</v>
      </c>
      <c r="D124">
        <v>118</v>
      </c>
      <c r="E124">
        <v>0.3</v>
      </c>
      <c r="AF124">
        <v>0.4</v>
      </c>
      <c r="AI124">
        <v>6.11</v>
      </c>
    </row>
    <row r="125" spans="1:35" x14ac:dyDescent="0.3">
      <c r="A125">
        <v>119</v>
      </c>
      <c r="B125">
        <v>0.34</v>
      </c>
      <c r="D125">
        <v>119</v>
      </c>
      <c r="E125">
        <v>0.32</v>
      </c>
      <c r="AF125">
        <v>0.43</v>
      </c>
      <c r="AI125">
        <v>5.85</v>
      </c>
    </row>
    <row r="126" spans="1:35" x14ac:dyDescent="0.3">
      <c r="A126">
        <v>120</v>
      </c>
      <c r="B126">
        <v>0.36</v>
      </c>
      <c r="D126">
        <v>120</v>
      </c>
      <c r="E126">
        <v>0.34</v>
      </c>
      <c r="AF126">
        <v>0.47</v>
      </c>
      <c r="AI126">
        <v>5.5</v>
      </c>
    </row>
    <row r="127" spans="1:35" x14ac:dyDescent="0.3">
      <c r="A127">
        <v>121</v>
      </c>
      <c r="B127">
        <v>0.38</v>
      </c>
      <c r="D127">
        <v>121</v>
      </c>
      <c r="E127">
        <v>0.36</v>
      </c>
      <c r="AF127">
        <v>0.5</v>
      </c>
      <c r="AI127">
        <v>5.2</v>
      </c>
    </row>
    <row r="128" spans="1:35" x14ac:dyDescent="0.3">
      <c r="A128">
        <v>122</v>
      </c>
      <c r="B128">
        <v>0.4</v>
      </c>
      <c r="D128">
        <v>122</v>
      </c>
      <c r="E128">
        <v>0.38</v>
      </c>
      <c r="AF128">
        <v>0.55000000000000004</v>
      </c>
      <c r="AI128">
        <v>4.91</v>
      </c>
    </row>
    <row r="129" spans="1:35" x14ac:dyDescent="0.3">
      <c r="A129">
        <v>123</v>
      </c>
      <c r="B129">
        <v>0.41</v>
      </c>
      <c r="D129">
        <v>123</v>
      </c>
      <c r="E129">
        <v>0.4</v>
      </c>
      <c r="AF129">
        <v>0.59</v>
      </c>
      <c r="AI129">
        <v>4.66</v>
      </c>
    </row>
    <row r="130" spans="1:35" x14ac:dyDescent="0.3">
      <c r="A130">
        <v>124</v>
      </c>
      <c r="B130">
        <v>0.43</v>
      </c>
      <c r="D130">
        <v>124</v>
      </c>
      <c r="E130">
        <v>0.43</v>
      </c>
      <c r="AF130">
        <v>0.65</v>
      </c>
      <c r="AI130">
        <v>4.4000000000000004</v>
      </c>
    </row>
    <row r="131" spans="1:35" x14ac:dyDescent="0.3">
      <c r="A131">
        <v>125</v>
      </c>
      <c r="B131">
        <v>0.45</v>
      </c>
      <c r="D131">
        <v>125</v>
      </c>
      <c r="E131">
        <v>0.47</v>
      </c>
      <c r="AF131">
        <v>0.71</v>
      </c>
      <c r="AI131">
        <v>4.1500000000000004</v>
      </c>
    </row>
    <row r="132" spans="1:35" x14ac:dyDescent="0.3">
      <c r="A132">
        <v>126</v>
      </c>
      <c r="B132">
        <v>0.47</v>
      </c>
      <c r="D132">
        <v>126</v>
      </c>
      <c r="E132">
        <v>0.5</v>
      </c>
      <c r="AF132">
        <v>0.76</v>
      </c>
      <c r="AI132">
        <v>3.92</v>
      </c>
    </row>
    <row r="133" spans="1:35" x14ac:dyDescent="0.3">
      <c r="A133">
        <v>127</v>
      </c>
      <c r="B133">
        <v>0.49</v>
      </c>
      <c r="D133">
        <v>127</v>
      </c>
      <c r="E133">
        <v>0.55000000000000004</v>
      </c>
      <c r="AF133">
        <v>0.83</v>
      </c>
      <c r="AI133">
        <v>3.68</v>
      </c>
    </row>
    <row r="134" spans="1:35" x14ac:dyDescent="0.3">
      <c r="A134">
        <v>128</v>
      </c>
      <c r="B134">
        <v>0.51</v>
      </c>
      <c r="D134">
        <v>128</v>
      </c>
      <c r="E134">
        <v>0.59</v>
      </c>
      <c r="AF134">
        <v>0.91</v>
      </c>
      <c r="AI134">
        <v>3.44</v>
      </c>
    </row>
    <row r="135" spans="1:35" x14ac:dyDescent="0.3">
      <c r="A135">
        <v>129</v>
      </c>
      <c r="B135">
        <v>0.53</v>
      </c>
      <c r="D135">
        <v>129</v>
      </c>
      <c r="E135">
        <v>0.65</v>
      </c>
      <c r="AF135">
        <v>0.99</v>
      </c>
      <c r="AI135">
        <v>3.25</v>
      </c>
    </row>
    <row r="136" spans="1:35" x14ac:dyDescent="0.3">
      <c r="A136">
        <v>130</v>
      </c>
      <c r="B136">
        <v>0.56000000000000005</v>
      </c>
      <c r="D136">
        <v>130</v>
      </c>
      <c r="E136">
        <v>0.71</v>
      </c>
      <c r="AF136">
        <v>1.06</v>
      </c>
      <c r="AI136">
        <v>3.02</v>
      </c>
    </row>
    <row r="137" spans="1:35" x14ac:dyDescent="0.3">
      <c r="A137">
        <v>131</v>
      </c>
      <c r="B137">
        <v>0.59</v>
      </c>
      <c r="D137">
        <v>131</v>
      </c>
      <c r="E137">
        <v>0.76</v>
      </c>
      <c r="AF137">
        <v>1.1499999999999999</v>
      </c>
      <c r="AI137">
        <v>2.85</v>
      </c>
    </row>
    <row r="138" spans="1:35" x14ac:dyDescent="0.3">
      <c r="A138">
        <v>132</v>
      </c>
      <c r="B138">
        <v>0.63</v>
      </c>
      <c r="D138">
        <v>132</v>
      </c>
      <c r="E138">
        <v>0.83</v>
      </c>
      <c r="AF138">
        <v>1.24</v>
      </c>
      <c r="AI138">
        <v>2.7</v>
      </c>
    </row>
    <row r="139" spans="1:35" x14ac:dyDescent="0.3">
      <c r="A139">
        <v>133</v>
      </c>
      <c r="B139">
        <v>0.67</v>
      </c>
      <c r="D139">
        <v>133</v>
      </c>
      <c r="E139">
        <v>0.91</v>
      </c>
      <c r="AF139">
        <v>1.34</v>
      </c>
      <c r="AI139">
        <v>2.52</v>
      </c>
    </row>
    <row r="140" spans="1:35" x14ac:dyDescent="0.3">
      <c r="A140">
        <v>134</v>
      </c>
      <c r="B140">
        <v>0.71</v>
      </c>
      <c r="D140">
        <v>134</v>
      </c>
      <c r="E140">
        <v>0.99</v>
      </c>
      <c r="AF140">
        <v>1.45</v>
      </c>
      <c r="AI140">
        <v>2.3199999999999998</v>
      </c>
    </row>
    <row r="141" spans="1:35" x14ac:dyDescent="0.3">
      <c r="A141">
        <v>135</v>
      </c>
      <c r="B141">
        <v>0.77</v>
      </c>
      <c r="D141">
        <v>135</v>
      </c>
      <c r="E141">
        <v>1.06</v>
      </c>
      <c r="AF141">
        <v>1.56</v>
      </c>
      <c r="AI141">
        <v>2.1800000000000002</v>
      </c>
    </row>
    <row r="142" spans="1:35" x14ac:dyDescent="0.3">
      <c r="A142">
        <v>136</v>
      </c>
      <c r="B142">
        <v>0.82</v>
      </c>
      <c r="D142">
        <v>136</v>
      </c>
      <c r="E142">
        <v>1.1499999999999999</v>
      </c>
      <c r="AF142">
        <v>1.67</v>
      </c>
      <c r="AI142">
        <v>2.0499999999999998</v>
      </c>
    </row>
    <row r="143" spans="1:35" x14ac:dyDescent="0.3">
      <c r="A143">
        <v>137</v>
      </c>
      <c r="B143">
        <v>0.89</v>
      </c>
      <c r="D143">
        <v>137</v>
      </c>
      <c r="E143">
        <v>1.24</v>
      </c>
      <c r="AF143">
        <v>1.8</v>
      </c>
      <c r="AI143">
        <v>1.89</v>
      </c>
    </row>
    <row r="144" spans="1:35" x14ac:dyDescent="0.3">
      <c r="A144">
        <v>138</v>
      </c>
      <c r="B144">
        <v>0.96</v>
      </c>
      <c r="D144">
        <v>138</v>
      </c>
      <c r="E144">
        <v>1.34</v>
      </c>
      <c r="AF144">
        <v>1.91</v>
      </c>
      <c r="AI144">
        <v>1.75</v>
      </c>
    </row>
    <row r="145" spans="1:35" x14ac:dyDescent="0.3">
      <c r="A145">
        <v>139</v>
      </c>
      <c r="B145">
        <v>1.04</v>
      </c>
      <c r="D145">
        <v>139</v>
      </c>
      <c r="E145">
        <v>1.45</v>
      </c>
      <c r="AF145">
        <v>2.06</v>
      </c>
      <c r="AI145">
        <v>1.62</v>
      </c>
    </row>
    <row r="146" spans="1:35" x14ac:dyDescent="0.3">
      <c r="A146">
        <v>140</v>
      </c>
      <c r="B146">
        <v>1.1100000000000001</v>
      </c>
      <c r="D146">
        <v>140</v>
      </c>
      <c r="E146">
        <v>1.56</v>
      </c>
      <c r="AF146">
        <v>2.2000000000000002</v>
      </c>
      <c r="AI146">
        <v>1.49</v>
      </c>
    </row>
    <row r="147" spans="1:35" x14ac:dyDescent="0.3">
      <c r="A147">
        <v>141</v>
      </c>
      <c r="B147">
        <v>1.2</v>
      </c>
      <c r="D147">
        <v>141</v>
      </c>
      <c r="E147">
        <v>1.67</v>
      </c>
      <c r="AF147">
        <v>2.3199999999999998</v>
      </c>
      <c r="AI147">
        <v>1.38</v>
      </c>
    </row>
    <row r="148" spans="1:35" x14ac:dyDescent="0.3">
      <c r="A148">
        <v>142</v>
      </c>
      <c r="B148">
        <v>1.29</v>
      </c>
      <c r="D148">
        <v>142</v>
      </c>
      <c r="E148">
        <v>1.8</v>
      </c>
      <c r="AF148">
        <v>2.5</v>
      </c>
      <c r="AI148">
        <v>1.26</v>
      </c>
    </row>
    <row r="149" spans="1:35" x14ac:dyDescent="0.3">
      <c r="A149">
        <v>143</v>
      </c>
      <c r="B149">
        <v>1.38</v>
      </c>
      <c r="D149">
        <v>143</v>
      </c>
      <c r="E149">
        <v>1.91</v>
      </c>
      <c r="AF149">
        <v>2.67</v>
      </c>
      <c r="AI149">
        <v>1.1599999999999999</v>
      </c>
    </row>
    <row r="150" spans="1:35" x14ac:dyDescent="0.3">
      <c r="A150">
        <v>144</v>
      </c>
      <c r="B150">
        <v>1.48</v>
      </c>
      <c r="D150">
        <v>144</v>
      </c>
      <c r="E150">
        <v>2.06</v>
      </c>
      <c r="AF150">
        <v>2.81</v>
      </c>
      <c r="AI150">
        <v>1.06</v>
      </c>
    </row>
    <row r="151" spans="1:35" x14ac:dyDescent="0.3">
      <c r="A151">
        <v>145</v>
      </c>
      <c r="B151">
        <v>1.56</v>
      </c>
      <c r="D151">
        <v>145</v>
      </c>
      <c r="E151">
        <v>2.2000000000000002</v>
      </c>
      <c r="AF151">
        <v>3</v>
      </c>
      <c r="AI151">
        <v>0.97</v>
      </c>
    </row>
    <row r="152" spans="1:35" x14ac:dyDescent="0.3">
      <c r="A152">
        <v>146</v>
      </c>
      <c r="B152">
        <v>1.69</v>
      </c>
      <c r="D152">
        <v>146</v>
      </c>
      <c r="E152">
        <v>2.3199999999999998</v>
      </c>
      <c r="AF152">
        <v>3.19</v>
      </c>
      <c r="AI152">
        <v>0.88</v>
      </c>
    </row>
    <row r="153" spans="1:35" x14ac:dyDescent="0.3">
      <c r="A153">
        <v>147</v>
      </c>
      <c r="B153">
        <v>1.81</v>
      </c>
      <c r="D153">
        <v>147</v>
      </c>
      <c r="E153">
        <v>2.5</v>
      </c>
      <c r="AF153">
        <v>3.38</v>
      </c>
      <c r="AI153">
        <v>0.8</v>
      </c>
    </row>
    <row r="154" spans="1:35" x14ac:dyDescent="0.3">
      <c r="A154">
        <v>148</v>
      </c>
      <c r="B154">
        <v>1.93</v>
      </c>
      <c r="D154">
        <v>148</v>
      </c>
      <c r="E154">
        <v>2.67</v>
      </c>
      <c r="AF154">
        <v>3.56</v>
      </c>
      <c r="AI154">
        <v>0.74</v>
      </c>
    </row>
    <row r="155" spans="1:35" x14ac:dyDescent="0.3">
      <c r="A155">
        <v>149</v>
      </c>
      <c r="B155">
        <v>2.06</v>
      </c>
      <c r="D155">
        <v>149</v>
      </c>
      <c r="E155">
        <v>2.81</v>
      </c>
      <c r="AF155">
        <v>3.77</v>
      </c>
      <c r="AI155">
        <v>0.67</v>
      </c>
    </row>
    <row r="156" spans="1:35" x14ac:dyDescent="0.3">
      <c r="A156">
        <v>150</v>
      </c>
      <c r="B156">
        <v>2.2000000000000002</v>
      </c>
      <c r="D156">
        <v>150</v>
      </c>
      <c r="E156">
        <v>3</v>
      </c>
      <c r="AF156">
        <v>4.0199999999999996</v>
      </c>
      <c r="AI156">
        <v>0.6</v>
      </c>
    </row>
    <row r="157" spans="1:35" x14ac:dyDescent="0.3">
      <c r="A157">
        <v>151</v>
      </c>
      <c r="B157">
        <v>2.34</v>
      </c>
      <c r="D157">
        <v>151</v>
      </c>
      <c r="E157">
        <v>3.19</v>
      </c>
      <c r="AF157">
        <v>4.21</v>
      </c>
      <c r="AI157">
        <v>0.54</v>
      </c>
    </row>
    <row r="158" spans="1:35" x14ac:dyDescent="0.3">
      <c r="A158">
        <v>152</v>
      </c>
      <c r="B158">
        <v>2.4900000000000002</v>
      </c>
      <c r="D158">
        <v>152</v>
      </c>
      <c r="E158">
        <v>3.38</v>
      </c>
      <c r="AF158">
        <v>4.42</v>
      </c>
      <c r="AI158">
        <v>0.48</v>
      </c>
    </row>
    <row r="159" spans="1:35" x14ac:dyDescent="0.3">
      <c r="A159">
        <v>153</v>
      </c>
      <c r="B159">
        <v>2.63</v>
      </c>
      <c r="D159">
        <v>153</v>
      </c>
      <c r="E159">
        <v>3.56</v>
      </c>
      <c r="AF159">
        <v>4.67</v>
      </c>
      <c r="AI159">
        <v>0.44</v>
      </c>
    </row>
    <row r="160" spans="1:35" x14ac:dyDescent="0.3">
      <c r="A160">
        <v>154</v>
      </c>
      <c r="B160">
        <v>2.7</v>
      </c>
      <c r="D160">
        <v>154</v>
      </c>
      <c r="E160">
        <v>3.77</v>
      </c>
      <c r="AF160">
        <v>4.91</v>
      </c>
      <c r="AI160">
        <v>0.39</v>
      </c>
    </row>
    <row r="161" spans="1:35" x14ac:dyDescent="0.3">
      <c r="A161">
        <v>155</v>
      </c>
      <c r="B161">
        <v>2.94</v>
      </c>
      <c r="D161">
        <v>155</v>
      </c>
      <c r="E161">
        <v>4.0199999999999996</v>
      </c>
      <c r="AF161">
        <v>5.2</v>
      </c>
      <c r="AI161">
        <v>0.35</v>
      </c>
    </row>
    <row r="162" spans="1:35" x14ac:dyDescent="0.3">
      <c r="A162">
        <v>156</v>
      </c>
      <c r="B162">
        <v>3.15</v>
      </c>
      <c r="D162">
        <v>156</v>
      </c>
      <c r="E162">
        <v>4.21</v>
      </c>
      <c r="AF162">
        <v>5.34</v>
      </c>
      <c r="AI162">
        <v>0.32</v>
      </c>
    </row>
    <row r="163" spans="1:35" x14ac:dyDescent="0.3">
      <c r="A163">
        <v>157</v>
      </c>
      <c r="B163">
        <v>3.3</v>
      </c>
      <c r="D163">
        <v>157</v>
      </c>
      <c r="E163">
        <v>4.42</v>
      </c>
      <c r="AF163">
        <v>5.72</v>
      </c>
      <c r="AI163">
        <v>0.28999999999999998</v>
      </c>
    </row>
    <row r="164" spans="1:35" x14ac:dyDescent="0.3">
      <c r="A164">
        <v>158</v>
      </c>
      <c r="B164">
        <v>3.51</v>
      </c>
      <c r="D164">
        <v>158</v>
      </c>
      <c r="E164">
        <v>4.67</v>
      </c>
      <c r="AF164">
        <v>6</v>
      </c>
      <c r="AI164">
        <v>0.26</v>
      </c>
    </row>
    <row r="165" spans="1:35" x14ac:dyDescent="0.3">
      <c r="A165">
        <v>159</v>
      </c>
      <c r="B165">
        <v>3.69</v>
      </c>
      <c r="D165">
        <v>159</v>
      </c>
      <c r="E165">
        <v>4.91</v>
      </c>
      <c r="AF165">
        <v>6.27</v>
      </c>
      <c r="AI165">
        <v>0.24</v>
      </c>
    </row>
    <row r="166" spans="1:35" x14ac:dyDescent="0.3">
      <c r="A166">
        <v>160</v>
      </c>
      <c r="B166">
        <v>3.89</v>
      </c>
      <c r="D166">
        <v>160</v>
      </c>
      <c r="E166">
        <v>5.2</v>
      </c>
      <c r="AF166">
        <v>6.57</v>
      </c>
      <c r="AI166">
        <v>0.21</v>
      </c>
    </row>
    <row r="167" spans="1:35" x14ac:dyDescent="0.3">
      <c r="A167">
        <v>161</v>
      </c>
      <c r="B167">
        <v>4.12</v>
      </c>
      <c r="D167">
        <v>161</v>
      </c>
      <c r="E167">
        <v>5.34</v>
      </c>
      <c r="AF167">
        <v>6.89</v>
      </c>
      <c r="AI167">
        <v>0.2</v>
      </c>
    </row>
    <row r="168" spans="1:35" x14ac:dyDescent="0.3">
      <c r="A168">
        <v>162</v>
      </c>
      <c r="B168">
        <v>4.32</v>
      </c>
      <c r="D168">
        <v>162</v>
      </c>
      <c r="E168">
        <v>5.72</v>
      </c>
      <c r="AF168">
        <v>7.15</v>
      </c>
      <c r="AI168">
        <v>0.18</v>
      </c>
    </row>
    <row r="169" spans="1:35" x14ac:dyDescent="0.3">
      <c r="A169">
        <v>163</v>
      </c>
      <c r="B169">
        <v>4.5599999999999996</v>
      </c>
      <c r="D169">
        <v>163</v>
      </c>
      <c r="E169">
        <v>6</v>
      </c>
      <c r="AF169">
        <v>7.45</v>
      </c>
      <c r="AI169">
        <v>0.16</v>
      </c>
    </row>
    <row r="170" spans="1:35" x14ac:dyDescent="0.3">
      <c r="A170">
        <v>164</v>
      </c>
      <c r="B170">
        <v>4.75</v>
      </c>
      <c r="D170">
        <v>164</v>
      </c>
      <c r="E170">
        <v>6.27</v>
      </c>
      <c r="AF170">
        <v>7.76</v>
      </c>
      <c r="AI170">
        <v>0.14000000000000001</v>
      </c>
    </row>
    <row r="171" spans="1:35" x14ac:dyDescent="0.3">
      <c r="A171">
        <v>165</v>
      </c>
      <c r="B171">
        <v>5.0599999999999996</v>
      </c>
      <c r="D171">
        <v>165</v>
      </c>
      <c r="E171">
        <v>6.57</v>
      </c>
      <c r="AF171">
        <v>8.01</v>
      </c>
      <c r="AI171">
        <v>0.12</v>
      </c>
    </row>
    <row r="172" spans="1:35" x14ac:dyDescent="0.3">
      <c r="A172">
        <v>166</v>
      </c>
      <c r="B172">
        <v>5.27</v>
      </c>
      <c r="D172">
        <v>166</v>
      </c>
      <c r="E172">
        <v>6.89</v>
      </c>
      <c r="AF172">
        <v>8.2899999999999991</v>
      </c>
      <c r="AI172">
        <v>0.1</v>
      </c>
    </row>
    <row r="173" spans="1:35" x14ac:dyDescent="0.3">
      <c r="A173">
        <v>167</v>
      </c>
      <c r="B173">
        <v>5.53</v>
      </c>
      <c r="D173">
        <v>167</v>
      </c>
      <c r="E173">
        <v>7.15</v>
      </c>
      <c r="AF173">
        <v>8.5299999999999994</v>
      </c>
      <c r="AI173">
        <v>0.09</v>
      </c>
    </row>
    <row r="174" spans="1:35" x14ac:dyDescent="0.3">
      <c r="A174">
        <v>168</v>
      </c>
      <c r="B174">
        <v>5.79</v>
      </c>
      <c r="D174">
        <v>168</v>
      </c>
      <c r="E174">
        <v>7.45</v>
      </c>
      <c r="AF174">
        <v>8.7200000000000006</v>
      </c>
      <c r="AI174">
        <v>7.0000000000000007E-2</v>
      </c>
    </row>
    <row r="175" spans="1:35" x14ac:dyDescent="0.3">
      <c r="A175">
        <v>169</v>
      </c>
      <c r="B175">
        <v>6.12</v>
      </c>
      <c r="D175">
        <v>169</v>
      </c>
      <c r="E175">
        <v>7.76</v>
      </c>
      <c r="AF175">
        <v>8.8699999999999992</v>
      </c>
      <c r="AI175">
        <v>0.05</v>
      </c>
    </row>
    <row r="176" spans="1:35" x14ac:dyDescent="0.3">
      <c r="A176">
        <v>170</v>
      </c>
      <c r="B176">
        <v>6.38</v>
      </c>
      <c r="D176">
        <v>170</v>
      </c>
      <c r="E176">
        <v>8.01</v>
      </c>
      <c r="AF176">
        <v>8.94</v>
      </c>
      <c r="AI176">
        <v>0.03</v>
      </c>
    </row>
    <row r="177" spans="1:35" x14ac:dyDescent="0.3">
      <c r="A177">
        <v>171</v>
      </c>
      <c r="B177">
        <v>6.59</v>
      </c>
      <c r="D177">
        <v>171</v>
      </c>
      <c r="E177">
        <v>8.2899999999999991</v>
      </c>
      <c r="AF177">
        <v>8.99</v>
      </c>
      <c r="AI177">
        <v>0.02</v>
      </c>
    </row>
    <row r="178" spans="1:35" x14ac:dyDescent="0.3">
      <c r="A178">
        <v>172</v>
      </c>
      <c r="B178">
        <v>6.89</v>
      </c>
      <c r="D178">
        <v>172</v>
      </c>
      <c r="E178">
        <v>8.5299999999999994</v>
      </c>
      <c r="AF178">
        <v>9</v>
      </c>
    </row>
    <row r="179" spans="1:35" x14ac:dyDescent="0.3">
      <c r="A179">
        <v>173</v>
      </c>
      <c r="B179">
        <v>7.16</v>
      </c>
      <c r="D179">
        <v>173</v>
      </c>
      <c r="E179">
        <v>8.7200000000000006</v>
      </c>
      <c r="AF179">
        <v>8.9700000000000006</v>
      </c>
    </row>
    <row r="180" spans="1:35" x14ac:dyDescent="0.3">
      <c r="A180">
        <v>174</v>
      </c>
      <c r="B180">
        <v>7.41</v>
      </c>
      <c r="D180">
        <v>174</v>
      </c>
      <c r="E180">
        <v>8.8699999999999992</v>
      </c>
      <c r="AF180">
        <v>8.8800000000000008</v>
      </c>
    </row>
    <row r="181" spans="1:35" x14ac:dyDescent="0.3">
      <c r="A181">
        <v>175</v>
      </c>
      <c r="B181">
        <v>7.63</v>
      </c>
      <c r="D181">
        <v>175</v>
      </c>
      <c r="E181">
        <v>8.94</v>
      </c>
      <c r="AF181">
        <v>8.7200000000000006</v>
      </c>
    </row>
    <row r="182" spans="1:35" x14ac:dyDescent="0.3">
      <c r="A182">
        <v>176</v>
      </c>
      <c r="B182">
        <v>7.84</v>
      </c>
      <c r="D182">
        <v>176</v>
      </c>
      <c r="E182">
        <v>8.99</v>
      </c>
      <c r="AF182">
        <v>8.49</v>
      </c>
    </row>
    <row r="183" spans="1:35" x14ac:dyDescent="0.3">
      <c r="A183">
        <v>177</v>
      </c>
      <c r="B183">
        <v>8.02</v>
      </c>
      <c r="D183">
        <v>177</v>
      </c>
      <c r="E183">
        <v>9</v>
      </c>
      <c r="AF183">
        <v>8.26</v>
      </c>
    </row>
    <row r="184" spans="1:35" x14ac:dyDescent="0.3">
      <c r="A184">
        <v>178</v>
      </c>
      <c r="B184">
        <v>8.11</v>
      </c>
      <c r="D184">
        <v>178</v>
      </c>
      <c r="E184">
        <v>8.9700000000000006</v>
      </c>
      <c r="AF184">
        <v>7.98</v>
      </c>
    </row>
    <row r="185" spans="1:35" x14ac:dyDescent="0.3">
      <c r="A185">
        <v>179</v>
      </c>
      <c r="B185">
        <v>8.17</v>
      </c>
      <c r="D185">
        <v>179</v>
      </c>
      <c r="E185">
        <v>8.8800000000000008</v>
      </c>
      <c r="AF185">
        <v>7.69</v>
      </c>
    </row>
    <row r="186" spans="1:35" x14ac:dyDescent="0.3">
      <c r="A186">
        <v>180</v>
      </c>
      <c r="B186">
        <v>8.19</v>
      </c>
      <c r="D186">
        <v>180</v>
      </c>
      <c r="E186">
        <v>8.7200000000000006</v>
      </c>
      <c r="AF186">
        <v>7.36</v>
      </c>
    </row>
    <row r="187" spans="1:35" x14ac:dyDescent="0.3">
      <c r="A187">
        <v>181</v>
      </c>
      <c r="B187">
        <v>8.16</v>
      </c>
      <c r="D187">
        <v>181</v>
      </c>
      <c r="E187">
        <v>8.49</v>
      </c>
      <c r="AF187">
        <v>7.06</v>
      </c>
    </row>
    <row r="188" spans="1:35" x14ac:dyDescent="0.3">
      <c r="A188">
        <v>182</v>
      </c>
      <c r="B188">
        <v>8.09</v>
      </c>
      <c r="D188">
        <v>182</v>
      </c>
      <c r="E188">
        <v>8.26</v>
      </c>
      <c r="AF188">
        <v>6.74</v>
      </c>
    </row>
    <row r="189" spans="1:35" x14ac:dyDescent="0.3">
      <c r="A189">
        <v>183</v>
      </c>
      <c r="B189">
        <v>7.94</v>
      </c>
      <c r="D189">
        <v>183</v>
      </c>
      <c r="E189">
        <v>7.98</v>
      </c>
      <c r="AF189">
        <v>6.45</v>
      </c>
    </row>
    <row r="190" spans="1:35" x14ac:dyDescent="0.3">
      <c r="A190">
        <v>184</v>
      </c>
      <c r="B190">
        <v>7.58</v>
      </c>
      <c r="D190">
        <v>184</v>
      </c>
      <c r="E190">
        <v>7.69</v>
      </c>
      <c r="AF190">
        <v>6.11</v>
      </c>
    </row>
    <row r="191" spans="1:35" x14ac:dyDescent="0.3">
      <c r="A191">
        <v>185</v>
      </c>
      <c r="B191">
        <v>7.37</v>
      </c>
      <c r="D191">
        <v>185</v>
      </c>
      <c r="E191">
        <v>7.36</v>
      </c>
      <c r="AF191">
        <v>5.85</v>
      </c>
    </row>
    <row r="192" spans="1:35" x14ac:dyDescent="0.3">
      <c r="A192">
        <v>186</v>
      </c>
      <c r="B192">
        <v>7.08</v>
      </c>
      <c r="D192">
        <v>186</v>
      </c>
      <c r="E192">
        <v>7.06</v>
      </c>
      <c r="AF192">
        <v>5.5</v>
      </c>
    </row>
    <row r="193" spans="1:32" x14ac:dyDescent="0.3">
      <c r="A193">
        <v>187</v>
      </c>
      <c r="B193">
        <v>6.76</v>
      </c>
      <c r="D193">
        <v>187</v>
      </c>
      <c r="E193">
        <v>6.74</v>
      </c>
      <c r="AF193">
        <v>5.2</v>
      </c>
    </row>
    <row r="194" spans="1:32" x14ac:dyDescent="0.3">
      <c r="A194">
        <v>188</v>
      </c>
      <c r="B194">
        <v>6.54</v>
      </c>
      <c r="D194">
        <v>188</v>
      </c>
      <c r="E194">
        <v>6.45</v>
      </c>
      <c r="AF194">
        <v>4.91</v>
      </c>
    </row>
    <row r="195" spans="1:32" x14ac:dyDescent="0.3">
      <c r="A195">
        <v>189</v>
      </c>
      <c r="B195">
        <v>6.24</v>
      </c>
      <c r="D195">
        <v>189</v>
      </c>
      <c r="E195">
        <v>6.11</v>
      </c>
      <c r="AF195">
        <v>4.66</v>
      </c>
    </row>
    <row r="196" spans="1:32" x14ac:dyDescent="0.3">
      <c r="A196">
        <v>190</v>
      </c>
      <c r="B196">
        <v>5.98</v>
      </c>
      <c r="D196">
        <v>190</v>
      </c>
      <c r="E196">
        <v>5.85</v>
      </c>
      <c r="AF196">
        <v>4.4000000000000004</v>
      </c>
    </row>
    <row r="197" spans="1:32" x14ac:dyDescent="0.3">
      <c r="A197">
        <v>191</v>
      </c>
      <c r="B197">
        <v>5.7</v>
      </c>
      <c r="D197">
        <v>191</v>
      </c>
      <c r="E197">
        <v>5.5</v>
      </c>
      <c r="AF197">
        <v>4.1500000000000004</v>
      </c>
    </row>
    <row r="198" spans="1:32" x14ac:dyDescent="0.3">
      <c r="A198">
        <v>192</v>
      </c>
      <c r="B198">
        <v>5.42</v>
      </c>
      <c r="D198">
        <v>192</v>
      </c>
      <c r="E198">
        <v>5.2</v>
      </c>
      <c r="AF198">
        <v>3.92</v>
      </c>
    </row>
    <row r="199" spans="1:32" x14ac:dyDescent="0.3">
      <c r="A199">
        <v>193</v>
      </c>
      <c r="B199">
        <v>5.14</v>
      </c>
      <c r="D199">
        <v>193</v>
      </c>
      <c r="E199">
        <v>4.91</v>
      </c>
      <c r="AF199">
        <v>3.68</v>
      </c>
    </row>
    <row r="200" spans="1:32" x14ac:dyDescent="0.3">
      <c r="A200">
        <v>194</v>
      </c>
      <c r="B200">
        <v>4.84</v>
      </c>
      <c r="D200">
        <v>194</v>
      </c>
      <c r="E200">
        <v>4.66</v>
      </c>
      <c r="AF200">
        <v>3.44</v>
      </c>
    </row>
    <row r="201" spans="1:32" x14ac:dyDescent="0.3">
      <c r="A201">
        <v>195</v>
      </c>
      <c r="B201">
        <v>4.62</v>
      </c>
      <c r="D201">
        <v>195</v>
      </c>
      <c r="E201">
        <v>4.4000000000000004</v>
      </c>
      <c r="AF201">
        <v>3.25</v>
      </c>
    </row>
    <row r="202" spans="1:32" x14ac:dyDescent="0.3">
      <c r="A202">
        <v>196</v>
      </c>
      <c r="B202">
        <v>4.3600000000000003</v>
      </c>
      <c r="D202">
        <v>196</v>
      </c>
      <c r="E202">
        <v>4.1500000000000004</v>
      </c>
      <c r="AF202">
        <v>3.02</v>
      </c>
    </row>
    <row r="203" spans="1:32" x14ac:dyDescent="0.3">
      <c r="A203">
        <v>197</v>
      </c>
      <c r="B203">
        <v>4.1100000000000003</v>
      </c>
      <c r="D203">
        <v>197</v>
      </c>
      <c r="E203">
        <v>3.92</v>
      </c>
      <c r="AF203">
        <v>2.85</v>
      </c>
    </row>
    <row r="204" spans="1:32" x14ac:dyDescent="0.3">
      <c r="A204">
        <v>198</v>
      </c>
      <c r="B204">
        <v>3.92</v>
      </c>
      <c r="D204">
        <v>198</v>
      </c>
      <c r="E204">
        <v>3.68</v>
      </c>
      <c r="AF204">
        <v>2.7</v>
      </c>
    </row>
    <row r="205" spans="1:32" x14ac:dyDescent="0.3">
      <c r="A205">
        <v>199</v>
      </c>
      <c r="B205">
        <v>3.69</v>
      </c>
      <c r="D205">
        <v>199</v>
      </c>
      <c r="E205">
        <v>3.44</v>
      </c>
      <c r="AF205">
        <v>2.52</v>
      </c>
    </row>
    <row r="206" spans="1:32" x14ac:dyDescent="0.3">
      <c r="A206">
        <v>200</v>
      </c>
      <c r="B206">
        <v>3.48</v>
      </c>
      <c r="D206">
        <v>200</v>
      </c>
      <c r="E206">
        <v>3.25</v>
      </c>
      <c r="AF206">
        <v>2.3199999999999998</v>
      </c>
    </row>
    <row r="207" spans="1:32" x14ac:dyDescent="0.3">
      <c r="A207">
        <v>201</v>
      </c>
      <c r="B207">
        <v>3.32</v>
      </c>
      <c r="D207">
        <v>201</v>
      </c>
      <c r="E207">
        <v>3.02</v>
      </c>
      <c r="AF207">
        <v>2.1800000000000002</v>
      </c>
    </row>
    <row r="208" spans="1:32" x14ac:dyDescent="0.3">
      <c r="A208">
        <v>202</v>
      </c>
      <c r="B208">
        <v>3.11</v>
      </c>
      <c r="D208">
        <v>202</v>
      </c>
      <c r="E208">
        <v>2.85</v>
      </c>
      <c r="AF208">
        <v>2.0499999999999998</v>
      </c>
    </row>
    <row r="209" spans="1:32" x14ac:dyDescent="0.3">
      <c r="A209">
        <v>203</v>
      </c>
      <c r="B209">
        <v>2.93</v>
      </c>
      <c r="D209">
        <v>203</v>
      </c>
      <c r="E209">
        <v>2.7</v>
      </c>
      <c r="AF209">
        <v>1.89</v>
      </c>
    </row>
    <row r="210" spans="1:32" x14ac:dyDescent="0.3">
      <c r="A210">
        <v>204</v>
      </c>
      <c r="B210">
        <v>2.77</v>
      </c>
      <c r="D210">
        <v>204</v>
      </c>
      <c r="E210">
        <v>2.52</v>
      </c>
      <c r="AF210">
        <v>1.75</v>
      </c>
    </row>
    <row r="211" spans="1:32" x14ac:dyDescent="0.3">
      <c r="A211">
        <v>205</v>
      </c>
      <c r="B211">
        <v>2.61</v>
      </c>
      <c r="D211">
        <v>205</v>
      </c>
      <c r="E211">
        <v>2.3199999999999998</v>
      </c>
      <c r="AF211">
        <v>1.62</v>
      </c>
    </row>
    <row r="212" spans="1:32" x14ac:dyDescent="0.3">
      <c r="A212">
        <v>206</v>
      </c>
      <c r="B212">
        <v>2.44</v>
      </c>
      <c r="D212">
        <v>206</v>
      </c>
      <c r="E212">
        <v>2.1800000000000002</v>
      </c>
      <c r="AF212">
        <v>1.49</v>
      </c>
    </row>
    <row r="213" spans="1:32" x14ac:dyDescent="0.3">
      <c r="A213">
        <v>207</v>
      </c>
      <c r="B213">
        <v>2.2999999999999998</v>
      </c>
      <c r="D213">
        <v>207</v>
      </c>
      <c r="E213">
        <v>2.0499999999999998</v>
      </c>
      <c r="AF213">
        <v>1.38</v>
      </c>
    </row>
    <row r="214" spans="1:32" x14ac:dyDescent="0.3">
      <c r="A214">
        <v>208</v>
      </c>
      <c r="B214">
        <v>2.16</v>
      </c>
      <c r="D214">
        <v>208</v>
      </c>
      <c r="E214">
        <v>1.89</v>
      </c>
      <c r="AF214">
        <v>1.26</v>
      </c>
    </row>
    <row r="215" spans="1:32" x14ac:dyDescent="0.3">
      <c r="A215">
        <v>209</v>
      </c>
      <c r="B215">
        <v>2.02</v>
      </c>
      <c r="D215">
        <v>209</v>
      </c>
      <c r="E215">
        <v>1.75</v>
      </c>
      <c r="AF215">
        <v>1.1599999999999999</v>
      </c>
    </row>
    <row r="216" spans="1:32" x14ac:dyDescent="0.3">
      <c r="A216">
        <v>210</v>
      </c>
      <c r="B216">
        <v>1.9</v>
      </c>
      <c r="D216">
        <v>210</v>
      </c>
      <c r="E216">
        <v>1.62</v>
      </c>
      <c r="AF216">
        <v>1.06</v>
      </c>
    </row>
    <row r="217" spans="1:32" x14ac:dyDescent="0.3">
      <c r="A217">
        <v>211</v>
      </c>
      <c r="B217">
        <v>1.79</v>
      </c>
      <c r="D217">
        <v>211</v>
      </c>
      <c r="E217">
        <v>1.49</v>
      </c>
      <c r="AF217">
        <v>0.97</v>
      </c>
    </row>
    <row r="218" spans="1:32" x14ac:dyDescent="0.3">
      <c r="A218">
        <v>212</v>
      </c>
      <c r="B218">
        <v>1.66</v>
      </c>
      <c r="D218">
        <v>212</v>
      </c>
      <c r="E218">
        <v>1.38</v>
      </c>
      <c r="AF218">
        <v>0.88</v>
      </c>
    </row>
    <row r="219" spans="1:32" x14ac:dyDescent="0.3">
      <c r="A219">
        <v>213</v>
      </c>
      <c r="B219">
        <v>1.55</v>
      </c>
      <c r="D219">
        <v>213</v>
      </c>
      <c r="E219">
        <v>1.26</v>
      </c>
      <c r="AF219">
        <v>0.8</v>
      </c>
    </row>
    <row r="220" spans="1:32" x14ac:dyDescent="0.3">
      <c r="A220">
        <v>214</v>
      </c>
      <c r="B220">
        <v>1.45</v>
      </c>
      <c r="D220">
        <v>214</v>
      </c>
      <c r="E220">
        <v>1.1599999999999999</v>
      </c>
      <c r="AF220">
        <v>0.74</v>
      </c>
    </row>
    <row r="221" spans="1:32" x14ac:dyDescent="0.3">
      <c r="A221">
        <v>215</v>
      </c>
      <c r="B221">
        <v>1.37</v>
      </c>
      <c r="D221">
        <v>215</v>
      </c>
      <c r="E221">
        <v>1.06</v>
      </c>
      <c r="AF221">
        <v>0.67</v>
      </c>
    </row>
    <row r="222" spans="1:32" x14ac:dyDescent="0.3">
      <c r="A222">
        <v>216</v>
      </c>
      <c r="B222">
        <v>1.28</v>
      </c>
      <c r="D222">
        <v>216</v>
      </c>
      <c r="E222">
        <v>0.97</v>
      </c>
      <c r="AF222">
        <v>0.6</v>
      </c>
    </row>
    <row r="223" spans="1:32" x14ac:dyDescent="0.3">
      <c r="A223">
        <v>217</v>
      </c>
      <c r="B223">
        <v>1.19</v>
      </c>
      <c r="D223">
        <v>217</v>
      </c>
      <c r="E223">
        <v>0.88</v>
      </c>
      <c r="AF223">
        <v>0.54</v>
      </c>
    </row>
    <row r="224" spans="1:32" x14ac:dyDescent="0.3">
      <c r="A224">
        <v>218</v>
      </c>
      <c r="B224">
        <v>1.1000000000000001</v>
      </c>
      <c r="D224">
        <v>218</v>
      </c>
      <c r="E224">
        <v>0.8</v>
      </c>
      <c r="AF224">
        <v>0.48</v>
      </c>
    </row>
    <row r="225" spans="1:32" x14ac:dyDescent="0.3">
      <c r="A225">
        <v>219</v>
      </c>
      <c r="B225">
        <v>1.02</v>
      </c>
      <c r="D225">
        <v>219</v>
      </c>
      <c r="E225">
        <v>0.74</v>
      </c>
      <c r="AF225">
        <v>0.44</v>
      </c>
    </row>
    <row r="226" spans="1:32" x14ac:dyDescent="0.3">
      <c r="A226">
        <v>220</v>
      </c>
      <c r="B226">
        <v>0.97</v>
      </c>
      <c r="D226">
        <v>220</v>
      </c>
      <c r="E226">
        <v>0.67</v>
      </c>
      <c r="AF226">
        <v>0.39</v>
      </c>
    </row>
    <row r="227" spans="1:32" x14ac:dyDescent="0.3">
      <c r="A227">
        <v>221</v>
      </c>
      <c r="B227">
        <v>0.9</v>
      </c>
      <c r="D227">
        <v>221</v>
      </c>
      <c r="E227">
        <v>0.6</v>
      </c>
      <c r="AF227">
        <v>0.35</v>
      </c>
    </row>
    <row r="228" spans="1:32" x14ac:dyDescent="0.3">
      <c r="A228">
        <v>222</v>
      </c>
      <c r="B228">
        <v>0.84</v>
      </c>
      <c r="D228">
        <v>222</v>
      </c>
      <c r="E228">
        <v>0.54</v>
      </c>
      <c r="AF228">
        <v>0.32</v>
      </c>
    </row>
    <row r="229" spans="1:32" x14ac:dyDescent="0.3">
      <c r="A229">
        <v>223</v>
      </c>
      <c r="B229">
        <v>0.8</v>
      </c>
      <c r="D229">
        <v>223</v>
      </c>
      <c r="E229">
        <v>0.48</v>
      </c>
      <c r="AF229">
        <v>0.28999999999999998</v>
      </c>
    </row>
    <row r="230" spans="1:32" x14ac:dyDescent="0.3">
      <c r="A230">
        <v>224</v>
      </c>
      <c r="B230">
        <v>0.75</v>
      </c>
      <c r="D230">
        <v>224</v>
      </c>
      <c r="E230">
        <v>0.44</v>
      </c>
      <c r="AF230">
        <v>0.26</v>
      </c>
    </row>
    <row r="231" spans="1:32" x14ac:dyDescent="0.3">
      <c r="A231">
        <v>225</v>
      </c>
      <c r="B231">
        <v>0.7</v>
      </c>
      <c r="D231">
        <v>225</v>
      </c>
      <c r="E231">
        <v>0.39</v>
      </c>
      <c r="AF231">
        <v>0.24</v>
      </c>
    </row>
    <row r="232" spans="1:32" x14ac:dyDescent="0.3">
      <c r="A232">
        <v>226</v>
      </c>
      <c r="B232">
        <v>0.68</v>
      </c>
      <c r="D232">
        <v>226</v>
      </c>
      <c r="E232">
        <v>0.35</v>
      </c>
      <c r="AF232">
        <v>0.21</v>
      </c>
    </row>
    <row r="233" spans="1:32" x14ac:dyDescent="0.3">
      <c r="A233">
        <v>227</v>
      </c>
      <c r="B233">
        <v>0.65</v>
      </c>
      <c r="D233">
        <v>227</v>
      </c>
      <c r="E233">
        <v>0.32</v>
      </c>
      <c r="AF233">
        <v>0.2</v>
      </c>
    </row>
    <row r="234" spans="1:32" x14ac:dyDescent="0.3">
      <c r="A234">
        <v>228</v>
      </c>
      <c r="B234">
        <v>0.62</v>
      </c>
      <c r="D234">
        <v>228</v>
      </c>
      <c r="E234">
        <v>0.28999999999999998</v>
      </c>
      <c r="AF234">
        <v>0.18</v>
      </c>
    </row>
    <row r="235" spans="1:32" x14ac:dyDescent="0.3">
      <c r="A235">
        <v>229</v>
      </c>
      <c r="B235">
        <v>0.59</v>
      </c>
      <c r="D235">
        <v>229</v>
      </c>
      <c r="E235">
        <v>0.26</v>
      </c>
      <c r="AF235">
        <v>0.16</v>
      </c>
    </row>
    <row r="236" spans="1:32" x14ac:dyDescent="0.3">
      <c r="A236">
        <v>230</v>
      </c>
      <c r="B236">
        <v>0.57999999999999996</v>
      </c>
      <c r="D236">
        <v>230</v>
      </c>
      <c r="E236">
        <v>0.24</v>
      </c>
      <c r="AF236">
        <v>0.14000000000000001</v>
      </c>
    </row>
    <row r="237" spans="1:32" x14ac:dyDescent="0.3">
      <c r="A237">
        <v>231</v>
      </c>
      <c r="B237">
        <v>0.55000000000000004</v>
      </c>
      <c r="D237">
        <v>231</v>
      </c>
      <c r="E237">
        <v>0.21</v>
      </c>
      <c r="AF237">
        <v>0.12</v>
      </c>
    </row>
    <row r="238" spans="1:32" x14ac:dyDescent="0.3">
      <c r="A238">
        <v>232</v>
      </c>
      <c r="B238">
        <v>0.53</v>
      </c>
      <c r="D238">
        <v>232</v>
      </c>
      <c r="E238">
        <v>0.2</v>
      </c>
      <c r="AF238">
        <v>0.1</v>
      </c>
    </row>
    <row r="239" spans="1:32" x14ac:dyDescent="0.3">
      <c r="A239">
        <v>233</v>
      </c>
      <c r="B239">
        <v>0.51</v>
      </c>
      <c r="D239">
        <v>233</v>
      </c>
      <c r="E239">
        <v>0.18</v>
      </c>
      <c r="AF239">
        <v>0.09</v>
      </c>
    </row>
    <row r="240" spans="1:32" x14ac:dyDescent="0.3">
      <c r="A240">
        <v>234</v>
      </c>
      <c r="B240">
        <v>0.5</v>
      </c>
      <c r="D240">
        <v>234</v>
      </c>
      <c r="E240">
        <v>0.16</v>
      </c>
      <c r="AF240">
        <v>7.0000000000000007E-2</v>
      </c>
    </row>
    <row r="241" spans="1:32" x14ac:dyDescent="0.3">
      <c r="A241">
        <v>235</v>
      </c>
      <c r="B241">
        <v>0.48</v>
      </c>
      <c r="D241">
        <v>235</v>
      </c>
      <c r="E241">
        <v>0.14000000000000001</v>
      </c>
      <c r="AF241">
        <v>0.05</v>
      </c>
    </row>
    <row r="242" spans="1:32" x14ac:dyDescent="0.3">
      <c r="A242">
        <v>236</v>
      </c>
      <c r="B242">
        <v>0.46</v>
      </c>
      <c r="D242">
        <v>236</v>
      </c>
      <c r="E242">
        <v>0.12</v>
      </c>
      <c r="AF242">
        <v>0.03</v>
      </c>
    </row>
    <row r="243" spans="1:32" x14ac:dyDescent="0.3">
      <c r="A243">
        <v>237</v>
      </c>
      <c r="B243">
        <v>0.44</v>
      </c>
      <c r="D243">
        <v>237</v>
      </c>
      <c r="E243">
        <v>0.1</v>
      </c>
      <c r="AF243">
        <v>0.02</v>
      </c>
    </row>
    <row r="244" spans="1:32" x14ac:dyDescent="0.3">
      <c r="A244">
        <v>238</v>
      </c>
      <c r="B244">
        <v>0.42</v>
      </c>
      <c r="D244">
        <v>238</v>
      </c>
      <c r="E244">
        <v>0.09</v>
      </c>
      <c r="AF244">
        <v>0</v>
      </c>
    </row>
    <row r="245" spans="1:32" x14ac:dyDescent="0.3">
      <c r="A245">
        <v>239</v>
      </c>
      <c r="B245">
        <v>0.4</v>
      </c>
      <c r="D245">
        <v>239</v>
      </c>
      <c r="E245">
        <v>7.0000000000000007E-2</v>
      </c>
      <c r="AF245">
        <v>0</v>
      </c>
    </row>
    <row r="246" spans="1:32" x14ac:dyDescent="0.3">
      <c r="A246">
        <v>240</v>
      </c>
      <c r="B246">
        <v>0.38</v>
      </c>
      <c r="D246">
        <v>240</v>
      </c>
      <c r="E246">
        <v>0.05</v>
      </c>
      <c r="AF246">
        <v>0</v>
      </c>
    </row>
    <row r="247" spans="1:32" x14ac:dyDescent="0.3">
      <c r="A247">
        <v>241</v>
      </c>
      <c r="B247">
        <v>0.36</v>
      </c>
      <c r="D247">
        <v>241</v>
      </c>
      <c r="E247">
        <v>0.03</v>
      </c>
      <c r="AF247">
        <v>0</v>
      </c>
    </row>
    <row r="248" spans="1:32" x14ac:dyDescent="0.3">
      <c r="A248">
        <v>242</v>
      </c>
      <c r="B248">
        <v>0.34</v>
      </c>
      <c r="D248">
        <v>242</v>
      </c>
      <c r="E248">
        <v>0.02</v>
      </c>
      <c r="AF248">
        <v>0</v>
      </c>
    </row>
    <row r="249" spans="1:32" x14ac:dyDescent="0.3">
      <c r="A249">
        <v>243</v>
      </c>
      <c r="B249">
        <v>0.32</v>
      </c>
      <c r="D249">
        <v>243</v>
      </c>
      <c r="E249">
        <v>0</v>
      </c>
      <c r="AF249">
        <v>0</v>
      </c>
    </row>
    <row r="250" spans="1:32" x14ac:dyDescent="0.3">
      <c r="A250">
        <v>244</v>
      </c>
      <c r="B250">
        <v>0.3</v>
      </c>
      <c r="D250">
        <v>244</v>
      </c>
      <c r="E250">
        <v>0</v>
      </c>
      <c r="AF250">
        <v>0</v>
      </c>
    </row>
    <row r="251" spans="1:32" x14ac:dyDescent="0.3">
      <c r="A251">
        <v>245</v>
      </c>
      <c r="B251">
        <v>0.28000000000000003</v>
      </c>
      <c r="D251">
        <v>245</v>
      </c>
      <c r="E251">
        <v>0</v>
      </c>
      <c r="AF251">
        <v>0</v>
      </c>
    </row>
    <row r="252" spans="1:32" x14ac:dyDescent="0.3">
      <c r="A252">
        <v>246</v>
      </c>
      <c r="B252">
        <v>0.26</v>
      </c>
      <c r="D252">
        <v>246</v>
      </c>
      <c r="E252">
        <v>0</v>
      </c>
      <c r="AF252">
        <v>0</v>
      </c>
    </row>
    <row r="253" spans="1:32" x14ac:dyDescent="0.3">
      <c r="A253">
        <v>247</v>
      </c>
      <c r="B253">
        <v>0.24</v>
      </c>
      <c r="D253">
        <v>247</v>
      </c>
      <c r="E253">
        <v>0</v>
      </c>
      <c r="AF253">
        <v>0</v>
      </c>
    </row>
    <row r="254" spans="1:32" x14ac:dyDescent="0.3">
      <c r="A254">
        <v>248</v>
      </c>
      <c r="B254">
        <v>0.22</v>
      </c>
      <c r="D254">
        <v>248</v>
      </c>
      <c r="E254">
        <v>0</v>
      </c>
      <c r="AF254">
        <v>0</v>
      </c>
    </row>
    <row r="255" spans="1:32" x14ac:dyDescent="0.3">
      <c r="A255">
        <v>249</v>
      </c>
      <c r="B255">
        <v>0.2</v>
      </c>
      <c r="D255">
        <v>249</v>
      </c>
      <c r="E255">
        <v>0</v>
      </c>
      <c r="AF255">
        <v>0</v>
      </c>
    </row>
    <row r="256" spans="1:32" x14ac:dyDescent="0.3">
      <c r="A256">
        <v>250</v>
      </c>
      <c r="B256">
        <v>0.19</v>
      </c>
      <c r="D256">
        <v>250</v>
      </c>
      <c r="E256">
        <v>0</v>
      </c>
      <c r="AF256">
        <v>0</v>
      </c>
    </row>
    <row r="257" spans="1:32" x14ac:dyDescent="0.3">
      <c r="A257">
        <v>251</v>
      </c>
      <c r="B257">
        <v>0.17</v>
      </c>
      <c r="D257">
        <v>251</v>
      </c>
      <c r="E257">
        <v>0</v>
      </c>
      <c r="AF257">
        <v>0</v>
      </c>
    </row>
    <row r="258" spans="1:32" x14ac:dyDescent="0.3">
      <c r="A258">
        <v>252</v>
      </c>
      <c r="B258">
        <v>0.15</v>
      </c>
      <c r="D258">
        <v>252</v>
      </c>
      <c r="E258">
        <v>0</v>
      </c>
      <c r="AF258">
        <v>0</v>
      </c>
    </row>
    <row r="259" spans="1:32" x14ac:dyDescent="0.3">
      <c r="A259">
        <v>253</v>
      </c>
      <c r="B259">
        <v>0.13</v>
      </c>
      <c r="D259">
        <v>253</v>
      </c>
      <c r="E259">
        <v>0</v>
      </c>
      <c r="AF259">
        <v>0</v>
      </c>
    </row>
    <row r="260" spans="1:32" x14ac:dyDescent="0.3">
      <c r="A260">
        <v>254</v>
      </c>
      <c r="B260">
        <v>0.11</v>
      </c>
      <c r="D260">
        <v>254</v>
      </c>
      <c r="E260">
        <v>0</v>
      </c>
      <c r="AF260">
        <v>0</v>
      </c>
    </row>
    <row r="261" spans="1:32" x14ac:dyDescent="0.3">
      <c r="A261">
        <v>255</v>
      </c>
      <c r="B261">
        <v>0.1</v>
      </c>
      <c r="D261">
        <v>255</v>
      </c>
      <c r="E261">
        <v>0</v>
      </c>
      <c r="AF261">
        <v>0</v>
      </c>
    </row>
    <row r="262" spans="1:32" x14ac:dyDescent="0.3">
      <c r="A262">
        <v>256</v>
      </c>
      <c r="B262">
        <v>0.09</v>
      </c>
      <c r="D262">
        <v>256</v>
      </c>
      <c r="E262">
        <v>0</v>
      </c>
      <c r="AF262">
        <v>0</v>
      </c>
    </row>
    <row r="263" spans="1:32" x14ac:dyDescent="0.3">
      <c r="A263">
        <v>257</v>
      </c>
      <c r="B263">
        <v>0.08</v>
      </c>
      <c r="D263">
        <v>257</v>
      </c>
      <c r="E263">
        <v>0</v>
      </c>
      <c r="AF263">
        <v>0</v>
      </c>
    </row>
    <row r="264" spans="1:32" x14ac:dyDescent="0.3">
      <c r="A264">
        <v>258</v>
      </c>
      <c r="B264">
        <v>7.0000000000000007E-2</v>
      </c>
      <c r="D264">
        <v>258</v>
      </c>
      <c r="E264">
        <v>0</v>
      </c>
      <c r="AF264">
        <v>0</v>
      </c>
    </row>
    <row r="265" spans="1:32" x14ac:dyDescent="0.3">
      <c r="A265">
        <v>259</v>
      </c>
      <c r="B265">
        <v>7.0000000000000007E-2</v>
      </c>
      <c r="D265">
        <v>259</v>
      </c>
      <c r="E265">
        <v>0</v>
      </c>
      <c r="AF265">
        <v>0</v>
      </c>
    </row>
    <row r="266" spans="1:32" x14ac:dyDescent="0.3">
      <c r="A266">
        <v>260</v>
      </c>
      <c r="B266">
        <v>7.0000000000000007E-2</v>
      </c>
      <c r="D266">
        <v>260</v>
      </c>
      <c r="E266">
        <v>0</v>
      </c>
      <c r="AF266">
        <v>0</v>
      </c>
    </row>
    <row r="267" spans="1:32" x14ac:dyDescent="0.3">
      <c r="A267">
        <v>261</v>
      </c>
      <c r="B267">
        <v>0.06</v>
      </c>
      <c r="D267">
        <v>261</v>
      </c>
      <c r="E267">
        <v>0</v>
      </c>
      <c r="AF267">
        <v>0</v>
      </c>
    </row>
    <row r="268" spans="1:32" x14ac:dyDescent="0.3">
      <c r="A268">
        <v>262</v>
      </c>
      <c r="B268">
        <v>0.06</v>
      </c>
      <c r="D268">
        <v>262</v>
      </c>
      <c r="E268">
        <v>0</v>
      </c>
      <c r="AF268">
        <v>0</v>
      </c>
    </row>
    <row r="269" spans="1:32" x14ac:dyDescent="0.3">
      <c r="A269">
        <v>263</v>
      </c>
      <c r="B269">
        <v>0.06</v>
      </c>
      <c r="D269">
        <v>263</v>
      </c>
      <c r="E269">
        <v>0</v>
      </c>
      <c r="AF269">
        <v>0</v>
      </c>
    </row>
    <row r="270" spans="1:32" x14ac:dyDescent="0.3">
      <c r="A270">
        <v>264</v>
      </c>
      <c r="B270">
        <v>0.06</v>
      </c>
      <c r="D270">
        <v>264</v>
      </c>
      <c r="E270">
        <v>0</v>
      </c>
      <c r="AF270">
        <v>0</v>
      </c>
    </row>
    <row r="271" spans="1:32" x14ac:dyDescent="0.3">
      <c r="A271">
        <v>265</v>
      </c>
      <c r="B271">
        <v>0.06</v>
      </c>
      <c r="D271">
        <v>265</v>
      </c>
      <c r="E271">
        <v>0</v>
      </c>
      <c r="AF271">
        <v>0</v>
      </c>
    </row>
    <row r="272" spans="1:32" x14ac:dyDescent="0.3">
      <c r="A272">
        <v>266</v>
      </c>
      <c r="B272">
        <v>0.05</v>
      </c>
      <c r="D272">
        <v>266</v>
      </c>
      <c r="E272">
        <v>0</v>
      </c>
      <c r="AF272">
        <v>0</v>
      </c>
    </row>
    <row r="273" spans="1:32" x14ac:dyDescent="0.3">
      <c r="A273">
        <v>267</v>
      </c>
      <c r="B273">
        <v>0.05</v>
      </c>
      <c r="D273">
        <v>267</v>
      </c>
      <c r="E273">
        <v>0</v>
      </c>
      <c r="AF273">
        <v>0</v>
      </c>
    </row>
    <row r="274" spans="1:32" x14ac:dyDescent="0.3">
      <c r="A274">
        <v>268</v>
      </c>
      <c r="B274">
        <v>0.05</v>
      </c>
      <c r="D274">
        <v>268</v>
      </c>
      <c r="E274">
        <v>0</v>
      </c>
      <c r="AF274">
        <v>0</v>
      </c>
    </row>
    <row r="275" spans="1:32" x14ac:dyDescent="0.3">
      <c r="A275">
        <v>269</v>
      </c>
      <c r="B275">
        <v>0.05</v>
      </c>
      <c r="D275">
        <v>269</v>
      </c>
      <c r="E275">
        <v>0</v>
      </c>
      <c r="AF275">
        <v>0</v>
      </c>
    </row>
    <row r="276" spans="1:32" x14ac:dyDescent="0.3">
      <c r="A276">
        <v>270</v>
      </c>
      <c r="B276">
        <v>0.05</v>
      </c>
      <c r="D276">
        <v>270</v>
      </c>
      <c r="E276">
        <v>0</v>
      </c>
      <c r="AF276">
        <v>0</v>
      </c>
    </row>
    <row r="277" spans="1:32" x14ac:dyDescent="0.3">
      <c r="A277">
        <v>271</v>
      </c>
      <c r="B277">
        <v>0.04</v>
      </c>
      <c r="D277">
        <v>271</v>
      </c>
      <c r="E277">
        <v>0</v>
      </c>
      <c r="AF277">
        <v>0</v>
      </c>
    </row>
    <row r="278" spans="1:32" x14ac:dyDescent="0.3">
      <c r="A278">
        <v>272</v>
      </c>
      <c r="B278">
        <v>0.04</v>
      </c>
      <c r="D278">
        <v>272</v>
      </c>
      <c r="E278">
        <v>0</v>
      </c>
      <c r="AF278">
        <v>0</v>
      </c>
    </row>
    <row r="279" spans="1:32" x14ac:dyDescent="0.3">
      <c r="A279">
        <v>273</v>
      </c>
      <c r="B279">
        <v>0.04</v>
      </c>
      <c r="D279">
        <v>273</v>
      </c>
      <c r="E279">
        <v>0</v>
      </c>
      <c r="AF279">
        <v>0</v>
      </c>
    </row>
    <row r="280" spans="1:32" x14ac:dyDescent="0.3">
      <c r="A280">
        <v>274</v>
      </c>
      <c r="B280">
        <v>0.04</v>
      </c>
      <c r="D280">
        <v>274</v>
      </c>
      <c r="E280">
        <v>0</v>
      </c>
      <c r="AF280">
        <v>0</v>
      </c>
    </row>
    <row r="281" spans="1:32" x14ac:dyDescent="0.3">
      <c r="A281">
        <v>275</v>
      </c>
      <c r="B281">
        <v>0.04</v>
      </c>
      <c r="D281">
        <v>275</v>
      </c>
      <c r="E281">
        <v>0</v>
      </c>
      <c r="AF281">
        <v>0</v>
      </c>
    </row>
    <row r="282" spans="1:32" x14ac:dyDescent="0.3">
      <c r="A282">
        <v>276</v>
      </c>
      <c r="B282">
        <v>0.04</v>
      </c>
      <c r="D282">
        <v>276</v>
      </c>
      <c r="E282">
        <v>0</v>
      </c>
      <c r="AF282">
        <v>0</v>
      </c>
    </row>
    <row r="283" spans="1:32" x14ac:dyDescent="0.3">
      <c r="A283">
        <v>277</v>
      </c>
      <c r="B283">
        <v>0.03</v>
      </c>
      <c r="D283">
        <v>277</v>
      </c>
      <c r="E283">
        <v>0</v>
      </c>
      <c r="AF283">
        <v>0</v>
      </c>
    </row>
    <row r="284" spans="1:32" x14ac:dyDescent="0.3">
      <c r="A284">
        <v>278</v>
      </c>
      <c r="B284">
        <v>0.03</v>
      </c>
      <c r="D284">
        <v>278</v>
      </c>
      <c r="E284">
        <v>0</v>
      </c>
      <c r="AF284">
        <v>0</v>
      </c>
    </row>
    <row r="285" spans="1:32" x14ac:dyDescent="0.3">
      <c r="A285">
        <v>279</v>
      </c>
      <c r="B285">
        <v>0.03</v>
      </c>
      <c r="D285">
        <v>279</v>
      </c>
      <c r="E285">
        <v>0</v>
      </c>
      <c r="AF285">
        <v>0</v>
      </c>
    </row>
    <row r="286" spans="1:32" x14ac:dyDescent="0.3">
      <c r="A286">
        <v>280</v>
      </c>
      <c r="B286">
        <v>0.03</v>
      </c>
      <c r="D286">
        <v>280</v>
      </c>
      <c r="E286">
        <v>0</v>
      </c>
      <c r="AF286">
        <v>0</v>
      </c>
    </row>
    <row r="287" spans="1:32" x14ac:dyDescent="0.3">
      <c r="A287">
        <v>281</v>
      </c>
      <c r="B287">
        <v>0.03</v>
      </c>
      <c r="D287">
        <v>281</v>
      </c>
      <c r="E287">
        <v>0</v>
      </c>
      <c r="AF287">
        <v>0</v>
      </c>
    </row>
    <row r="288" spans="1:32" x14ac:dyDescent="0.3">
      <c r="A288">
        <v>282</v>
      </c>
      <c r="B288">
        <v>0.03</v>
      </c>
      <c r="D288">
        <v>282</v>
      </c>
      <c r="E288">
        <v>0</v>
      </c>
      <c r="AF288">
        <v>0</v>
      </c>
    </row>
    <row r="289" spans="1:32" x14ac:dyDescent="0.3">
      <c r="A289">
        <v>283</v>
      </c>
      <c r="B289">
        <v>0.02</v>
      </c>
      <c r="D289">
        <v>283</v>
      </c>
      <c r="E289">
        <v>0</v>
      </c>
      <c r="AF289">
        <v>0</v>
      </c>
    </row>
    <row r="290" spans="1:32" x14ac:dyDescent="0.3">
      <c r="A290">
        <v>284</v>
      </c>
      <c r="B290">
        <v>0.02</v>
      </c>
      <c r="D290">
        <v>284</v>
      </c>
      <c r="E290">
        <v>0</v>
      </c>
      <c r="AF290">
        <v>0</v>
      </c>
    </row>
    <row r="291" spans="1:32" x14ac:dyDescent="0.3">
      <c r="A291">
        <v>285</v>
      </c>
      <c r="B291">
        <v>0.02</v>
      </c>
      <c r="D291">
        <v>285</v>
      </c>
      <c r="E291">
        <v>0</v>
      </c>
      <c r="AF291">
        <v>0</v>
      </c>
    </row>
    <row r="292" spans="1:32" x14ac:dyDescent="0.3">
      <c r="A292">
        <v>286</v>
      </c>
      <c r="B292">
        <v>0.02</v>
      </c>
      <c r="D292">
        <v>286</v>
      </c>
      <c r="E292">
        <v>0</v>
      </c>
      <c r="AF292">
        <v>0</v>
      </c>
    </row>
    <row r="293" spans="1:32" x14ac:dyDescent="0.3">
      <c r="A293">
        <v>287</v>
      </c>
      <c r="B293">
        <v>0.02</v>
      </c>
      <c r="D293">
        <v>287</v>
      </c>
      <c r="E293">
        <v>0</v>
      </c>
      <c r="AF293">
        <v>0</v>
      </c>
    </row>
    <row r="294" spans="1:32" x14ac:dyDescent="0.3">
      <c r="A294">
        <v>288</v>
      </c>
      <c r="B294">
        <v>0.01</v>
      </c>
      <c r="D294">
        <v>288</v>
      </c>
      <c r="E294">
        <v>0</v>
      </c>
      <c r="AF294">
        <v>0</v>
      </c>
    </row>
    <row r="295" spans="1:32" x14ac:dyDescent="0.3">
      <c r="A295">
        <v>289</v>
      </c>
      <c r="B295">
        <v>0.01</v>
      </c>
      <c r="D295">
        <v>289</v>
      </c>
      <c r="E295">
        <v>0</v>
      </c>
      <c r="AF295">
        <v>0</v>
      </c>
    </row>
    <row r="296" spans="1:32" x14ac:dyDescent="0.3">
      <c r="A296">
        <v>290</v>
      </c>
      <c r="B296">
        <v>0.01</v>
      </c>
      <c r="D296">
        <v>290</v>
      </c>
      <c r="E296">
        <v>0</v>
      </c>
      <c r="AF296">
        <v>0</v>
      </c>
    </row>
    <row r="297" spans="1:32" x14ac:dyDescent="0.3">
      <c r="A297">
        <v>291</v>
      </c>
      <c r="B297">
        <v>0.01</v>
      </c>
      <c r="D297">
        <v>291</v>
      </c>
      <c r="E297">
        <v>0</v>
      </c>
      <c r="AF297">
        <v>0</v>
      </c>
    </row>
    <row r="298" spans="1:32" x14ac:dyDescent="0.3">
      <c r="A298">
        <v>292</v>
      </c>
      <c r="B298">
        <v>0.01</v>
      </c>
      <c r="D298">
        <v>292</v>
      </c>
      <c r="E298">
        <v>0</v>
      </c>
      <c r="AF298">
        <v>0</v>
      </c>
    </row>
    <row r="299" spans="1:32" x14ac:dyDescent="0.3">
      <c r="A299">
        <v>293</v>
      </c>
      <c r="B299">
        <v>0.01</v>
      </c>
      <c r="D299">
        <v>293</v>
      </c>
      <c r="E299">
        <v>0</v>
      </c>
      <c r="AF299">
        <v>0</v>
      </c>
    </row>
    <row r="300" spans="1:32" x14ac:dyDescent="0.3">
      <c r="A300">
        <v>294</v>
      </c>
      <c r="B300">
        <v>0</v>
      </c>
      <c r="D300">
        <v>294</v>
      </c>
      <c r="E300">
        <v>0</v>
      </c>
      <c r="AF300">
        <v>0</v>
      </c>
    </row>
    <row r="301" spans="1:32" x14ac:dyDescent="0.3">
      <c r="A301">
        <v>295</v>
      </c>
      <c r="B301">
        <v>0</v>
      </c>
      <c r="D301">
        <v>295</v>
      </c>
      <c r="E301">
        <v>0</v>
      </c>
      <c r="AF301">
        <v>0</v>
      </c>
    </row>
    <row r="302" spans="1:32" x14ac:dyDescent="0.3">
      <c r="A302">
        <v>296</v>
      </c>
      <c r="B302">
        <v>0</v>
      </c>
      <c r="D302">
        <v>296</v>
      </c>
      <c r="E302">
        <v>0</v>
      </c>
      <c r="AF302">
        <v>0</v>
      </c>
    </row>
    <row r="303" spans="1:32" x14ac:dyDescent="0.3">
      <c r="A303">
        <v>297</v>
      </c>
      <c r="B303">
        <v>0</v>
      </c>
      <c r="D303">
        <v>297</v>
      </c>
      <c r="E303">
        <v>0</v>
      </c>
      <c r="AF303">
        <v>0</v>
      </c>
    </row>
    <row r="304" spans="1:32" x14ac:dyDescent="0.3">
      <c r="A304">
        <v>298</v>
      </c>
      <c r="B304">
        <v>0</v>
      </c>
      <c r="D304">
        <v>298</v>
      </c>
      <c r="E304">
        <v>0</v>
      </c>
      <c r="AF304">
        <v>0</v>
      </c>
    </row>
    <row r="305" spans="1:32" x14ac:dyDescent="0.3">
      <c r="A305">
        <v>299</v>
      </c>
      <c r="B305">
        <v>0</v>
      </c>
      <c r="D305">
        <v>299</v>
      </c>
      <c r="E305">
        <v>0</v>
      </c>
      <c r="AF305">
        <v>0</v>
      </c>
    </row>
    <row r="306" spans="1:32" x14ac:dyDescent="0.3">
      <c r="A306">
        <v>300</v>
      </c>
      <c r="B306">
        <v>0</v>
      </c>
      <c r="D306">
        <v>300</v>
      </c>
      <c r="E306">
        <v>0</v>
      </c>
      <c r="AF306">
        <v>0</v>
      </c>
    </row>
    <row r="307" spans="1:32" x14ac:dyDescent="0.3">
      <c r="A307">
        <v>301</v>
      </c>
      <c r="B307">
        <v>0</v>
      </c>
      <c r="D307">
        <v>301</v>
      </c>
      <c r="E307">
        <v>0</v>
      </c>
      <c r="AF307">
        <v>0</v>
      </c>
    </row>
    <row r="308" spans="1:32" x14ac:dyDescent="0.3">
      <c r="A308">
        <v>302</v>
      </c>
      <c r="B308">
        <v>0</v>
      </c>
      <c r="D308">
        <v>302</v>
      </c>
      <c r="E308">
        <v>0</v>
      </c>
      <c r="AF308">
        <v>0</v>
      </c>
    </row>
    <row r="309" spans="1:32" x14ac:dyDescent="0.3">
      <c r="A309">
        <v>303</v>
      </c>
      <c r="B309">
        <v>0</v>
      </c>
      <c r="D309">
        <v>303</v>
      </c>
      <c r="E309">
        <v>0</v>
      </c>
      <c r="AF309">
        <v>0</v>
      </c>
    </row>
    <row r="310" spans="1:32" x14ac:dyDescent="0.3">
      <c r="A310">
        <v>304</v>
      </c>
      <c r="B310">
        <v>0</v>
      </c>
      <c r="D310">
        <v>304</v>
      </c>
      <c r="E310">
        <v>0</v>
      </c>
      <c r="AF310">
        <v>0</v>
      </c>
    </row>
    <row r="311" spans="1:32" x14ac:dyDescent="0.3">
      <c r="A311">
        <v>305</v>
      </c>
      <c r="B311">
        <v>0</v>
      </c>
      <c r="D311">
        <v>305</v>
      </c>
      <c r="E311">
        <v>0</v>
      </c>
      <c r="AF311">
        <v>0</v>
      </c>
    </row>
    <row r="312" spans="1:32" x14ac:dyDescent="0.3">
      <c r="A312">
        <v>306</v>
      </c>
      <c r="B312">
        <v>0</v>
      </c>
      <c r="D312">
        <v>306</v>
      </c>
      <c r="E312">
        <v>0</v>
      </c>
      <c r="AF312">
        <v>0</v>
      </c>
    </row>
    <row r="313" spans="1:32" x14ac:dyDescent="0.3">
      <c r="A313">
        <v>307</v>
      </c>
      <c r="B313">
        <v>0</v>
      </c>
      <c r="D313">
        <v>307</v>
      </c>
      <c r="E313">
        <v>0</v>
      </c>
      <c r="AF313">
        <v>0</v>
      </c>
    </row>
    <row r="314" spans="1:32" x14ac:dyDescent="0.3">
      <c r="A314">
        <v>308</v>
      </c>
      <c r="B314">
        <v>0</v>
      </c>
      <c r="D314">
        <v>308</v>
      </c>
      <c r="E314">
        <v>0</v>
      </c>
      <c r="AF314">
        <v>0</v>
      </c>
    </row>
    <row r="315" spans="1:32" x14ac:dyDescent="0.3">
      <c r="A315">
        <v>309</v>
      </c>
      <c r="B315">
        <v>0</v>
      </c>
      <c r="D315">
        <v>309</v>
      </c>
      <c r="E315">
        <v>0</v>
      </c>
      <c r="AF315">
        <v>0</v>
      </c>
    </row>
    <row r="316" spans="1:32" x14ac:dyDescent="0.3">
      <c r="A316">
        <v>310</v>
      </c>
      <c r="B316">
        <v>0</v>
      </c>
      <c r="D316">
        <v>310</v>
      </c>
      <c r="E316">
        <v>0</v>
      </c>
      <c r="AF316">
        <v>0</v>
      </c>
    </row>
    <row r="317" spans="1:32" x14ac:dyDescent="0.3">
      <c r="A317">
        <v>311</v>
      </c>
      <c r="B317">
        <v>0</v>
      </c>
      <c r="D317">
        <v>311</v>
      </c>
      <c r="E317">
        <v>0</v>
      </c>
      <c r="AF317">
        <v>0</v>
      </c>
    </row>
    <row r="318" spans="1:32" x14ac:dyDescent="0.3">
      <c r="A318">
        <v>312</v>
      </c>
      <c r="B318">
        <v>0</v>
      </c>
      <c r="D318">
        <v>312</v>
      </c>
      <c r="E318">
        <v>0</v>
      </c>
      <c r="AF318">
        <v>0</v>
      </c>
    </row>
    <row r="319" spans="1:32" x14ac:dyDescent="0.3">
      <c r="A319">
        <v>313</v>
      </c>
      <c r="B319">
        <v>0</v>
      </c>
      <c r="D319">
        <v>313</v>
      </c>
      <c r="E319">
        <v>0</v>
      </c>
      <c r="AF319">
        <v>0</v>
      </c>
    </row>
    <row r="320" spans="1:32" x14ac:dyDescent="0.3">
      <c r="A320">
        <v>314</v>
      </c>
      <c r="B320">
        <v>0</v>
      </c>
      <c r="D320">
        <v>314</v>
      </c>
      <c r="E320">
        <v>0</v>
      </c>
      <c r="AF320">
        <v>0</v>
      </c>
    </row>
    <row r="321" spans="1:32" x14ac:dyDescent="0.3">
      <c r="A321">
        <v>315</v>
      </c>
      <c r="B321">
        <v>0</v>
      </c>
      <c r="D321">
        <v>315</v>
      </c>
      <c r="E321">
        <v>0</v>
      </c>
      <c r="AF321">
        <v>0</v>
      </c>
    </row>
    <row r="322" spans="1:32" x14ac:dyDescent="0.3">
      <c r="A322">
        <v>316</v>
      </c>
      <c r="B322">
        <v>0</v>
      </c>
      <c r="D322">
        <v>316</v>
      </c>
      <c r="E322">
        <v>0</v>
      </c>
      <c r="AF322">
        <v>0</v>
      </c>
    </row>
    <row r="323" spans="1:32" x14ac:dyDescent="0.3">
      <c r="A323">
        <v>317</v>
      </c>
      <c r="B323">
        <v>0</v>
      </c>
      <c r="D323">
        <v>317</v>
      </c>
      <c r="E323">
        <v>0</v>
      </c>
      <c r="AF323">
        <v>0</v>
      </c>
    </row>
    <row r="324" spans="1:32" x14ac:dyDescent="0.3">
      <c r="A324">
        <v>318</v>
      </c>
      <c r="B324">
        <v>0</v>
      </c>
      <c r="D324">
        <v>318</v>
      </c>
      <c r="E324">
        <v>0</v>
      </c>
      <c r="AF324">
        <v>0</v>
      </c>
    </row>
    <row r="325" spans="1:32" x14ac:dyDescent="0.3">
      <c r="A325">
        <v>319</v>
      </c>
      <c r="B325">
        <v>0</v>
      </c>
      <c r="D325">
        <v>319</v>
      </c>
      <c r="E325">
        <v>0</v>
      </c>
      <c r="AF325">
        <v>0</v>
      </c>
    </row>
    <row r="326" spans="1:32" x14ac:dyDescent="0.3">
      <c r="A326">
        <v>320</v>
      </c>
      <c r="B326">
        <v>0</v>
      </c>
      <c r="D326">
        <v>320</v>
      </c>
      <c r="E326">
        <v>0</v>
      </c>
      <c r="AF326">
        <v>0</v>
      </c>
    </row>
    <row r="327" spans="1:32" x14ac:dyDescent="0.3">
      <c r="A327">
        <v>321</v>
      </c>
      <c r="B327">
        <v>0</v>
      </c>
      <c r="D327">
        <v>321</v>
      </c>
      <c r="E327">
        <v>0</v>
      </c>
      <c r="AF327">
        <v>0</v>
      </c>
    </row>
    <row r="328" spans="1:32" x14ac:dyDescent="0.3">
      <c r="A328">
        <v>322</v>
      </c>
      <c r="B328">
        <v>0</v>
      </c>
      <c r="D328">
        <v>322</v>
      </c>
      <c r="E328">
        <v>0</v>
      </c>
      <c r="AF328">
        <v>0</v>
      </c>
    </row>
    <row r="329" spans="1:32" x14ac:dyDescent="0.3">
      <c r="A329">
        <v>323</v>
      </c>
      <c r="B329">
        <v>0</v>
      </c>
      <c r="D329">
        <v>323</v>
      </c>
      <c r="E329">
        <v>0</v>
      </c>
      <c r="AF329">
        <v>0</v>
      </c>
    </row>
    <row r="330" spans="1:32" x14ac:dyDescent="0.3">
      <c r="A330">
        <v>324</v>
      </c>
      <c r="B330">
        <v>0</v>
      </c>
      <c r="D330">
        <v>324</v>
      </c>
      <c r="E330">
        <v>0</v>
      </c>
      <c r="AF330">
        <v>0</v>
      </c>
    </row>
    <row r="331" spans="1:32" x14ac:dyDescent="0.3">
      <c r="A331">
        <v>325</v>
      </c>
      <c r="B331">
        <v>0</v>
      </c>
      <c r="D331">
        <v>325</v>
      </c>
      <c r="E331">
        <v>0</v>
      </c>
      <c r="AF331">
        <v>0</v>
      </c>
    </row>
    <row r="332" spans="1:32" x14ac:dyDescent="0.3">
      <c r="A332">
        <v>326</v>
      </c>
      <c r="B332">
        <v>0</v>
      </c>
      <c r="D332">
        <v>326</v>
      </c>
      <c r="E332">
        <v>0</v>
      </c>
      <c r="AF332">
        <v>0</v>
      </c>
    </row>
    <row r="333" spans="1:32" x14ac:dyDescent="0.3">
      <c r="A333">
        <v>327</v>
      </c>
      <c r="B333">
        <v>0</v>
      </c>
      <c r="D333">
        <v>327</v>
      </c>
      <c r="E333">
        <v>0</v>
      </c>
      <c r="AF333">
        <v>0</v>
      </c>
    </row>
    <row r="334" spans="1:32" x14ac:dyDescent="0.3">
      <c r="A334">
        <v>328</v>
      </c>
      <c r="B334">
        <v>0</v>
      </c>
      <c r="D334">
        <v>328</v>
      </c>
      <c r="E334">
        <v>0</v>
      </c>
      <c r="AF334">
        <v>0</v>
      </c>
    </row>
    <row r="335" spans="1:32" x14ac:dyDescent="0.3">
      <c r="A335">
        <v>329</v>
      </c>
      <c r="B335">
        <v>0</v>
      </c>
      <c r="D335">
        <v>329</v>
      </c>
      <c r="E335">
        <v>0</v>
      </c>
      <c r="AF335">
        <v>0</v>
      </c>
    </row>
    <row r="336" spans="1:32" x14ac:dyDescent="0.3">
      <c r="A336">
        <v>330</v>
      </c>
      <c r="B336">
        <v>0</v>
      </c>
      <c r="D336">
        <v>330</v>
      </c>
      <c r="E336">
        <v>0</v>
      </c>
      <c r="AF336">
        <v>0</v>
      </c>
    </row>
    <row r="337" spans="1:32" x14ac:dyDescent="0.3">
      <c r="A337">
        <v>331</v>
      </c>
      <c r="B337">
        <v>0</v>
      </c>
      <c r="D337">
        <v>331</v>
      </c>
      <c r="E337">
        <v>0</v>
      </c>
      <c r="AF337">
        <v>0</v>
      </c>
    </row>
    <row r="338" spans="1:32" x14ac:dyDescent="0.3">
      <c r="A338">
        <v>332</v>
      </c>
      <c r="B338">
        <v>0</v>
      </c>
      <c r="D338">
        <v>332</v>
      </c>
      <c r="E338">
        <v>0</v>
      </c>
      <c r="AF338">
        <v>0</v>
      </c>
    </row>
    <row r="339" spans="1:32" x14ac:dyDescent="0.3">
      <c r="A339">
        <v>333</v>
      </c>
      <c r="B339">
        <v>0</v>
      </c>
      <c r="D339">
        <v>333</v>
      </c>
      <c r="E339">
        <v>0</v>
      </c>
      <c r="AF339">
        <v>0</v>
      </c>
    </row>
    <row r="340" spans="1:32" x14ac:dyDescent="0.3">
      <c r="A340">
        <v>334</v>
      </c>
      <c r="B340">
        <v>0</v>
      </c>
      <c r="D340">
        <v>334</v>
      </c>
      <c r="E340">
        <v>0</v>
      </c>
      <c r="AF340">
        <v>0</v>
      </c>
    </row>
    <row r="341" spans="1:32" x14ac:dyDescent="0.3">
      <c r="A341">
        <v>335</v>
      </c>
      <c r="B341">
        <v>0</v>
      </c>
      <c r="D341">
        <v>335</v>
      </c>
      <c r="E341">
        <v>0</v>
      </c>
      <c r="AF341">
        <v>0</v>
      </c>
    </row>
    <row r="342" spans="1:32" x14ac:dyDescent="0.3">
      <c r="A342">
        <v>336</v>
      </c>
      <c r="B342">
        <v>0</v>
      </c>
      <c r="D342">
        <v>336</v>
      </c>
      <c r="E342">
        <v>0</v>
      </c>
      <c r="AF342">
        <v>0</v>
      </c>
    </row>
    <row r="343" spans="1:32" x14ac:dyDescent="0.3">
      <c r="A343">
        <v>337</v>
      </c>
      <c r="B343">
        <v>0</v>
      </c>
      <c r="D343">
        <v>337</v>
      </c>
      <c r="E343">
        <v>0</v>
      </c>
      <c r="AF343">
        <v>0</v>
      </c>
    </row>
    <row r="344" spans="1:32" x14ac:dyDescent="0.3">
      <c r="A344">
        <v>338</v>
      </c>
      <c r="B344">
        <v>0</v>
      </c>
      <c r="D344">
        <v>338</v>
      </c>
      <c r="E344">
        <v>0</v>
      </c>
      <c r="AF344">
        <v>0</v>
      </c>
    </row>
    <row r="345" spans="1:32" x14ac:dyDescent="0.3">
      <c r="A345">
        <v>339</v>
      </c>
      <c r="B345">
        <v>0</v>
      </c>
      <c r="D345">
        <v>339</v>
      </c>
      <c r="E345">
        <v>0</v>
      </c>
      <c r="AF345">
        <v>0</v>
      </c>
    </row>
    <row r="346" spans="1:32" x14ac:dyDescent="0.3">
      <c r="A346">
        <v>340</v>
      </c>
      <c r="B346">
        <v>0</v>
      </c>
      <c r="D346">
        <v>340</v>
      </c>
      <c r="E346">
        <v>0</v>
      </c>
      <c r="AF346">
        <v>0</v>
      </c>
    </row>
    <row r="347" spans="1:32" x14ac:dyDescent="0.3">
      <c r="A347">
        <v>341</v>
      </c>
      <c r="B347">
        <v>0</v>
      </c>
      <c r="D347">
        <v>341</v>
      </c>
      <c r="E347">
        <v>0</v>
      </c>
      <c r="AF347">
        <v>0</v>
      </c>
    </row>
    <row r="348" spans="1:32" x14ac:dyDescent="0.3">
      <c r="A348">
        <v>342</v>
      </c>
      <c r="B348">
        <v>0</v>
      </c>
      <c r="D348">
        <v>342</v>
      </c>
      <c r="E348">
        <v>0</v>
      </c>
      <c r="AF348">
        <v>0</v>
      </c>
    </row>
    <row r="349" spans="1:32" x14ac:dyDescent="0.3">
      <c r="A349">
        <v>343</v>
      </c>
      <c r="B349">
        <v>0</v>
      </c>
      <c r="D349">
        <v>343</v>
      </c>
      <c r="E349">
        <v>0</v>
      </c>
      <c r="AF349">
        <v>0</v>
      </c>
    </row>
    <row r="350" spans="1:32" x14ac:dyDescent="0.3">
      <c r="A350">
        <v>344</v>
      </c>
      <c r="B350">
        <v>0</v>
      </c>
      <c r="D350">
        <v>344</v>
      </c>
      <c r="E350">
        <v>0</v>
      </c>
      <c r="AF350">
        <v>0</v>
      </c>
    </row>
    <row r="351" spans="1:32" x14ac:dyDescent="0.3">
      <c r="A351">
        <v>345</v>
      </c>
      <c r="B351">
        <v>0</v>
      </c>
      <c r="D351">
        <v>345</v>
      </c>
      <c r="E351">
        <v>0</v>
      </c>
      <c r="AF351">
        <v>0</v>
      </c>
    </row>
    <row r="352" spans="1:32" x14ac:dyDescent="0.3">
      <c r="A352">
        <v>346</v>
      </c>
      <c r="B352">
        <v>0</v>
      </c>
      <c r="D352">
        <v>346</v>
      </c>
      <c r="E352">
        <v>0</v>
      </c>
      <c r="AF352">
        <v>0</v>
      </c>
    </row>
    <row r="353" spans="1:32" x14ac:dyDescent="0.3">
      <c r="A353">
        <v>347</v>
      </c>
      <c r="B353">
        <v>0</v>
      </c>
      <c r="D353">
        <v>347</v>
      </c>
      <c r="E353">
        <v>0</v>
      </c>
      <c r="AF353">
        <v>0</v>
      </c>
    </row>
    <row r="354" spans="1:32" x14ac:dyDescent="0.3">
      <c r="A354">
        <v>348</v>
      </c>
      <c r="B354">
        <v>0</v>
      </c>
      <c r="D354">
        <v>348</v>
      </c>
      <c r="E354">
        <v>0</v>
      </c>
      <c r="AF354">
        <v>0</v>
      </c>
    </row>
    <row r="355" spans="1:32" x14ac:dyDescent="0.3">
      <c r="A355">
        <v>349</v>
      </c>
      <c r="B355">
        <v>0</v>
      </c>
      <c r="D355">
        <v>349</v>
      </c>
      <c r="E355">
        <v>0</v>
      </c>
      <c r="AF355">
        <v>0</v>
      </c>
    </row>
    <row r="356" spans="1:32" x14ac:dyDescent="0.3">
      <c r="A356">
        <v>350</v>
      </c>
      <c r="B356">
        <v>0</v>
      </c>
      <c r="D356">
        <v>350</v>
      </c>
      <c r="E356">
        <v>0</v>
      </c>
      <c r="AF356">
        <v>0</v>
      </c>
    </row>
    <row r="357" spans="1:32" x14ac:dyDescent="0.3">
      <c r="A357">
        <v>351</v>
      </c>
      <c r="B357">
        <v>0</v>
      </c>
      <c r="D357">
        <v>351</v>
      </c>
      <c r="E357">
        <v>0</v>
      </c>
      <c r="AF357">
        <v>0</v>
      </c>
    </row>
    <row r="358" spans="1:32" x14ac:dyDescent="0.3">
      <c r="A358">
        <v>352</v>
      </c>
      <c r="B358">
        <v>0</v>
      </c>
      <c r="D358">
        <v>352</v>
      </c>
      <c r="E358">
        <v>0</v>
      </c>
    </row>
    <row r="359" spans="1:32" x14ac:dyDescent="0.3">
      <c r="A359">
        <v>353</v>
      </c>
      <c r="B359">
        <v>0</v>
      </c>
      <c r="D359">
        <v>353</v>
      </c>
      <c r="E359">
        <v>0</v>
      </c>
    </row>
    <row r="360" spans="1:32" x14ac:dyDescent="0.3">
      <c r="A360">
        <v>354</v>
      </c>
      <c r="B360">
        <v>0</v>
      </c>
      <c r="D360">
        <v>354</v>
      </c>
      <c r="E360">
        <v>0</v>
      </c>
    </row>
    <row r="361" spans="1:32" x14ac:dyDescent="0.3">
      <c r="A361">
        <v>355</v>
      </c>
      <c r="B361">
        <v>0</v>
      </c>
      <c r="D361">
        <v>355</v>
      </c>
      <c r="E361">
        <v>0</v>
      </c>
    </row>
    <row r="362" spans="1:32" x14ac:dyDescent="0.3">
      <c r="A362">
        <v>356</v>
      </c>
      <c r="B362">
        <v>0</v>
      </c>
      <c r="D362">
        <v>356</v>
      </c>
      <c r="E362">
        <v>0</v>
      </c>
    </row>
    <row r="363" spans="1:32" x14ac:dyDescent="0.3">
      <c r="A363">
        <v>357</v>
      </c>
      <c r="B363">
        <v>0</v>
      </c>
      <c r="D363">
        <v>357</v>
      </c>
      <c r="E363">
        <v>0</v>
      </c>
    </row>
    <row r="364" spans="1:32" x14ac:dyDescent="0.3">
      <c r="A364">
        <v>358</v>
      </c>
      <c r="B364">
        <v>0</v>
      </c>
      <c r="D364">
        <v>358</v>
      </c>
      <c r="E364">
        <v>0</v>
      </c>
    </row>
    <row r="365" spans="1:32" x14ac:dyDescent="0.3">
      <c r="A365">
        <v>359</v>
      </c>
      <c r="B365">
        <v>0.01</v>
      </c>
      <c r="D365">
        <v>359</v>
      </c>
      <c r="E365">
        <v>0</v>
      </c>
    </row>
    <row r="366" spans="1:32" x14ac:dyDescent="0.3">
      <c r="A366">
        <v>360</v>
      </c>
      <c r="B366">
        <v>0.01</v>
      </c>
      <c r="D366">
        <v>360</v>
      </c>
      <c r="E366">
        <v>0</v>
      </c>
    </row>
  </sheetData>
  <pageMargins left="0.7" right="0.7" top="0.75" bottom="0.75" header="0.3" footer="0.3"/>
  <drawing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363"/>
  <sheetViews>
    <sheetView topLeftCell="I1" zoomScaleNormal="100" workbookViewId="0">
      <selection activeCell="W19" sqref="W19"/>
    </sheetView>
  </sheetViews>
  <sheetFormatPr defaultColWidth="8.88671875" defaultRowHeight="14.4" x14ac:dyDescent="0.3"/>
  <cols>
    <col min="2" max="2" width="15.44140625" bestFit="1" customWidth="1"/>
    <col min="3" max="3" width="12.44140625" bestFit="1" customWidth="1"/>
    <col min="4" max="4" width="10.5546875" customWidth="1"/>
    <col min="5" max="5" width="12" hidden="1" customWidth="1"/>
    <col min="6" max="6" width="9.109375" hidden="1" customWidth="1"/>
    <col min="7" max="7" width="3.33203125" customWidth="1"/>
    <col min="8" max="8" width="11.44140625" style="8" bestFit="1" customWidth="1"/>
    <col min="9" max="9" width="15" style="8" customWidth="1"/>
    <col min="10" max="10" width="14.88671875" style="8" customWidth="1"/>
    <col min="11" max="12" width="14.109375" style="8" customWidth="1"/>
    <col min="13" max="13" width="15.44140625" style="24" customWidth="1"/>
    <col min="14" max="14" width="12.109375" style="8" bestFit="1" customWidth="1"/>
  </cols>
  <sheetData>
    <row r="1" spans="2:14" x14ac:dyDescent="0.3">
      <c r="C1" s="10"/>
      <c r="H1" s="9" t="s">
        <v>0</v>
      </c>
      <c r="I1" s="9" t="s">
        <v>1</v>
      </c>
      <c r="J1" s="9" t="s">
        <v>2</v>
      </c>
      <c r="K1" s="9" t="s">
        <v>3</v>
      </c>
      <c r="L1" s="9" t="s">
        <v>2</v>
      </c>
      <c r="M1" s="23" t="s">
        <v>4</v>
      </c>
      <c r="N1" s="9" t="s">
        <v>5</v>
      </c>
    </row>
    <row r="2" spans="2:14" ht="15.75" customHeight="1" thickBot="1" x14ac:dyDescent="0.35">
      <c r="I2" s="8" t="s">
        <v>6</v>
      </c>
      <c r="J2" s="8" t="s">
        <v>7</v>
      </c>
      <c r="K2" s="8" t="s">
        <v>8</v>
      </c>
      <c r="L2" s="8" t="s">
        <v>9</v>
      </c>
      <c r="M2" s="24" t="s">
        <v>10</v>
      </c>
      <c r="N2" t="s">
        <v>11</v>
      </c>
    </row>
    <row r="3" spans="2:14" x14ac:dyDescent="0.3">
      <c r="B3" s="38" t="s">
        <v>12</v>
      </c>
      <c r="C3" s="39" t="s">
        <v>150</v>
      </c>
      <c r="D3" s="40" t="s">
        <v>148</v>
      </c>
      <c r="E3" s="12" t="s">
        <v>13</v>
      </c>
      <c r="F3" s="4"/>
      <c r="G3" s="2"/>
      <c r="H3" s="8">
        <v>0</v>
      </c>
      <c r="I3" s="16">
        <f>(E5/2)*(1-COS(RADIANS(H3))) + E8 - SQRT(E8^2 - (E5/2)^2*SIN(RADIANS(H3))^2)</f>
        <v>0</v>
      </c>
      <c r="J3" s="16">
        <f>(I4-I3)/(H4-H3)</f>
        <v>1.6250041398963022E-5</v>
      </c>
      <c r="K3" s="16">
        <f>(J4-J3)/(H4-H3)</f>
        <v>8.1170523364634817E-6</v>
      </c>
      <c r="L3" s="16">
        <f t="shared" ref="L3:L66" si="0">J3/1000*6*$C$11</f>
        <v>3.9000099357511259E-4</v>
      </c>
      <c r="M3">
        <f t="shared" ref="M3:M66" si="1">$E$6 + (PI()/4)*$E$4^2*(I3/1000)</f>
        <v>5.0990000000000005E-5</v>
      </c>
      <c r="N3" s="16">
        <f t="shared" ref="N3:N66" si="2">M3*1000000</f>
        <v>50.99</v>
      </c>
    </row>
    <row r="4" spans="2:14" x14ac:dyDescent="0.3">
      <c r="B4" s="34" t="s">
        <v>14</v>
      </c>
      <c r="C4" s="17">
        <v>87.5</v>
      </c>
      <c r="D4" s="3" t="s">
        <v>6</v>
      </c>
      <c r="E4" s="13">
        <f>C4/1000</f>
        <v>8.7499999999999994E-2</v>
      </c>
      <c r="F4" s="5" t="s">
        <v>15</v>
      </c>
      <c r="G4" s="2"/>
      <c r="H4" s="8">
        <v>2</v>
      </c>
      <c r="I4" s="16">
        <f>(E5/2)*(1-COS(RADIANS(H4))) + E8 - SQRT(E8^2 - (E5/2)^2*SIN(RADIANS(H4))^2)</f>
        <v>3.2500082797926044E-5</v>
      </c>
      <c r="J4" s="16">
        <f t="shared" ref="J4:J67" si="3">(I5-I3)/(H5-H3)</f>
        <v>3.2484146071889985E-5</v>
      </c>
      <c r="K4" s="16">
        <f t="shared" ref="K4:K67" si="4">(J5-J3)/(H5-H3)</f>
        <v>1.2163635949836993E-5</v>
      </c>
      <c r="L4" s="16">
        <f t="shared" si="0"/>
        <v>7.7961950572535965E-4</v>
      </c>
      <c r="M4">
        <f t="shared" si="1"/>
        <v>5.0990195429650264E-5</v>
      </c>
      <c r="N4" s="16">
        <f t="shared" si="2"/>
        <v>50.990195429650264</v>
      </c>
    </row>
    <row r="5" spans="2:14" x14ac:dyDescent="0.3">
      <c r="B5" s="34" t="s">
        <v>16</v>
      </c>
      <c r="C5" s="17">
        <v>83.1</v>
      </c>
      <c r="D5" s="3" t="s">
        <v>6</v>
      </c>
      <c r="E5" s="13">
        <f>C5/1000</f>
        <v>8.3099999999999993E-2</v>
      </c>
      <c r="F5" s="1" t="s">
        <v>15</v>
      </c>
      <c r="G5" s="2"/>
      <c r="H5" s="8">
        <v>4</v>
      </c>
      <c r="I5" s="16">
        <f>(E5/2)*(1-COS(RADIANS(H5))) + E8 - SQRT(E8^2 - (E5/2)^2*SIN(RADIANS(H5))^2)</f>
        <v>1.2993658428755994E-4</v>
      </c>
      <c r="J5" s="16">
        <f t="shared" si="3"/>
        <v>6.4904585198310993E-5</v>
      </c>
      <c r="K5" s="16">
        <f t="shared" si="4"/>
        <v>1.617840604757094E-5</v>
      </c>
      <c r="L5" s="16">
        <f t="shared" si="0"/>
        <v>1.5577100447594638E-3</v>
      </c>
      <c r="M5">
        <f t="shared" si="1"/>
        <v>5.0990781335277854E-5</v>
      </c>
      <c r="N5" s="16">
        <f t="shared" si="2"/>
        <v>50.990781335277852</v>
      </c>
    </row>
    <row r="6" spans="2:14" x14ac:dyDescent="0.3">
      <c r="B6" s="34" t="s">
        <v>17</v>
      </c>
      <c r="C6" s="17">
        <v>50.99</v>
      </c>
      <c r="D6" s="3" t="s">
        <v>11</v>
      </c>
      <c r="E6" s="14">
        <f>C6/1000000</f>
        <v>5.0990000000000005E-5</v>
      </c>
      <c r="F6" s="11" t="s">
        <v>10</v>
      </c>
      <c r="G6" s="2"/>
      <c r="H6" s="8">
        <v>6</v>
      </c>
      <c r="I6" s="16">
        <f>(E5/2)*(1-COS(RADIANS(H6))) + E8 - SQRT(E8^2 - (E5/2)^2*SIN(RADIANS(H6))^2)</f>
        <v>2.9211842359117002E-4</v>
      </c>
      <c r="J6" s="16">
        <f t="shared" si="3"/>
        <v>9.7197770262173744E-5</v>
      </c>
      <c r="K6" s="16">
        <f t="shared" si="4"/>
        <v>1.6098972144423102E-5</v>
      </c>
      <c r="L6" s="16">
        <f t="shared" si="0"/>
        <v>2.3327464862921694E-3</v>
      </c>
      <c r="M6">
        <f t="shared" si="1"/>
        <v>5.0991756567874342E-5</v>
      </c>
      <c r="N6" s="16">
        <f t="shared" si="2"/>
        <v>50.99175656787434</v>
      </c>
    </row>
    <row r="7" spans="2:14" x14ac:dyDescent="0.3">
      <c r="B7" s="34" t="s">
        <v>18</v>
      </c>
      <c r="C7" s="17">
        <v>4</v>
      </c>
      <c r="D7" s="3"/>
      <c r="E7" s="14"/>
      <c r="F7" s="11"/>
      <c r="G7" s="2"/>
      <c r="H7" s="8">
        <v>8</v>
      </c>
      <c r="I7" s="16">
        <f>(E5/2)*(1-COS(RADIANS(H7))) + E8 - SQRT(E8^2 - (E5/2)^2*SIN(RADIANS(H7))^2)</f>
        <v>5.1872766533625492E-4</v>
      </c>
      <c r="J7" s="16">
        <f t="shared" si="3"/>
        <v>1.293004737760034E-4</v>
      </c>
      <c r="K7" s="16">
        <f t="shared" si="4"/>
        <v>1.5988044339930799E-5</v>
      </c>
      <c r="L7" s="16">
        <f t="shared" si="0"/>
        <v>3.1032113706240816E-3</v>
      </c>
      <c r="M7">
        <f t="shared" si="1"/>
        <v>5.0993119215629262E-5</v>
      </c>
      <c r="N7" s="16">
        <f t="shared" si="2"/>
        <v>50.993119215629264</v>
      </c>
    </row>
    <row r="8" spans="2:14" x14ac:dyDescent="0.3">
      <c r="B8" s="34" t="s">
        <v>19</v>
      </c>
      <c r="C8" s="18">
        <v>146.25</v>
      </c>
      <c r="D8" s="3" t="s">
        <v>6</v>
      </c>
      <c r="E8" s="14">
        <f>C8/1000</f>
        <v>0.14624999999999999</v>
      </c>
      <c r="F8" s="11" t="s">
        <v>15</v>
      </c>
      <c r="G8" s="2"/>
      <c r="H8" s="8">
        <v>10</v>
      </c>
      <c r="I8" s="16">
        <f>(E5/2)*(1-COS(RADIANS(H8))) + E8 - SQRT(E8^2 - (E5/2)^2*SIN(RADIANS(H8))^2)</f>
        <v>8.0932031869518362E-4</v>
      </c>
      <c r="J8" s="16">
        <f t="shared" si="3"/>
        <v>1.6114994762189694E-4</v>
      </c>
      <c r="K8" s="16">
        <f t="shared" si="4"/>
        <v>1.5845902226262892E-5</v>
      </c>
      <c r="L8" s="16">
        <f t="shared" si="0"/>
        <v>3.8675987429255265E-3</v>
      </c>
      <c r="M8">
        <f t="shared" si="1"/>
        <v>5.0994866608734894E-5</v>
      </c>
      <c r="N8" s="16">
        <f t="shared" si="2"/>
        <v>50.994866608734895</v>
      </c>
    </row>
    <row r="9" spans="2:14" ht="15.75" customHeight="1" thickBot="1" x14ac:dyDescent="0.35">
      <c r="B9" s="35" t="s">
        <v>20</v>
      </c>
      <c r="C9" s="22">
        <f>(((PI()*(0.5*E4)^2)*E5))*1000000*C7</f>
        <v>1998.7892384612933</v>
      </c>
      <c r="D9" s="20" t="s">
        <v>11</v>
      </c>
      <c r="E9" s="15">
        <f>C9/1000000</f>
        <v>1.9987892384612932E-3</v>
      </c>
      <c r="F9" s="6" t="s">
        <v>10</v>
      </c>
      <c r="G9" s="2"/>
      <c r="H9" s="8">
        <v>12</v>
      </c>
      <c r="I9" s="16">
        <f>(E5/2)*(1-COS(RADIANS(H9))) + E8 - SQRT(E8^2 - (E5/2)^2*SIN(RADIANS(H9))^2)</f>
        <v>1.1633274558238427E-3</v>
      </c>
      <c r="J9" s="16">
        <f t="shared" si="3"/>
        <v>1.9268408268105497E-4</v>
      </c>
      <c r="K9" s="16">
        <f t="shared" si="4"/>
        <v>1.5672905165001541E-5</v>
      </c>
      <c r="L9" s="16">
        <f t="shared" si="0"/>
        <v>4.6244179843453193E-3</v>
      </c>
      <c r="M9">
        <f t="shared" si="1"/>
        <v>5.0996995326111641E-5</v>
      </c>
      <c r="N9" s="16">
        <f t="shared" si="2"/>
        <v>50.996995326111644</v>
      </c>
    </row>
    <row r="10" spans="2:14" x14ac:dyDescent="0.3">
      <c r="B10" s="36" t="s">
        <v>21</v>
      </c>
      <c r="C10" s="21">
        <v>11.1</v>
      </c>
      <c r="D10" s="4" t="s">
        <v>9</v>
      </c>
      <c r="E10" s="19"/>
      <c r="F10" s="7"/>
      <c r="G10" s="2"/>
      <c r="H10" s="8">
        <v>14</v>
      </c>
      <c r="I10" s="16">
        <f>(E5/2)*(1-COS(RADIANS(H10))) + E8 - SQRT(E8^2 - (E5/2)^2*SIN(RADIANS(H10))^2)</f>
        <v>1.5800566494194035E-3</v>
      </c>
      <c r="J10" s="16">
        <f t="shared" si="3"/>
        <v>2.238415682819031E-4</v>
      </c>
      <c r="K10" s="16">
        <f t="shared" si="4"/>
        <v>1.5469492171512472E-5</v>
      </c>
      <c r="L10" s="16">
        <f t="shared" si="0"/>
        <v>5.3721976387656745E-3</v>
      </c>
      <c r="M10">
        <f t="shared" si="1"/>
        <v>5.0999501204052407E-5</v>
      </c>
      <c r="N10" s="16">
        <f t="shared" si="2"/>
        <v>50.999501204052407</v>
      </c>
    </row>
    <row r="11" spans="2:14" ht="15.75" customHeight="1" x14ac:dyDescent="0.3">
      <c r="B11" s="35" t="s">
        <v>22</v>
      </c>
      <c r="C11" s="37">
        <v>4000</v>
      </c>
      <c r="D11" s="25"/>
      <c r="E11" s="32"/>
      <c r="F11" s="25"/>
      <c r="G11" s="2"/>
      <c r="H11" s="8">
        <v>16</v>
      </c>
      <c r="I11" s="16">
        <f>(E5/2)*(1-COS(RADIANS(H11))) + E8 - SQRT(E8^2 - (E5/2)^2*SIN(RADIANS(H11))^2)</f>
        <v>2.0586937289514551E-3</v>
      </c>
      <c r="J11" s="16">
        <f t="shared" si="3"/>
        <v>2.5456205136710486E-4</v>
      </c>
      <c r="K11" s="16">
        <f t="shared" si="4"/>
        <v>1.5236181740332921E-5</v>
      </c>
      <c r="L11" s="16">
        <f t="shared" si="0"/>
        <v>6.1094892328105166E-3</v>
      </c>
      <c r="M11">
        <f t="shared" si="1"/>
        <v>5.1002379346783143E-5</v>
      </c>
      <c r="N11" s="16">
        <f t="shared" si="2"/>
        <v>51.002379346783144</v>
      </c>
    </row>
    <row r="12" spans="2:14" x14ac:dyDescent="0.3">
      <c r="B12" s="26"/>
      <c r="C12" s="26"/>
      <c r="D12" s="26"/>
      <c r="H12" s="8">
        <v>18</v>
      </c>
      <c r="I12" s="16">
        <f>(E5/2)*(1-COS(RADIANS(H12))) + E8 - SQRT(E8^2 - (E5/2)^2*SIN(RADIANS(H12))^2)</f>
        <v>2.5983048548878229E-3</v>
      </c>
      <c r="J12" s="16">
        <f t="shared" si="3"/>
        <v>2.8478629524323479E-4</v>
      </c>
      <c r="K12" s="16">
        <f t="shared" si="4"/>
        <v>1.4973571591754553E-5</v>
      </c>
      <c r="L12" s="16">
        <f t="shared" si="0"/>
        <v>6.8348710858376349E-3</v>
      </c>
      <c r="M12">
        <f t="shared" si="1"/>
        <v>5.10056241389356E-5</v>
      </c>
      <c r="N12" s="16">
        <f t="shared" si="2"/>
        <v>51.005624138935602</v>
      </c>
    </row>
    <row r="13" spans="2:14" x14ac:dyDescent="0.3">
      <c r="B13" s="26"/>
      <c r="C13" s="26"/>
      <c r="D13" s="26"/>
      <c r="H13" s="8">
        <v>20</v>
      </c>
      <c r="I13" s="16">
        <f>(E5/2)*(1-COS(RADIANS(H13))) + E8 - SQRT(E8^2 - (E5/2)^2*SIN(RADIANS(H13))^2)</f>
        <v>3.1978389099243942E-3</v>
      </c>
      <c r="J13" s="16">
        <f t="shared" si="3"/>
        <v>3.1445633773412307E-4</v>
      </c>
      <c r="K13" s="16">
        <f t="shared" si="4"/>
        <v>1.4682338316560767E-5</v>
      </c>
      <c r="L13" s="16">
        <f t="shared" si="0"/>
        <v>7.5469521056189537E-3</v>
      </c>
      <c r="M13">
        <f t="shared" si="1"/>
        <v>5.1009229259926268E-5</v>
      </c>
      <c r="N13" s="16">
        <f t="shared" si="2"/>
        <v>51.009229259926272</v>
      </c>
    </row>
    <row r="14" spans="2:14" x14ac:dyDescent="0.3">
      <c r="B14" s="26"/>
      <c r="C14" s="26"/>
      <c r="D14" s="26"/>
      <c r="H14" s="8">
        <v>22</v>
      </c>
      <c r="I14" s="16">
        <f>(E5/2)*(1-COS(RADIANS(H14))) + E8 - SQRT(E8^2 - (E5/2)^2*SIN(RADIANS(H14))^2)</f>
        <v>3.8561302058243152E-3</v>
      </c>
      <c r="J14" s="16">
        <f t="shared" si="3"/>
        <v>3.4351564850947786E-4</v>
      </c>
      <c r="K14" s="16">
        <f t="shared" si="4"/>
        <v>1.4363236892609571E-5</v>
      </c>
      <c r="L14" s="16">
        <f t="shared" si="0"/>
        <v>8.2443755642274685E-3</v>
      </c>
      <c r="M14">
        <f t="shared" si="1"/>
        <v>5.1013187700233178E-5</v>
      </c>
      <c r="N14" s="16">
        <f t="shared" si="2"/>
        <v>51.013187700233182</v>
      </c>
    </row>
    <row r="15" spans="2:14" x14ac:dyDescent="0.3">
      <c r="B15" s="26"/>
      <c r="C15" s="26"/>
      <c r="D15" s="26"/>
      <c r="H15" s="8">
        <v>24</v>
      </c>
      <c r="I15" s="16">
        <f>(E5/2)*(1-COS(RADIANS(H15))) + E8 - SQRT(E8^2 - (E5/2)^2*SIN(RADIANS(H15))^2)</f>
        <v>4.5719015039623057E-3</v>
      </c>
      <c r="J15" s="16">
        <f t="shared" si="3"/>
        <v>3.7190928530456135E-4</v>
      </c>
      <c r="K15" s="16">
        <f t="shared" si="4"/>
        <v>1.4017100043957342E-5</v>
      </c>
      <c r="L15" s="16">
        <f t="shared" si="0"/>
        <v>8.9258228473094725E-3</v>
      </c>
      <c r="M15">
        <f t="shared" si="1"/>
        <v>5.1017491779559047E-5</v>
      </c>
      <c r="N15" s="16">
        <f t="shared" si="2"/>
        <v>51.017491779559045</v>
      </c>
    </row>
    <row r="16" spans="2:14" x14ac:dyDescent="0.3">
      <c r="B16" s="26"/>
      <c r="C16" s="26"/>
      <c r="D16" s="26"/>
      <c r="H16" s="8">
        <v>26</v>
      </c>
      <c r="I16" s="16">
        <f>(E5/2)*(1-COS(RADIANS(H16))) + E8 - SQRT(E8^2 - (E5/2)^2*SIN(RADIANS(H16))^2)</f>
        <v>5.3437673470425606E-3</v>
      </c>
      <c r="J16" s="16">
        <f t="shared" si="3"/>
        <v>3.9958404868530722E-4</v>
      </c>
      <c r="K16" s="16">
        <f t="shared" si="4"/>
        <v>1.3644837410500474E-5</v>
      </c>
      <c r="L16" s="16">
        <f t="shared" si="0"/>
        <v>9.5900171684473734E-3</v>
      </c>
      <c r="M16">
        <f t="shared" si="1"/>
        <v>5.1022133166865556E-5</v>
      </c>
      <c r="N16" s="16">
        <f t="shared" si="2"/>
        <v>51.022133166865558</v>
      </c>
    </row>
    <row r="17" spans="2:14" x14ac:dyDescent="0.3">
      <c r="B17" s="26"/>
      <c r="C17" s="26"/>
      <c r="D17" s="26"/>
      <c r="H17" s="8">
        <v>28</v>
      </c>
      <c r="I17" s="16">
        <f>(E5/2)*(1-COS(RADIANS(H17))) + E8 - SQRT(E8^2 - (E5/2)^2*SIN(RADIANS(H17))^2)</f>
        <v>6.1702376987035346E-3</v>
      </c>
      <c r="J17" s="16">
        <f t="shared" si="3"/>
        <v>4.2648863494656325E-4</v>
      </c>
      <c r="K17" s="16">
        <f t="shared" si="4"/>
        <v>1.3247434493820348E-5</v>
      </c>
      <c r="L17" s="16">
        <f t="shared" si="0"/>
        <v>1.0235727238717518E-2</v>
      </c>
      <c r="M17">
        <f t="shared" si="1"/>
        <v>5.1027102902259079E-5</v>
      </c>
      <c r="N17" s="16">
        <f t="shared" si="2"/>
        <v>51.027102902259081</v>
      </c>
    </row>
    <row r="18" spans="2:14" x14ac:dyDescent="0.3">
      <c r="B18" s="26"/>
      <c r="C18" s="26"/>
      <c r="D18" s="26"/>
      <c r="H18" s="8">
        <v>30</v>
      </c>
      <c r="I18" s="16">
        <f>(E5/2)*(1-COS(RADIANS(H18))) + E8 - SQRT(E8^2 - (E5/2)^2*SIN(RADIANS(H18))^2)</f>
        <v>7.0497218868288136E-3</v>
      </c>
      <c r="J18" s="16">
        <f t="shared" si="3"/>
        <v>4.5257378666058862E-4</v>
      </c>
      <c r="K18" s="16">
        <f t="shared" si="4"/>
        <v>1.2825951342970709E-5</v>
      </c>
      <c r="L18" s="16">
        <f t="shared" si="0"/>
        <v>1.0861770879854127E-2</v>
      </c>
      <c r="M18">
        <f t="shared" si="1"/>
        <v>5.1032391420702588E-5</v>
      </c>
      <c r="N18" s="16">
        <f t="shared" si="2"/>
        <v>51.032391420702588</v>
      </c>
    </row>
    <row r="19" spans="2:14" x14ac:dyDescent="0.3">
      <c r="B19" s="26"/>
      <c r="C19" s="29"/>
      <c r="D19" s="26"/>
      <c r="H19" s="8">
        <v>32</v>
      </c>
      <c r="I19" s="16">
        <f>(E5/2)*(1-COS(RADIANS(H19))) + E8 - SQRT(E8^2 - (E5/2)^2*SIN(RADIANS(H19))^2)</f>
        <v>7.980532845345889E-3</v>
      </c>
      <c r="J19" s="16">
        <f t="shared" si="3"/>
        <v>4.7779244031844609E-4</v>
      </c>
      <c r="K19" s="16">
        <f t="shared" si="4"/>
        <v>1.2381520942470262E-5</v>
      </c>
      <c r="L19" s="16">
        <f t="shared" si="0"/>
        <v>1.1467018567642706E-2</v>
      </c>
      <c r="M19">
        <f t="shared" si="1"/>
        <v>5.1037988577522461E-5</v>
      </c>
      <c r="N19" s="16">
        <f t="shared" si="2"/>
        <v>51.037988577522462</v>
      </c>
    </row>
    <row r="20" spans="2:14" x14ac:dyDescent="0.3">
      <c r="B20" s="26"/>
      <c r="C20" s="26"/>
      <c r="D20" s="26"/>
      <c r="H20" s="8">
        <v>34</v>
      </c>
      <c r="I20" s="16">
        <f>(E5/2)*(1-COS(RADIANS(H20))) + E8 - SQRT(E8^2 - (E5/2)^2*SIN(RADIANS(H20))^2)</f>
        <v>8.960891648102598E-3</v>
      </c>
      <c r="J20" s="16">
        <f t="shared" si="3"/>
        <v>5.0209987043046966E-4</v>
      </c>
      <c r="K20" s="16">
        <f t="shared" si="4"/>
        <v>1.1915347264109324E-5</v>
      </c>
      <c r="L20" s="16">
        <f t="shared" si="0"/>
        <v>1.205039689033127E-2</v>
      </c>
      <c r="M20">
        <f t="shared" si="1"/>
        <v>5.1043883675671624E-5</v>
      </c>
      <c r="N20" s="16">
        <f t="shared" si="2"/>
        <v>51.043883675671623</v>
      </c>
    </row>
    <row r="21" spans="2:14" x14ac:dyDescent="0.3">
      <c r="B21" s="26"/>
      <c r="C21" s="29"/>
      <c r="D21" s="26"/>
      <c r="H21" s="8">
        <v>36</v>
      </c>
      <c r="I21" s="16">
        <f>(E5/2)*(1-COS(RADIANS(H21))) + E8 - SQRT(E8^2 - (E5/2)^2*SIN(RADIANS(H21))^2)</f>
        <v>9.9889323270677677E-3</v>
      </c>
      <c r="J21" s="16">
        <f t="shared" si="3"/>
        <v>5.2545382937488339E-4</v>
      </c>
      <c r="K21" s="16">
        <f t="shared" si="4"/>
        <v>1.1428702944089181E-5</v>
      </c>
      <c r="L21" s="16">
        <f t="shared" si="0"/>
        <v>1.2610891904997201E-2</v>
      </c>
      <c r="M21">
        <f t="shared" si="1"/>
        <v>5.1050065494702354E-5</v>
      </c>
      <c r="N21" s="16">
        <f t="shared" si="2"/>
        <v>51.050065494702352</v>
      </c>
    </row>
    <row r="22" spans="2:14" x14ac:dyDescent="0.3">
      <c r="B22" s="26"/>
      <c r="C22" s="26"/>
      <c r="D22" s="26"/>
      <c r="H22" s="8">
        <v>38</v>
      </c>
      <c r="I22" s="16">
        <f>(E5/2)*(1-COS(RADIANS(H22))) + E8 - SQRT(E8^2 - (E5/2)^2*SIN(RADIANS(H22))^2)</f>
        <v>1.1062706965602132E-2</v>
      </c>
      <c r="J22" s="16">
        <f t="shared" si="3"/>
        <v>5.4781468220682639E-4</v>
      </c>
      <c r="K22" s="16">
        <f t="shared" si="4"/>
        <v>1.0922926547847142E-5</v>
      </c>
      <c r="L22" s="16">
        <f t="shared" si="0"/>
        <v>1.3147552372963833E-2</v>
      </c>
      <c r="M22">
        <f t="shared" si="1"/>
        <v>5.1056522321393196E-5</v>
      </c>
      <c r="N22" s="16">
        <f t="shared" si="2"/>
        <v>51.056522321393196</v>
      </c>
    </row>
    <row r="23" spans="2:14" x14ac:dyDescent="0.3">
      <c r="B23" s="26"/>
      <c r="C23" s="29"/>
      <c r="D23" s="26"/>
      <c r="H23" s="8">
        <v>40</v>
      </c>
      <c r="I23" s="16">
        <f>(E5/2)*(1-COS(RADIANS(H23))) + E8 - SQRT(E8^2 - (E5/2)^2*SIN(RADIANS(H23))^2)</f>
        <v>1.2180191055895073E-2</v>
      </c>
      <c r="J23" s="16">
        <f t="shared" si="3"/>
        <v>5.6914553556627195E-4</v>
      </c>
      <c r="K23" s="16">
        <f t="shared" si="4"/>
        <v>1.0399419386743561E-5</v>
      </c>
      <c r="L23" s="16">
        <f t="shared" si="0"/>
        <v>1.3659492853590529E-2</v>
      </c>
      <c r="M23">
        <f t="shared" si="1"/>
        <v>5.1063241981964281E-5</v>
      </c>
      <c r="N23" s="16">
        <f t="shared" si="2"/>
        <v>51.063241981964282</v>
      </c>
    </row>
    <row r="24" spans="2:14" x14ac:dyDescent="0.3">
      <c r="B24" s="26"/>
      <c r="C24" s="29"/>
      <c r="D24" s="26"/>
      <c r="H24" s="8">
        <v>42</v>
      </c>
      <c r="I24" s="16">
        <f>(E5/2)*(1-COS(RADIANS(H24))) + E8 - SQRT(E8^2 - (E5/2)^2*SIN(RADIANS(H24))^2)</f>
        <v>1.3339289107867219E-2</v>
      </c>
      <c r="J24" s="16">
        <f t="shared" si="3"/>
        <v>5.8941235975380063E-4</v>
      </c>
      <c r="K24" s="16">
        <f t="shared" si="4"/>
        <v>9.8596418535348146E-6</v>
      </c>
      <c r="L24" s="16">
        <f t="shared" si="0"/>
        <v>1.4145896634091215E-2</v>
      </c>
      <c r="M24">
        <f t="shared" si="1"/>
        <v>5.1070211875804848E-5</v>
      </c>
      <c r="N24" s="16">
        <f t="shared" si="2"/>
        <v>51.070211875804851</v>
      </c>
    </row>
    <row r="25" spans="2:14" x14ac:dyDescent="0.3">
      <c r="B25" s="26"/>
      <c r="C25" s="30"/>
      <c r="D25" s="26"/>
      <c r="H25" s="8">
        <v>44</v>
      </c>
      <c r="I25" s="16">
        <f>(E5/2)*(1-COS(RADIANS(H25))) + E8 - SQRT(E8^2 - (E5/2)^2*SIN(RADIANS(H25))^2)</f>
        <v>1.4537840494910276E-2</v>
      </c>
      <c r="J25" s="16">
        <f t="shared" si="3"/>
        <v>6.0858410298041121E-4</v>
      </c>
      <c r="K25" s="16">
        <f t="shared" si="4"/>
        <v>9.3051092475912589E-6</v>
      </c>
      <c r="L25" s="16">
        <f t="shared" si="0"/>
        <v>1.4606018471529871E-2</v>
      </c>
      <c r="M25">
        <f t="shared" si="1"/>
        <v>5.1077419010624834E-5</v>
      </c>
      <c r="N25" s="16">
        <f t="shared" si="2"/>
        <v>51.077419010624837</v>
      </c>
    </row>
    <row r="26" spans="2:14" x14ac:dyDescent="0.3">
      <c r="B26" s="26"/>
      <c r="C26" s="26"/>
      <c r="D26" s="26"/>
      <c r="H26" s="8">
        <v>46</v>
      </c>
      <c r="I26" s="16">
        <f>(E5/2)*(1-COS(RADIANS(H26))) + E8 - SQRT(E8^2 - (E5/2)^2*SIN(RADIANS(H26))^2)</f>
        <v>1.5773625519788864E-2</v>
      </c>
      <c r="J26" s="16">
        <f t="shared" si="3"/>
        <v>6.2663279674416567E-4</v>
      </c>
      <c r="K26" s="16">
        <f t="shared" si="4"/>
        <v>8.7373870660701486E-6</v>
      </c>
      <c r="L26" s="16">
        <f t="shared" si="0"/>
        <v>1.5039187121859976E-2</v>
      </c>
      <c r="M26">
        <f t="shared" si="1"/>
        <v>5.1084850038930426E-5</v>
      </c>
      <c r="N26" s="16">
        <f t="shared" si="2"/>
        <v>51.084850038930426</v>
      </c>
    </row>
    <row r="27" spans="2:14" x14ac:dyDescent="0.3">
      <c r="B27" s="26"/>
      <c r="C27" s="26"/>
      <c r="D27" s="26"/>
      <c r="H27" s="8">
        <v>48</v>
      </c>
      <c r="I27" s="16">
        <f>(E5/2)*(1-COS(RADIANS(H27))) + E8 - SQRT(E8^2 - (E5/2)^2*SIN(RADIANS(H27))^2)</f>
        <v>1.7044371681886938E-2</v>
      </c>
      <c r="J27" s="16">
        <f t="shared" si="3"/>
        <v>6.4353365124469181E-4</v>
      </c>
      <c r="K27" s="16">
        <f t="shared" si="4"/>
        <v>8.1580857436217014E-6</v>
      </c>
      <c r="L27" s="16">
        <f t="shared" si="0"/>
        <v>1.5444807629872603E-2</v>
      </c>
      <c r="M27">
        <f t="shared" si="1"/>
        <v>5.1092491295710262E-5</v>
      </c>
      <c r="N27" s="16">
        <f t="shared" si="2"/>
        <v>51.092491295710261</v>
      </c>
    </row>
    <row r="28" spans="2:14" x14ac:dyDescent="0.3">
      <c r="B28" s="26"/>
      <c r="C28" s="26"/>
      <c r="D28" s="26"/>
      <c r="H28" s="8">
        <v>50</v>
      </c>
      <c r="I28" s="16">
        <f>(E5/2)*(1-COS(RADIANS(H28))) + E8 - SQRT(E8^2 - (E5/2)^2*SIN(RADIANS(H28))^2)</f>
        <v>1.8347760124767631E-2</v>
      </c>
      <c r="J28" s="16">
        <f t="shared" si="3"/>
        <v>6.5926513971865247E-4</v>
      </c>
      <c r="K28" s="16">
        <f t="shared" si="4"/>
        <v>7.5688548309311987E-6</v>
      </c>
      <c r="L28" s="16">
        <f t="shared" si="0"/>
        <v>1.5822363353247659E-2</v>
      </c>
      <c r="M28">
        <f t="shared" si="1"/>
        <v>5.1100328837205948E-5</v>
      </c>
      <c r="N28" s="16">
        <f t="shared" si="2"/>
        <v>51.10032883720595</v>
      </c>
    </row>
    <row r="29" spans="2:14" x14ac:dyDescent="0.3">
      <c r="B29" s="26"/>
      <c r="C29" s="31"/>
      <c r="D29" s="26"/>
      <c r="H29" s="8">
        <v>52</v>
      </c>
      <c r="I29" s="16">
        <f>(E5/2)*(1-COS(RADIANS(H29))) + E8 - SQRT(E8^2 - (E5/2)^2*SIN(RADIANS(H29))^2)</f>
        <v>1.9681432240761548E-2</v>
      </c>
      <c r="J29" s="16">
        <f t="shared" si="3"/>
        <v>6.738090705684166E-4</v>
      </c>
      <c r="K29" s="16">
        <f t="shared" si="4"/>
        <v>6.9713766114136433E-6</v>
      </c>
      <c r="L29" s="16">
        <f t="shared" si="0"/>
        <v>1.6171417693641998E-2</v>
      </c>
      <c r="M29">
        <f t="shared" si="1"/>
        <v>5.110834848062678E-5</v>
      </c>
      <c r="N29" s="16">
        <f t="shared" si="2"/>
        <v>51.10834848062678</v>
      </c>
    </row>
    <row r="30" spans="2:14" x14ac:dyDescent="0.3">
      <c r="B30" s="26"/>
      <c r="C30" s="31"/>
      <c r="D30" s="26"/>
      <c r="H30" s="8">
        <v>54</v>
      </c>
      <c r="I30" s="16">
        <f>(E5/2)*(1-COS(RADIANS(H30))) + E8 - SQRT(E8^2 - (E5/2)^2*SIN(RADIANS(H30))^2)</f>
        <v>2.1042996407041298E-2</v>
      </c>
      <c r="J30" s="16">
        <f t="shared" si="3"/>
        <v>6.8715064616430704E-4</v>
      </c>
      <c r="K30" s="16">
        <f t="shared" si="4"/>
        <v>6.3673591654805212E-6</v>
      </c>
      <c r="L30" s="16">
        <f t="shared" si="0"/>
        <v>1.6491615507943369E-2</v>
      </c>
      <c r="M30">
        <f t="shared" si="1"/>
        <v>5.1116535844655163E-5</v>
      </c>
      <c r="N30" s="16">
        <f t="shared" si="2"/>
        <v>51.116535844655161</v>
      </c>
    </row>
    <row r="31" spans="2:14" x14ac:dyDescent="0.3">
      <c r="B31" s="26"/>
      <c r="C31" s="31"/>
      <c r="D31" s="26"/>
      <c r="H31" s="8">
        <v>56</v>
      </c>
      <c r="I31" s="16">
        <f>(E5/2)*(1-COS(RADIANS(H31))) + E8 - SQRT(E8^2 - (E5/2)^2*SIN(RADIANS(H31))^2)</f>
        <v>2.2430034825418776E-2</v>
      </c>
      <c r="J31" s="16">
        <f t="shared" si="3"/>
        <v>6.9927850723033869E-4</v>
      </c>
      <c r="K31" s="16">
        <f t="shared" si="4"/>
        <v>5.7585289029108561E-6</v>
      </c>
      <c r="L31" s="16">
        <f t="shared" si="0"/>
        <v>1.6782684173528132E-2</v>
      </c>
      <c r="M31">
        <f t="shared" si="1"/>
        <v>5.1124876390575691E-5</v>
      </c>
      <c r="N31" s="16">
        <f t="shared" si="2"/>
        <v>51.124876390575693</v>
      </c>
    </row>
    <row r="32" spans="2:14" x14ac:dyDescent="0.3">
      <c r="D32" s="27"/>
      <c r="H32" s="8">
        <v>58</v>
      </c>
      <c r="I32" s="16">
        <f>(E5/2)*(1-COS(RADIANS(H32))) + E8 - SQRT(E8^2 - (E5/2)^2*SIN(RADIANS(H32))^2)</f>
        <v>2.3840110435962653E-2</v>
      </c>
      <c r="J32" s="16">
        <f t="shared" si="3"/>
        <v>7.1018476177595047E-4</v>
      </c>
      <c r="K32" s="16">
        <f t="shared" si="4"/>
        <v>5.1466225959029277E-6</v>
      </c>
      <c r="L32" s="16">
        <f t="shared" si="0"/>
        <v>1.7044434282622811E-2</v>
      </c>
      <c r="M32">
        <f t="shared" si="1"/>
        <v>5.1133355463848175E-5</v>
      </c>
      <c r="N32" s="16">
        <f t="shared" si="2"/>
        <v>51.133355463848176</v>
      </c>
    </row>
    <row r="33" spans="2:14" x14ac:dyDescent="0.3">
      <c r="B33" s="26"/>
      <c r="C33" s="26"/>
      <c r="D33" s="26"/>
      <c r="H33" s="8">
        <v>60</v>
      </c>
      <c r="I33" s="16">
        <f>(E5/2)*(1-COS(RADIANS(H33))) + E8 - SQRT(E8^2 - (E5/2)^2*SIN(RADIANS(H33))^2)</f>
        <v>2.5270773872522578E-2</v>
      </c>
      <c r="J33" s="16">
        <f t="shared" si="3"/>
        <v>7.198649976139504E-4</v>
      </c>
      <c r="K33" s="16">
        <f t="shared" si="4"/>
        <v>4.5333789579736494E-6</v>
      </c>
      <c r="L33" s="16">
        <f t="shared" si="0"/>
        <v>1.727675994273481E-2</v>
      </c>
      <c r="M33">
        <f t="shared" si="1"/>
        <v>5.114195833593258E-5</v>
      </c>
      <c r="N33" s="16">
        <f t="shared" si="2"/>
        <v>51.141958335932578</v>
      </c>
    </row>
    <row r="34" spans="2:14" x14ac:dyDescent="0.3">
      <c r="B34" s="26"/>
      <c r="C34" s="28"/>
      <c r="D34" s="26"/>
      <c r="H34" s="8">
        <v>62</v>
      </c>
      <c r="I34" s="16">
        <f>(E5/2)*(1-COS(RADIANS(H34))) + E8 - SQRT(E8^2 - (E5/2)^2*SIN(RADIANS(H34))^2)</f>
        <v>2.6719570426418454E-2</v>
      </c>
      <c r="J34" s="16">
        <f t="shared" si="3"/>
        <v>7.2831827760784507E-4</v>
      </c>
      <c r="K34" s="16">
        <f t="shared" si="4"/>
        <v>3.9205298267928207E-6</v>
      </c>
      <c r="L34" s="16">
        <f t="shared" si="0"/>
        <v>1.7479638662588282E-2</v>
      </c>
      <c r="M34">
        <f t="shared" si="1"/>
        <v>5.1150670246163166E-5</v>
      </c>
      <c r="N34" s="16">
        <f t="shared" si="2"/>
        <v>51.150670246163166</v>
      </c>
    </row>
    <row r="35" spans="2:14" x14ac:dyDescent="0.3">
      <c r="B35" s="26"/>
      <c r="C35" s="26"/>
      <c r="D35" s="26"/>
      <c r="H35" s="8">
        <v>64</v>
      </c>
      <c r="I35" s="16">
        <f>(E5/2)*(1-COS(RADIANS(H35))) + E8 - SQRT(E8^2 - (E5/2)^2*SIN(RADIANS(H35))^2)</f>
        <v>2.8184046982953959E-2</v>
      </c>
      <c r="J35" s="16">
        <f t="shared" si="3"/>
        <v>7.3554711692112168E-4</v>
      </c>
      <c r="K35" s="16">
        <f t="shared" si="4"/>
        <v>3.309791022037753E-6</v>
      </c>
      <c r="L35" s="16">
        <f t="shared" si="0"/>
        <v>1.765313080610692E-2</v>
      </c>
      <c r="M35">
        <f t="shared" si="1"/>
        <v>5.1159476443459137E-5</v>
      </c>
      <c r="N35" s="16">
        <f t="shared" si="2"/>
        <v>51.159476443459134</v>
      </c>
    </row>
    <row r="36" spans="2:14" x14ac:dyDescent="0.3">
      <c r="H36" s="8">
        <v>66</v>
      </c>
      <c r="I36" s="16">
        <f>(E5/2)*(1-COS(RADIANS(H36))) + E8 - SQRT(E8^2 - (E5/2)^2*SIN(RADIANS(H36))^2)</f>
        <v>2.9661758894102941E-2</v>
      </c>
      <c r="J36" s="16">
        <f t="shared" si="3"/>
        <v>7.4155744169599608E-4</v>
      </c>
      <c r="K36" s="16">
        <f t="shared" si="4"/>
        <v>2.7028529617379587E-6</v>
      </c>
      <c r="L36" s="16">
        <f t="shared" si="0"/>
        <v>1.7797378600703906E-2</v>
      </c>
      <c r="M36">
        <f t="shared" si="1"/>
        <v>5.1168362227651528E-5</v>
      </c>
      <c r="N36" s="16">
        <f t="shared" si="2"/>
        <v>51.168362227651528</v>
      </c>
    </row>
    <row r="37" spans="2:14" x14ac:dyDescent="0.3">
      <c r="H37" s="8">
        <v>68</v>
      </c>
      <c r="I37" s="16">
        <f>(E5/2)*(1-COS(RADIANS(H37))) + E8 - SQRT(E8^2 - (E5/2)^2*SIN(RADIANS(H37))^2)</f>
        <v>3.1150276749737943E-2</v>
      </c>
      <c r="J37" s="16">
        <f t="shared" si="3"/>
        <v>7.4635852876807351E-4</v>
      </c>
      <c r="K37" s="16">
        <f t="shared" si="4"/>
        <v>2.1013711323531609E-6</v>
      </c>
      <c r="L37" s="16">
        <f t="shared" si="0"/>
        <v>1.7912604690433764E-2</v>
      </c>
      <c r="M37">
        <f t="shared" si="1"/>
        <v>5.1177312990199969E-5</v>
      </c>
      <c r="N37" s="16">
        <f t="shared" si="2"/>
        <v>51.177312990199965</v>
      </c>
    </row>
    <row r="38" spans="2:14" x14ac:dyDescent="0.3">
      <c r="H38" s="8">
        <v>70</v>
      </c>
      <c r="I38" s="16">
        <f>(E5/2)*(1-COS(RADIANS(H38))) + E8 - SQRT(E8^2 - (E5/2)^2*SIN(RADIANS(H38))^2)</f>
        <v>3.2647193009175235E-2</v>
      </c>
      <c r="J38" s="16">
        <f t="shared" si="3"/>
        <v>7.4996292622540872E-4</v>
      </c>
      <c r="K38" s="16">
        <f t="shared" si="4"/>
        <v>1.506956518258773E-6</v>
      </c>
      <c r="L38" s="16">
        <f t="shared" si="0"/>
        <v>1.7999110229409809E-2</v>
      </c>
      <c r="M38">
        <f t="shared" si="1"/>
        <v>5.1186314254069525E-5</v>
      </c>
      <c r="N38" s="16">
        <f t="shared" si="2"/>
        <v>51.186314254069522</v>
      </c>
    </row>
    <row r="39" spans="2:14" x14ac:dyDescent="0.3">
      <c r="H39" s="8">
        <v>72</v>
      </c>
      <c r="I39" s="16">
        <f>(E5/2)*(1-COS(RADIANS(H39))) + E8 - SQRT(E8^2 - (E5/2)^2*SIN(RADIANS(H39))^2)</f>
        <v>3.4150128454639578E-2</v>
      </c>
      <c r="J39" s="16">
        <f t="shared" si="3"/>
        <v>7.5238635484110861E-4</v>
      </c>
      <c r="K39" s="16">
        <f t="shared" si="4"/>
        <v>9.2116610502478158E-7</v>
      </c>
      <c r="L39" s="16">
        <f t="shared" si="0"/>
        <v>1.8057272516186607E-2</v>
      </c>
      <c r="M39">
        <f t="shared" si="1"/>
        <v>5.119535171253672E-5</v>
      </c>
      <c r="N39" s="16">
        <f t="shared" si="2"/>
        <v>51.19535171253672</v>
      </c>
    </row>
    <row r="40" spans="2:14" x14ac:dyDescent="0.3">
      <c r="H40" s="8">
        <v>74</v>
      </c>
      <c r="I40" s="16">
        <f>(E5/2)*(1-COS(RADIANS(H40))) + E8 - SQRT(E8^2 - (E5/2)^2*SIN(RADIANS(H40))^2)</f>
        <v>3.5656738428539669E-2</v>
      </c>
      <c r="J40" s="16">
        <f t="shared" si="3"/>
        <v>7.5364759064550785E-4</v>
      </c>
      <c r="K40" s="16">
        <f t="shared" si="4"/>
        <v>3.4549357759081079E-7</v>
      </c>
      <c r="L40" s="16">
        <f t="shared" si="0"/>
        <v>1.8087542175492188E-2</v>
      </c>
      <c r="M40">
        <f t="shared" si="1"/>
        <v>5.1204411266695537E-5</v>
      </c>
      <c r="N40" s="16">
        <f t="shared" si="2"/>
        <v>51.204411266695537</v>
      </c>
    </row>
    <row r="41" spans="2:14" x14ac:dyDescent="0.3">
      <c r="H41" s="8">
        <v>76</v>
      </c>
      <c r="I41" s="16">
        <f>(E5/2)*(1-COS(RADIANS(H41))) + E8 - SQRT(E8^2 - (E5/2)^2*SIN(RADIANS(H41))^2)</f>
        <v>3.7164718817221609E-2</v>
      </c>
      <c r="J41" s="16">
        <f t="shared" si="3"/>
        <v>7.5376832915147185E-4</v>
      </c>
      <c r="K41" s="16">
        <f t="shared" si="4"/>
        <v>-2.1863966145549418E-7</v>
      </c>
      <c r="L41" s="16">
        <f t="shared" si="0"/>
        <v>1.8090439899635324E-2</v>
      </c>
      <c r="M41">
        <f t="shared" si="1"/>
        <v>5.1213479061438941E-5</v>
      </c>
      <c r="N41" s="16">
        <f t="shared" si="2"/>
        <v>51.213479061438939</v>
      </c>
    </row>
    <row r="42" spans="2:14" x14ac:dyDescent="0.3">
      <c r="H42" s="8">
        <v>78</v>
      </c>
      <c r="I42" s="16">
        <f>(E5/2)*(1-COS(RADIANS(H42))) + E8 - SQRT(E8^2 - (E5/2)^2*SIN(RADIANS(H42))^2)</f>
        <v>3.8671811745145557E-2</v>
      </c>
      <c r="J42" s="16">
        <f t="shared" si="3"/>
        <v>7.5277303199968587E-4</v>
      </c>
      <c r="K42" s="16">
        <f t="shared" si="4"/>
        <v>-7.6989302680643967E-7</v>
      </c>
      <c r="L42" s="16">
        <f t="shared" si="0"/>
        <v>1.8066552767992461E-2</v>
      </c>
      <c r="M42">
        <f t="shared" si="1"/>
        <v>5.1222541519699157E-5</v>
      </c>
      <c r="N42" s="16">
        <f t="shared" si="2"/>
        <v>51.222541519699156</v>
      </c>
    </row>
    <row r="43" spans="2:14" x14ac:dyDescent="0.3">
      <c r="H43" s="8">
        <v>80</v>
      </c>
      <c r="I43" s="16">
        <f>(E5/2)*(1-COS(RADIANS(H43))) + E8 - SQRT(E8^2 - (E5/2)^2*SIN(RADIANS(H43))^2)</f>
        <v>4.0175810945220353E-2</v>
      </c>
      <c r="J43" s="16">
        <f t="shared" si="3"/>
        <v>7.5068875704424609E-4</v>
      </c>
      <c r="K43" s="16">
        <f t="shared" si="4"/>
        <v>-1.3070147134915805E-6</v>
      </c>
      <c r="L43" s="16">
        <f t="shared" si="0"/>
        <v>1.8016530169061906E-2</v>
      </c>
      <c r="M43">
        <f t="shared" si="1"/>
        <v>5.1231585374740561E-5</v>
      </c>
      <c r="N43" s="16">
        <f t="shared" si="2"/>
        <v>51.231585374740561</v>
      </c>
    </row>
    <row r="44" spans="2:14" x14ac:dyDescent="0.3">
      <c r="H44" s="8">
        <v>82</v>
      </c>
      <c r="I44" s="16">
        <f>(E5/2)*(1-COS(RADIANS(H44))) + E8 - SQRT(E8^2 - (E5/2)^2*SIN(RADIANS(H44))^2)</f>
        <v>4.1674566773322541E-2</v>
      </c>
      <c r="J44" s="16">
        <f t="shared" si="3"/>
        <v>7.4754497314571955E-4</v>
      </c>
      <c r="K44" s="16">
        <f t="shared" si="4"/>
        <v>-1.828848967804636E-6</v>
      </c>
      <c r="L44" s="16">
        <f t="shared" si="0"/>
        <v>1.7941079355497269E-2</v>
      </c>
      <c r="M44">
        <f t="shared" si="1"/>
        <v>5.1240597700313041E-5</v>
      </c>
      <c r="N44" s="16">
        <f t="shared" si="2"/>
        <v>51.240597700313039</v>
      </c>
    </row>
    <row r="45" spans="2:14" x14ac:dyDescent="0.3">
      <c r="H45" s="8">
        <v>84</v>
      </c>
      <c r="I45" s="16">
        <f>(E5/2)*(1-COS(RADIANS(H45))) + E8 - SQRT(E8^2 - (E5/2)^2*SIN(RADIANS(H45))^2)</f>
        <v>4.3165990837803231E-2</v>
      </c>
      <c r="J45" s="16">
        <f t="shared" si="3"/>
        <v>7.4337336117302755E-4</v>
      </c>
      <c r="K45" s="16">
        <f t="shared" si="4"/>
        <v>-2.3343425537142304E-6</v>
      </c>
      <c r="L45" s="16">
        <f t="shared" si="0"/>
        <v>1.7840960668152661E-2</v>
      </c>
      <c r="M45">
        <f t="shared" si="1"/>
        <v>5.1249565938490139E-5</v>
      </c>
      <c r="N45" s="16">
        <f t="shared" si="2"/>
        <v>51.249565938490143</v>
      </c>
    </row>
    <row r="46" spans="2:14" x14ac:dyDescent="0.3">
      <c r="H46" s="8">
        <v>86</v>
      </c>
      <c r="I46" s="16">
        <f>(E5/2)*(1-COS(RADIANS(H46))) + E8 - SQRT(E8^2 - (E5/2)^2*SIN(RADIANS(H46))^2)</f>
        <v>4.4648060218014651E-2</v>
      </c>
      <c r="J46" s="16">
        <f t="shared" si="3"/>
        <v>7.3820760293086263E-4</v>
      </c>
      <c r="K46" s="16">
        <f t="shared" si="4"/>
        <v>-2.8225503133499918E-6</v>
      </c>
      <c r="L46" s="16">
        <f t="shared" si="0"/>
        <v>1.7716982470340703E-2</v>
      </c>
      <c r="M46">
        <f t="shared" si="1"/>
        <v>5.1258477925035921E-5</v>
      </c>
      <c r="N46" s="16">
        <f t="shared" si="2"/>
        <v>51.258477925035919</v>
      </c>
    </row>
    <row r="47" spans="2:14" x14ac:dyDescent="0.3">
      <c r="H47" s="8">
        <v>88</v>
      </c>
      <c r="I47" s="16">
        <f>(E5/2)*(1-COS(RADIANS(H47))) + E8 - SQRT(E8^2 - (E5/2)^2*SIN(RADIANS(H47))^2)</f>
        <v>4.6118821249526681E-2</v>
      </c>
      <c r="J47" s="16">
        <f t="shared" si="3"/>
        <v>7.3208315991962758E-4</v>
      </c>
      <c r="K47" s="16">
        <f t="shared" si="4"/>
        <v>-3.292639734102723E-6</v>
      </c>
      <c r="L47" s="16">
        <f t="shared" si="0"/>
        <v>1.7569995838071058E-2</v>
      </c>
      <c r="M47">
        <f t="shared" si="1"/>
        <v>5.1267321912166291E-5</v>
      </c>
      <c r="N47" s="16">
        <f t="shared" si="2"/>
        <v>51.267321912166288</v>
      </c>
    </row>
    <row r="48" spans="2:14" x14ac:dyDescent="0.3">
      <c r="H48" s="8">
        <v>90</v>
      </c>
      <c r="I48" s="16">
        <f>(E5/2)*(1-COS(RADIANS(H48))) + E8 - SQRT(E8^2 - (E5/2)^2*SIN(RADIANS(H48))^2)</f>
        <v>4.7576392857693162E-2</v>
      </c>
      <c r="J48" s="16">
        <f t="shared" si="3"/>
        <v>7.2503704399445174E-4</v>
      </c>
      <c r="K48" s="16">
        <f t="shared" si="4"/>
        <v>-3.7438944512635519E-6</v>
      </c>
      <c r="L48" s="16">
        <f t="shared" si="0"/>
        <v>1.7400889055866842E-2</v>
      </c>
      <c r="M48">
        <f t="shared" si="1"/>
        <v>5.1276086588594362E-5</v>
      </c>
      <c r="N48" s="16">
        <f t="shared" si="2"/>
        <v>51.27608658859436</v>
      </c>
    </row>
    <row r="49" spans="8:14" x14ac:dyDescent="0.3">
      <c r="H49" s="8">
        <v>92</v>
      </c>
      <c r="I49" s="16">
        <f>(E5/2)*(1-COS(RADIANS(H49))) + E8 - SQRT(E8^2 - (E5/2)^2*SIN(RADIANS(H49))^2)</f>
        <v>4.9018969425504488E-2</v>
      </c>
      <c r="J49" s="16">
        <f t="shared" si="3"/>
        <v>7.1710758211457337E-4</v>
      </c>
      <c r="K49" s="16">
        <f t="shared" si="4"/>
        <v>-4.1757166335670837E-6</v>
      </c>
      <c r="L49" s="16">
        <f t="shared" si="0"/>
        <v>1.7210581970749761E-2</v>
      </c>
      <c r="M49">
        <f t="shared" si="1"/>
        <v>5.128476109677546E-5</v>
      </c>
      <c r="N49" s="16">
        <f t="shared" si="2"/>
        <v>51.284761096775462</v>
      </c>
    </row>
    <row r="50" spans="8:14" x14ac:dyDescent="0.3">
      <c r="H50" s="8">
        <v>94</v>
      </c>
      <c r="I50" s="16">
        <f>(E5/2)*(1-COS(RADIANS(H50))) + E8 - SQRT(E8^2 - (E5/2)^2*SIN(RADIANS(H50))^2)</f>
        <v>5.0444823186151455E-2</v>
      </c>
      <c r="J50" s="16">
        <f t="shared" si="3"/>
        <v>7.083341774601834E-4</v>
      </c>
      <c r="K50" s="16">
        <f t="shared" si="4"/>
        <v>-4.5876282191107537E-6</v>
      </c>
      <c r="L50" s="16">
        <f t="shared" si="0"/>
        <v>1.7000020259044402E-2</v>
      </c>
      <c r="M50">
        <f t="shared" si="1"/>
        <v>5.1293335047294113E-5</v>
      </c>
      <c r="N50" s="16">
        <f t="shared" si="2"/>
        <v>51.293335047294114</v>
      </c>
    </row>
    <row r="51" spans="8:14" x14ac:dyDescent="0.3">
      <c r="H51" s="8">
        <v>96</v>
      </c>
      <c r="I51" s="16">
        <f>(E5/2)*(1-COS(RADIANS(H51))) + E8 - SQRT(E8^2 - (E5/2)^2*SIN(RADIANS(H51))^2)</f>
        <v>5.1852306135345222E-2</v>
      </c>
      <c r="J51" s="16">
        <f t="shared" si="3"/>
        <v>6.9875706923813036E-4</v>
      </c>
      <c r="K51" s="16">
        <f t="shared" si="4"/>
        <v>-4.979270990230697E-6</v>
      </c>
      <c r="L51" s="16">
        <f t="shared" si="0"/>
        <v>1.6770169661715129E-2</v>
      </c>
      <c r="M51">
        <f t="shared" si="1"/>
        <v>5.1301798530363207E-5</v>
      </c>
      <c r="N51" s="16">
        <f t="shared" si="2"/>
        <v>51.301798530363207</v>
      </c>
    </row>
    <row r="52" spans="8:14" x14ac:dyDescent="0.3">
      <c r="H52" s="8">
        <v>98</v>
      </c>
      <c r="I52" s="16">
        <f>(E5/2)*(1-COS(RADIANS(H52))) + E8 - SQRT(E8^2 - (E5/2)^2*SIN(RADIANS(H52))^2)</f>
        <v>5.3239851463103977E-2</v>
      </c>
      <c r="J52" s="16">
        <f t="shared" si="3"/>
        <v>6.8841709349926061E-4</v>
      </c>
      <c r="K52" s="16">
        <f t="shared" si="4"/>
        <v>-5.3504054971943021E-6</v>
      </c>
      <c r="L52" s="16">
        <f t="shared" si="0"/>
        <v>1.6522010243982251E-2</v>
      </c>
      <c r="M52">
        <f t="shared" si="1"/>
        <v>5.1310142124433609E-5</v>
      </c>
      <c r="N52" s="16">
        <f t="shared" si="2"/>
        <v>51.310142124433611</v>
      </c>
    </row>
    <row r="53" spans="8:14" x14ac:dyDescent="0.3">
      <c r="H53" s="8">
        <v>100</v>
      </c>
      <c r="I53" s="16">
        <f>(E5/2)*(1-COS(RADIANS(H53))) + E8 - SQRT(E8^2 - (E5/2)^2*SIN(RADIANS(H53))^2)</f>
        <v>5.4605974509342264E-2</v>
      </c>
      <c r="J53" s="16">
        <f t="shared" si="3"/>
        <v>6.7735544724935315E-4</v>
      </c>
      <c r="K53" s="16">
        <f t="shared" si="4"/>
        <v>-5.7009088615823239E-6</v>
      </c>
      <c r="L53" s="16">
        <f t="shared" si="0"/>
        <v>1.6256530733984476E-2</v>
      </c>
      <c r="M53">
        <f t="shared" si="1"/>
        <v>5.1318356901940333E-5</v>
      </c>
      <c r="N53" s="16">
        <f t="shared" si="2"/>
        <v>51.318356901940334</v>
      </c>
    </row>
    <row r="54" spans="8:14" x14ac:dyDescent="0.3">
      <c r="H54" s="8">
        <v>102</v>
      </c>
      <c r="I54" s="16">
        <f>(E5/2)*(1-COS(RADIANS(H54))) + E8 - SQRT(E8^2 - (E5/2)^2*SIN(RADIANS(H54))^2)</f>
        <v>5.5949273252101389E-2</v>
      </c>
      <c r="J54" s="16">
        <f t="shared" si="3"/>
        <v>6.6561345805293132E-4</v>
      </c>
      <c r="K54" s="16">
        <f t="shared" si="4"/>
        <v>-6.0307715104065268E-6</v>
      </c>
      <c r="L54" s="16">
        <f t="shared" si="0"/>
        <v>1.5974722993270352E-2</v>
      </c>
      <c r="M54">
        <f t="shared" si="1"/>
        <v>5.1326434432238362E-5</v>
      </c>
      <c r="N54" s="16">
        <f t="shared" si="2"/>
        <v>51.326434432238365</v>
      </c>
    </row>
    <row r="55" spans="8:14" x14ac:dyDescent="0.3">
      <c r="H55" s="8">
        <v>104</v>
      </c>
      <c r="I55" s="16">
        <f>(E5/2)*(1-COS(RADIANS(H55))) + E8 - SQRT(E8^2 - (E5/2)^2*SIN(RADIANS(H55))^2)</f>
        <v>5.726842834155399E-2</v>
      </c>
      <c r="J55" s="16">
        <f t="shared" si="3"/>
        <v>6.5323236120772704E-4</v>
      </c>
      <c r="K55" s="16">
        <f t="shared" si="4"/>
        <v>-6.3400929105009857E-6</v>
      </c>
      <c r="L55" s="16">
        <f t="shared" si="0"/>
        <v>1.5677576668985449E-2</v>
      </c>
      <c r="M55">
        <f t="shared" si="1"/>
        <v>5.1334366781807136E-5</v>
      </c>
      <c r="N55" s="16">
        <f t="shared" si="2"/>
        <v>51.334366781807134</v>
      </c>
    </row>
    <row r="56" spans="8:14" x14ac:dyDescent="0.3">
      <c r="H56" s="8">
        <v>106</v>
      </c>
      <c r="I56" s="16">
        <f>(E5/2)*(1-COS(RADIANS(H56))) + E8 - SQRT(E8^2 - (E5/2)^2*SIN(RADIANS(H56))^2)</f>
        <v>5.8562202696932297E-2</v>
      </c>
      <c r="J56" s="16">
        <f t="shared" si="3"/>
        <v>6.4025308641092737E-4</v>
      </c>
      <c r="K56" s="16">
        <f t="shared" si="4"/>
        <v>-6.6290763890558546E-6</v>
      </c>
      <c r="L56" s="16">
        <f t="shared" si="0"/>
        <v>1.5366074073862257E-2</v>
      </c>
      <c r="M56">
        <f t="shared" si="1"/>
        <v>5.134214651182677E-5</v>
      </c>
      <c r="N56" s="16">
        <f t="shared" si="2"/>
        <v>51.342146511826769</v>
      </c>
    </row>
    <row r="57" spans="8:14" x14ac:dyDescent="0.3">
      <c r="H57" s="8">
        <v>108</v>
      </c>
      <c r="I57" s="16">
        <f>(E5/2)*(1-COS(RADIANS(H57))) + E8 - SQRT(E8^2 - (E5/2)^2*SIN(RADIANS(H57))^2)</f>
        <v>5.9829440687197699E-2</v>
      </c>
      <c r="J57" s="16">
        <f t="shared" si="3"/>
        <v>6.2671605565150362E-4</v>
      </c>
      <c r="K57" s="16">
        <f t="shared" si="4"/>
        <v>-6.8980231400731645E-6</v>
      </c>
      <c r="L57" s="16">
        <f t="shared" si="0"/>
        <v>1.5041185335636087E-2</v>
      </c>
      <c r="M57">
        <f t="shared" si="1"/>
        <v>5.1349766673251298E-5</v>
      </c>
      <c r="N57" s="16">
        <f t="shared" si="2"/>
        <v>51.349766673251295</v>
      </c>
    </row>
    <row r="58" spans="8:14" x14ac:dyDescent="0.3">
      <c r="H58" s="8">
        <v>110</v>
      </c>
      <c r="I58" s="16">
        <f>(E5/2)*(1-COS(RADIANS(H58))) + E8 - SQRT(E8^2 - (E5/2)^2*SIN(RADIANS(H58))^2)</f>
        <v>6.1069066919538312E-2</v>
      </c>
      <c r="J58" s="16">
        <f t="shared" si="3"/>
        <v>6.1266099385063472E-4</v>
      </c>
      <c r="K58" s="16">
        <f t="shared" si="4"/>
        <v>-7.14732552764899E-6</v>
      </c>
      <c r="L58" s="16">
        <f t="shared" si="0"/>
        <v>1.4703863852415231E-2</v>
      </c>
      <c r="M58">
        <f t="shared" si="1"/>
        <v>5.1357220799523606E-5</v>
      </c>
      <c r="N58" s="16">
        <f t="shared" si="2"/>
        <v>51.357220799523603</v>
      </c>
    </row>
    <row r="59" spans="8:14" x14ac:dyDescent="0.3">
      <c r="H59" s="8">
        <v>112</v>
      </c>
      <c r="I59" s="16">
        <f>(E5/2)*(1-COS(RADIANS(H59))) + E8 - SQRT(E8^2 - (E5/2)^2*SIN(RADIANS(H59))^2)</f>
        <v>6.2280084662600238E-2</v>
      </c>
      <c r="J59" s="16">
        <f t="shared" si="3"/>
        <v>5.9812675354090766E-4</v>
      </c>
      <c r="K59" s="16">
        <f t="shared" si="4"/>
        <v>-7.3774598047804396E-6</v>
      </c>
      <c r="L59" s="16">
        <f t="shared" si="0"/>
        <v>1.4355042084981782E-2</v>
      </c>
      <c r="M59">
        <f t="shared" si="1"/>
        <v>5.1364502897094056E-5</v>
      </c>
      <c r="N59" s="16">
        <f t="shared" si="2"/>
        <v>51.364502897094056</v>
      </c>
    </row>
    <row r="60" spans="8:14" x14ac:dyDescent="0.3">
      <c r="H60" s="8">
        <v>114</v>
      </c>
      <c r="I60" s="16">
        <f>(E5/2)*(1-COS(RADIANS(H60))) + E8 - SQRT(E8^2 - (E5/2)^2*SIN(RADIANS(H60))^2)</f>
        <v>6.3461573933701942E-2</v>
      </c>
      <c r="J60" s="16">
        <f t="shared" si="3"/>
        <v>5.8315115463151296E-4</v>
      </c>
      <c r="K60" s="16">
        <f t="shared" si="4"/>
        <v>-7.5889783712236591E-6</v>
      </c>
      <c r="L60" s="16">
        <f t="shared" si="0"/>
        <v>1.3995627711156313E-2</v>
      </c>
      <c r="M60">
        <f t="shared" si="1"/>
        <v>5.1371607433918472E-5</v>
      </c>
      <c r="N60" s="16">
        <f t="shared" si="2"/>
        <v>51.37160743391847</v>
      </c>
    </row>
    <row r="61" spans="8:14" x14ac:dyDescent="0.3">
      <c r="H61" s="8">
        <v>116</v>
      </c>
      <c r="I61" s="16">
        <f>(E5/2)*(1-COS(RADIANS(H61))) + E8 - SQRT(E8^2 - (E5/2)^2*SIN(RADIANS(H61))^2)</f>
        <v>6.461268928112629E-2</v>
      </c>
      <c r="J61" s="16">
        <f t="shared" si="3"/>
        <v>5.6777084005601303E-4</v>
      </c>
      <c r="K61" s="16">
        <f t="shared" si="4"/>
        <v>-7.7825016956099835E-6</v>
      </c>
      <c r="L61" s="16">
        <f t="shared" si="0"/>
        <v>1.3626500161344313E-2</v>
      </c>
      <c r="M61">
        <f t="shared" si="1"/>
        <v>5.1378529326122622E-5</v>
      </c>
      <c r="N61" s="16">
        <f t="shared" si="2"/>
        <v>51.378529326122624</v>
      </c>
    </row>
    <row r="62" spans="8:14" x14ac:dyDescent="0.3">
      <c r="H62" s="8">
        <v>118</v>
      </c>
      <c r="I62" s="16">
        <f>(E5/2)*(1-COS(RADIANS(H62))) + E8 - SQRT(E8^2 - (E5/2)^2*SIN(RADIANS(H62))^2)</f>
        <v>6.5732657293925995E-2</v>
      </c>
      <c r="J62" s="16">
        <f t="shared" si="3"/>
        <v>5.5202114784907302E-4</v>
      </c>
      <c r="K62" s="16">
        <f t="shared" si="4"/>
        <v>-7.958710025504287E-6</v>
      </c>
      <c r="L62" s="16">
        <f t="shared" si="0"/>
        <v>1.3248507548377753E-2</v>
      </c>
      <c r="M62">
        <f t="shared" si="1"/>
        <v>5.1385263923028177E-5</v>
      </c>
      <c r="N62" s="16">
        <f t="shared" si="2"/>
        <v>51.385263923028177</v>
      </c>
    </row>
    <row r="63" spans="8:14" x14ac:dyDescent="0.3">
      <c r="H63" s="8">
        <v>120</v>
      </c>
      <c r="I63" s="16">
        <f>(E5/2)*(1-COS(RADIANS(H63))) + E8 - SQRT(E8^2 - (E5/2)^2*SIN(RADIANS(H63))^2)</f>
        <v>6.6820773872522582E-2</v>
      </c>
      <c r="J63" s="16">
        <f t="shared" si="3"/>
        <v>5.3593599995399588E-4</v>
      </c>
      <c r="K63" s="16">
        <f t="shared" si="4"/>
        <v>-8.1183350050650221E-6</v>
      </c>
      <c r="L63" s="16">
        <f t="shared" si="0"/>
        <v>1.2862463998895901E-2</v>
      </c>
      <c r="M63">
        <f t="shared" si="1"/>
        <v>5.139180699074024E-5</v>
      </c>
      <c r="N63" s="16">
        <f t="shared" si="2"/>
        <v>51.391806990740243</v>
      </c>
    </row>
    <row r="64" spans="8:14" x14ac:dyDescent="0.3">
      <c r="H64" s="8">
        <v>122</v>
      </c>
      <c r="I64" s="16">
        <f>(E5/2)*(1-COS(RADIANS(H64))) + E8 - SQRT(E8^2 - (E5/2)^2*SIN(RADIANS(H64))^2)</f>
        <v>6.7876401293741978E-2</v>
      </c>
      <c r="J64" s="16">
        <f t="shared" si="3"/>
        <v>5.1954780782881294E-4</v>
      </c>
      <c r="K64" s="16">
        <f t="shared" si="4"/>
        <v>-8.2621513132607322E-6</v>
      </c>
      <c r="L64" s="16">
        <f t="shared" si="0"/>
        <v>1.2469147387891509E-2</v>
      </c>
      <c r="M64">
        <f t="shared" si="1"/>
        <v>5.1398154694498833E-5</v>
      </c>
      <c r="N64" s="16">
        <f t="shared" si="2"/>
        <v>51.398154694498835</v>
      </c>
    </row>
    <row r="65" spans="8:14" x14ac:dyDescent="0.3">
      <c r="H65" s="8">
        <v>124</v>
      </c>
      <c r="I65" s="16">
        <f>(E5/2)*(1-COS(RADIANS(H65))) + E8 - SQRT(E8^2 - (E5/2)^2*SIN(RADIANS(H65))^2)</f>
        <v>6.8898965103837834E-2</v>
      </c>
      <c r="J65" s="16">
        <f t="shared" si="3"/>
        <v>5.0288739470095295E-4</v>
      </c>
      <c r="K65" s="16">
        <f t="shared" si="4"/>
        <v>-8.3909684268339974E-6</v>
      </c>
      <c r="L65" s="16">
        <f t="shared" si="0"/>
        <v>1.2069297472822869E-2</v>
      </c>
      <c r="M65">
        <f t="shared" si="1"/>
        <v>5.1404303579996005E-5</v>
      </c>
      <c r="N65" s="16">
        <f t="shared" si="2"/>
        <v>51.404303579996004</v>
      </c>
    </row>
    <row r="66" spans="8:14" x14ac:dyDescent="0.3">
      <c r="H66" s="8">
        <v>126</v>
      </c>
      <c r="I66" s="16">
        <f>(E5/2)*(1-COS(RADIANS(H66))) + E8 - SQRT(E8^2 - (E5/2)^2*SIN(RADIANS(H66))^2)</f>
        <v>6.988795087254579E-2</v>
      </c>
      <c r="J66" s="16">
        <f t="shared" si="3"/>
        <v>4.8598393412147695E-4</v>
      </c>
      <c r="K66" s="16">
        <f t="shared" si="4"/>
        <v>-8.505622601909929E-6</v>
      </c>
      <c r="L66" s="16">
        <f t="shared" si="0"/>
        <v>1.1663614418915448E-2</v>
      </c>
      <c r="M66">
        <f t="shared" si="1"/>
        <v>5.1410250553857275E-5</v>
      </c>
      <c r="N66" s="16">
        <f t="shared" si="2"/>
        <v>51.410250553857274</v>
      </c>
    </row>
    <row r="67" spans="8:14" x14ac:dyDescent="0.3">
      <c r="H67" s="8">
        <v>128</v>
      </c>
      <c r="I67" s="16">
        <f>(E5/2)*(1-COS(RADIANS(H67))) + E8 - SQRT(E8^2 - (E5/2)^2*SIN(RADIANS(H67))^2)</f>
        <v>7.0842900840323741E-2</v>
      </c>
      <c r="J67" s="16">
        <f t="shared" si="3"/>
        <v>4.6886490429331323E-4</v>
      </c>
      <c r="K67" s="16">
        <f t="shared" si="4"/>
        <v>-8.6069691563484679E-6</v>
      </c>
      <c r="L67" s="16">
        <f t="shared" ref="L67:L130" si="5">J67/1000*6*$C$11</f>
        <v>1.1252757703039519E-2</v>
      </c>
      <c r="M67">
        <f t="shared" ref="M67:M130" si="6">$E$6 + (PI()/4)*$E$4^2*(I67/1000)</f>
        <v>5.1415992863480811E-5</v>
      </c>
      <c r="N67" s="16">
        <f t="shared" ref="N67:N130" si="7">M67*1000000</f>
        <v>51.41599286348081</v>
      </c>
    </row>
    <row r="68" spans="8:14" x14ac:dyDescent="0.3">
      <c r="H68" s="8">
        <v>130</v>
      </c>
      <c r="I68" s="16">
        <f>(E5/2)*(1-COS(RADIANS(H68))) + E8 - SQRT(E8^2 - (E5/2)^2*SIN(RADIANS(H68))^2)</f>
        <v>7.1763410489719043E-2</v>
      </c>
      <c r="J68" s="16">
        <f t="shared" ref="J68:J131" si="8">(I69-I67)/(H69-H67)</f>
        <v>4.5155605749608307E-4</v>
      </c>
      <c r="K68" s="16">
        <f t="shared" ref="K68:K131" si="9">(J69-J67)/(H69-H67)</f>
        <v>-8.6958751225468811E-6</v>
      </c>
      <c r="L68" s="16">
        <f t="shared" si="5"/>
        <v>1.0837345379905994E-2</v>
      </c>
      <c r="M68">
        <f t="shared" si="6"/>
        <v>5.1421528076420375E-5</v>
      </c>
      <c r="N68" s="16">
        <f t="shared" si="7"/>
        <v>51.421528076420373</v>
      </c>
    </row>
    <row r="69" spans="8:14" x14ac:dyDescent="0.3">
      <c r="H69" s="8">
        <v>132</v>
      </c>
      <c r="I69" s="16">
        <f>(E5/2)*(1-COS(RADIANS(H69))) + E8 - SQRT(E8^2 - (E5/2)^2*SIN(RADIANS(H69))^2)</f>
        <v>7.2649125070308074E-2</v>
      </c>
      <c r="J69" s="16">
        <f t="shared" si="8"/>
        <v>4.3408140380312571E-4</v>
      </c>
      <c r="K69" s="16">
        <f t="shared" si="9"/>
        <v>-8.7732123275133245E-6</v>
      </c>
      <c r="L69" s="16">
        <f t="shared" si="5"/>
        <v>1.0417953691275017E-2</v>
      </c>
      <c r="M69">
        <f t="shared" si="6"/>
        <v>5.1426854059489057E-5</v>
      </c>
      <c r="N69" s="16">
        <f t="shared" si="7"/>
        <v>51.42685405948906</v>
      </c>
    </row>
    <row r="70" spans="8:14" x14ac:dyDescent="0.3">
      <c r="H70" s="8">
        <v>134</v>
      </c>
      <c r="I70" s="16">
        <f>(E5/2)*(1-COS(RADIANS(H70))) + E8 - SQRT(E8^2 - (E5/2)^2*SIN(RADIANS(H70))^2)</f>
        <v>7.3499736104931546E-2</v>
      </c>
      <c r="J70" s="16">
        <f t="shared" si="8"/>
        <v>4.1646320818602978E-4</v>
      </c>
      <c r="K70" s="16">
        <f t="shared" si="9"/>
        <v>-8.839850944087832E-6</v>
      </c>
      <c r="L70" s="16">
        <f t="shared" si="5"/>
        <v>9.9951169964647146E-3</v>
      </c>
      <c r="M70">
        <f t="shared" si="6"/>
        <v>5.1431968957750552E-5</v>
      </c>
      <c r="N70" s="16">
        <f t="shared" si="7"/>
        <v>51.431968957750556</v>
      </c>
    </row>
    <row r="71" spans="8:14" x14ac:dyDescent="0.3">
      <c r="H71" s="8">
        <v>136</v>
      </c>
      <c r="I71" s="16">
        <f>(E5/2)*(1-COS(RADIANS(H71))) + E8 - SQRT(E8^2 - (E5/2)^2*SIN(RADIANS(H71))^2)</f>
        <v>7.4314977903052193E-2</v>
      </c>
      <c r="J71" s="16">
        <f t="shared" si="8"/>
        <v>3.9872200002677438E-4</v>
      </c>
      <c r="K71" s="16">
        <f t="shared" si="9"/>
        <v>-8.8966535446363681E-6</v>
      </c>
      <c r="L71" s="16">
        <f t="shared" si="5"/>
        <v>9.5693280006425852E-3</v>
      </c>
      <c r="M71">
        <f t="shared" si="6"/>
        <v>5.1436871173553279E-5</v>
      </c>
      <c r="N71" s="16">
        <f t="shared" si="7"/>
        <v>51.436871173553278</v>
      </c>
    </row>
    <row r="72" spans="8:14" x14ac:dyDescent="0.3">
      <c r="H72" s="8">
        <v>138</v>
      </c>
      <c r="I72" s="16">
        <f>(E5/2)*(1-COS(RADIANS(H72))) + E8 - SQRT(E8^2 - (E5/2)^2*SIN(RADIANS(H72))^2)</f>
        <v>7.5094624105038643E-2</v>
      </c>
      <c r="J72" s="16">
        <f t="shared" si="8"/>
        <v>3.808765940074843E-4</v>
      </c>
      <c r="K72" s="16">
        <f t="shared" si="9"/>
        <v>-8.9444696765635795E-6</v>
      </c>
      <c r="L72" s="16">
        <f t="shared" si="5"/>
        <v>9.1410382561796233E-3</v>
      </c>
      <c r="M72">
        <f t="shared" si="6"/>
        <v>5.1441559345750447E-5</v>
      </c>
      <c r="N72" s="16">
        <f t="shared" si="7"/>
        <v>51.441559345750449</v>
      </c>
    </row>
    <row r="73" spans="8:14" x14ac:dyDescent="0.3">
      <c r="H73" s="8">
        <v>140</v>
      </c>
      <c r="I73" s="16">
        <f>(E5/2)*(1-COS(RADIANS(H73))) + E8 - SQRT(E8^2 - (E5/2)^2*SIN(RADIANS(H73))^2)</f>
        <v>7.583848427908213E-2</v>
      </c>
      <c r="J73" s="16">
        <f t="shared" si="8"/>
        <v>3.6294412132052006E-4</v>
      </c>
      <c r="K73" s="16">
        <f t="shared" si="9"/>
        <v>-8.9841309678859171E-6</v>
      </c>
      <c r="L73" s="16">
        <f t="shared" si="5"/>
        <v>8.7106589116924833E-3</v>
      </c>
      <c r="M73">
        <f t="shared" si="6"/>
        <v>5.14460323292366E-5</v>
      </c>
      <c r="N73" s="16">
        <f t="shared" si="7"/>
        <v>51.446032329236601</v>
      </c>
    </row>
    <row r="74" spans="8:14" x14ac:dyDescent="0.3">
      <c r="H74" s="8">
        <v>142</v>
      </c>
      <c r="I74" s="16">
        <f>(E5/2)*(1-COS(RADIANS(H74))) + E8 - SQRT(E8^2 - (E5/2)^2*SIN(RADIANS(H74))^2)</f>
        <v>7.6546400590320723E-2</v>
      </c>
      <c r="J74" s="16">
        <f t="shared" si="8"/>
        <v>3.4494007013594064E-4</v>
      </c>
      <c r="K74" s="16">
        <f t="shared" si="9"/>
        <v>-9.0164467610141796E-6</v>
      </c>
      <c r="L74" s="16">
        <f t="shared" si="5"/>
        <v>8.2785616832625752E-3</v>
      </c>
      <c r="M74">
        <f t="shared" si="6"/>
        <v>5.1450289174918417E-5</v>
      </c>
      <c r="N74" s="16">
        <f t="shared" si="7"/>
        <v>51.450289174918417</v>
      </c>
    </row>
    <row r="75" spans="8:14" x14ac:dyDescent="0.3">
      <c r="H75" s="8">
        <v>144</v>
      </c>
      <c r="I75" s="16">
        <f>(E5/2)*(1-COS(RADIANS(H75))) + E8 - SQRT(E8^2 - (E5/2)^2*SIN(RADIANS(H75))^2)</f>
        <v>7.7218244559625893E-2</v>
      </c>
      <c r="J75" s="16">
        <f t="shared" si="8"/>
        <v>3.2687833427646334E-4</v>
      </c>
      <c r="K75" s="16">
        <f t="shared" si="9"/>
        <v>-9.0422002640491717E-6</v>
      </c>
      <c r="L75" s="16">
        <f t="shared" si="5"/>
        <v>7.845080022635122E-3</v>
      </c>
      <c r="M75">
        <f t="shared" si="6"/>
        <v>5.1454329110224593E-5</v>
      </c>
      <c r="N75" s="16">
        <f t="shared" si="7"/>
        <v>51.454329110224592</v>
      </c>
    </row>
    <row r="76" spans="8:14" x14ac:dyDescent="0.3">
      <c r="H76" s="8">
        <v>146</v>
      </c>
      <c r="I76" s="16">
        <f>(E5/2)*(1-COS(RADIANS(H76))) + E8 - SQRT(E8^2 - (E5/2)^2*SIN(RADIANS(H76))^2)</f>
        <v>7.7853913927426577E-2</v>
      </c>
      <c r="J76" s="16">
        <f t="shared" si="8"/>
        <v>3.0877126907974395E-4</v>
      </c>
      <c r="K76" s="16">
        <f t="shared" si="9"/>
        <v>-9.0621452010462844E-6</v>
      </c>
      <c r="L76" s="16">
        <f t="shared" si="5"/>
        <v>7.4105104579138548E-3</v>
      </c>
      <c r="M76">
        <f t="shared" si="6"/>
        <v>5.1458151520247393E-5</v>
      </c>
      <c r="N76" s="16">
        <f t="shared" si="7"/>
        <v>51.458151520247391</v>
      </c>
    </row>
    <row r="77" spans="8:14" x14ac:dyDescent="0.3">
      <c r="H77" s="8">
        <v>148</v>
      </c>
      <c r="I77" s="16">
        <f>(E5/2)*(1-COS(RADIANS(H77))) + E8 - SQRT(E8^2 - (E5/2)^2*SIN(RADIANS(H77))^2)</f>
        <v>7.8453329635944868E-2</v>
      </c>
      <c r="J77" s="16">
        <f t="shared" si="8"/>
        <v>2.9062975347227821E-4</v>
      </c>
      <c r="K77" s="16">
        <f t="shared" si="9"/>
        <v>-9.0770029364684729E-6</v>
      </c>
      <c r="L77" s="16">
        <f t="shared" si="5"/>
        <v>6.975114083334677E-3</v>
      </c>
      <c r="M77">
        <f t="shared" si="6"/>
        <v>5.1461755929596223E-5</v>
      </c>
      <c r="N77" s="16">
        <f t="shared" si="7"/>
        <v>51.461755929596222</v>
      </c>
    </row>
    <row r="78" spans="8:14" x14ac:dyDescent="0.3">
      <c r="H78" s="8">
        <v>150</v>
      </c>
      <c r="I78" s="16">
        <f>(E5/2)*(1-COS(RADIANS(H78))) + E8 - SQRT(E8^2 - (E5/2)^2*SIN(RADIANS(H78))^2)</f>
        <v>7.901643294131569E-2</v>
      </c>
      <c r="J78" s="16">
        <f t="shared" si="8"/>
        <v>2.7246325733387006E-4</v>
      </c>
      <c r="K78" s="16">
        <f t="shared" si="9"/>
        <v>-9.0874600438412001E-6</v>
      </c>
      <c r="L78" s="16">
        <f t="shared" si="5"/>
        <v>6.5391181760128814E-3</v>
      </c>
      <c r="M78">
        <f t="shared" si="6"/>
        <v>5.1465141985032194E-5</v>
      </c>
      <c r="N78" s="16">
        <f t="shared" si="7"/>
        <v>51.465141985032197</v>
      </c>
    </row>
    <row r="79" spans="8:14" x14ac:dyDescent="0.3">
      <c r="H79" s="8">
        <v>152</v>
      </c>
      <c r="I79" s="16">
        <f>(E5/2)*(1-COS(RADIANS(H79))) + E8 - SQRT(E8^2 - (E5/2)^2*SIN(RADIANS(H79))^2)</f>
        <v>7.9543182665280349E-2</v>
      </c>
      <c r="J79" s="16">
        <f t="shared" si="8"/>
        <v>2.5427991329691341E-4</v>
      </c>
      <c r="K79" s="16">
        <f t="shared" si="9"/>
        <v>-9.0941662845879512E-6</v>
      </c>
      <c r="L79" s="16">
        <f t="shared" si="5"/>
        <v>6.1027179191259218E-3</v>
      </c>
      <c r="M79">
        <f t="shared" si="6"/>
        <v>5.1468309438942015E-5</v>
      </c>
      <c r="N79" s="16">
        <f t="shared" si="7"/>
        <v>51.468309438942015</v>
      </c>
    </row>
    <row r="80" spans="8:14" x14ac:dyDescent="0.3">
      <c r="H80" s="8">
        <v>154</v>
      </c>
      <c r="I80" s="16">
        <f>(E5/2)*(1-COS(RADIANS(H80))) + E8 - SQRT(E8^2 - (E5/2)^2*SIN(RADIANS(H80))^2)</f>
        <v>8.0033552594503343E-2</v>
      </c>
      <c r="J80" s="16">
        <f t="shared" si="8"/>
        <v>2.3608659219551825E-4</v>
      </c>
      <c r="K80" s="16">
        <f t="shared" si="9"/>
        <v>-9.0977329604158969E-6</v>
      </c>
      <c r="L80" s="16">
        <f t="shared" si="5"/>
        <v>5.6660782126924372E-3</v>
      </c>
      <c r="M80">
        <f t="shared" si="6"/>
        <v>5.1471258133699524E-5</v>
      </c>
      <c r="N80" s="16">
        <f t="shared" si="7"/>
        <v>51.471258133699521</v>
      </c>
    </row>
    <row r="81" spans="8:14" x14ac:dyDescent="0.3">
      <c r="H81" s="8">
        <v>156</v>
      </c>
      <c r="I81" s="16">
        <f>(E5/2)*(1-COS(RADIANS(H81))) + E8 - SQRT(E8^2 - (E5/2)^2*SIN(RADIANS(H81))^2)</f>
        <v>8.0487529034062422E-2</v>
      </c>
      <c r="J81" s="16">
        <f t="shared" si="8"/>
        <v>2.1788898145524982E-4</v>
      </c>
      <c r="K81" s="16">
        <f t="shared" si="9"/>
        <v>-9.0987316006940072E-6</v>
      </c>
      <c r="L81" s="16">
        <f t="shared" si="5"/>
        <v>5.2293355549259957E-3</v>
      </c>
      <c r="M81">
        <f t="shared" si="6"/>
        <v>5.1473987986954354E-5</v>
      </c>
      <c r="N81" s="16">
        <f t="shared" si="7"/>
        <v>51.473987986954356</v>
      </c>
    </row>
    <row r="82" spans="8:14" x14ac:dyDescent="0.3">
      <c r="H82" s="8">
        <v>158</v>
      </c>
      <c r="I82" s="16">
        <f>(E5/2)*(1-COS(RADIANS(H82))) + E8 - SQRT(E8^2 - (E5/2)^2*SIN(RADIANS(H82))^2)</f>
        <v>8.0905108520324343E-2</v>
      </c>
      <c r="J82" s="16">
        <f t="shared" si="8"/>
        <v>1.9969166579274222E-4</v>
      </c>
      <c r="K82" s="16">
        <f t="shared" si="9"/>
        <v>-9.0976929456414168E-6</v>
      </c>
      <c r="L82" s="16">
        <f t="shared" si="5"/>
        <v>4.7925999790258134E-3</v>
      </c>
      <c r="M82">
        <f t="shared" si="6"/>
        <v>5.1476498977878967E-5</v>
      </c>
      <c r="N82" s="16">
        <f t="shared" si="7"/>
        <v>51.476498977878968</v>
      </c>
    </row>
    <row r="83" spans="8:14" x14ac:dyDescent="0.3">
      <c r="H83" s="8">
        <v>160</v>
      </c>
      <c r="I83" s="16">
        <f>(E5/2)*(1-COS(RADIANS(H83))) + E8 - SQRT(E8^2 - (E5/2)^2*SIN(RADIANS(H83))^2)</f>
        <v>8.1286295697233391E-2</v>
      </c>
      <c r="J83" s="16">
        <f t="shared" si="8"/>
        <v>1.8149820967268415E-4</v>
      </c>
      <c r="K83" s="16">
        <f t="shared" si="9"/>
        <v>-9.095106186162924E-6</v>
      </c>
      <c r="L83" s="16">
        <f t="shared" si="5"/>
        <v>4.3559570321444196E-3</v>
      </c>
      <c r="M83">
        <f t="shared" si="6"/>
        <v>5.147879113439836E-5</v>
      </c>
      <c r="N83" s="16">
        <f t="shared" si="7"/>
        <v>51.478791134398357</v>
      </c>
    </row>
    <row r="84" spans="8:14" x14ac:dyDescent="0.3">
      <c r="H84" s="8">
        <v>162</v>
      </c>
      <c r="I84" s="16">
        <f>(E5/2)*(1-COS(RADIANS(H84))) + E8 - SQRT(E8^2 - (E5/2)^2*SIN(RADIANS(H84))^2)</f>
        <v>8.1631101359015079E-2</v>
      </c>
      <c r="J84" s="16">
        <f t="shared" si="8"/>
        <v>1.6331124104809053E-4</v>
      </c>
      <c r="K84" s="16">
        <f t="shared" si="9"/>
        <v>-9.0914184219439281E-6</v>
      </c>
      <c r="L84" s="16">
        <f t="shared" si="5"/>
        <v>3.9194697851541727E-3</v>
      </c>
      <c r="M84">
        <f t="shared" si="6"/>
        <v>5.1480864521420409E-5</v>
      </c>
      <c r="N84" s="16">
        <f t="shared" si="7"/>
        <v>51.480864521420408</v>
      </c>
    </row>
    <row r="85" spans="8:14" x14ac:dyDescent="0.3">
      <c r="H85" s="8">
        <v>164</v>
      </c>
      <c r="I85" s="16">
        <f>(E5/2)*(1-COS(RADIANS(H85))) + E8 - SQRT(E8^2 - (E5/2)^2*SIN(RADIANS(H85))^2)</f>
        <v>8.1939540661425753E-2</v>
      </c>
      <c r="J85" s="16">
        <f t="shared" si="8"/>
        <v>1.4513253598490844E-4</v>
      </c>
      <c r="K85" s="16">
        <f t="shared" si="9"/>
        <v>-9.0870343009384624E-6</v>
      </c>
      <c r="L85" s="16">
        <f t="shared" si="5"/>
        <v>3.4831808636378025E-3</v>
      </c>
      <c r="M85">
        <f t="shared" si="6"/>
        <v>5.1482719230079789E-5</v>
      </c>
      <c r="N85" s="16">
        <f t="shared" si="7"/>
        <v>51.482719230079788</v>
      </c>
    </row>
    <row r="86" spans="8:14" x14ac:dyDescent="0.3">
      <c r="H86" s="8">
        <v>166</v>
      </c>
      <c r="I86" s="16">
        <f>(E5/2)*(1-COS(RADIANS(H86))) + E8 - SQRT(E8^2 - (E5/2)^2*SIN(RADIANS(H86))^2)</f>
        <v>8.2211631502954713E-2</v>
      </c>
      <c r="J86" s="16">
        <f t="shared" si="8"/>
        <v>1.2696310384433668E-4</v>
      </c>
      <c r="K86" s="16">
        <f t="shared" si="9"/>
        <v>-9.0823158052921737E-6</v>
      </c>
      <c r="L86" s="16">
        <f t="shared" si="5"/>
        <v>3.0471144922640803E-3</v>
      </c>
      <c r="M86">
        <f t="shared" si="6"/>
        <v>5.1484355368003772E-5</v>
      </c>
      <c r="N86" s="16">
        <f t="shared" si="7"/>
        <v>51.484355368003769</v>
      </c>
    </row>
    <row r="87" spans="8:14" x14ac:dyDescent="0.3">
      <c r="H87" s="8">
        <v>168</v>
      </c>
      <c r="I87" s="16">
        <f>(E5/2)*(1-COS(RADIANS(H87))) + E8 - SQRT(E8^2 - (E5/2)^2*SIN(RADIANS(H87))^2)</f>
        <v>8.2447393076803099E-2</v>
      </c>
      <c r="J87" s="16">
        <f t="shared" si="8"/>
        <v>1.0880327276373974E-4</v>
      </c>
      <c r="K87" s="16">
        <f t="shared" si="9"/>
        <v>-9.0775821512314309E-6</v>
      </c>
      <c r="L87" s="16">
        <f t="shared" si="5"/>
        <v>2.6112785463297539E-3</v>
      </c>
      <c r="M87">
        <f t="shared" si="6"/>
        <v>5.1485773050605008E-5</v>
      </c>
      <c r="N87" s="16">
        <f t="shared" si="7"/>
        <v>51.485773050605005</v>
      </c>
    </row>
    <row r="88" spans="8:14" x14ac:dyDescent="0.3">
      <c r="H88" s="8">
        <v>170</v>
      </c>
      <c r="I88" s="16">
        <f>(E5/2)*(1-COS(RADIANS(H88))) + E8 - SQRT(E8^2 - (E5/2)^2*SIN(RADIANS(H88))^2)</f>
        <v>8.2646844594009672E-2</v>
      </c>
      <c r="J88" s="16">
        <f t="shared" si="8"/>
        <v>9.0652775239410954E-5</v>
      </c>
      <c r="K88" s="16">
        <f t="shared" si="9"/>
        <v>-9.0731097731212157E-6</v>
      </c>
      <c r="L88" s="16">
        <f t="shared" si="5"/>
        <v>2.1756666057458629E-3</v>
      </c>
      <c r="M88">
        <f t="shared" si="6"/>
        <v>5.1486972393403402E-5</v>
      </c>
      <c r="N88" s="16">
        <f t="shared" si="7"/>
        <v>51.486972393403406</v>
      </c>
    </row>
    <row r="89" spans="8:14" x14ac:dyDescent="0.3">
      <c r="H89" s="8">
        <v>172</v>
      </c>
      <c r="I89" s="16">
        <f>(E5/2)*(1-COS(RADIANS(H89))) + E8 - SQRT(E8^2 - (E5/2)^2*SIN(RADIANS(H89))^2)</f>
        <v>8.2810004177760743E-2</v>
      </c>
      <c r="J89" s="16">
        <f t="shared" si="8"/>
        <v>7.2510833671254882E-5</v>
      </c>
      <c r="K89" s="16">
        <f t="shared" si="9"/>
        <v>-9.069132364964913E-6</v>
      </c>
      <c r="L89" s="16">
        <f t="shared" si="5"/>
        <v>1.7402600081101172E-3</v>
      </c>
      <c r="M89">
        <f t="shared" si="6"/>
        <v>5.1487953505377387E-5</v>
      </c>
      <c r="N89" s="16">
        <f t="shared" si="7"/>
        <v>51.487953505377384</v>
      </c>
    </row>
    <row r="90" spans="8:14" x14ac:dyDescent="0.3">
      <c r="H90" s="8">
        <v>174</v>
      </c>
      <c r="I90" s="16">
        <f>(E5/2)*(1-COS(RADIANS(H90))) + E8 - SQRT(E8^2 - (E5/2)^2*SIN(RADIANS(H90))^2)</f>
        <v>8.2936887928694691E-2</v>
      </c>
      <c r="J90" s="16">
        <f t="shared" si="8"/>
        <v>5.4376245779551302E-5</v>
      </c>
      <c r="K90" s="16">
        <f t="shared" si="9"/>
        <v>-9.0658409559341707E-6</v>
      </c>
      <c r="L90" s="16">
        <f t="shared" si="5"/>
        <v>1.3050298987092313E-3</v>
      </c>
      <c r="M90">
        <f t="shared" si="6"/>
        <v>5.1488716483343404E-5</v>
      </c>
      <c r="N90" s="16">
        <f t="shared" si="7"/>
        <v>51.488716483343403</v>
      </c>
    </row>
    <row r="91" spans="8:14" x14ac:dyDescent="0.3">
      <c r="H91" s="8">
        <v>176</v>
      </c>
      <c r="I91" s="16">
        <f>(E5/2)*(1-COS(RADIANS(H91))) + E8 - SQRT(E8^2 - (E5/2)^2*SIN(RADIANS(H91))^2)</f>
        <v>8.3027509160878948E-2</v>
      </c>
      <c r="J91" s="16">
        <f t="shared" si="8"/>
        <v>3.6247469847518199E-5</v>
      </c>
      <c r="K91" s="16">
        <f t="shared" si="9"/>
        <v>-9.0633839998216503E-6</v>
      </c>
      <c r="L91" s="16">
        <f t="shared" si="5"/>
        <v>8.6993927634043677E-4</v>
      </c>
      <c r="M91">
        <f t="shared" si="6"/>
        <v>5.1489261407361653E-5</v>
      </c>
      <c r="N91" s="16">
        <f t="shared" si="7"/>
        <v>51.489261407361653</v>
      </c>
    </row>
    <row r="92" spans="8:14" x14ac:dyDescent="0.3">
      <c r="H92" s="8">
        <v>178</v>
      </c>
      <c r="I92" s="16">
        <f>(E5/2)*(1-COS(RADIANS(H92))) + E8 - SQRT(E8^2 - (E5/2)^2*SIN(RADIANS(H92))^2)</f>
        <v>8.3081877808084764E-2</v>
      </c>
      <c r="J92" s="16">
        <f t="shared" si="8"/>
        <v>1.8122709780264701E-5</v>
      </c>
      <c r="K92" s="16">
        <f t="shared" si="9"/>
        <v>-9.0618674618795497E-6</v>
      </c>
      <c r="L92" s="16">
        <f t="shared" si="5"/>
        <v>4.3494503472635282E-4</v>
      </c>
      <c r="M92">
        <f t="shared" si="6"/>
        <v>5.148958833716594E-5</v>
      </c>
      <c r="N92" s="16">
        <f t="shared" si="7"/>
        <v>51.489588337165941</v>
      </c>
    </row>
    <row r="93" spans="8:14" x14ac:dyDescent="0.3">
      <c r="H93" s="8">
        <v>180</v>
      </c>
      <c r="I93" s="16">
        <f>(E5/2)*(1-COS(RADIANS(H93))) + E8 - SQRT(E8^2 - (E5/2)^2*SIN(RADIANS(H93))^2)</f>
        <v>8.3100000000000007E-2</v>
      </c>
      <c r="J93" s="16">
        <f t="shared" si="8"/>
        <v>0</v>
      </c>
      <c r="K93" s="16">
        <f t="shared" si="9"/>
        <v>-9.0613548901323504E-6</v>
      </c>
      <c r="L93" s="16">
        <f t="shared" si="5"/>
        <v>0</v>
      </c>
      <c r="M93">
        <f t="shared" si="6"/>
        <v>5.1489697309615331E-5</v>
      </c>
      <c r="N93" s="16">
        <f t="shared" si="7"/>
        <v>51.48969730961533</v>
      </c>
    </row>
    <row r="94" spans="8:14" x14ac:dyDescent="0.3">
      <c r="H94" s="8">
        <v>182</v>
      </c>
      <c r="I94" s="16">
        <f>(E5/2)*(1-COS(RADIANS(H94))) + E8 - SQRT(E8^2 - (E5/2)^2*SIN(RADIANS(H94))^2)</f>
        <v>8.3081877808084764E-2</v>
      </c>
      <c r="J94" s="16">
        <f t="shared" si="8"/>
        <v>-1.8122709780264701E-5</v>
      </c>
      <c r="K94" s="16">
        <f t="shared" si="9"/>
        <v>-9.0618674618795497E-6</v>
      </c>
      <c r="L94" s="16">
        <f t="shared" si="5"/>
        <v>-4.3494503472635282E-4</v>
      </c>
      <c r="M94">
        <f t="shared" si="6"/>
        <v>5.148958833716594E-5</v>
      </c>
      <c r="N94" s="16">
        <f t="shared" si="7"/>
        <v>51.489588337165941</v>
      </c>
    </row>
    <row r="95" spans="8:14" x14ac:dyDescent="0.3">
      <c r="H95" s="8">
        <v>184</v>
      </c>
      <c r="I95" s="16">
        <f>(E5/2)*(1-COS(RADIANS(H95))) + E8 - SQRT(E8^2 - (E5/2)^2*SIN(RADIANS(H95))^2)</f>
        <v>8.3027509160878948E-2</v>
      </c>
      <c r="J95" s="16">
        <f t="shared" si="8"/>
        <v>-3.6247469847518199E-5</v>
      </c>
      <c r="K95" s="16">
        <f t="shared" si="9"/>
        <v>-9.0633839998216503E-6</v>
      </c>
      <c r="L95" s="16">
        <f t="shared" si="5"/>
        <v>-8.6993927634043677E-4</v>
      </c>
      <c r="M95">
        <f t="shared" si="6"/>
        <v>5.1489261407361653E-5</v>
      </c>
      <c r="N95" s="16">
        <f t="shared" si="7"/>
        <v>51.489261407361653</v>
      </c>
    </row>
    <row r="96" spans="8:14" x14ac:dyDescent="0.3">
      <c r="H96" s="8">
        <v>186</v>
      </c>
      <c r="I96" s="16">
        <f>(E5/2)*(1-COS(RADIANS(H96))) + E8 - SQRT(E8^2 - (E5/2)^2*SIN(RADIANS(H96))^2)</f>
        <v>8.2936887928694691E-2</v>
      </c>
      <c r="J96" s="16">
        <f t="shared" si="8"/>
        <v>-5.4376245779551302E-5</v>
      </c>
      <c r="K96" s="16">
        <f t="shared" si="9"/>
        <v>-9.065840955932436E-6</v>
      </c>
      <c r="L96" s="16">
        <f t="shared" si="5"/>
        <v>-1.3050298987092313E-3</v>
      </c>
      <c r="M96">
        <f t="shared" si="6"/>
        <v>5.1488716483343404E-5</v>
      </c>
      <c r="N96" s="16">
        <f t="shared" si="7"/>
        <v>51.488716483343403</v>
      </c>
    </row>
    <row r="97" spans="8:14" x14ac:dyDescent="0.3">
      <c r="H97" s="8">
        <v>188</v>
      </c>
      <c r="I97" s="16">
        <f>(E5/2)*(1-COS(RADIANS(H97))) + E8 - SQRT(E8^2 - (E5/2)^2*SIN(RADIANS(H97))^2)</f>
        <v>8.2810004177760743E-2</v>
      </c>
      <c r="J97" s="16">
        <f t="shared" si="8"/>
        <v>-7.2510833671247943E-5</v>
      </c>
      <c r="K97" s="16">
        <f t="shared" si="9"/>
        <v>-9.069132364964913E-6</v>
      </c>
      <c r="L97" s="16">
        <f t="shared" si="5"/>
        <v>-1.7402600081099506E-3</v>
      </c>
      <c r="M97">
        <f t="shared" si="6"/>
        <v>5.1487953505377387E-5</v>
      </c>
      <c r="N97" s="16">
        <f t="shared" si="7"/>
        <v>51.487953505377384</v>
      </c>
    </row>
    <row r="98" spans="8:14" x14ac:dyDescent="0.3">
      <c r="H98" s="8">
        <v>190</v>
      </c>
      <c r="I98" s="16">
        <f>(E5/2)*(1-COS(RADIANS(H98))) + E8 - SQRT(E8^2 - (E5/2)^2*SIN(RADIANS(H98))^2)</f>
        <v>8.26468445940097E-2</v>
      </c>
      <c r="J98" s="16">
        <f t="shared" si="8"/>
        <v>-9.0652775239410954E-5</v>
      </c>
      <c r="K98" s="16">
        <f t="shared" si="9"/>
        <v>-9.0731097731246851E-6</v>
      </c>
      <c r="L98" s="16">
        <f t="shared" si="5"/>
        <v>-2.1756666057458629E-3</v>
      </c>
      <c r="M98">
        <f t="shared" si="6"/>
        <v>5.1486972393403402E-5</v>
      </c>
      <c r="N98" s="16">
        <f t="shared" si="7"/>
        <v>51.486972393403406</v>
      </c>
    </row>
    <row r="99" spans="8:14" x14ac:dyDescent="0.3">
      <c r="H99" s="8">
        <v>192</v>
      </c>
      <c r="I99" s="16">
        <f>(E5/2)*(1-COS(RADIANS(H99))) + E8 - SQRT(E8^2 - (E5/2)^2*SIN(RADIANS(H99))^2)</f>
        <v>8.2447393076803099E-2</v>
      </c>
      <c r="J99" s="16">
        <f t="shared" si="8"/>
        <v>-1.0880327276374668E-4</v>
      </c>
      <c r="K99" s="16">
        <f t="shared" si="9"/>
        <v>-9.0775821512314309E-6</v>
      </c>
      <c r="L99" s="16">
        <f t="shared" si="5"/>
        <v>-2.6112785463299204E-3</v>
      </c>
      <c r="M99">
        <f t="shared" si="6"/>
        <v>5.1485773050605008E-5</v>
      </c>
      <c r="N99" s="16">
        <f t="shared" si="7"/>
        <v>51.485773050605005</v>
      </c>
    </row>
    <row r="100" spans="8:14" x14ac:dyDescent="0.3">
      <c r="H100" s="8">
        <v>194</v>
      </c>
      <c r="I100" s="16">
        <f>(E5/2)*(1-COS(RADIANS(H100))) + E8 - SQRT(E8^2 - (E5/2)^2*SIN(RADIANS(H100))^2)</f>
        <v>8.2211631502954713E-2</v>
      </c>
      <c r="J100" s="16">
        <f t="shared" si="8"/>
        <v>-1.2696310384433668E-4</v>
      </c>
      <c r="K100" s="16">
        <f t="shared" si="9"/>
        <v>-9.082315805290439E-6</v>
      </c>
      <c r="L100" s="16">
        <f t="shared" si="5"/>
        <v>-3.0471144922640803E-3</v>
      </c>
      <c r="M100">
        <f t="shared" si="6"/>
        <v>5.1484355368003772E-5</v>
      </c>
      <c r="N100" s="16">
        <f t="shared" si="7"/>
        <v>51.484355368003769</v>
      </c>
    </row>
    <row r="101" spans="8:14" x14ac:dyDescent="0.3">
      <c r="H101" s="8">
        <v>196</v>
      </c>
      <c r="I101" s="16">
        <f>(E5/2)*(1-COS(RADIANS(H101))) + E8 - SQRT(E8^2 - (E5/2)^2*SIN(RADIANS(H101))^2)</f>
        <v>8.1939540661425753E-2</v>
      </c>
      <c r="J101" s="16">
        <f t="shared" si="8"/>
        <v>-1.4513253598490844E-4</v>
      </c>
      <c r="K101" s="16">
        <f t="shared" si="9"/>
        <v>-9.0870343009384624E-6</v>
      </c>
      <c r="L101" s="16">
        <f t="shared" si="5"/>
        <v>-3.4831808636378025E-3</v>
      </c>
      <c r="M101">
        <f t="shared" si="6"/>
        <v>5.1482719230079789E-5</v>
      </c>
      <c r="N101" s="16">
        <f t="shared" si="7"/>
        <v>51.482719230079788</v>
      </c>
    </row>
    <row r="102" spans="8:14" x14ac:dyDescent="0.3">
      <c r="H102" s="8">
        <v>198</v>
      </c>
      <c r="I102" s="16">
        <f>(E5/2)*(1-COS(RADIANS(H102))) + E8 - SQRT(E8^2 - (E5/2)^2*SIN(RADIANS(H102))^2)</f>
        <v>8.1631101359015079E-2</v>
      </c>
      <c r="J102" s="16">
        <f t="shared" si="8"/>
        <v>-1.6331124104809053E-4</v>
      </c>
      <c r="K102" s="16">
        <f t="shared" si="9"/>
        <v>-9.0914184219439281E-6</v>
      </c>
      <c r="L102" s="16">
        <f t="shared" si="5"/>
        <v>-3.9194697851541727E-3</v>
      </c>
      <c r="M102">
        <f t="shared" si="6"/>
        <v>5.1480864521420409E-5</v>
      </c>
      <c r="N102" s="16">
        <f t="shared" si="7"/>
        <v>51.480864521420408</v>
      </c>
    </row>
    <row r="103" spans="8:14" x14ac:dyDescent="0.3">
      <c r="H103" s="8">
        <v>200</v>
      </c>
      <c r="I103" s="16">
        <f>(E5/2)*(1-COS(RADIANS(H103))) + E8 - SQRT(E8^2 - (E5/2)^2*SIN(RADIANS(H103))^2)</f>
        <v>8.1286295697233391E-2</v>
      </c>
      <c r="J103" s="16">
        <f t="shared" si="8"/>
        <v>-1.8149820967268415E-4</v>
      </c>
      <c r="K103" s="16">
        <f t="shared" si="9"/>
        <v>-9.095106186162924E-6</v>
      </c>
      <c r="L103" s="16">
        <f t="shared" si="5"/>
        <v>-4.3559570321444196E-3</v>
      </c>
      <c r="M103">
        <f t="shared" si="6"/>
        <v>5.147879113439836E-5</v>
      </c>
      <c r="N103" s="16">
        <f t="shared" si="7"/>
        <v>51.478791134398357</v>
      </c>
    </row>
    <row r="104" spans="8:14" x14ac:dyDescent="0.3">
      <c r="H104" s="8">
        <v>202</v>
      </c>
      <c r="I104" s="16">
        <f>(E5/2)*(1-COS(RADIANS(H104))) + E8 - SQRT(E8^2 - (E5/2)^2*SIN(RADIANS(H104))^2)</f>
        <v>8.0905108520324343E-2</v>
      </c>
      <c r="J104" s="16">
        <f t="shared" si="8"/>
        <v>-1.9969166579274222E-4</v>
      </c>
      <c r="K104" s="16">
        <f t="shared" si="9"/>
        <v>-9.0976929456414168E-6</v>
      </c>
      <c r="L104" s="16">
        <f t="shared" si="5"/>
        <v>-4.7925999790258134E-3</v>
      </c>
      <c r="M104">
        <f t="shared" si="6"/>
        <v>5.1476498977878967E-5</v>
      </c>
      <c r="N104" s="16">
        <f t="shared" si="7"/>
        <v>51.476498977878968</v>
      </c>
    </row>
    <row r="105" spans="8:14" x14ac:dyDescent="0.3">
      <c r="H105" s="8">
        <v>204</v>
      </c>
      <c r="I105" s="16">
        <f>(E5/2)*(1-COS(RADIANS(H105))) + E8 - SQRT(E8^2 - (E5/2)^2*SIN(RADIANS(H105))^2)</f>
        <v>8.0487529034062422E-2</v>
      </c>
      <c r="J105" s="16">
        <f t="shared" si="8"/>
        <v>-2.1788898145524982E-4</v>
      </c>
      <c r="K105" s="16">
        <f t="shared" si="9"/>
        <v>-9.0987316006940072E-6</v>
      </c>
      <c r="L105" s="16">
        <f t="shared" si="5"/>
        <v>-5.2293355549259957E-3</v>
      </c>
      <c r="M105">
        <f t="shared" si="6"/>
        <v>5.1473987986954354E-5</v>
      </c>
      <c r="N105" s="16">
        <f t="shared" si="7"/>
        <v>51.473987986954356</v>
      </c>
    </row>
    <row r="106" spans="8:14" x14ac:dyDescent="0.3">
      <c r="H106" s="8">
        <v>206</v>
      </c>
      <c r="I106" s="16">
        <f>(E5/2)*(1-COS(RADIANS(H106))) + E8 - SQRT(E8^2 - (E5/2)^2*SIN(RADIANS(H106))^2)</f>
        <v>8.0033552594503343E-2</v>
      </c>
      <c r="J106" s="16">
        <f t="shared" si="8"/>
        <v>-2.3608659219551825E-4</v>
      </c>
      <c r="K106" s="16">
        <f t="shared" si="9"/>
        <v>-9.0977329604176316E-6</v>
      </c>
      <c r="L106" s="16">
        <f t="shared" si="5"/>
        <v>-5.6660782126924372E-3</v>
      </c>
      <c r="M106">
        <f t="shared" si="6"/>
        <v>5.1471258133699524E-5</v>
      </c>
      <c r="N106" s="16">
        <f t="shared" si="7"/>
        <v>51.471258133699521</v>
      </c>
    </row>
    <row r="107" spans="8:14" x14ac:dyDescent="0.3">
      <c r="H107" s="8">
        <v>208</v>
      </c>
      <c r="I107" s="16">
        <f>(E5/2)*(1-COS(RADIANS(H107))) + E8 - SQRT(E8^2 - (E5/2)^2*SIN(RADIANS(H107))^2)</f>
        <v>7.9543182665280349E-2</v>
      </c>
      <c r="J107" s="16">
        <f t="shared" si="8"/>
        <v>-2.5427991329692035E-4</v>
      </c>
      <c r="K107" s="16">
        <f t="shared" si="9"/>
        <v>-9.0941662845879512E-6</v>
      </c>
      <c r="L107" s="16">
        <f t="shared" si="5"/>
        <v>-6.1027179191260883E-3</v>
      </c>
      <c r="M107">
        <f t="shared" si="6"/>
        <v>5.1468309438942015E-5</v>
      </c>
      <c r="N107" s="16">
        <f t="shared" si="7"/>
        <v>51.468309438942015</v>
      </c>
    </row>
    <row r="108" spans="8:14" x14ac:dyDescent="0.3">
      <c r="H108" s="8">
        <v>210</v>
      </c>
      <c r="I108" s="16">
        <f>(E5/2)*(1-COS(RADIANS(H108))) + E8 - SQRT(E8^2 - (E5/2)^2*SIN(RADIANS(H108))^2)</f>
        <v>7.9016432941315662E-2</v>
      </c>
      <c r="J108" s="16">
        <f t="shared" si="8"/>
        <v>-2.7246325733387006E-4</v>
      </c>
      <c r="K108" s="16">
        <f t="shared" si="9"/>
        <v>-9.0874600438377306E-6</v>
      </c>
      <c r="L108" s="16">
        <f t="shared" si="5"/>
        <v>-6.5391181760128814E-3</v>
      </c>
      <c r="M108">
        <f t="shared" si="6"/>
        <v>5.1465141985032194E-5</v>
      </c>
      <c r="N108" s="16">
        <f t="shared" si="7"/>
        <v>51.465141985032197</v>
      </c>
    </row>
    <row r="109" spans="8:14" x14ac:dyDescent="0.3">
      <c r="H109" s="8">
        <v>212</v>
      </c>
      <c r="I109" s="16">
        <f>(E5/2)*(1-COS(RADIANS(H109))) + E8 - SQRT(E8^2 - (E5/2)^2*SIN(RADIANS(H109))^2)</f>
        <v>7.8453329635944868E-2</v>
      </c>
      <c r="J109" s="16">
        <f t="shared" si="8"/>
        <v>-2.9062975347227127E-4</v>
      </c>
      <c r="K109" s="16">
        <f t="shared" si="9"/>
        <v>-9.0770029364684729E-6</v>
      </c>
      <c r="L109" s="16">
        <f t="shared" si="5"/>
        <v>-6.9751140833345104E-3</v>
      </c>
      <c r="M109">
        <f t="shared" si="6"/>
        <v>5.1461755929596223E-5</v>
      </c>
      <c r="N109" s="16">
        <f t="shared" si="7"/>
        <v>51.461755929596222</v>
      </c>
    </row>
    <row r="110" spans="8:14" x14ac:dyDescent="0.3">
      <c r="H110" s="8">
        <v>214</v>
      </c>
      <c r="I110" s="16">
        <f>(E5/2)*(1-COS(RADIANS(H110))) + E8 - SQRT(E8^2 - (E5/2)^2*SIN(RADIANS(H110))^2)</f>
        <v>7.7853913927426577E-2</v>
      </c>
      <c r="J110" s="16">
        <f t="shared" si="8"/>
        <v>-3.0877126907974395E-4</v>
      </c>
      <c r="K110" s="16">
        <f t="shared" si="9"/>
        <v>-9.0621452010480191E-6</v>
      </c>
      <c r="L110" s="16">
        <f t="shared" si="5"/>
        <v>-7.4105104579138548E-3</v>
      </c>
      <c r="M110">
        <f t="shared" si="6"/>
        <v>5.1458151520247393E-5</v>
      </c>
      <c r="N110" s="16">
        <f t="shared" si="7"/>
        <v>51.458151520247391</v>
      </c>
    </row>
    <row r="111" spans="8:14" x14ac:dyDescent="0.3">
      <c r="H111" s="8">
        <v>216</v>
      </c>
      <c r="I111" s="16">
        <f>(E5/2)*(1-COS(RADIANS(H111))) + E8 - SQRT(E8^2 - (E5/2)^2*SIN(RADIANS(H111))^2)</f>
        <v>7.7218244559625893E-2</v>
      </c>
      <c r="J111" s="16">
        <f t="shared" si="8"/>
        <v>-3.2687833427646334E-4</v>
      </c>
      <c r="K111" s="16">
        <f t="shared" si="9"/>
        <v>-9.0422002640491717E-6</v>
      </c>
      <c r="L111" s="16">
        <f t="shared" si="5"/>
        <v>-7.845080022635122E-3</v>
      </c>
      <c r="M111">
        <f t="shared" si="6"/>
        <v>5.1454329110224593E-5</v>
      </c>
      <c r="N111" s="16">
        <f t="shared" si="7"/>
        <v>51.454329110224592</v>
      </c>
    </row>
    <row r="112" spans="8:14" x14ac:dyDescent="0.3">
      <c r="H112" s="8">
        <v>218</v>
      </c>
      <c r="I112" s="16">
        <f>(E5/2)*(1-COS(RADIANS(H112))) + E8 - SQRT(E8^2 - (E5/2)^2*SIN(RADIANS(H112))^2)</f>
        <v>7.6546400590320723E-2</v>
      </c>
      <c r="J112" s="16">
        <f t="shared" si="8"/>
        <v>-3.4494007013594064E-4</v>
      </c>
      <c r="K112" s="16">
        <f t="shared" si="9"/>
        <v>-9.0164467610124449E-6</v>
      </c>
      <c r="L112" s="16">
        <f t="shared" si="5"/>
        <v>-8.2785616832625752E-3</v>
      </c>
      <c r="M112">
        <f t="shared" si="6"/>
        <v>5.1450289174918417E-5</v>
      </c>
      <c r="N112" s="16">
        <f t="shared" si="7"/>
        <v>51.450289174918417</v>
      </c>
    </row>
    <row r="113" spans="8:14" x14ac:dyDescent="0.3">
      <c r="H113" s="8">
        <v>220</v>
      </c>
      <c r="I113" s="16">
        <f>(E5/2)*(1-COS(RADIANS(H113))) + E8 - SQRT(E8^2 - (E5/2)^2*SIN(RADIANS(H113))^2)</f>
        <v>7.583848427908213E-2</v>
      </c>
      <c r="J113" s="16">
        <f t="shared" si="8"/>
        <v>-3.6294412132051312E-4</v>
      </c>
      <c r="K113" s="16">
        <f t="shared" si="9"/>
        <v>-8.9841309678859171E-6</v>
      </c>
      <c r="L113" s="16">
        <f t="shared" si="5"/>
        <v>-8.710658911692315E-3</v>
      </c>
      <c r="M113">
        <f t="shared" si="6"/>
        <v>5.14460323292366E-5</v>
      </c>
      <c r="N113" s="16">
        <f t="shared" si="7"/>
        <v>51.446032329236601</v>
      </c>
    </row>
    <row r="114" spans="8:14" x14ac:dyDescent="0.3">
      <c r="H114" s="8">
        <v>222</v>
      </c>
      <c r="I114" s="16">
        <f>(E5/2)*(1-COS(RADIANS(H114))) + E8 - SQRT(E8^2 - (E5/2)^2*SIN(RADIANS(H114))^2)</f>
        <v>7.5094624105038671E-2</v>
      </c>
      <c r="J114" s="16">
        <f t="shared" si="8"/>
        <v>-3.808765940074843E-4</v>
      </c>
      <c r="K114" s="16">
        <f t="shared" si="9"/>
        <v>-8.9444696765670489E-6</v>
      </c>
      <c r="L114" s="16">
        <f t="shared" si="5"/>
        <v>-9.1410382561796233E-3</v>
      </c>
      <c r="M114">
        <f t="shared" si="6"/>
        <v>5.1441559345750447E-5</v>
      </c>
      <c r="N114" s="16">
        <f t="shared" si="7"/>
        <v>51.441559345750449</v>
      </c>
    </row>
    <row r="115" spans="8:14" x14ac:dyDescent="0.3">
      <c r="H115" s="8">
        <v>224</v>
      </c>
      <c r="I115" s="16">
        <f>(E5/2)*(1-COS(RADIANS(H115))) + E8 - SQRT(E8^2 - (E5/2)^2*SIN(RADIANS(H115))^2)</f>
        <v>7.4314977903052193E-2</v>
      </c>
      <c r="J115" s="16">
        <f t="shared" si="8"/>
        <v>-3.9872200002678132E-4</v>
      </c>
      <c r="K115" s="16">
        <f t="shared" si="9"/>
        <v>-8.8966535446363681E-6</v>
      </c>
      <c r="L115" s="16">
        <f t="shared" si="5"/>
        <v>-9.5693280006427517E-3</v>
      </c>
      <c r="M115">
        <f t="shared" si="6"/>
        <v>5.1436871173553279E-5</v>
      </c>
      <c r="N115" s="16">
        <f t="shared" si="7"/>
        <v>51.436871173553278</v>
      </c>
    </row>
    <row r="116" spans="8:14" x14ac:dyDescent="0.3">
      <c r="H116" s="8">
        <v>226</v>
      </c>
      <c r="I116" s="16">
        <f>(E5/2)*(1-COS(RADIANS(H116))) + E8 - SQRT(E8^2 - (E5/2)^2*SIN(RADIANS(H116))^2)</f>
        <v>7.3499736104931546E-2</v>
      </c>
      <c r="J116" s="16">
        <f t="shared" si="8"/>
        <v>-4.1646320818602978E-4</v>
      </c>
      <c r="K116" s="16">
        <f t="shared" si="9"/>
        <v>-8.8398509440860973E-6</v>
      </c>
      <c r="L116" s="16">
        <f t="shared" si="5"/>
        <v>-9.9951169964647146E-3</v>
      </c>
      <c r="M116">
        <f t="shared" si="6"/>
        <v>5.1431968957750552E-5</v>
      </c>
      <c r="N116" s="16">
        <f t="shared" si="7"/>
        <v>51.431968957750556</v>
      </c>
    </row>
    <row r="117" spans="8:14" x14ac:dyDescent="0.3">
      <c r="H117" s="8">
        <v>228</v>
      </c>
      <c r="I117" s="16">
        <f>(E5/2)*(1-COS(RADIANS(H117))) + E8 - SQRT(E8^2 - (E5/2)^2*SIN(RADIANS(H117))^2)</f>
        <v>7.2649125070308074E-2</v>
      </c>
      <c r="J117" s="16">
        <f t="shared" si="8"/>
        <v>-4.3408140380312571E-4</v>
      </c>
      <c r="K117" s="16">
        <f t="shared" si="9"/>
        <v>-8.7732123275133245E-6</v>
      </c>
      <c r="L117" s="16">
        <f t="shared" si="5"/>
        <v>-1.0417953691275017E-2</v>
      </c>
      <c r="M117">
        <f t="shared" si="6"/>
        <v>5.1426854059489057E-5</v>
      </c>
      <c r="N117" s="16">
        <f t="shared" si="7"/>
        <v>51.42685405948906</v>
      </c>
    </row>
    <row r="118" spans="8:14" x14ac:dyDescent="0.3">
      <c r="H118" s="8">
        <v>230</v>
      </c>
      <c r="I118" s="16">
        <f>(E5/2)*(1-COS(RADIANS(H118))) + E8 - SQRT(E8^2 - (E5/2)^2*SIN(RADIANS(H118))^2)</f>
        <v>7.1763410489719043E-2</v>
      </c>
      <c r="J118" s="16">
        <f t="shared" si="8"/>
        <v>-4.5155605749608307E-4</v>
      </c>
      <c r="K118" s="16">
        <f t="shared" si="9"/>
        <v>-8.6958751225451464E-6</v>
      </c>
      <c r="L118" s="16">
        <f t="shared" si="5"/>
        <v>-1.0837345379905994E-2</v>
      </c>
      <c r="M118">
        <f t="shared" si="6"/>
        <v>5.1421528076420375E-5</v>
      </c>
      <c r="N118" s="16">
        <f t="shared" si="7"/>
        <v>51.421528076420373</v>
      </c>
    </row>
    <row r="119" spans="8:14" x14ac:dyDescent="0.3">
      <c r="H119" s="8">
        <v>232</v>
      </c>
      <c r="I119" s="16">
        <f>(E5/2)*(1-COS(RADIANS(H119))) + E8 - SQRT(E8^2 - (E5/2)^2*SIN(RADIANS(H119))^2)</f>
        <v>7.0842900840323741E-2</v>
      </c>
      <c r="J119" s="16">
        <f t="shared" si="8"/>
        <v>-4.6886490429330629E-4</v>
      </c>
      <c r="K119" s="16">
        <f t="shared" si="9"/>
        <v>-8.6069691563484679E-6</v>
      </c>
      <c r="L119" s="16">
        <f t="shared" si="5"/>
        <v>-1.1252757703039351E-2</v>
      </c>
      <c r="M119">
        <f t="shared" si="6"/>
        <v>5.1415992863480811E-5</v>
      </c>
      <c r="N119" s="16">
        <f t="shared" si="7"/>
        <v>51.41599286348081</v>
      </c>
    </row>
    <row r="120" spans="8:14" x14ac:dyDescent="0.3">
      <c r="H120" s="8">
        <v>234</v>
      </c>
      <c r="I120" s="16">
        <f>(E5/2)*(1-COS(RADIANS(H120))) + E8 - SQRT(E8^2 - (E5/2)^2*SIN(RADIANS(H120))^2)</f>
        <v>6.9887950872545818E-2</v>
      </c>
      <c r="J120" s="16">
        <f t="shared" si="8"/>
        <v>-4.8598393412147695E-4</v>
      </c>
      <c r="K120" s="16">
        <f t="shared" si="9"/>
        <v>-8.5056226019133985E-6</v>
      </c>
      <c r="L120" s="16">
        <f t="shared" si="5"/>
        <v>-1.1663614418915448E-2</v>
      </c>
      <c r="M120">
        <f t="shared" si="6"/>
        <v>5.1410250553857275E-5</v>
      </c>
      <c r="N120" s="16">
        <f t="shared" si="7"/>
        <v>51.410250553857274</v>
      </c>
    </row>
    <row r="121" spans="8:14" x14ac:dyDescent="0.3">
      <c r="H121" s="8">
        <v>236</v>
      </c>
      <c r="I121" s="16">
        <f>(E5/2)*(1-COS(RADIANS(H121))) + E8 - SQRT(E8^2 - (E5/2)^2*SIN(RADIANS(H121))^2)</f>
        <v>6.8898965103837834E-2</v>
      </c>
      <c r="J121" s="16">
        <f t="shared" si="8"/>
        <v>-5.0288739470095989E-4</v>
      </c>
      <c r="K121" s="16">
        <f t="shared" si="9"/>
        <v>-8.3909684268322626E-6</v>
      </c>
      <c r="L121" s="16">
        <f t="shared" si="5"/>
        <v>-1.2069297472823037E-2</v>
      </c>
      <c r="M121">
        <f t="shared" si="6"/>
        <v>5.1404303579996005E-5</v>
      </c>
      <c r="N121" s="16">
        <f t="shared" si="7"/>
        <v>51.404303579996004</v>
      </c>
    </row>
    <row r="122" spans="8:14" x14ac:dyDescent="0.3">
      <c r="H122" s="8">
        <v>238</v>
      </c>
      <c r="I122" s="16">
        <f>(E5/2)*(1-COS(RADIANS(H122))) + E8 - SQRT(E8^2 - (E5/2)^2*SIN(RADIANS(H122))^2)</f>
        <v>6.7876401293741978E-2</v>
      </c>
      <c r="J122" s="16">
        <f t="shared" si="8"/>
        <v>-5.19547807828806E-4</v>
      </c>
      <c r="K122" s="16">
        <f t="shared" si="9"/>
        <v>-8.2621513132607322E-6</v>
      </c>
      <c r="L122" s="16">
        <f t="shared" si="5"/>
        <v>-1.2469147387891344E-2</v>
      </c>
      <c r="M122">
        <f t="shared" si="6"/>
        <v>5.1398154694498833E-5</v>
      </c>
      <c r="N122" s="16">
        <f t="shared" si="7"/>
        <v>51.398154694498835</v>
      </c>
    </row>
    <row r="123" spans="8:14" x14ac:dyDescent="0.3">
      <c r="H123" s="8">
        <v>240</v>
      </c>
      <c r="I123" s="16">
        <f>(E5/2)*(1-COS(RADIANS(H123))) + E8 - SQRT(E8^2 - (E5/2)^2*SIN(RADIANS(H123))^2)</f>
        <v>6.682077387252261E-2</v>
      </c>
      <c r="J123" s="16">
        <f t="shared" si="8"/>
        <v>-5.3593599995400282E-4</v>
      </c>
      <c r="K123" s="16">
        <f t="shared" si="9"/>
        <v>-8.1183350050667569E-6</v>
      </c>
      <c r="L123" s="16">
        <f t="shared" si="5"/>
        <v>-1.2862463998896068E-2</v>
      </c>
      <c r="M123">
        <f t="shared" si="6"/>
        <v>5.139180699074024E-5</v>
      </c>
      <c r="N123" s="16">
        <f t="shared" si="7"/>
        <v>51.391806990740243</v>
      </c>
    </row>
    <row r="124" spans="8:14" x14ac:dyDescent="0.3">
      <c r="H124" s="8">
        <v>242</v>
      </c>
      <c r="I124" s="16">
        <f>(E5/2)*(1-COS(RADIANS(H124))) + E8 - SQRT(E8^2 - (E5/2)^2*SIN(RADIANS(H124))^2)</f>
        <v>6.5732657293925967E-2</v>
      </c>
      <c r="J124" s="16">
        <f t="shared" si="8"/>
        <v>-5.5202114784907302E-4</v>
      </c>
      <c r="K124" s="16">
        <f t="shared" si="9"/>
        <v>-7.9587100255008175E-6</v>
      </c>
      <c r="L124" s="16">
        <f t="shared" si="5"/>
        <v>-1.3248507548377753E-2</v>
      </c>
      <c r="M124">
        <f t="shared" si="6"/>
        <v>5.1385263923028177E-5</v>
      </c>
      <c r="N124" s="16">
        <f t="shared" si="7"/>
        <v>51.385263923028177</v>
      </c>
    </row>
    <row r="125" spans="8:14" x14ac:dyDescent="0.3">
      <c r="H125" s="8">
        <v>244</v>
      </c>
      <c r="I125" s="16">
        <f>(E5/2)*(1-COS(RADIANS(H125))) + E8 - SQRT(E8^2 - (E5/2)^2*SIN(RADIANS(H125))^2)</f>
        <v>6.4612689281126318E-2</v>
      </c>
      <c r="J125" s="16">
        <f t="shared" si="8"/>
        <v>-5.6777084005600609E-4</v>
      </c>
      <c r="K125" s="16">
        <f t="shared" si="9"/>
        <v>-7.7825016956117182E-6</v>
      </c>
      <c r="L125" s="16">
        <f t="shared" si="5"/>
        <v>-1.3626500161344146E-2</v>
      </c>
      <c r="M125">
        <f t="shared" si="6"/>
        <v>5.1378529326122622E-5</v>
      </c>
      <c r="N125" s="16">
        <f t="shared" si="7"/>
        <v>51.378529326122624</v>
      </c>
    </row>
    <row r="126" spans="8:14" x14ac:dyDescent="0.3">
      <c r="H126" s="8">
        <v>246</v>
      </c>
      <c r="I126" s="16">
        <f>(E5/2)*(1-COS(RADIANS(H126))) + E8 - SQRT(E8^2 - (E5/2)^2*SIN(RADIANS(H126))^2)</f>
        <v>6.3461573933701942E-2</v>
      </c>
      <c r="J126" s="16">
        <f t="shared" si="8"/>
        <v>-5.831511546315199E-4</v>
      </c>
      <c r="K126" s="16">
        <f t="shared" si="9"/>
        <v>-7.5889783712253939E-6</v>
      </c>
      <c r="L126" s="16">
        <f t="shared" si="5"/>
        <v>-1.3995627711156476E-2</v>
      </c>
      <c r="M126">
        <f t="shared" si="6"/>
        <v>5.1371607433918472E-5</v>
      </c>
      <c r="N126" s="16">
        <f t="shared" si="7"/>
        <v>51.37160743391847</v>
      </c>
    </row>
    <row r="127" spans="8:14" x14ac:dyDescent="0.3">
      <c r="H127" s="8">
        <v>248</v>
      </c>
      <c r="I127" s="16">
        <f>(E5/2)*(1-COS(RADIANS(H127))) + E8 - SQRT(E8^2 - (E5/2)^2*SIN(RADIANS(H127))^2)</f>
        <v>6.2280084662600238E-2</v>
      </c>
      <c r="J127" s="16">
        <f t="shared" si="8"/>
        <v>-5.9812675354090766E-4</v>
      </c>
      <c r="K127" s="16">
        <f t="shared" si="9"/>
        <v>-7.3774598047787049E-6</v>
      </c>
      <c r="L127" s="16">
        <f t="shared" si="5"/>
        <v>-1.4355042084981782E-2</v>
      </c>
      <c r="M127">
        <f t="shared" si="6"/>
        <v>5.1364502897094056E-5</v>
      </c>
      <c r="N127" s="16">
        <f t="shared" si="7"/>
        <v>51.364502897094056</v>
      </c>
    </row>
    <row r="128" spans="8:14" x14ac:dyDescent="0.3">
      <c r="H128" s="8">
        <v>250</v>
      </c>
      <c r="I128" s="16">
        <f>(E5/2)*(1-COS(RADIANS(H128))) + E8 - SQRT(E8^2 - (E5/2)^2*SIN(RADIANS(H128))^2)</f>
        <v>6.1069066919538312E-2</v>
      </c>
      <c r="J128" s="16">
        <f t="shared" si="8"/>
        <v>-6.1266099385063472E-4</v>
      </c>
      <c r="K128" s="16">
        <f t="shared" si="9"/>
        <v>-7.1473255276507247E-6</v>
      </c>
      <c r="L128" s="16">
        <f t="shared" si="5"/>
        <v>-1.4703863852415231E-2</v>
      </c>
      <c r="M128">
        <f t="shared" si="6"/>
        <v>5.1357220799523606E-5</v>
      </c>
      <c r="N128" s="16">
        <f t="shared" si="7"/>
        <v>51.357220799523603</v>
      </c>
    </row>
    <row r="129" spans="8:14" x14ac:dyDescent="0.3">
      <c r="H129" s="8">
        <v>252</v>
      </c>
      <c r="I129" s="16">
        <f>(E5/2)*(1-COS(RADIANS(H129))) + E8 - SQRT(E8^2 - (E5/2)^2*SIN(RADIANS(H129))^2)</f>
        <v>5.9829440687197699E-2</v>
      </c>
      <c r="J129" s="16">
        <f t="shared" si="8"/>
        <v>-6.2671605565151056E-4</v>
      </c>
      <c r="K129" s="16">
        <f t="shared" si="9"/>
        <v>-6.8980231400731645E-6</v>
      </c>
      <c r="L129" s="16">
        <f t="shared" si="5"/>
        <v>-1.5041185335636255E-2</v>
      </c>
      <c r="M129">
        <f t="shared" si="6"/>
        <v>5.1349766673251298E-5</v>
      </c>
      <c r="N129" s="16">
        <f t="shared" si="7"/>
        <v>51.349766673251295</v>
      </c>
    </row>
    <row r="130" spans="8:14" x14ac:dyDescent="0.3">
      <c r="H130" s="8">
        <v>254</v>
      </c>
      <c r="I130" s="16">
        <f>(E5/2)*(1-COS(RADIANS(H130))) + E8 - SQRT(E8^2 - (E5/2)^2*SIN(RADIANS(H130))^2)</f>
        <v>5.856220269693227E-2</v>
      </c>
      <c r="J130" s="16">
        <f t="shared" si="8"/>
        <v>-6.4025308641092737E-4</v>
      </c>
      <c r="K130" s="16">
        <f t="shared" si="9"/>
        <v>-6.6290763890541199E-6</v>
      </c>
      <c r="L130" s="16">
        <f t="shared" si="5"/>
        <v>-1.5366074073862257E-2</v>
      </c>
      <c r="M130">
        <f t="shared" si="6"/>
        <v>5.134214651182677E-5</v>
      </c>
      <c r="N130" s="16">
        <f t="shared" si="7"/>
        <v>51.342146511826769</v>
      </c>
    </row>
    <row r="131" spans="8:14" x14ac:dyDescent="0.3">
      <c r="H131" s="8">
        <v>256</v>
      </c>
      <c r="I131" s="16">
        <f>(E5/2)*(1-COS(RADIANS(H131))) + E8 - SQRT(E8^2 - (E5/2)^2*SIN(RADIANS(H131))^2)</f>
        <v>5.726842834155399E-2</v>
      </c>
      <c r="J131" s="16">
        <f t="shared" si="8"/>
        <v>-6.5323236120772704E-4</v>
      </c>
      <c r="K131" s="16">
        <f t="shared" si="9"/>
        <v>-6.3400929105009857E-6</v>
      </c>
      <c r="L131" s="16">
        <f t="shared" ref="L131:L194" si="10">J131/1000*6*$C$11</f>
        <v>-1.5677576668985449E-2</v>
      </c>
      <c r="M131">
        <f t="shared" ref="M131:M194" si="11">$E$6 + (PI()/4)*$E$4^2*(I131/1000)</f>
        <v>5.1334366781807136E-5</v>
      </c>
      <c r="N131" s="16">
        <f t="shared" ref="N131:N194" si="12">M131*1000000</f>
        <v>51.334366781807134</v>
      </c>
    </row>
    <row r="132" spans="8:14" x14ac:dyDescent="0.3">
      <c r="H132" s="8">
        <v>258</v>
      </c>
      <c r="I132" s="16">
        <f>(E5/2)*(1-COS(RADIANS(H132))) + E8 - SQRT(E8^2 - (E5/2)^2*SIN(RADIANS(H132))^2)</f>
        <v>5.5949273252101361E-2</v>
      </c>
      <c r="J132" s="16">
        <f t="shared" ref="J132:J195" si="13">(I133-I131)/(H133-H131)</f>
        <v>-6.6561345805293132E-4</v>
      </c>
      <c r="K132" s="16">
        <f t="shared" ref="K132:K195" si="14">(J133-J131)/(H133-H131)</f>
        <v>-6.0307715104030574E-6</v>
      </c>
      <c r="L132" s="16">
        <f t="shared" si="10"/>
        <v>-1.5974722993270352E-2</v>
      </c>
      <c r="M132">
        <f t="shared" si="11"/>
        <v>5.1326434432238362E-5</v>
      </c>
      <c r="N132" s="16">
        <f t="shared" si="12"/>
        <v>51.326434432238365</v>
      </c>
    </row>
    <row r="133" spans="8:14" x14ac:dyDescent="0.3">
      <c r="H133" s="8">
        <v>260</v>
      </c>
      <c r="I133" s="16">
        <f>(E5/2)*(1-COS(RADIANS(H133))) + E8 - SQRT(E8^2 - (E5/2)^2*SIN(RADIANS(H133))^2)</f>
        <v>5.4605974509342264E-2</v>
      </c>
      <c r="J133" s="16">
        <f t="shared" si="13"/>
        <v>-6.7735544724933927E-4</v>
      </c>
      <c r="K133" s="16">
        <f t="shared" si="14"/>
        <v>-5.7009088615823239E-6</v>
      </c>
      <c r="L133" s="16">
        <f t="shared" si="10"/>
        <v>-1.6256530733984143E-2</v>
      </c>
      <c r="M133">
        <f t="shared" si="11"/>
        <v>5.1318356901940333E-5</v>
      </c>
      <c r="N133" s="16">
        <f t="shared" si="12"/>
        <v>51.318356901940334</v>
      </c>
    </row>
    <row r="134" spans="8:14" x14ac:dyDescent="0.3">
      <c r="H134" s="8">
        <v>262</v>
      </c>
      <c r="I134" s="16">
        <f>(E5/2)*(1-COS(RADIANS(H134))) + E8 - SQRT(E8^2 - (E5/2)^2*SIN(RADIANS(H134))^2)</f>
        <v>5.3239851463104004E-2</v>
      </c>
      <c r="J134" s="16">
        <f t="shared" si="13"/>
        <v>-6.8841709349926061E-4</v>
      </c>
      <c r="K134" s="16">
        <f t="shared" si="14"/>
        <v>-5.3504054971977716E-6</v>
      </c>
      <c r="L134" s="16">
        <f t="shared" si="10"/>
        <v>-1.6522010243982251E-2</v>
      </c>
      <c r="M134">
        <f t="shared" si="11"/>
        <v>5.1310142124433609E-5</v>
      </c>
      <c r="N134" s="16">
        <f t="shared" si="12"/>
        <v>51.310142124433611</v>
      </c>
    </row>
    <row r="135" spans="8:14" x14ac:dyDescent="0.3">
      <c r="H135" s="8">
        <v>264</v>
      </c>
      <c r="I135" s="16">
        <f>(E5/2)*(1-COS(RADIANS(H135))) + E8 - SQRT(E8^2 - (E5/2)^2*SIN(RADIANS(H135))^2)</f>
        <v>5.1852306135345222E-2</v>
      </c>
      <c r="J135" s="16">
        <f t="shared" si="13"/>
        <v>-6.9875706923813036E-4</v>
      </c>
      <c r="K135" s="16">
        <f t="shared" si="14"/>
        <v>-4.979270990230697E-6</v>
      </c>
      <c r="L135" s="16">
        <f t="shared" si="10"/>
        <v>-1.6770169661715129E-2</v>
      </c>
      <c r="M135">
        <f t="shared" si="11"/>
        <v>5.1301798530363207E-5</v>
      </c>
      <c r="N135" s="16">
        <f t="shared" si="12"/>
        <v>51.301798530363207</v>
      </c>
    </row>
    <row r="136" spans="8:14" x14ac:dyDescent="0.3">
      <c r="H136" s="8">
        <v>266</v>
      </c>
      <c r="I136" s="16">
        <f>(E5/2)*(1-COS(RADIANS(H136))) + E8 - SQRT(E8^2 - (E5/2)^2*SIN(RADIANS(H136))^2)</f>
        <v>5.0444823186151483E-2</v>
      </c>
      <c r="J136" s="16">
        <f t="shared" si="13"/>
        <v>-7.083341774601834E-4</v>
      </c>
      <c r="K136" s="16">
        <f t="shared" si="14"/>
        <v>-4.5876282191107537E-6</v>
      </c>
      <c r="L136" s="16">
        <f t="shared" si="10"/>
        <v>-1.7000020259044402E-2</v>
      </c>
      <c r="M136">
        <f t="shared" si="11"/>
        <v>5.1293335047294113E-5</v>
      </c>
      <c r="N136" s="16">
        <f t="shared" si="12"/>
        <v>51.293335047294114</v>
      </c>
    </row>
    <row r="137" spans="8:14" x14ac:dyDescent="0.3">
      <c r="H137" s="8">
        <v>268</v>
      </c>
      <c r="I137" s="16">
        <f>(E5/2)*(1-COS(RADIANS(H137))) + E8 - SQRT(E8^2 - (E5/2)^2*SIN(RADIANS(H137))^2)</f>
        <v>4.9018969425504488E-2</v>
      </c>
      <c r="J137" s="16">
        <f t="shared" si="13"/>
        <v>-7.1710758211457337E-4</v>
      </c>
      <c r="K137" s="16">
        <f t="shared" si="14"/>
        <v>-4.1757166335688184E-6</v>
      </c>
      <c r="L137" s="16">
        <f t="shared" si="10"/>
        <v>-1.7210581970749761E-2</v>
      </c>
      <c r="M137">
        <f t="shared" si="11"/>
        <v>5.128476109677546E-5</v>
      </c>
      <c r="N137" s="16">
        <f t="shared" si="12"/>
        <v>51.284761096775462</v>
      </c>
    </row>
    <row r="138" spans="8:14" x14ac:dyDescent="0.3">
      <c r="H138" s="8">
        <v>270</v>
      </c>
      <c r="I138" s="16">
        <f>(E5/2)*(1-COS(RADIANS(H138))) + E8 - SQRT(E8^2 - (E5/2)^2*SIN(RADIANS(H138))^2)</f>
        <v>4.7576392857693189E-2</v>
      </c>
      <c r="J138" s="16">
        <f t="shared" si="13"/>
        <v>-7.2503704399445867E-4</v>
      </c>
      <c r="K138" s="16">
        <f t="shared" si="14"/>
        <v>-3.7438944512652866E-6</v>
      </c>
      <c r="L138" s="16">
        <f t="shared" si="10"/>
        <v>-1.7400889055867008E-2</v>
      </c>
      <c r="M138">
        <f t="shared" si="11"/>
        <v>5.1276086588594362E-5</v>
      </c>
      <c r="N138" s="16">
        <f t="shared" si="12"/>
        <v>51.27608658859436</v>
      </c>
    </row>
    <row r="139" spans="8:14" x14ac:dyDescent="0.3">
      <c r="H139" s="8">
        <v>272</v>
      </c>
      <c r="I139" s="16">
        <f>(E5/2)*(1-COS(RADIANS(H139))) + E8 - SQRT(E8^2 - (E5/2)^2*SIN(RADIANS(H139))^2)</f>
        <v>4.6118821249526654E-2</v>
      </c>
      <c r="J139" s="16">
        <f t="shared" si="13"/>
        <v>-7.3208315991963452E-4</v>
      </c>
      <c r="K139" s="16">
        <f t="shared" si="14"/>
        <v>-3.2926397340992536E-6</v>
      </c>
      <c r="L139" s="16">
        <f t="shared" si="10"/>
        <v>-1.7569995838071228E-2</v>
      </c>
      <c r="M139">
        <f t="shared" si="11"/>
        <v>5.1267321912166291E-5</v>
      </c>
      <c r="N139" s="16">
        <f t="shared" si="12"/>
        <v>51.267321912166288</v>
      </c>
    </row>
    <row r="140" spans="8:14" x14ac:dyDescent="0.3">
      <c r="H140" s="8">
        <v>274</v>
      </c>
      <c r="I140" s="16">
        <f>(E5/2)*(1-COS(RADIANS(H140))) + E8 - SQRT(E8^2 - (E5/2)^2*SIN(RADIANS(H140))^2)</f>
        <v>4.4648060218014651E-2</v>
      </c>
      <c r="J140" s="16">
        <f t="shared" si="13"/>
        <v>-7.3820760293085569E-4</v>
      </c>
      <c r="K140" s="16">
        <f t="shared" si="14"/>
        <v>-2.8225503133482571E-6</v>
      </c>
      <c r="L140" s="16">
        <f t="shared" si="10"/>
        <v>-1.7716982470340537E-2</v>
      </c>
      <c r="M140">
        <f t="shared" si="11"/>
        <v>5.1258477925035921E-5</v>
      </c>
      <c r="N140" s="16">
        <f t="shared" si="12"/>
        <v>51.258477925035919</v>
      </c>
    </row>
    <row r="141" spans="8:14" x14ac:dyDescent="0.3">
      <c r="H141" s="8">
        <v>276</v>
      </c>
      <c r="I141" s="16">
        <f>(E5/2)*(1-COS(RADIANS(H141))) + E8 - SQRT(E8^2 - (E5/2)^2*SIN(RADIANS(H141))^2)</f>
        <v>4.3165990837803231E-2</v>
      </c>
      <c r="J141" s="16">
        <f t="shared" si="13"/>
        <v>-7.4337336117302755E-4</v>
      </c>
      <c r="K141" s="16">
        <f t="shared" si="14"/>
        <v>-2.3343425537159651E-6</v>
      </c>
      <c r="L141" s="16">
        <f t="shared" si="10"/>
        <v>-1.7840960668152661E-2</v>
      </c>
      <c r="M141">
        <f t="shared" si="11"/>
        <v>5.1249565938490139E-5</v>
      </c>
      <c r="N141" s="16">
        <f t="shared" si="12"/>
        <v>51.249565938490143</v>
      </c>
    </row>
    <row r="142" spans="8:14" x14ac:dyDescent="0.3">
      <c r="H142" s="8">
        <v>278</v>
      </c>
      <c r="I142" s="16">
        <f>(E5/2)*(1-COS(RADIANS(H142))) + E8 - SQRT(E8^2 - (E5/2)^2*SIN(RADIANS(H142))^2)</f>
        <v>4.1674566773322541E-2</v>
      </c>
      <c r="J142" s="16">
        <f t="shared" si="13"/>
        <v>-7.4754497314571955E-4</v>
      </c>
      <c r="K142" s="16">
        <f t="shared" si="14"/>
        <v>-1.828848967804636E-6</v>
      </c>
      <c r="L142" s="16">
        <f t="shared" si="10"/>
        <v>-1.7941079355497269E-2</v>
      </c>
      <c r="M142">
        <f t="shared" si="11"/>
        <v>5.1240597700313041E-5</v>
      </c>
      <c r="N142" s="16">
        <f t="shared" si="12"/>
        <v>51.240597700313039</v>
      </c>
    </row>
    <row r="143" spans="8:14" x14ac:dyDescent="0.3">
      <c r="H143" s="8">
        <v>280</v>
      </c>
      <c r="I143" s="16">
        <f>(E5/2)*(1-COS(RADIANS(H143))) + E8 - SQRT(E8^2 - (E5/2)^2*SIN(RADIANS(H143))^2)</f>
        <v>4.0175810945220353E-2</v>
      </c>
      <c r="J143" s="16">
        <f t="shared" si="13"/>
        <v>-7.5068875704424609E-4</v>
      </c>
      <c r="K143" s="16">
        <f t="shared" si="14"/>
        <v>-1.3070147134915805E-6</v>
      </c>
      <c r="L143" s="16">
        <f t="shared" si="10"/>
        <v>-1.8016530169061906E-2</v>
      </c>
      <c r="M143">
        <f t="shared" si="11"/>
        <v>5.1231585374740561E-5</v>
      </c>
      <c r="N143" s="16">
        <f t="shared" si="12"/>
        <v>51.231585374740561</v>
      </c>
    </row>
    <row r="144" spans="8:14" x14ac:dyDescent="0.3">
      <c r="H144" s="8">
        <v>282</v>
      </c>
      <c r="I144" s="16">
        <f>(E5/2)*(1-COS(RADIANS(H144))) + E8 - SQRT(E8^2 - (E5/2)^2*SIN(RADIANS(H144))^2)</f>
        <v>3.8671811745145557E-2</v>
      </c>
      <c r="J144" s="16">
        <f t="shared" si="13"/>
        <v>-7.5277303199968587E-4</v>
      </c>
      <c r="K144" s="16">
        <f t="shared" si="14"/>
        <v>-7.6989302680643967E-7</v>
      </c>
      <c r="L144" s="16">
        <f t="shared" si="10"/>
        <v>-1.8066552767992461E-2</v>
      </c>
      <c r="M144">
        <f t="shared" si="11"/>
        <v>5.1222541519699157E-5</v>
      </c>
      <c r="N144" s="16">
        <f t="shared" si="12"/>
        <v>51.222541519699156</v>
      </c>
    </row>
    <row r="145" spans="8:14" x14ac:dyDescent="0.3">
      <c r="H145" s="8">
        <v>284</v>
      </c>
      <c r="I145" s="16">
        <f>(E5/2)*(1-COS(RADIANS(H145))) + E8 - SQRT(E8^2 - (E5/2)^2*SIN(RADIANS(H145))^2)</f>
        <v>3.7164718817221609E-2</v>
      </c>
      <c r="J145" s="16">
        <f t="shared" si="13"/>
        <v>-7.5376832915147185E-4</v>
      </c>
      <c r="K145" s="16">
        <f t="shared" si="14"/>
        <v>-2.1863966145549418E-7</v>
      </c>
      <c r="L145" s="16">
        <f t="shared" si="10"/>
        <v>-1.8090439899635324E-2</v>
      </c>
      <c r="M145">
        <f t="shared" si="11"/>
        <v>5.1213479061438941E-5</v>
      </c>
      <c r="N145" s="16">
        <f t="shared" si="12"/>
        <v>51.213479061438939</v>
      </c>
    </row>
    <row r="146" spans="8:14" x14ac:dyDescent="0.3">
      <c r="H146" s="8">
        <v>286</v>
      </c>
      <c r="I146" s="16">
        <f>(E5/2)*(1-COS(RADIANS(H146))) + E8 - SQRT(E8^2 - (E5/2)^2*SIN(RADIANS(H146))^2)</f>
        <v>3.5656738428539669E-2</v>
      </c>
      <c r="J146" s="16">
        <f t="shared" si="13"/>
        <v>-7.5364759064550785E-4</v>
      </c>
      <c r="K146" s="16">
        <f t="shared" si="14"/>
        <v>3.4549357759081079E-7</v>
      </c>
      <c r="L146" s="16">
        <f t="shared" si="10"/>
        <v>-1.8087542175492188E-2</v>
      </c>
      <c r="M146">
        <f t="shared" si="11"/>
        <v>5.1204411266695537E-5</v>
      </c>
      <c r="N146" s="16">
        <f t="shared" si="12"/>
        <v>51.204411266695537</v>
      </c>
    </row>
    <row r="147" spans="8:14" x14ac:dyDescent="0.3">
      <c r="H147" s="8">
        <v>288</v>
      </c>
      <c r="I147" s="16">
        <f>(E5/2)*(1-COS(RADIANS(H147))) + E8 - SQRT(E8^2 - (E5/2)^2*SIN(RADIANS(H147))^2)</f>
        <v>3.4150128454639578E-2</v>
      </c>
      <c r="J147" s="16">
        <f t="shared" si="13"/>
        <v>-7.5238635484110861E-4</v>
      </c>
      <c r="K147" s="16">
        <f t="shared" si="14"/>
        <v>9.2116610502478158E-7</v>
      </c>
      <c r="L147" s="16">
        <f t="shared" si="10"/>
        <v>-1.8057272516186607E-2</v>
      </c>
      <c r="M147">
        <f t="shared" si="11"/>
        <v>5.119535171253672E-5</v>
      </c>
      <c r="N147" s="16">
        <f t="shared" si="12"/>
        <v>51.19535171253672</v>
      </c>
    </row>
    <row r="148" spans="8:14" x14ac:dyDescent="0.3">
      <c r="H148" s="8">
        <v>290</v>
      </c>
      <c r="I148" s="16">
        <f>(E5/2)*(1-COS(RADIANS(H148))) + E8 - SQRT(E8^2 - (E5/2)^2*SIN(RADIANS(H148))^2)</f>
        <v>3.2647193009175235E-2</v>
      </c>
      <c r="J148" s="16">
        <f t="shared" si="13"/>
        <v>-7.4996292622540872E-4</v>
      </c>
      <c r="K148" s="16">
        <f t="shared" si="14"/>
        <v>1.5069565182605077E-6</v>
      </c>
      <c r="L148" s="16">
        <f t="shared" si="10"/>
        <v>-1.7999110229409809E-2</v>
      </c>
      <c r="M148">
        <f t="shared" si="11"/>
        <v>5.1186314254069525E-5</v>
      </c>
      <c r="N148" s="16">
        <f t="shared" si="12"/>
        <v>51.186314254069522</v>
      </c>
    </row>
    <row r="149" spans="8:14" x14ac:dyDescent="0.3">
      <c r="H149" s="8">
        <v>292</v>
      </c>
      <c r="I149" s="16">
        <f>(E5/2)*(1-COS(RADIANS(H149))) + E8 - SQRT(E8^2 - (E5/2)^2*SIN(RADIANS(H149))^2)</f>
        <v>3.1150276749737943E-2</v>
      </c>
      <c r="J149" s="16">
        <f t="shared" si="13"/>
        <v>-7.4635852876806658E-4</v>
      </c>
      <c r="K149" s="16">
        <f t="shared" si="14"/>
        <v>2.1013711323531609E-6</v>
      </c>
      <c r="L149" s="16">
        <f t="shared" si="10"/>
        <v>-1.7912604690433598E-2</v>
      </c>
      <c r="M149">
        <f t="shared" si="11"/>
        <v>5.1177312990199969E-5</v>
      </c>
      <c r="N149" s="16">
        <f t="shared" si="12"/>
        <v>51.177312990199965</v>
      </c>
    </row>
    <row r="150" spans="8:14" x14ac:dyDescent="0.3">
      <c r="H150" s="8">
        <v>294</v>
      </c>
      <c r="I150" s="16">
        <f>(E5/2)*(1-COS(RADIANS(H150))) + E8 - SQRT(E8^2 - (E5/2)^2*SIN(RADIANS(H150))^2)</f>
        <v>2.9661758894102969E-2</v>
      </c>
      <c r="J150" s="16">
        <f t="shared" si="13"/>
        <v>-7.4155744169599608E-4</v>
      </c>
      <c r="K150" s="16">
        <f t="shared" si="14"/>
        <v>2.702852961736224E-6</v>
      </c>
      <c r="L150" s="16">
        <f t="shared" si="10"/>
        <v>-1.7797378600703906E-2</v>
      </c>
      <c r="M150">
        <f t="shared" si="11"/>
        <v>5.1168362227651528E-5</v>
      </c>
      <c r="N150" s="16">
        <f t="shared" si="12"/>
        <v>51.168362227651528</v>
      </c>
    </row>
    <row r="151" spans="8:14" x14ac:dyDescent="0.3">
      <c r="H151" s="8">
        <v>296</v>
      </c>
      <c r="I151" s="16">
        <f>(E5/2)*(1-COS(RADIANS(H151))) + E8 - SQRT(E8^2 - (E5/2)^2*SIN(RADIANS(H151))^2)</f>
        <v>2.8184046982953959E-2</v>
      </c>
      <c r="J151" s="16">
        <f t="shared" si="13"/>
        <v>-7.3554711692112168E-4</v>
      </c>
      <c r="K151" s="16">
        <f t="shared" si="14"/>
        <v>3.309791022037753E-6</v>
      </c>
      <c r="L151" s="16">
        <f t="shared" si="10"/>
        <v>-1.765313080610692E-2</v>
      </c>
      <c r="M151">
        <f t="shared" si="11"/>
        <v>5.1159476443459137E-5</v>
      </c>
      <c r="N151" s="16">
        <f t="shared" si="12"/>
        <v>51.159476443459134</v>
      </c>
    </row>
    <row r="152" spans="8:14" x14ac:dyDescent="0.3">
      <c r="H152" s="8">
        <v>298</v>
      </c>
      <c r="I152" s="16">
        <f>(E5/2)*(1-COS(RADIANS(H152))) + E8 - SQRT(E8^2 - (E5/2)^2*SIN(RADIANS(H152))^2)</f>
        <v>2.6719570426418482E-2</v>
      </c>
      <c r="J152" s="16">
        <f t="shared" si="13"/>
        <v>-7.2831827760784507E-4</v>
      </c>
      <c r="K152" s="16">
        <f t="shared" si="14"/>
        <v>3.920529826791086E-6</v>
      </c>
      <c r="L152" s="16">
        <f t="shared" si="10"/>
        <v>-1.7479638662588282E-2</v>
      </c>
      <c r="M152">
        <f t="shared" si="11"/>
        <v>5.1150670246163166E-5</v>
      </c>
      <c r="N152" s="16">
        <f t="shared" si="12"/>
        <v>51.150670246163166</v>
      </c>
    </row>
    <row r="153" spans="8:14" x14ac:dyDescent="0.3">
      <c r="H153" s="8">
        <v>300</v>
      </c>
      <c r="I153" s="16">
        <f>(E5/2)*(1-COS(RADIANS(H153))) + E8 - SQRT(E8^2 - (E5/2)^2*SIN(RADIANS(H153))^2)</f>
        <v>2.5270773872522578E-2</v>
      </c>
      <c r="J153" s="16">
        <f t="shared" si="13"/>
        <v>-7.1986499761395734E-4</v>
      </c>
      <c r="K153" s="16">
        <f t="shared" si="14"/>
        <v>4.5333789579736494E-6</v>
      </c>
      <c r="L153" s="16">
        <f t="shared" si="10"/>
        <v>-1.7276759942734976E-2</v>
      </c>
      <c r="M153">
        <f t="shared" si="11"/>
        <v>5.114195833593258E-5</v>
      </c>
      <c r="N153" s="16">
        <f t="shared" si="12"/>
        <v>51.141958335932578</v>
      </c>
    </row>
    <row r="154" spans="8:14" x14ac:dyDescent="0.3">
      <c r="H154" s="8">
        <v>302</v>
      </c>
      <c r="I154" s="16">
        <f>(E5/2)*(1-COS(RADIANS(H154))) + E8 - SQRT(E8^2 - (E5/2)^2*SIN(RADIANS(H154))^2)</f>
        <v>2.3840110435962653E-2</v>
      </c>
      <c r="J154" s="16">
        <f t="shared" si="13"/>
        <v>-7.1018476177595047E-4</v>
      </c>
      <c r="K154" s="16">
        <f t="shared" si="14"/>
        <v>5.1466225959046624E-6</v>
      </c>
      <c r="L154" s="16">
        <f t="shared" si="10"/>
        <v>-1.7044434282622811E-2</v>
      </c>
      <c r="M154">
        <f t="shared" si="11"/>
        <v>5.1133355463848175E-5</v>
      </c>
      <c r="N154" s="16">
        <f t="shared" si="12"/>
        <v>51.133355463848176</v>
      </c>
    </row>
    <row r="155" spans="8:14" x14ac:dyDescent="0.3">
      <c r="H155" s="8">
        <v>304</v>
      </c>
      <c r="I155" s="16">
        <f>(E5/2)*(1-COS(RADIANS(H155))) + E8 - SQRT(E8^2 - (E5/2)^2*SIN(RADIANS(H155))^2)</f>
        <v>2.2430034825418776E-2</v>
      </c>
      <c r="J155" s="16">
        <f t="shared" si="13"/>
        <v>-6.9927850723033869E-4</v>
      </c>
      <c r="K155" s="16">
        <f t="shared" si="14"/>
        <v>5.7585289029108561E-6</v>
      </c>
      <c r="L155" s="16">
        <f t="shared" si="10"/>
        <v>-1.6782684173528132E-2</v>
      </c>
      <c r="M155">
        <f t="shared" si="11"/>
        <v>5.1124876390575691E-5</v>
      </c>
      <c r="N155" s="16">
        <f t="shared" si="12"/>
        <v>51.124876390575693</v>
      </c>
    </row>
    <row r="156" spans="8:14" x14ac:dyDescent="0.3">
      <c r="H156" s="8">
        <v>306</v>
      </c>
      <c r="I156" s="16">
        <f>(E5/2)*(1-COS(RADIANS(H156))) + E8 - SQRT(E8^2 - (E5/2)^2*SIN(RADIANS(H156))^2)</f>
        <v>2.1042996407041298E-2</v>
      </c>
      <c r="J156" s="16">
        <f t="shared" si="13"/>
        <v>-6.8715064616430704E-4</v>
      </c>
      <c r="K156" s="16">
        <f t="shared" si="14"/>
        <v>6.3673591654805212E-6</v>
      </c>
      <c r="L156" s="16">
        <f t="shared" si="10"/>
        <v>-1.6491615507943369E-2</v>
      </c>
      <c r="M156">
        <f t="shared" si="11"/>
        <v>5.1116535844655163E-5</v>
      </c>
      <c r="N156" s="16">
        <f t="shared" si="12"/>
        <v>51.116535844655161</v>
      </c>
    </row>
    <row r="157" spans="8:14" x14ac:dyDescent="0.3">
      <c r="H157" s="8">
        <v>308</v>
      </c>
      <c r="I157" s="16">
        <f>(E5/2)*(1-COS(RADIANS(H157))) + E8 - SQRT(E8^2 - (E5/2)^2*SIN(RADIANS(H157))^2)</f>
        <v>1.9681432240761548E-2</v>
      </c>
      <c r="J157" s="16">
        <f t="shared" si="13"/>
        <v>-6.738090705684166E-4</v>
      </c>
      <c r="K157" s="16">
        <f t="shared" si="14"/>
        <v>6.971376611415378E-6</v>
      </c>
      <c r="L157" s="16">
        <f t="shared" si="10"/>
        <v>-1.6171417693641998E-2</v>
      </c>
      <c r="M157">
        <f t="shared" si="11"/>
        <v>5.110834848062678E-5</v>
      </c>
      <c r="N157" s="16">
        <f t="shared" si="12"/>
        <v>51.10834848062678</v>
      </c>
    </row>
    <row r="158" spans="8:14" x14ac:dyDescent="0.3">
      <c r="H158" s="8">
        <v>310</v>
      </c>
      <c r="I158" s="16">
        <f>(E5/2)*(1-COS(RADIANS(H158))) + E8 - SQRT(E8^2 - (E5/2)^2*SIN(RADIANS(H158))^2)</f>
        <v>1.8347760124767631E-2</v>
      </c>
      <c r="J158" s="16">
        <f t="shared" si="13"/>
        <v>-6.5926513971864553E-4</v>
      </c>
      <c r="K158" s="16">
        <f t="shared" si="14"/>
        <v>7.5688548309311987E-6</v>
      </c>
      <c r="L158" s="16">
        <f t="shared" si="10"/>
        <v>-1.5822363353247493E-2</v>
      </c>
      <c r="M158">
        <f t="shared" si="11"/>
        <v>5.1100328837205948E-5</v>
      </c>
      <c r="N158" s="16">
        <f t="shared" si="12"/>
        <v>51.10032883720595</v>
      </c>
    </row>
    <row r="159" spans="8:14" x14ac:dyDescent="0.3">
      <c r="H159" s="8">
        <v>312</v>
      </c>
      <c r="I159" s="16">
        <f>(E5/2)*(1-COS(RADIANS(H159))) + E8 - SQRT(E8^2 - (E5/2)^2*SIN(RADIANS(H159))^2)</f>
        <v>1.7044371681886966E-2</v>
      </c>
      <c r="J159" s="16">
        <f t="shared" si="13"/>
        <v>-6.4353365124469181E-4</v>
      </c>
      <c r="K159" s="16">
        <f t="shared" si="14"/>
        <v>8.1580857436199666E-6</v>
      </c>
      <c r="L159" s="16">
        <f t="shared" si="10"/>
        <v>-1.5444807629872603E-2</v>
      </c>
      <c r="M159">
        <f t="shared" si="11"/>
        <v>5.1092491295710262E-5</v>
      </c>
      <c r="N159" s="16">
        <f t="shared" si="12"/>
        <v>51.092491295710261</v>
      </c>
    </row>
    <row r="160" spans="8:14" x14ac:dyDescent="0.3">
      <c r="H160" s="8">
        <v>314</v>
      </c>
      <c r="I160" s="16">
        <f>(E5/2)*(1-COS(RADIANS(H160))) + E8 - SQRT(E8^2 - (E5/2)^2*SIN(RADIANS(H160))^2)</f>
        <v>1.5773625519788864E-2</v>
      </c>
      <c r="J160" s="16">
        <f t="shared" si="13"/>
        <v>-6.2663279674416567E-4</v>
      </c>
      <c r="K160" s="16">
        <f t="shared" si="14"/>
        <v>8.7373870660701486E-6</v>
      </c>
      <c r="L160" s="16">
        <f t="shared" si="10"/>
        <v>-1.5039187121859976E-2</v>
      </c>
      <c r="M160">
        <f t="shared" si="11"/>
        <v>5.1084850038930426E-5</v>
      </c>
      <c r="N160" s="16">
        <f t="shared" si="12"/>
        <v>51.084850038930426</v>
      </c>
    </row>
    <row r="161" spans="8:14" x14ac:dyDescent="0.3">
      <c r="H161" s="8">
        <v>316</v>
      </c>
      <c r="I161" s="16">
        <f>(E5/2)*(1-COS(RADIANS(H161))) + E8 - SQRT(E8^2 - (E5/2)^2*SIN(RADIANS(H161))^2)</f>
        <v>1.4537840494910304E-2</v>
      </c>
      <c r="J161" s="16">
        <f t="shared" si="13"/>
        <v>-6.0858410298041121E-4</v>
      </c>
      <c r="K161" s="16">
        <f t="shared" si="14"/>
        <v>9.3051092475895242E-6</v>
      </c>
      <c r="L161" s="16">
        <f t="shared" si="10"/>
        <v>-1.4606018471529871E-2</v>
      </c>
      <c r="M161">
        <f t="shared" si="11"/>
        <v>5.1077419010624834E-5</v>
      </c>
      <c r="N161" s="16">
        <f t="shared" si="12"/>
        <v>51.077419010624837</v>
      </c>
    </row>
    <row r="162" spans="8:14" x14ac:dyDescent="0.3">
      <c r="H162" s="8">
        <v>318</v>
      </c>
      <c r="I162" s="16">
        <f>(E5/2)*(1-COS(RADIANS(H162))) + E8 - SQRT(E8^2 - (E5/2)^2*SIN(RADIANS(H162))^2)</f>
        <v>1.3339289107867219E-2</v>
      </c>
      <c r="J162" s="16">
        <f t="shared" si="13"/>
        <v>-5.8941235975380757E-4</v>
      </c>
      <c r="K162" s="16">
        <f t="shared" si="14"/>
        <v>9.8596418535348146E-6</v>
      </c>
      <c r="L162" s="16">
        <f t="shared" si="10"/>
        <v>-1.4145896634091383E-2</v>
      </c>
      <c r="M162">
        <f t="shared" si="11"/>
        <v>5.1070211875804848E-5</v>
      </c>
      <c r="N162" s="16">
        <f t="shared" si="12"/>
        <v>51.070211875804851</v>
      </c>
    </row>
    <row r="163" spans="8:14" x14ac:dyDescent="0.3">
      <c r="H163" s="8">
        <v>320</v>
      </c>
      <c r="I163" s="16">
        <f>(E5/2)*(1-COS(RADIANS(H163))) + E8 - SQRT(E8^2 - (E5/2)^2*SIN(RADIANS(H163))^2)</f>
        <v>1.2180191055895073E-2</v>
      </c>
      <c r="J163" s="16">
        <f t="shared" si="13"/>
        <v>-5.6914553556627195E-4</v>
      </c>
      <c r="K163" s="16">
        <f t="shared" si="14"/>
        <v>1.0399419386745296E-5</v>
      </c>
      <c r="L163" s="16">
        <f t="shared" si="10"/>
        <v>-1.3659492853590529E-2</v>
      </c>
      <c r="M163">
        <f t="shared" si="11"/>
        <v>5.1063241981964281E-5</v>
      </c>
      <c r="N163" s="16">
        <f t="shared" si="12"/>
        <v>51.063241981964282</v>
      </c>
    </row>
    <row r="164" spans="8:14" x14ac:dyDescent="0.3">
      <c r="H164" s="8">
        <v>322</v>
      </c>
      <c r="I164" s="16">
        <f>(E5/2)*(1-COS(RADIANS(H164))) + E8 - SQRT(E8^2 - (E5/2)^2*SIN(RADIANS(H164))^2)</f>
        <v>1.1062706965602132E-2</v>
      </c>
      <c r="J164" s="16">
        <f t="shared" si="13"/>
        <v>-5.4781468220682639E-4</v>
      </c>
      <c r="K164" s="16">
        <f t="shared" si="14"/>
        <v>1.0922926547847142E-5</v>
      </c>
      <c r="L164" s="16">
        <f t="shared" si="10"/>
        <v>-1.3147552372963833E-2</v>
      </c>
      <c r="M164">
        <f t="shared" si="11"/>
        <v>5.1056522321393196E-5</v>
      </c>
      <c r="N164" s="16">
        <f t="shared" si="12"/>
        <v>51.056522321393196</v>
      </c>
    </row>
    <row r="165" spans="8:14" x14ac:dyDescent="0.3">
      <c r="H165" s="8">
        <v>324</v>
      </c>
      <c r="I165" s="16">
        <f>(E5/2)*(1-COS(RADIANS(H165))) + E8 - SQRT(E8^2 - (E5/2)^2*SIN(RADIANS(H165))^2)</f>
        <v>9.9889323270677677E-3</v>
      </c>
      <c r="J165" s="16">
        <f t="shared" si="13"/>
        <v>-5.2545382937488339E-4</v>
      </c>
      <c r="K165" s="16">
        <f t="shared" si="14"/>
        <v>1.1428702944089181E-5</v>
      </c>
      <c r="L165" s="16">
        <f t="shared" si="10"/>
        <v>-1.2610891904997201E-2</v>
      </c>
      <c r="M165">
        <f t="shared" si="11"/>
        <v>5.1050065494702354E-5</v>
      </c>
      <c r="N165" s="16">
        <f t="shared" si="12"/>
        <v>51.050065494702352</v>
      </c>
    </row>
    <row r="166" spans="8:14" x14ac:dyDescent="0.3">
      <c r="H166" s="8">
        <v>326</v>
      </c>
      <c r="I166" s="16">
        <f>(E5/2)*(1-COS(RADIANS(H166))) + E8 - SQRT(E8^2 - (E5/2)^2*SIN(RADIANS(H166))^2)</f>
        <v>8.960891648102598E-3</v>
      </c>
      <c r="J166" s="16">
        <f t="shared" si="13"/>
        <v>-5.0209987043046966E-4</v>
      </c>
      <c r="K166" s="16">
        <f t="shared" si="14"/>
        <v>1.1915347264111059E-5</v>
      </c>
      <c r="L166" s="16">
        <f t="shared" si="10"/>
        <v>-1.205039689033127E-2</v>
      </c>
      <c r="M166">
        <f t="shared" si="11"/>
        <v>5.1043883675671624E-5</v>
      </c>
      <c r="N166" s="16">
        <f t="shared" si="12"/>
        <v>51.043883675671623</v>
      </c>
    </row>
    <row r="167" spans="8:14" x14ac:dyDescent="0.3">
      <c r="H167" s="8">
        <v>328</v>
      </c>
      <c r="I167" s="16">
        <f>(E5/2)*(1-COS(RADIANS(H167))) + E8 - SQRT(E8^2 - (E5/2)^2*SIN(RADIANS(H167))^2)</f>
        <v>7.980532845345889E-3</v>
      </c>
      <c r="J167" s="16">
        <f t="shared" si="13"/>
        <v>-4.7779244031843915E-4</v>
      </c>
      <c r="K167" s="16">
        <f t="shared" si="14"/>
        <v>1.2381520942470262E-5</v>
      </c>
      <c r="L167" s="16">
        <f t="shared" si="10"/>
        <v>-1.1467018567642541E-2</v>
      </c>
      <c r="M167">
        <f t="shared" si="11"/>
        <v>5.1037988577522461E-5</v>
      </c>
      <c r="N167" s="16">
        <f t="shared" si="12"/>
        <v>51.037988577522462</v>
      </c>
    </row>
    <row r="168" spans="8:14" x14ac:dyDescent="0.3">
      <c r="H168" s="8">
        <v>330</v>
      </c>
      <c r="I168" s="16">
        <f>(E5/2)*(1-COS(RADIANS(H168))) + E8 - SQRT(E8^2 - (E5/2)^2*SIN(RADIANS(H168))^2)</f>
        <v>7.0497218868288414E-3</v>
      </c>
      <c r="J168" s="16">
        <f t="shared" si="13"/>
        <v>-4.5257378666058862E-4</v>
      </c>
      <c r="K168" s="16">
        <f t="shared" si="14"/>
        <v>1.282595134296724E-5</v>
      </c>
      <c r="L168" s="16">
        <f t="shared" si="10"/>
        <v>-1.0861770879854127E-2</v>
      </c>
      <c r="M168">
        <f t="shared" si="11"/>
        <v>5.1032391420702588E-5</v>
      </c>
      <c r="N168" s="16">
        <f t="shared" si="12"/>
        <v>51.032391420702588</v>
      </c>
    </row>
    <row r="169" spans="8:14" x14ac:dyDescent="0.3">
      <c r="H169" s="8">
        <v>332</v>
      </c>
      <c r="I169" s="16">
        <f>(E5/2)*(1-COS(RADIANS(H169))) + E8 - SQRT(E8^2 - (E5/2)^2*SIN(RADIANS(H169))^2)</f>
        <v>6.1702376987035346E-3</v>
      </c>
      <c r="J169" s="16">
        <f t="shared" si="13"/>
        <v>-4.2648863494657019E-4</v>
      </c>
      <c r="K169" s="16">
        <f t="shared" si="14"/>
        <v>1.3247434493818613E-5</v>
      </c>
      <c r="L169" s="16">
        <f t="shared" si="10"/>
        <v>-1.0235727238717685E-2</v>
      </c>
      <c r="M169">
        <f t="shared" si="11"/>
        <v>5.1027102902259079E-5</v>
      </c>
      <c r="N169" s="16">
        <f t="shared" si="12"/>
        <v>51.027102902259081</v>
      </c>
    </row>
    <row r="170" spans="8:14" x14ac:dyDescent="0.3">
      <c r="H170" s="8">
        <v>334</v>
      </c>
      <c r="I170" s="16">
        <f>(E5/2)*(1-COS(RADIANS(H170))) + E8 - SQRT(E8^2 - (E5/2)^2*SIN(RADIANS(H170))^2)</f>
        <v>5.3437673470425606E-3</v>
      </c>
      <c r="J170" s="16">
        <f t="shared" si="13"/>
        <v>-3.9958404868531416E-4</v>
      </c>
      <c r="K170" s="16">
        <f t="shared" si="14"/>
        <v>1.3644837410502209E-5</v>
      </c>
      <c r="L170" s="16">
        <f t="shared" si="10"/>
        <v>-9.5900171684475417E-3</v>
      </c>
      <c r="M170">
        <f t="shared" si="11"/>
        <v>5.1022133166865556E-5</v>
      </c>
      <c r="N170" s="16">
        <f t="shared" si="12"/>
        <v>51.022133166865558</v>
      </c>
    </row>
    <row r="171" spans="8:14" x14ac:dyDescent="0.3">
      <c r="H171" s="8">
        <v>336</v>
      </c>
      <c r="I171" s="16">
        <f>(E5/2)*(1-COS(RADIANS(H171))) + E8 - SQRT(E8^2 - (E5/2)^2*SIN(RADIANS(H171))^2)</f>
        <v>4.5719015039622779E-3</v>
      </c>
      <c r="J171" s="16">
        <f t="shared" si="13"/>
        <v>-3.7190928530456135E-4</v>
      </c>
      <c r="K171" s="16">
        <f t="shared" si="14"/>
        <v>1.4017100043960812E-5</v>
      </c>
      <c r="L171" s="16">
        <f t="shared" si="10"/>
        <v>-8.9258228473094725E-3</v>
      </c>
      <c r="M171">
        <f t="shared" si="11"/>
        <v>5.1017491779559047E-5</v>
      </c>
      <c r="N171" s="16">
        <f t="shared" si="12"/>
        <v>51.017491779559045</v>
      </c>
    </row>
    <row r="172" spans="8:14" x14ac:dyDescent="0.3">
      <c r="H172" s="8">
        <v>338</v>
      </c>
      <c r="I172" s="16">
        <f>(E5/2)*(1-COS(RADIANS(H172))) + E8 - SQRT(E8^2 - (E5/2)^2*SIN(RADIANS(H172))^2)</f>
        <v>3.8561302058243152E-3</v>
      </c>
      <c r="J172" s="16">
        <f t="shared" si="13"/>
        <v>-3.4351564850947092E-4</v>
      </c>
      <c r="K172" s="16">
        <f t="shared" si="14"/>
        <v>1.4363236892609571E-5</v>
      </c>
      <c r="L172" s="16">
        <f t="shared" si="10"/>
        <v>-8.244375564227302E-3</v>
      </c>
      <c r="M172">
        <f t="shared" si="11"/>
        <v>5.1013187700233178E-5</v>
      </c>
      <c r="N172" s="16">
        <f t="shared" si="12"/>
        <v>51.013187700233182</v>
      </c>
    </row>
    <row r="173" spans="8:14" x14ac:dyDescent="0.3">
      <c r="H173" s="8">
        <v>340</v>
      </c>
      <c r="I173" s="16">
        <f>(E5/2)*(1-COS(RADIANS(H173))) + E8 - SQRT(E8^2 - (E5/2)^2*SIN(RADIANS(H173))^2)</f>
        <v>3.1978389099243942E-3</v>
      </c>
      <c r="J173" s="16">
        <f t="shared" si="13"/>
        <v>-3.1445633773412307E-4</v>
      </c>
      <c r="K173" s="16">
        <f t="shared" si="14"/>
        <v>1.4682338316559032E-5</v>
      </c>
      <c r="L173" s="16">
        <f t="shared" si="10"/>
        <v>-7.5469521056189537E-3</v>
      </c>
      <c r="M173">
        <f t="shared" si="11"/>
        <v>5.1009229259926268E-5</v>
      </c>
      <c r="N173" s="16">
        <f t="shared" si="12"/>
        <v>51.009229259926272</v>
      </c>
    </row>
    <row r="174" spans="8:14" x14ac:dyDescent="0.3">
      <c r="H174" s="8">
        <v>342</v>
      </c>
      <c r="I174" s="16">
        <f>(E5/2)*(1-COS(RADIANS(H174))) + E8 - SQRT(E8^2 - (E5/2)^2*SIN(RADIANS(H174))^2)</f>
        <v>2.5983048548878229E-3</v>
      </c>
      <c r="J174" s="16">
        <f t="shared" si="13"/>
        <v>-2.8478629524323479E-4</v>
      </c>
      <c r="K174" s="16">
        <f t="shared" si="14"/>
        <v>1.4973571591754553E-5</v>
      </c>
      <c r="L174" s="16">
        <f t="shared" si="10"/>
        <v>-6.8348710858376349E-3</v>
      </c>
      <c r="M174">
        <f t="shared" si="11"/>
        <v>5.10056241389356E-5</v>
      </c>
      <c r="N174" s="16">
        <f t="shared" si="12"/>
        <v>51.005624138935602</v>
      </c>
    </row>
    <row r="175" spans="8:14" x14ac:dyDescent="0.3">
      <c r="H175" s="8">
        <v>344</v>
      </c>
      <c r="I175" s="16">
        <f>(E5/2)*(1-COS(RADIANS(H175))) + E8 - SQRT(E8^2 - (E5/2)^2*SIN(RADIANS(H175))^2)</f>
        <v>2.0586937289514551E-3</v>
      </c>
      <c r="J175" s="16">
        <f t="shared" si="13"/>
        <v>-2.5456205136710486E-4</v>
      </c>
      <c r="K175" s="16">
        <f t="shared" si="14"/>
        <v>1.5236181740334656E-5</v>
      </c>
      <c r="L175" s="16">
        <f t="shared" si="10"/>
        <v>-6.1094892328105166E-3</v>
      </c>
      <c r="M175">
        <f t="shared" si="11"/>
        <v>5.1002379346783143E-5</v>
      </c>
      <c r="N175" s="16">
        <f t="shared" si="12"/>
        <v>51.002379346783144</v>
      </c>
    </row>
    <row r="176" spans="8:14" x14ac:dyDescent="0.3">
      <c r="H176" s="8">
        <v>346</v>
      </c>
      <c r="I176" s="16">
        <f>(E5/2)*(1-COS(RADIANS(H176))) + E8 - SQRT(E8^2 - (E5/2)^2*SIN(RADIANS(H176))^2)</f>
        <v>1.5800566494194035E-3</v>
      </c>
      <c r="J176" s="16">
        <f t="shared" si="13"/>
        <v>-2.2384156828189616E-4</v>
      </c>
      <c r="K176" s="16">
        <f t="shared" si="14"/>
        <v>1.5469492171514207E-5</v>
      </c>
      <c r="L176" s="16">
        <f t="shared" si="10"/>
        <v>-5.3721976387655079E-3</v>
      </c>
      <c r="M176">
        <f t="shared" si="11"/>
        <v>5.0999501204052407E-5</v>
      </c>
      <c r="N176" s="16">
        <f t="shared" si="12"/>
        <v>50.999501204052407</v>
      </c>
    </row>
    <row r="177" spans="8:14" x14ac:dyDescent="0.3">
      <c r="H177" s="8">
        <v>348</v>
      </c>
      <c r="I177" s="16">
        <f>(E5/2)*(1-COS(RADIANS(H177))) + E8 - SQRT(E8^2 - (E5/2)^2*SIN(RADIANS(H177))^2)</f>
        <v>1.1633274558238704E-3</v>
      </c>
      <c r="J177" s="16">
        <f t="shared" si="13"/>
        <v>-1.9268408268104803E-4</v>
      </c>
      <c r="K177" s="16">
        <f t="shared" si="14"/>
        <v>1.5672905164998072E-5</v>
      </c>
      <c r="L177" s="16">
        <f t="shared" si="10"/>
        <v>-4.6244179843451527E-3</v>
      </c>
      <c r="M177">
        <f t="shared" si="11"/>
        <v>5.0996995326111641E-5</v>
      </c>
      <c r="N177" s="16">
        <f t="shared" si="12"/>
        <v>50.996995326111644</v>
      </c>
    </row>
    <row r="178" spans="8:14" x14ac:dyDescent="0.3">
      <c r="H178" s="8">
        <v>350</v>
      </c>
      <c r="I178" s="16">
        <f>(E5/2)*(1-COS(RADIANS(H178))) + E8 - SQRT(E8^2 - (E5/2)^2*SIN(RADIANS(H178))^2)</f>
        <v>8.0932031869521137E-4</v>
      </c>
      <c r="J178" s="16">
        <f t="shared" si="13"/>
        <v>-1.6114994762190388E-4</v>
      </c>
      <c r="K178" s="16">
        <f t="shared" si="14"/>
        <v>1.5845902226259423E-5</v>
      </c>
      <c r="L178" s="16">
        <f t="shared" si="10"/>
        <v>-3.8675987429256926E-3</v>
      </c>
      <c r="M178">
        <f t="shared" si="11"/>
        <v>5.0994866608734894E-5</v>
      </c>
      <c r="N178" s="16">
        <f t="shared" si="12"/>
        <v>50.994866608734895</v>
      </c>
    </row>
    <row r="179" spans="8:14" x14ac:dyDescent="0.3">
      <c r="H179" s="8">
        <v>352</v>
      </c>
      <c r="I179" s="16">
        <f>(E5/2)*(1-COS(RADIANS(H179))) + E8 - SQRT(E8^2 - (E5/2)^2*SIN(RADIANS(H179))^2)</f>
        <v>5.1872766533625492E-4</v>
      </c>
      <c r="J179" s="16">
        <f t="shared" si="13"/>
        <v>-1.2930047377601034E-4</v>
      </c>
      <c r="K179" s="16">
        <f t="shared" si="14"/>
        <v>1.5988044339932533E-5</v>
      </c>
      <c r="L179" s="16">
        <f t="shared" si="10"/>
        <v>-3.1032113706242481E-3</v>
      </c>
      <c r="M179">
        <f t="shared" si="11"/>
        <v>5.0993119215629262E-5</v>
      </c>
      <c r="N179" s="16">
        <f t="shared" si="12"/>
        <v>50.993119215629264</v>
      </c>
    </row>
    <row r="180" spans="8:14" x14ac:dyDescent="0.3">
      <c r="H180" s="8">
        <v>354</v>
      </c>
      <c r="I180" s="16">
        <f>(E5/2)*(1-COS(RADIANS(H180))) + E8 - SQRT(E8^2 - (E5/2)^2*SIN(RADIANS(H180))^2)</f>
        <v>2.9211842359117002E-4</v>
      </c>
      <c r="J180" s="16">
        <f t="shared" si="13"/>
        <v>-9.7197770262173744E-5</v>
      </c>
      <c r="K180" s="16">
        <f t="shared" si="14"/>
        <v>1.6098972144424836E-5</v>
      </c>
      <c r="L180" s="16">
        <f t="shared" si="10"/>
        <v>-2.3327464862921694E-3</v>
      </c>
      <c r="M180">
        <f t="shared" si="11"/>
        <v>5.0991756567874342E-5</v>
      </c>
      <c r="N180" s="16">
        <f t="shared" si="12"/>
        <v>50.99175656787434</v>
      </c>
    </row>
    <row r="181" spans="8:14" x14ac:dyDescent="0.3">
      <c r="H181" s="8">
        <v>356</v>
      </c>
      <c r="I181" s="16">
        <f>(E5/2)*(1-COS(RADIANS(H181))) + E8 - SQRT(E8^2 - (E5/2)^2*SIN(RADIANS(H181))^2)</f>
        <v>1.2993658428755994E-4</v>
      </c>
      <c r="J181" s="16">
        <f t="shared" si="13"/>
        <v>-6.4904585198310993E-5</v>
      </c>
      <c r="K181" s="16">
        <f t="shared" si="14"/>
        <v>1.617840604757094E-5</v>
      </c>
      <c r="L181" s="16">
        <f t="shared" si="10"/>
        <v>-1.5577100447594638E-3</v>
      </c>
      <c r="M181">
        <f t="shared" si="11"/>
        <v>5.0990781335277854E-5</v>
      </c>
      <c r="N181" s="16">
        <f t="shared" si="12"/>
        <v>50.990781335277852</v>
      </c>
    </row>
    <row r="182" spans="8:14" x14ac:dyDescent="0.3">
      <c r="H182" s="8">
        <v>358</v>
      </c>
      <c r="I182" s="16">
        <f>(E5/2)*(1-COS(RADIANS(H182))) + E8 - SQRT(E8^2 - (E5/2)^2*SIN(RADIANS(H182))^2)</f>
        <v>3.2500082797926044E-5</v>
      </c>
      <c r="J182" s="16">
        <f t="shared" si="13"/>
        <v>-3.2484146071889985E-5</v>
      </c>
      <c r="K182" s="16">
        <f t="shared" si="14"/>
        <v>1.6226146299577748E-5</v>
      </c>
      <c r="L182" s="16">
        <f t="shared" si="10"/>
        <v>-7.7961950572535965E-4</v>
      </c>
      <c r="M182">
        <f t="shared" si="11"/>
        <v>5.0990195429650264E-5</v>
      </c>
      <c r="N182" s="16">
        <f t="shared" si="12"/>
        <v>50.990195429650264</v>
      </c>
    </row>
    <row r="183" spans="8:14" x14ac:dyDescent="0.3">
      <c r="H183" s="8">
        <v>360</v>
      </c>
      <c r="I183" s="16">
        <f>(E5/2)*(1-COS(RADIANS(H183))) + E8 - SQRT(E8^2 - (E5/2)^2*SIN(RADIANS(H183))^2)</f>
        <v>0</v>
      </c>
      <c r="J183" s="16">
        <f t="shared" si="13"/>
        <v>0</v>
      </c>
      <c r="K183" s="16">
        <f t="shared" si="14"/>
        <v>1.6242073035944993E-5</v>
      </c>
      <c r="L183" s="16">
        <f t="shared" si="10"/>
        <v>0</v>
      </c>
      <c r="M183">
        <f t="shared" si="11"/>
        <v>5.0990000000000005E-5</v>
      </c>
      <c r="N183" s="16">
        <f t="shared" si="12"/>
        <v>50.99</v>
      </c>
    </row>
    <row r="184" spans="8:14" x14ac:dyDescent="0.3">
      <c r="H184" s="8">
        <v>362</v>
      </c>
      <c r="I184" s="16">
        <f>(E5/2)*(1-COS(RADIANS(H184))) + E8 - SQRT(E8^2 - (E5/2)^2*SIN(RADIANS(H184))^2)</f>
        <v>3.2500082797926044E-5</v>
      </c>
      <c r="J184" s="16">
        <f t="shared" si="13"/>
        <v>3.2484146071889985E-5</v>
      </c>
      <c r="K184" s="16">
        <f t="shared" si="14"/>
        <v>1.6226146299577748E-5</v>
      </c>
      <c r="L184" s="16">
        <f t="shared" si="10"/>
        <v>7.7961950572535965E-4</v>
      </c>
      <c r="M184">
        <f t="shared" si="11"/>
        <v>5.0990195429650264E-5</v>
      </c>
      <c r="N184" s="16">
        <f t="shared" si="12"/>
        <v>50.990195429650264</v>
      </c>
    </row>
    <row r="185" spans="8:14" x14ac:dyDescent="0.3">
      <c r="H185" s="8">
        <v>364</v>
      </c>
      <c r="I185" s="16">
        <f>(E5/2)*(1-COS(RADIANS(H185))) + E8 - SQRT(E8^2 - (E5/2)^2*SIN(RADIANS(H185))^2)</f>
        <v>1.2993658428755994E-4</v>
      </c>
      <c r="J185" s="16">
        <f t="shared" si="13"/>
        <v>6.4904585198310993E-5</v>
      </c>
      <c r="K185" s="16">
        <f t="shared" si="14"/>
        <v>1.617840604757094E-5</v>
      </c>
      <c r="L185" s="16">
        <f t="shared" si="10"/>
        <v>1.5577100447594638E-3</v>
      </c>
      <c r="M185">
        <f t="shared" si="11"/>
        <v>5.0990781335277854E-5</v>
      </c>
      <c r="N185" s="16">
        <f t="shared" si="12"/>
        <v>50.990781335277852</v>
      </c>
    </row>
    <row r="186" spans="8:14" x14ac:dyDescent="0.3">
      <c r="H186" s="8">
        <v>366</v>
      </c>
      <c r="I186" s="16">
        <f>(E5/2)*(1-COS(RADIANS(H186))) + E8 - SQRT(E8^2 - (E5/2)^2*SIN(RADIANS(H186))^2)</f>
        <v>2.9211842359117002E-4</v>
      </c>
      <c r="J186" s="16">
        <f t="shared" si="13"/>
        <v>9.7197770262173744E-5</v>
      </c>
      <c r="K186" s="16">
        <f t="shared" si="14"/>
        <v>1.6098972144423102E-5</v>
      </c>
      <c r="L186" s="16">
        <f t="shared" si="10"/>
        <v>2.3327464862921694E-3</v>
      </c>
      <c r="M186">
        <f t="shared" si="11"/>
        <v>5.0991756567874342E-5</v>
      </c>
      <c r="N186" s="16">
        <f t="shared" si="12"/>
        <v>50.99175656787434</v>
      </c>
    </row>
    <row r="187" spans="8:14" x14ac:dyDescent="0.3">
      <c r="H187" s="8">
        <v>368</v>
      </c>
      <c r="I187" s="16">
        <f>(E5/2)*(1-COS(RADIANS(H187))) + E8 - SQRT(E8^2 - (E5/2)^2*SIN(RADIANS(H187))^2)</f>
        <v>5.1872766533625492E-4</v>
      </c>
      <c r="J187" s="16">
        <f t="shared" si="13"/>
        <v>1.293004737760034E-4</v>
      </c>
      <c r="K187" s="16">
        <f t="shared" si="14"/>
        <v>1.5988044339932533E-5</v>
      </c>
      <c r="L187" s="16">
        <f t="shared" si="10"/>
        <v>3.1032113706240816E-3</v>
      </c>
      <c r="M187">
        <f t="shared" si="11"/>
        <v>5.0993119215629262E-5</v>
      </c>
      <c r="N187" s="16">
        <f t="shared" si="12"/>
        <v>50.993119215629264</v>
      </c>
    </row>
    <row r="188" spans="8:14" x14ac:dyDescent="0.3">
      <c r="H188" s="8">
        <v>370</v>
      </c>
      <c r="I188" s="16">
        <f>(E5/2)*(1-COS(RADIANS(H188))) + E8 - SQRT(E8^2 - (E5/2)^2*SIN(RADIANS(H188))^2)</f>
        <v>8.0932031869518362E-4</v>
      </c>
      <c r="J188" s="16">
        <f t="shared" si="13"/>
        <v>1.6114994762190388E-4</v>
      </c>
      <c r="K188" s="16">
        <f t="shared" si="14"/>
        <v>1.5845902226262892E-5</v>
      </c>
      <c r="L188" s="16">
        <f t="shared" si="10"/>
        <v>3.8675987429256926E-3</v>
      </c>
      <c r="M188">
        <f t="shared" si="11"/>
        <v>5.0994866608734894E-5</v>
      </c>
      <c r="N188" s="16">
        <f t="shared" si="12"/>
        <v>50.994866608734895</v>
      </c>
    </row>
    <row r="189" spans="8:14" x14ac:dyDescent="0.3">
      <c r="H189" s="8">
        <v>372</v>
      </c>
      <c r="I189" s="16">
        <f>(E5/2)*(1-COS(RADIANS(H189))) + E8 - SQRT(E8^2 - (E5/2)^2*SIN(RADIANS(H189))^2)</f>
        <v>1.1633274558238704E-3</v>
      </c>
      <c r="J189" s="16">
        <f t="shared" si="13"/>
        <v>1.9268408268105497E-4</v>
      </c>
      <c r="K189" s="16">
        <f t="shared" si="14"/>
        <v>1.5672905164998072E-5</v>
      </c>
      <c r="L189" s="16">
        <f t="shared" si="10"/>
        <v>4.6244179843453193E-3</v>
      </c>
      <c r="M189">
        <f t="shared" si="11"/>
        <v>5.0996995326111641E-5</v>
      </c>
      <c r="N189" s="16">
        <f t="shared" si="12"/>
        <v>50.996995326111644</v>
      </c>
    </row>
    <row r="190" spans="8:14" x14ac:dyDescent="0.3">
      <c r="H190" s="8">
        <v>374</v>
      </c>
      <c r="I190" s="16">
        <f>(E5/2)*(1-COS(RADIANS(H190))) + E8 - SQRT(E8^2 - (E5/2)^2*SIN(RADIANS(H190))^2)</f>
        <v>1.5800566494194035E-3</v>
      </c>
      <c r="J190" s="16">
        <f t="shared" si="13"/>
        <v>2.2384156828189616E-4</v>
      </c>
      <c r="K190" s="16">
        <f t="shared" si="14"/>
        <v>1.5469492171512472E-5</v>
      </c>
      <c r="L190" s="16">
        <f t="shared" si="10"/>
        <v>5.3721976387655079E-3</v>
      </c>
      <c r="M190">
        <f t="shared" si="11"/>
        <v>5.0999501204052407E-5</v>
      </c>
      <c r="N190" s="16">
        <f t="shared" si="12"/>
        <v>50.999501204052407</v>
      </c>
    </row>
    <row r="191" spans="8:14" x14ac:dyDescent="0.3">
      <c r="H191" s="8">
        <v>376</v>
      </c>
      <c r="I191" s="16">
        <f>(E5/2)*(1-COS(RADIANS(H191))) + E8 - SQRT(E8^2 - (E5/2)^2*SIN(RADIANS(H191))^2)</f>
        <v>2.0586937289514551E-3</v>
      </c>
      <c r="J191" s="16">
        <f t="shared" si="13"/>
        <v>2.5456205136710486E-4</v>
      </c>
      <c r="K191" s="16">
        <f t="shared" si="14"/>
        <v>1.5236181740336391E-5</v>
      </c>
      <c r="L191" s="16">
        <f t="shared" si="10"/>
        <v>6.1094892328105166E-3</v>
      </c>
      <c r="M191">
        <f t="shared" si="11"/>
        <v>5.1002379346783143E-5</v>
      </c>
      <c r="N191" s="16">
        <f t="shared" si="12"/>
        <v>51.002379346783144</v>
      </c>
    </row>
    <row r="192" spans="8:14" x14ac:dyDescent="0.3">
      <c r="H192" s="8">
        <v>378</v>
      </c>
      <c r="I192" s="16">
        <f>(E5/2)*(1-COS(RADIANS(H192))) + E8 - SQRT(E8^2 - (E5/2)^2*SIN(RADIANS(H192))^2)</f>
        <v>2.5983048548878229E-3</v>
      </c>
      <c r="J192" s="16">
        <f t="shared" si="13"/>
        <v>2.8478629524324173E-4</v>
      </c>
      <c r="K192" s="16">
        <f t="shared" si="14"/>
        <v>1.4973571591754553E-5</v>
      </c>
      <c r="L192" s="16">
        <f t="shared" si="10"/>
        <v>6.8348710858378006E-3</v>
      </c>
      <c r="M192">
        <f t="shared" si="11"/>
        <v>5.10056241389356E-5</v>
      </c>
      <c r="N192" s="16">
        <f t="shared" si="12"/>
        <v>51.005624138935602</v>
      </c>
    </row>
    <row r="193" spans="8:14" x14ac:dyDescent="0.3">
      <c r="H193" s="8">
        <v>380</v>
      </c>
      <c r="I193" s="16">
        <f>(E5/2)*(1-COS(RADIANS(H193))) + E8 - SQRT(E8^2 - (E5/2)^2*SIN(RADIANS(H193))^2)</f>
        <v>3.197838909924422E-3</v>
      </c>
      <c r="J193" s="16">
        <f t="shared" si="13"/>
        <v>3.1445633773412307E-4</v>
      </c>
      <c r="K193" s="16">
        <f t="shared" si="14"/>
        <v>1.4682338316557297E-5</v>
      </c>
      <c r="L193" s="16">
        <f t="shared" si="10"/>
        <v>7.5469521056189537E-3</v>
      </c>
      <c r="M193">
        <f t="shared" si="11"/>
        <v>5.1009229259926268E-5</v>
      </c>
      <c r="N193" s="16">
        <f t="shared" si="12"/>
        <v>51.009229259926272</v>
      </c>
    </row>
    <row r="194" spans="8:14" x14ac:dyDescent="0.3">
      <c r="H194" s="8">
        <v>382</v>
      </c>
      <c r="I194" s="16">
        <f>(E5/2)*(1-COS(RADIANS(H194))) + E8 - SQRT(E8^2 - (E5/2)^2*SIN(RADIANS(H194))^2)</f>
        <v>3.8561302058243152E-3</v>
      </c>
      <c r="J194" s="16">
        <f t="shared" si="13"/>
        <v>3.4351564850947092E-4</v>
      </c>
      <c r="K194" s="16">
        <f t="shared" si="14"/>
        <v>1.4363236892609571E-5</v>
      </c>
      <c r="L194" s="16">
        <f t="shared" si="10"/>
        <v>8.244375564227302E-3</v>
      </c>
      <c r="M194">
        <f t="shared" si="11"/>
        <v>5.1013187700233178E-5</v>
      </c>
      <c r="N194" s="16">
        <f t="shared" si="12"/>
        <v>51.013187700233182</v>
      </c>
    </row>
    <row r="195" spans="8:14" x14ac:dyDescent="0.3">
      <c r="H195" s="8">
        <v>384</v>
      </c>
      <c r="I195" s="16">
        <f>(E5/2)*(1-COS(RADIANS(H195))) + E8 - SQRT(E8^2 - (E5/2)^2*SIN(RADIANS(H195))^2)</f>
        <v>4.5719015039623057E-3</v>
      </c>
      <c r="J195" s="16">
        <f t="shared" si="13"/>
        <v>3.7190928530456135E-4</v>
      </c>
      <c r="K195" s="16">
        <f t="shared" si="14"/>
        <v>1.4017100043957342E-5</v>
      </c>
      <c r="L195" s="16">
        <f t="shared" ref="L195:L258" si="15">J195/1000*6*$C$11</f>
        <v>8.9258228473094725E-3</v>
      </c>
      <c r="M195">
        <f t="shared" ref="M195:M258" si="16">$E$6 + (PI()/4)*$E$4^2*(I195/1000)</f>
        <v>5.1017491779559047E-5</v>
      </c>
      <c r="N195" s="16">
        <f t="shared" ref="N195:N258" si="17">M195*1000000</f>
        <v>51.017491779559045</v>
      </c>
    </row>
    <row r="196" spans="8:14" x14ac:dyDescent="0.3">
      <c r="H196" s="8">
        <v>386</v>
      </c>
      <c r="I196" s="16">
        <f>(E5/2)*(1-COS(RADIANS(H196))) + E8 - SQRT(E8^2 - (E5/2)^2*SIN(RADIANS(H196))^2)</f>
        <v>5.3437673470425606E-3</v>
      </c>
      <c r="J196" s="16">
        <f t="shared" ref="J196:J259" si="18">(I197-I195)/(H197-H195)</f>
        <v>3.9958404868530029E-4</v>
      </c>
      <c r="K196" s="16">
        <f t="shared" ref="K196:K259" si="19">(J197-J195)/(H197-H195)</f>
        <v>1.3644837410500474E-5</v>
      </c>
      <c r="L196" s="16">
        <f t="shared" si="15"/>
        <v>9.5900171684472069E-3</v>
      </c>
      <c r="M196">
        <f t="shared" si="16"/>
        <v>5.1022133166865556E-5</v>
      </c>
      <c r="N196" s="16">
        <f t="shared" si="17"/>
        <v>51.022133166865558</v>
      </c>
    </row>
    <row r="197" spans="8:14" x14ac:dyDescent="0.3">
      <c r="H197" s="8">
        <v>388</v>
      </c>
      <c r="I197" s="16">
        <f>(E5/2)*(1-COS(RADIANS(H197))) + E8 - SQRT(E8^2 - (E5/2)^2*SIN(RADIANS(H197))^2)</f>
        <v>6.1702376987035068E-3</v>
      </c>
      <c r="J197" s="16">
        <f t="shared" si="18"/>
        <v>4.2648863494656325E-4</v>
      </c>
      <c r="K197" s="16">
        <f t="shared" si="19"/>
        <v>1.3247434493822083E-5</v>
      </c>
      <c r="L197" s="16">
        <f t="shared" si="15"/>
        <v>1.0235727238717518E-2</v>
      </c>
      <c r="M197">
        <f t="shared" si="16"/>
        <v>5.1027102902259079E-5</v>
      </c>
      <c r="N197" s="16">
        <f t="shared" si="17"/>
        <v>51.027102902259081</v>
      </c>
    </row>
    <row r="198" spans="8:14" x14ac:dyDescent="0.3">
      <c r="H198" s="8">
        <v>390</v>
      </c>
      <c r="I198" s="16">
        <f>(E5/2)*(1-COS(RADIANS(H198))) + E8 - SQRT(E8^2 - (E5/2)^2*SIN(RADIANS(H198))^2)</f>
        <v>7.0497218868288136E-3</v>
      </c>
      <c r="J198" s="16">
        <f t="shared" si="18"/>
        <v>4.5257378666058862E-4</v>
      </c>
      <c r="K198" s="16">
        <f t="shared" si="19"/>
        <v>1.2825951342970709E-5</v>
      </c>
      <c r="L198" s="16">
        <f t="shared" si="15"/>
        <v>1.0861770879854127E-2</v>
      </c>
      <c r="M198">
        <f t="shared" si="16"/>
        <v>5.1032391420702588E-5</v>
      </c>
      <c r="N198" s="16">
        <f t="shared" si="17"/>
        <v>51.032391420702588</v>
      </c>
    </row>
    <row r="199" spans="8:14" x14ac:dyDescent="0.3">
      <c r="H199" s="8">
        <v>392</v>
      </c>
      <c r="I199" s="16">
        <f>(E5/2)*(1-COS(RADIANS(H199))) + E8 - SQRT(E8^2 - (E5/2)^2*SIN(RADIANS(H199))^2)</f>
        <v>7.9805328453458613E-3</v>
      </c>
      <c r="J199" s="16">
        <f t="shared" si="18"/>
        <v>4.7779244031844609E-4</v>
      </c>
      <c r="K199" s="16">
        <f t="shared" si="19"/>
        <v>1.2381520942471996E-5</v>
      </c>
      <c r="L199" s="16">
        <f t="shared" si="15"/>
        <v>1.1467018567642706E-2</v>
      </c>
      <c r="M199">
        <f t="shared" si="16"/>
        <v>5.1037988577522461E-5</v>
      </c>
      <c r="N199" s="16">
        <f t="shared" si="17"/>
        <v>51.037988577522462</v>
      </c>
    </row>
    <row r="200" spans="8:14" x14ac:dyDescent="0.3">
      <c r="H200" s="8">
        <v>394</v>
      </c>
      <c r="I200" s="16">
        <f>(E5/2)*(1-COS(RADIANS(H200))) + E8 - SQRT(E8^2 - (E5/2)^2*SIN(RADIANS(H200))^2)</f>
        <v>8.960891648102598E-3</v>
      </c>
      <c r="J200" s="16">
        <f t="shared" si="18"/>
        <v>5.020998704304766E-4</v>
      </c>
      <c r="K200" s="16">
        <f t="shared" si="19"/>
        <v>1.1915347264111059E-5</v>
      </c>
      <c r="L200" s="16">
        <f t="shared" si="15"/>
        <v>1.205039689033144E-2</v>
      </c>
      <c r="M200">
        <f t="shared" si="16"/>
        <v>5.1043883675671624E-5</v>
      </c>
      <c r="N200" s="16">
        <f t="shared" si="17"/>
        <v>51.043883675671623</v>
      </c>
    </row>
    <row r="201" spans="8:14" x14ac:dyDescent="0.3">
      <c r="H201" s="8">
        <v>396</v>
      </c>
      <c r="I201" s="16">
        <f>(E5/2)*(1-COS(RADIANS(H201))) + E8 - SQRT(E8^2 - (E5/2)^2*SIN(RADIANS(H201))^2)</f>
        <v>9.9889323270677677E-3</v>
      </c>
      <c r="J201" s="16">
        <f t="shared" si="18"/>
        <v>5.2545382937489032E-4</v>
      </c>
      <c r="K201" s="16">
        <f t="shared" si="19"/>
        <v>1.1428702944085711E-5</v>
      </c>
      <c r="L201" s="16">
        <f t="shared" si="15"/>
        <v>1.2610891904997368E-2</v>
      </c>
      <c r="M201">
        <f t="shared" si="16"/>
        <v>5.1050065494702354E-5</v>
      </c>
      <c r="N201" s="16">
        <f t="shared" si="17"/>
        <v>51.050065494702352</v>
      </c>
    </row>
    <row r="202" spans="8:14" x14ac:dyDescent="0.3">
      <c r="H202" s="8">
        <v>398</v>
      </c>
      <c r="I202" s="16">
        <f>(E5/2)*(1-COS(RADIANS(H202))) + E8 - SQRT(E8^2 - (E5/2)^2*SIN(RADIANS(H202))^2)</f>
        <v>1.1062706965602159E-2</v>
      </c>
      <c r="J202" s="16">
        <f t="shared" si="18"/>
        <v>5.4781468220681945E-4</v>
      </c>
      <c r="K202" s="16">
        <f t="shared" si="19"/>
        <v>1.0922926547843673E-5</v>
      </c>
      <c r="L202" s="16">
        <f t="shared" si="15"/>
        <v>1.3147552372963668E-2</v>
      </c>
      <c r="M202">
        <f t="shared" si="16"/>
        <v>5.1056522321393196E-5</v>
      </c>
      <c r="N202" s="16">
        <f t="shared" si="17"/>
        <v>51.056522321393196</v>
      </c>
    </row>
    <row r="203" spans="8:14" x14ac:dyDescent="0.3">
      <c r="H203" s="8">
        <v>400</v>
      </c>
      <c r="I203" s="16">
        <f>(E5/2)*(1-COS(RADIANS(H203))) + E8 - SQRT(E8^2 - (E5/2)^2*SIN(RADIANS(H203))^2)</f>
        <v>1.2180191055895045E-2</v>
      </c>
      <c r="J203" s="16">
        <f t="shared" si="18"/>
        <v>5.6914553556626502E-4</v>
      </c>
      <c r="K203" s="16">
        <f t="shared" si="19"/>
        <v>1.039941938674703E-5</v>
      </c>
      <c r="L203" s="16">
        <f t="shared" si="15"/>
        <v>1.365949285359036E-2</v>
      </c>
      <c r="M203">
        <f t="shared" si="16"/>
        <v>5.1063241981964281E-5</v>
      </c>
      <c r="N203" s="16">
        <f t="shared" si="17"/>
        <v>51.063241981964282</v>
      </c>
    </row>
    <row r="204" spans="8:14" x14ac:dyDescent="0.3">
      <c r="H204" s="8">
        <v>402</v>
      </c>
      <c r="I204" s="16">
        <f>(E5/2)*(1-COS(RADIANS(H204))) + E8 - SQRT(E8^2 - (E5/2)^2*SIN(RADIANS(H204))^2)</f>
        <v>1.3339289107867219E-2</v>
      </c>
      <c r="J204" s="16">
        <f t="shared" si="18"/>
        <v>5.8941235975380757E-4</v>
      </c>
      <c r="K204" s="16">
        <f t="shared" si="19"/>
        <v>9.8596418535365493E-6</v>
      </c>
      <c r="L204" s="16">
        <f t="shared" si="15"/>
        <v>1.4145896634091383E-2</v>
      </c>
      <c r="M204">
        <f t="shared" si="16"/>
        <v>5.1070211875804848E-5</v>
      </c>
      <c r="N204" s="16">
        <f t="shared" si="17"/>
        <v>51.070211875804851</v>
      </c>
    </row>
    <row r="205" spans="8:14" x14ac:dyDescent="0.3">
      <c r="H205" s="8">
        <v>404</v>
      </c>
      <c r="I205" s="16">
        <f>(E5/2)*(1-COS(RADIANS(H205))) + E8 - SQRT(E8^2 - (E5/2)^2*SIN(RADIANS(H205))^2)</f>
        <v>1.4537840494910276E-2</v>
      </c>
      <c r="J205" s="16">
        <f t="shared" si="18"/>
        <v>6.0858410298041121E-4</v>
      </c>
      <c r="K205" s="16">
        <f t="shared" si="19"/>
        <v>9.3051092475895242E-6</v>
      </c>
      <c r="L205" s="16">
        <f t="shared" si="15"/>
        <v>1.4606018471529871E-2</v>
      </c>
      <c r="M205">
        <f t="shared" si="16"/>
        <v>5.1077419010624834E-5</v>
      </c>
      <c r="N205" s="16">
        <f t="shared" si="17"/>
        <v>51.077419010624837</v>
      </c>
    </row>
    <row r="206" spans="8:14" x14ac:dyDescent="0.3">
      <c r="H206" s="8">
        <v>406</v>
      </c>
      <c r="I206" s="16">
        <f>(E5/2)*(1-COS(RADIANS(H206))) + E8 - SQRT(E8^2 - (E5/2)^2*SIN(RADIANS(H206))^2)</f>
        <v>1.5773625519788864E-2</v>
      </c>
      <c r="J206" s="16">
        <f t="shared" si="18"/>
        <v>6.2663279674416567E-4</v>
      </c>
      <c r="K206" s="16">
        <f t="shared" si="19"/>
        <v>8.7373870660701486E-6</v>
      </c>
      <c r="L206" s="16">
        <f t="shared" si="15"/>
        <v>1.5039187121859976E-2</v>
      </c>
      <c r="M206">
        <f t="shared" si="16"/>
        <v>5.1084850038930426E-5</v>
      </c>
      <c r="N206" s="16">
        <f t="shared" si="17"/>
        <v>51.084850038930426</v>
      </c>
    </row>
    <row r="207" spans="8:14" x14ac:dyDescent="0.3">
      <c r="H207" s="8">
        <v>408</v>
      </c>
      <c r="I207" s="16">
        <f>(E5/2)*(1-COS(RADIANS(H207))) + E8 - SQRT(E8^2 - (E5/2)^2*SIN(RADIANS(H207))^2)</f>
        <v>1.7044371681886938E-2</v>
      </c>
      <c r="J207" s="16">
        <f t="shared" si="18"/>
        <v>6.4353365124469181E-4</v>
      </c>
      <c r="K207" s="16">
        <f t="shared" si="19"/>
        <v>8.1580857436217014E-6</v>
      </c>
      <c r="L207" s="16">
        <f t="shared" si="15"/>
        <v>1.5444807629872603E-2</v>
      </c>
      <c r="M207">
        <f t="shared" si="16"/>
        <v>5.1092491295710262E-5</v>
      </c>
      <c r="N207" s="16">
        <f t="shared" si="17"/>
        <v>51.092491295710261</v>
      </c>
    </row>
    <row r="208" spans="8:14" x14ac:dyDescent="0.3">
      <c r="H208" s="8">
        <v>410</v>
      </c>
      <c r="I208" s="16">
        <f>(E5/2)*(1-COS(RADIANS(H208))) + E8 - SQRT(E8^2 - (E5/2)^2*SIN(RADIANS(H208))^2)</f>
        <v>1.8347760124767631E-2</v>
      </c>
      <c r="J208" s="16">
        <f t="shared" si="18"/>
        <v>6.5926513971865247E-4</v>
      </c>
      <c r="K208" s="16">
        <f t="shared" si="19"/>
        <v>7.568854830929464E-6</v>
      </c>
      <c r="L208" s="16">
        <f t="shared" si="15"/>
        <v>1.5822363353247659E-2</v>
      </c>
      <c r="M208">
        <f t="shared" si="16"/>
        <v>5.1100328837205948E-5</v>
      </c>
      <c r="N208" s="16">
        <f t="shared" si="17"/>
        <v>51.10032883720595</v>
      </c>
    </row>
    <row r="209" spans="8:14" x14ac:dyDescent="0.3">
      <c r="H209" s="8">
        <v>412</v>
      </c>
      <c r="I209" s="16">
        <f>(E5/2)*(1-COS(RADIANS(H209))) + E8 - SQRT(E8^2 - (E5/2)^2*SIN(RADIANS(H209))^2)</f>
        <v>1.9681432240761548E-2</v>
      </c>
      <c r="J209" s="16">
        <f t="shared" si="18"/>
        <v>6.7380907056840966E-4</v>
      </c>
      <c r="K209" s="16">
        <f t="shared" si="19"/>
        <v>6.9713766114136433E-6</v>
      </c>
      <c r="L209" s="16">
        <f t="shared" si="15"/>
        <v>1.6171417693641832E-2</v>
      </c>
      <c r="M209">
        <f t="shared" si="16"/>
        <v>5.110834848062678E-5</v>
      </c>
      <c r="N209" s="16">
        <f t="shared" si="17"/>
        <v>51.10834848062678</v>
      </c>
    </row>
    <row r="210" spans="8:14" x14ac:dyDescent="0.3">
      <c r="H210" s="8">
        <v>414</v>
      </c>
      <c r="I210" s="16">
        <f>(E5/2)*(1-COS(RADIANS(H210))) + E8 - SQRT(E8^2 - (E5/2)^2*SIN(RADIANS(H210))^2)</f>
        <v>2.104299640704127E-2</v>
      </c>
      <c r="J210" s="16">
        <f t="shared" si="18"/>
        <v>6.8715064616430704E-4</v>
      </c>
      <c r="K210" s="16">
        <f t="shared" si="19"/>
        <v>6.3673591654839906E-6</v>
      </c>
      <c r="L210" s="16">
        <f t="shared" si="15"/>
        <v>1.6491615507943369E-2</v>
      </c>
      <c r="M210">
        <f t="shared" si="16"/>
        <v>5.1116535844655163E-5</v>
      </c>
      <c r="N210" s="16">
        <f t="shared" si="17"/>
        <v>51.116535844655161</v>
      </c>
    </row>
    <row r="211" spans="8:14" x14ac:dyDescent="0.3">
      <c r="H211" s="8">
        <v>416</v>
      </c>
      <c r="I211" s="16">
        <f>(E5/2)*(1-COS(RADIANS(H211))) + E8 - SQRT(E8^2 - (E5/2)^2*SIN(RADIANS(H211))^2)</f>
        <v>2.2430034825418776E-2</v>
      </c>
      <c r="J211" s="16">
        <f t="shared" si="18"/>
        <v>6.9927850723034563E-4</v>
      </c>
      <c r="K211" s="16">
        <f t="shared" si="19"/>
        <v>5.7585289029125908E-6</v>
      </c>
      <c r="L211" s="16">
        <f t="shared" si="15"/>
        <v>1.6782684173528292E-2</v>
      </c>
      <c r="M211">
        <f t="shared" si="16"/>
        <v>5.1124876390575691E-5</v>
      </c>
      <c r="N211" s="16">
        <f t="shared" si="17"/>
        <v>51.124876390575693</v>
      </c>
    </row>
    <row r="212" spans="8:14" x14ac:dyDescent="0.3">
      <c r="H212" s="8">
        <v>418</v>
      </c>
      <c r="I212" s="16">
        <f>(E5/2)*(1-COS(RADIANS(H212))) + E8 - SQRT(E8^2 - (E5/2)^2*SIN(RADIANS(H212))^2)</f>
        <v>2.3840110435962653E-2</v>
      </c>
      <c r="J212" s="16">
        <f t="shared" si="18"/>
        <v>7.1018476177595741E-4</v>
      </c>
      <c r="K212" s="16">
        <f t="shared" si="19"/>
        <v>5.146622595901193E-6</v>
      </c>
      <c r="L212" s="16">
        <f t="shared" si="15"/>
        <v>1.7044434282622981E-2</v>
      </c>
      <c r="M212">
        <f t="shared" si="16"/>
        <v>5.1133355463848175E-5</v>
      </c>
      <c r="N212" s="16">
        <f t="shared" si="17"/>
        <v>51.133355463848176</v>
      </c>
    </row>
    <row r="213" spans="8:14" x14ac:dyDescent="0.3">
      <c r="H213" s="8">
        <v>420</v>
      </c>
      <c r="I213" s="16">
        <f>(E5/2)*(1-COS(RADIANS(H213))) + E8 - SQRT(E8^2 - (E5/2)^2*SIN(RADIANS(H213))^2)</f>
        <v>2.5270773872522606E-2</v>
      </c>
      <c r="J213" s="16">
        <f t="shared" si="18"/>
        <v>7.198649976139504E-4</v>
      </c>
      <c r="K213" s="16">
        <f t="shared" si="19"/>
        <v>4.5333789579684453E-6</v>
      </c>
      <c r="L213" s="16">
        <f t="shared" si="15"/>
        <v>1.727675994273481E-2</v>
      </c>
      <c r="M213">
        <f t="shared" si="16"/>
        <v>5.114195833593258E-5</v>
      </c>
      <c r="N213" s="16">
        <f t="shared" si="17"/>
        <v>51.141958335932578</v>
      </c>
    </row>
    <row r="214" spans="8:14" x14ac:dyDescent="0.3">
      <c r="H214" s="8">
        <v>422</v>
      </c>
      <c r="I214" s="16">
        <f>(E5/2)*(1-COS(RADIANS(H214))) + E8 - SQRT(E8^2 - (E5/2)^2*SIN(RADIANS(H214))^2)</f>
        <v>2.6719570426418454E-2</v>
      </c>
      <c r="J214" s="16">
        <f t="shared" si="18"/>
        <v>7.2831827760783119E-4</v>
      </c>
      <c r="K214" s="16">
        <f t="shared" si="19"/>
        <v>3.9205298267928207E-6</v>
      </c>
      <c r="L214" s="16">
        <f t="shared" si="15"/>
        <v>1.7479638662587949E-2</v>
      </c>
      <c r="M214">
        <f t="shared" si="16"/>
        <v>5.1150670246163166E-5</v>
      </c>
      <c r="N214" s="16">
        <f t="shared" si="17"/>
        <v>51.150670246163166</v>
      </c>
    </row>
    <row r="215" spans="8:14" x14ac:dyDescent="0.3">
      <c r="H215" s="8">
        <v>424</v>
      </c>
      <c r="I215" s="16">
        <f>(E5/2)*(1-COS(RADIANS(H215))) + E8 - SQRT(E8^2 - (E5/2)^2*SIN(RADIANS(H215))^2)</f>
        <v>2.8184046982953931E-2</v>
      </c>
      <c r="J215" s="16">
        <f t="shared" si="18"/>
        <v>7.3554711692112168E-4</v>
      </c>
      <c r="K215" s="16">
        <f t="shared" si="19"/>
        <v>3.3097910220412224E-6</v>
      </c>
      <c r="L215" s="16">
        <f t="shared" si="15"/>
        <v>1.765313080610692E-2</v>
      </c>
      <c r="M215">
        <f t="shared" si="16"/>
        <v>5.1159476443459137E-5</v>
      </c>
      <c r="N215" s="16">
        <f t="shared" si="17"/>
        <v>51.159476443459134</v>
      </c>
    </row>
    <row r="216" spans="8:14" x14ac:dyDescent="0.3">
      <c r="H216" s="8">
        <v>426</v>
      </c>
      <c r="I216" s="16">
        <f>(E5/2)*(1-COS(RADIANS(H216))) + E8 - SQRT(E8^2 - (E5/2)^2*SIN(RADIANS(H216))^2)</f>
        <v>2.9661758894102941E-2</v>
      </c>
      <c r="J216" s="16">
        <f t="shared" si="18"/>
        <v>7.4155744169599608E-4</v>
      </c>
      <c r="K216" s="16">
        <f t="shared" si="19"/>
        <v>2.7028529617396935E-6</v>
      </c>
      <c r="L216" s="16">
        <f t="shared" si="15"/>
        <v>1.7797378600703906E-2</v>
      </c>
      <c r="M216">
        <f t="shared" si="16"/>
        <v>5.1168362227651528E-5</v>
      </c>
      <c r="N216" s="16">
        <f t="shared" si="17"/>
        <v>51.168362227651528</v>
      </c>
    </row>
    <row r="217" spans="8:14" x14ac:dyDescent="0.3">
      <c r="H217" s="8">
        <v>428</v>
      </c>
      <c r="I217" s="16">
        <f>(E5/2)*(1-COS(RADIANS(H217))) + E8 - SQRT(E8^2 - (E5/2)^2*SIN(RADIANS(H217))^2)</f>
        <v>3.1150276749737915E-2</v>
      </c>
      <c r="J217" s="16">
        <f t="shared" si="18"/>
        <v>7.4635852876808045E-4</v>
      </c>
      <c r="K217" s="16">
        <f t="shared" si="19"/>
        <v>2.1013711323548956E-6</v>
      </c>
      <c r="L217" s="16">
        <f t="shared" si="15"/>
        <v>1.7912604690433931E-2</v>
      </c>
      <c r="M217">
        <f t="shared" si="16"/>
        <v>5.1177312990199969E-5</v>
      </c>
      <c r="N217" s="16">
        <f t="shared" si="17"/>
        <v>51.177312990199965</v>
      </c>
    </row>
    <row r="218" spans="8:14" x14ac:dyDescent="0.3">
      <c r="H218" s="8">
        <v>430</v>
      </c>
      <c r="I218" s="16">
        <f>(E5/2)*(1-COS(RADIANS(H218))) + E8 - SQRT(E8^2 - (E5/2)^2*SIN(RADIANS(H218))^2)</f>
        <v>3.2647193009175263E-2</v>
      </c>
      <c r="J218" s="16">
        <f t="shared" si="18"/>
        <v>7.4996292622541566E-4</v>
      </c>
      <c r="K218" s="16">
        <f t="shared" si="19"/>
        <v>1.5069565182553035E-6</v>
      </c>
      <c r="L218" s="16">
        <f t="shared" si="15"/>
        <v>1.7999110229409976E-2</v>
      </c>
      <c r="M218">
        <f t="shared" si="16"/>
        <v>5.1186314254069525E-5</v>
      </c>
      <c r="N218" s="16">
        <f t="shared" si="17"/>
        <v>51.186314254069522</v>
      </c>
    </row>
    <row r="219" spans="8:14" x14ac:dyDescent="0.3">
      <c r="H219" s="8">
        <v>432</v>
      </c>
      <c r="I219" s="16">
        <f>(E5/2)*(1-COS(RADIANS(H219))) + E8 - SQRT(E8^2 - (E5/2)^2*SIN(RADIANS(H219))^2)</f>
        <v>3.4150128454639578E-2</v>
      </c>
      <c r="J219" s="16">
        <f t="shared" si="18"/>
        <v>7.5238635484110167E-4</v>
      </c>
      <c r="K219" s="16">
        <f t="shared" si="19"/>
        <v>9.2116610502131213E-7</v>
      </c>
      <c r="L219" s="16">
        <f t="shared" si="15"/>
        <v>1.805727251618644E-2</v>
      </c>
      <c r="M219">
        <f t="shared" si="16"/>
        <v>5.119535171253672E-5</v>
      </c>
      <c r="N219" s="16">
        <f t="shared" si="17"/>
        <v>51.19535171253672</v>
      </c>
    </row>
    <row r="220" spans="8:14" x14ac:dyDescent="0.3">
      <c r="H220" s="8">
        <v>434</v>
      </c>
      <c r="I220" s="16">
        <f>(E5/2)*(1-COS(RADIANS(H220))) + E8 - SQRT(E8^2 - (E5/2)^2*SIN(RADIANS(H220))^2)</f>
        <v>3.5656738428539669E-2</v>
      </c>
      <c r="J220" s="16">
        <f t="shared" si="18"/>
        <v>7.5364759064550091E-4</v>
      </c>
      <c r="K220" s="16">
        <f t="shared" si="19"/>
        <v>3.4549357759428023E-7</v>
      </c>
      <c r="L220" s="16">
        <f t="shared" si="15"/>
        <v>1.8087542175492025E-2</v>
      </c>
      <c r="M220">
        <f t="shared" si="16"/>
        <v>5.1204411266695537E-5</v>
      </c>
      <c r="N220" s="16">
        <f t="shared" si="17"/>
        <v>51.204411266695537</v>
      </c>
    </row>
    <row r="221" spans="8:14" x14ac:dyDescent="0.3">
      <c r="H221" s="8">
        <v>436</v>
      </c>
      <c r="I221" s="16">
        <f>(E5/2)*(1-COS(RADIANS(H221))) + E8 - SQRT(E8^2 - (E5/2)^2*SIN(RADIANS(H221))^2)</f>
        <v>3.7164718817221581E-2</v>
      </c>
      <c r="J221" s="16">
        <f t="shared" si="18"/>
        <v>7.5376832915147879E-4</v>
      </c>
      <c r="K221" s="16">
        <f t="shared" si="19"/>
        <v>-2.1863966145202474E-7</v>
      </c>
      <c r="L221" s="16">
        <f t="shared" si="15"/>
        <v>1.8090439899635491E-2</v>
      </c>
      <c r="M221">
        <f t="shared" si="16"/>
        <v>5.1213479061438941E-5</v>
      </c>
      <c r="N221" s="16">
        <f t="shared" si="17"/>
        <v>51.213479061438939</v>
      </c>
    </row>
    <row r="222" spans="8:14" x14ac:dyDescent="0.3">
      <c r="H222" s="8">
        <v>438</v>
      </c>
      <c r="I222" s="16">
        <f>(E5/2)*(1-COS(RADIANS(H222))) + E8 - SQRT(E8^2 - (E5/2)^2*SIN(RADIANS(H222))^2)</f>
        <v>3.8671811745145585E-2</v>
      </c>
      <c r="J222" s="16">
        <f t="shared" si="18"/>
        <v>7.5277303199969281E-4</v>
      </c>
      <c r="K222" s="16">
        <f t="shared" si="19"/>
        <v>-7.6989302681164384E-7</v>
      </c>
      <c r="L222" s="16">
        <f t="shared" si="15"/>
        <v>1.8066552767992627E-2</v>
      </c>
      <c r="M222">
        <f t="shared" si="16"/>
        <v>5.1222541519699157E-5</v>
      </c>
      <c r="N222" s="16">
        <f t="shared" si="17"/>
        <v>51.222541519699156</v>
      </c>
    </row>
    <row r="223" spans="8:14" x14ac:dyDescent="0.3">
      <c r="H223" s="8">
        <v>440</v>
      </c>
      <c r="I223" s="16">
        <f>(E5/2)*(1-COS(RADIANS(H223))) + E8 - SQRT(E8^2 - (E5/2)^2*SIN(RADIANS(H223))^2)</f>
        <v>4.0175810945220353E-2</v>
      </c>
      <c r="J223" s="16">
        <f t="shared" si="18"/>
        <v>7.5068875704423221E-4</v>
      </c>
      <c r="K223" s="16">
        <f t="shared" si="19"/>
        <v>-1.3070147134933152E-6</v>
      </c>
      <c r="L223" s="16">
        <f t="shared" si="15"/>
        <v>1.8016530169061573E-2</v>
      </c>
      <c r="M223">
        <f t="shared" si="16"/>
        <v>5.1231585374740561E-5</v>
      </c>
      <c r="N223" s="16">
        <f t="shared" si="17"/>
        <v>51.231585374740561</v>
      </c>
    </row>
    <row r="224" spans="8:14" x14ac:dyDescent="0.3">
      <c r="H224" s="8">
        <v>442</v>
      </c>
      <c r="I224" s="16">
        <f>(E5/2)*(1-COS(RADIANS(H224))) + E8 - SQRT(E8^2 - (E5/2)^2*SIN(RADIANS(H224))^2)</f>
        <v>4.1674566773322513E-2</v>
      </c>
      <c r="J224" s="16">
        <f t="shared" si="18"/>
        <v>7.4754497314571955E-4</v>
      </c>
      <c r="K224" s="16">
        <f t="shared" si="19"/>
        <v>-1.8288489678011666E-6</v>
      </c>
      <c r="L224" s="16">
        <f t="shared" si="15"/>
        <v>1.7941079355497269E-2</v>
      </c>
      <c r="M224">
        <f t="shared" si="16"/>
        <v>5.1240597700313041E-5</v>
      </c>
      <c r="N224" s="16">
        <f t="shared" si="17"/>
        <v>51.240597700313039</v>
      </c>
    </row>
    <row r="225" spans="8:14" x14ac:dyDescent="0.3">
      <c r="H225" s="8">
        <v>444</v>
      </c>
      <c r="I225" s="16">
        <f>(E5/2)*(1-COS(RADIANS(H225))) + E8 - SQRT(E8^2 - (E5/2)^2*SIN(RADIANS(H225))^2)</f>
        <v>4.3165990837803231E-2</v>
      </c>
      <c r="J225" s="16">
        <f t="shared" si="18"/>
        <v>7.4337336117302755E-4</v>
      </c>
      <c r="K225" s="16">
        <f t="shared" si="19"/>
        <v>-2.3343425537142304E-6</v>
      </c>
      <c r="L225" s="16">
        <f t="shared" si="15"/>
        <v>1.7840960668152661E-2</v>
      </c>
      <c r="M225">
        <f t="shared" si="16"/>
        <v>5.1249565938490139E-5</v>
      </c>
      <c r="N225" s="16">
        <f t="shared" si="17"/>
        <v>51.249565938490143</v>
      </c>
    </row>
    <row r="226" spans="8:14" x14ac:dyDescent="0.3">
      <c r="H226" s="8">
        <v>446</v>
      </c>
      <c r="I226" s="16">
        <f>(E5/2)*(1-COS(RADIANS(H226))) + E8 - SQRT(E8^2 - (E5/2)^2*SIN(RADIANS(H226))^2)</f>
        <v>4.4648060218014624E-2</v>
      </c>
      <c r="J226" s="16">
        <f t="shared" si="18"/>
        <v>7.3820760293086263E-4</v>
      </c>
      <c r="K226" s="16">
        <f t="shared" si="19"/>
        <v>-2.8225503133482571E-6</v>
      </c>
      <c r="L226" s="16">
        <f t="shared" si="15"/>
        <v>1.7716982470340703E-2</v>
      </c>
      <c r="M226">
        <f t="shared" si="16"/>
        <v>5.1258477925035921E-5</v>
      </c>
      <c r="N226" s="16">
        <f t="shared" si="17"/>
        <v>51.258477925035919</v>
      </c>
    </row>
    <row r="227" spans="8:14" x14ac:dyDescent="0.3">
      <c r="H227" s="8">
        <v>448</v>
      </c>
      <c r="I227" s="16">
        <f>(E5/2)*(1-COS(RADIANS(H227))) + E8 - SQRT(E8^2 - (E5/2)^2*SIN(RADIANS(H227))^2)</f>
        <v>4.6118821249526681E-2</v>
      </c>
      <c r="J227" s="16">
        <f t="shared" si="18"/>
        <v>7.3208315991963452E-4</v>
      </c>
      <c r="K227" s="16">
        <f t="shared" si="19"/>
        <v>-3.2926397341009883E-6</v>
      </c>
      <c r="L227" s="16">
        <f t="shared" si="15"/>
        <v>1.7569995838071228E-2</v>
      </c>
      <c r="M227">
        <f t="shared" si="16"/>
        <v>5.1267321912166291E-5</v>
      </c>
      <c r="N227" s="16">
        <f t="shared" si="17"/>
        <v>51.267321912166288</v>
      </c>
    </row>
    <row r="228" spans="8:14" x14ac:dyDescent="0.3">
      <c r="H228" s="8">
        <v>450</v>
      </c>
      <c r="I228" s="16">
        <f>(E5/2)*(1-COS(RADIANS(H228))) + E8 - SQRT(E8^2 - (E5/2)^2*SIN(RADIANS(H228))^2)</f>
        <v>4.7576392857693162E-2</v>
      </c>
      <c r="J228" s="16">
        <f t="shared" si="18"/>
        <v>7.2503704399445867E-4</v>
      </c>
      <c r="K228" s="16">
        <f t="shared" si="19"/>
        <v>-3.7438944512652866E-6</v>
      </c>
      <c r="L228" s="16">
        <f t="shared" si="15"/>
        <v>1.7400889055867008E-2</v>
      </c>
      <c r="M228">
        <f t="shared" si="16"/>
        <v>5.1276086588594362E-5</v>
      </c>
      <c r="N228" s="16">
        <f t="shared" si="17"/>
        <v>51.27608658859436</v>
      </c>
    </row>
    <row r="229" spans="8:14" x14ac:dyDescent="0.3">
      <c r="H229" s="8">
        <v>452</v>
      </c>
      <c r="I229" s="16">
        <f>(E5/2)*(1-COS(RADIANS(H229))) + E8 - SQRT(E8^2 - (E5/2)^2*SIN(RADIANS(H229))^2)</f>
        <v>4.9018969425504516E-2</v>
      </c>
      <c r="J229" s="16">
        <f t="shared" si="18"/>
        <v>7.1710758211457337E-4</v>
      </c>
      <c r="K229" s="16">
        <f t="shared" si="19"/>
        <v>-4.1757166335705531E-6</v>
      </c>
      <c r="L229" s="16">
        <f t="shared" si="15"/>
        <v>1.7210581970749761E-2</v>
      </c>
      <c r="M229">
        <f t="shared" si="16"/>
        <v>5.128476109677546E-5</v>
      </c>
      <c r="N229" s="16">
        <f t="shared" si="17"/>
        <v>51.284761096775462</v>
      </c>
    </row>
    <row r="230" spans="8:14" x14ac:dyDescent="0.3">
      <c r="H230" s="8">
        <v>454</v>
      </c>
      <c r="I230" s="16">
        <f>(E5/2)*(1-COS(RADIANS(H230))) + E8 - SQRT(E8^2 - (E5/2)^2*SIN(RADIANS(H230))^2)</f>
        <v>5.0444823186151455E-2</v>
      </c>
      <c r="J230" s="16">
        <f t="shared" si="18"/>
        <v>7.0833417746017646E-4</v>
      </c>
      <c r="K230" s="16">
        <f t="shared" si="19"/>
        <v>-4.5876282191107537E-6</v>
      </c>
      <c r="L230" s="16">
        <f t="shared" si="15"/>
        <v>1.7000020259044235E-2</v>
      </c>
      <c r="M230">
        <f t="shared" si="16"/>
        <v>5.1293335047294113E-5</v>
      </c>
      <c r="N230" s="16">
        <f t="shared" si="17"/>
        <v>51.293335047294114</v>
      </c>
    </row>
    <row r="231" spans="8:14" x14ac:dyDescent="0.3">
      <c r="H231" s="8">
        <v>456</v>
      </c>
      <c r="I231" s="16">
        <f>(E5/2)*(1-COS(RADIANS(H231))) + E8 - SQRT(E8^2 - (E5/2)^2*SIN(RADIANS(H231))^2)</f>
        <v>5.1852306135345222E-2</v>
      </c>
      <c r="J231" s="16">
        <f t="shared" si="18"/>
        <v>6.9875706923813036E-4</v>
      </c>
      <c r="K231" s="16">
        <f t="shared" si="19"/>
        <v>-4.979270990230697E-6</v>
      </c>
      <c r="L231" s="16">
        <f t="shared" si="15"/>
        <v>1.6770169661715129E-2</v>
      </c>
      <c r="M231">
        <f t="shared" si="16"/>
        <v>5.1301798530363207E-5</v>
      </c>
      <c r="N231" s="16">
        <f t="shared" si="17"/>
        <v>51.301798530363207</v>
      </c>
    </row>
    <row r="232" spans="8:14" x14ac:dyDescent="0.3">
      <c r="H232" s="8">
        <v>458</v>
      </c>
      <c r="I232" s="16">
        <f>(E5/2)*(1-COS(RADIANS(H232))) + E8 - SQRT(E8^2 - (E5/2)^2*SIN(RADIANS(H232))^2)</f>
        <v>5.3239851463103977E-2</v>
      </c>
      <c r="J232" s="16">
        <f t="shared" si="18"/>
        <v>6.8841709349925367E-4</v>
      </c>
      <c r="K232" s="16">
        <f t="shared" si="19"/>
        <v>-5.3504054971977716E-6</v>
      </c>
      <c r="L232" s="16">
        <f t="shared" si="15"/>
        <v>1.6522010243982092E-2</v>
      </c>
      <c r="M232">
        <f t="shared" si="16"/>
        <v>5.1310142124433609E-5</v>
      </c>
      <c r="N232" s="16">
        <f t="shared" si="17"/>
        <v>51.310142124433611</v>
      </c>
    </row>
    <row r="233" spans="8:14" x14ac:dyDescent="0.3">
      <c r="H233" s="8">
        <v>460</v>
      </c>
      <c r="I233" s="16">
        <f>(E5/2)*(1-COS(RADIANS(H233))) + E8 - SQRT(E8^2 - (E5/2)^2*SIN(RADIANS(H233))^2)</f>
        <v>5.4605974509342237E-2</v>
      </c>
      <c r="J233" s="16">
        <f t="shared" si="18"/>
        <v>6.7735544724933927E-4</v>
      </c>
      <c r="K233" s="16">
        <f t="shared" si="19"/>
        <v>-5.7009088615771197E-6</v>
      </c>
      <c r="L233" s="16">
        <f t="shared" si="15"/>
        <v>1.6256530733984143E-2</v>
      </c>
      <c r="M233">
        <f t="shared" si="16"/>
        <v>5.1318356901940333E-5</v>
      </c>
      <c r="N233" s="16">
        <f t="shared" si="17"/>
        <v>51.318356901940334</v>
      </c>
    </row>
    <row r="234" spans="8:14" x14ac:dyDescent="0.3">
      <c r="H234" s="8">
        <v>462</v>
      </c>
      <c r="I234" s="16">
        <f>(E5/2)*(1-COS(RADIANS(H234))) + E8 - SQRT(E8^2 - (E5/2)^2*SIN(RADIANS(H234))^2)</f>
        <v>5.5949273252101334E-2</v>
      </c>
      <c r="J234" s="16">
        <f t="shared" si="18"/>
        <v>6.6561345805294519E-4</v>
      </c>
      <c r="K234" s="16">
        <f t="shared" si="19"/>
        <v>-6.0307715103995879E-6</v>
      </c>
      <c r="L234" s="16">
        <f t="shared" si="15"/>
        <v>1.5974722993270688E-2</v>
      </c>
      <c r="M234">
        <f t="shared" si="16"/>
        <v>5.1326434432238362E-5</v>
      </c>
      <c r="N234" s="16">
        <f t="shared" si="17"/>
        <v>51.326434432238365</v>
      </c>
    </row>
    <row r="235" spans="8:14" x14ac:dyDescent="0.3">
      <c r="H235" s="8">
        <v>464</v>
      </c>
      <c r="I235" s="16">
        <f>(E5/2)*(1-COS(RADIANS(H235))) + E8 - SQRT(E8^2 - (E5/2)^2*SIN(RADIANS(H235))^2)</f>
        <v>5.7268428341554017E-2</v>
      </c>
      <c r="J235" s="16">
        <f t="shared" si="18"/>
        <v>6.5323236120774092E-4</v>
      </c>
      <c r="K235" s="16">
        <f t="shared" si="19"/>
        <v>-6.3400929105061898E-6</v>
      </c>
      <c r="L235" s="16">
        <f t="shared" si="15"/>
        <v>1.5677576668985782E-2</v>
      </c>
      <c r="M235">
        <f t="shared" si="16"/>
        <v>5.1334366781807136E-5</v>
      </c>
      <c r="N235" s="16">
        <f t="shared" si="17"/>
        <v>51.334366781807134</v>
      </c>
    </row>
    <row r="236" spans="8:14" x14ac:dyDescent="0.3">
      <c r="H236" s="8">
        <v>466</v>
      </c>
      <c r="I236" s="16">
        <f>(E5/2)*(1-COS(RADIANS(H236))) + E8 - SQRT(E8^2 - (E5/2)^2*SIN(RADIANS(H236))^2)</f>
        <v>5.8562202696932297E-2</v>
      </c>
      <c r="J236" s="16">
        <f t="shared" si="18"/>
        <v>6.4025308641092044E-4</v>
      </c>
      <c r="K236" s="16">
        <f t="shared" si="19"/>
        <v>-6.6290763890610588E-6</v>
      </c>
      <c r="L236" s="16">
        <f t="shared" si="15"/>
        <v>1.536607407386209E-2</v>
      </c>
      <c r="M236">
        <f t="shared" si="16"/>
        <v>5.134214651182677E-5</v>
      </c>
      <c r="N236" s="16">
        <f t="shared" si="17"/>
        <v>51.342146511826769</v>
      </c>
    </row>
    <row r="237" spans="8:14" x14ac:dyDescent="0.3">
      <c r="H237" s="8">
        <v>468</v>
      </c>
      <c r="I237" s="16">
        <f>(E5/2)*(1-COS(RADIANS(H237))) + E8 - SQRT(E8^2 - (E5/2)^2*SIN(RADIANS(H237))^2)</f>
        <v>5.9829440687197699E-2</v>
      </c>
      <c r="J237" s="16">
        <f t="shared" si="18"/>
        <v>6.2671605565149668E-4</v>
      </c>
      <c r="K237" s="16">
        <f t="shared" si="19"/>
        <v>-6.8980231400714298E-6</v>
      </c>
      <c r="L237" s="16">
        <f t="shared" si="15"/>
        <v>1.5041185335635919E-2</v>
      </c>
      <c r="M237">
        <f t="shared" si="16"/>
        <v>5.1349766673251298E-5</v>
      </c>
      <c r="N237" s="16">
        <f t="shared" si="17"/>
        <v>51.349766673251295</v>
      </c>
    </row>
    <row r="238" spans="8:14" x14ac:dyDescent="0.3">
      <c r="H238" s="8">
        <v>470</v>
      </c>
      <c r="I238" s="16">
        <f>(E5/2)*(1-COS(RADIANS(H238))) + E8 - SQRT(E8^2 - (E5/2)^2*SIN(RADIANS(H238))^2)</f>
        <v>6.1069066919538284E-2</v>
      </c>
      <c r="J238" s="16">
        <f t="shared" si="18"/>
        <v>6.1266099385063472E-4</v>
      </c>
      <c r="K238" s="16">
        <f t="shared" si="19"/>
        <v>-7.1473255276455205E-6</v>
      </c>
      <c r="L238" s="16">
        <f t="shared" si="15"/>
        <v>1.4703863852415231E-2</v>
      </c>
      <c r="M238">
        <f t="shared" si="16"/>
        <v>5.1357220799523606E-5</v>
      </c>
      <c r="N238" s="16">
        <f t="shared" si="17"/>
        <v>51.357220799523603</v>
      </c>
    </row>
    <row r="239" spans="8:14" x14ac:dyDescent="0.3">
      <c r="H239" s="8">
        <v>472</v>
      </c>
      <c r="I239" s="16">
        <f>(E5/2)*(1-COS(RADIANS(H239))) + E8 - SQRT(E8^2 - (E5/2)^2*SIN(RADIANS(H239))^2)</f>
        <v>6.2280084662600238E-2</v>
      </c>
      <c r="J239" s="16">
        <f t="shared" si="18"/>
        <v>5.981267535409146E-4</v>
      </c>
      <c r="K239" s="16">
        <f t="shared" si="19"/>
        <v>-7.3774598047804396E-6</v>
      </c>
      <c r="L239" s="16">
        <f t="shared" si="15"/>
        <v>1.435504208498195E-2</v>
      </c>
      <c r="M239">
        <f t="shared" si="16"/>
        <v>5.1364502897094056E-5</v>
      </c>
      <c r="N239" s="16">
        <f t="shared" si="17"/>
        <v>51.364502897094056</v>
      </c>
    </row>
    <row r="240" spans="8:14" x14ac:dyDescent="0.3">
      <c r="H240" s="8">
        <v>474</v>
      </c>
      <c r="I240" s="16">
        <f>(E5/2)*(1-COS(RADIANS(H240))) + E8 - SQRT(E8^2 - (E5/2)^2*SIN(RADIANS(H240))^2)</f>
        <v>6.3461573933701942E-2</v>
      </c>
      <c r="J240" s="16">
        <f t="shared" si="18"/>
        <v>5.8315115463151296E-4</v>
      </c>
      <c r="K240" s="16">
        <f t="shared" si="19"/>
        <v>-7.5889783712271286E-6</v>
      </c>
      <c r="L240" s="16">
        <f t="shared" si="15"/>
        <v>1.3995627711156313E-2</v>
      </c>
      <c r="M240">
        <f t="shared" si="16"/>
        <v>5.1371607433918472E-5</v>
      </c>
      <c r="N240" s="16">
        <f t="shared" si="17"/>
        <v>51.37160743391847</v>
      </c>
    </row>
    <row r="241" spans="8:14" x14ac:dyDescent="0.3">
      <c r="H241" s="8">
        <v>476</v>
      </c>
      <c r="I241" s="16">
        <f>(E5/2)*(1-COS(RADIANS(H241))) + E8 - SQRT(E8^2 - (E5/2)^2*SIN(RADIANS(H241))^2)</f>
        <v>6.461268928112629E-2</v>
      </c>
      <c r="J241" s="16">
        <f t="shared" si="18"/>
        <v>5.6777084005600609E-4</v>
      </c>
      <c r="K241" s="16">
        <f t="shared" si="19"/>
        <v>-7.7825016956117182E-6</v>
      </c>
      <c r="L241" s="16">
        <f t="shared" si="15"/>
        <v>1.3626500161344146E-2</v>
      </c>
      <c r="M241">
        <f t="shared" si="16"/>
        <v>5.1378529326122622E-5</v>
      </c>
      <c r="N241" s="16">
        <f t="shared" si="17"/>
        <v>51.378529326122624</v>
      </c>
    </row>
    <row r="242" spans="8:14" x14ac:dyDescent="0.3">
      <c r="H242" s="8">
        <v>478</v>
      </c>
      <c r="I242" s="16">
        <f>(E5/2)*(1-COS(RADIANS(H242))) + E8 - SQRT(E8^2 - (E5/2)^2*SIN(RADIANS(H242))^2)</f>
        <v>6.5732657293925967E-2</v>
      </c>
      <c r="J242" s="16">
        <f t="shared" si="18"/>
        <v>5.5202114784906609E-4</v>
      </c>
      <c r="K242" s="16">
        <f t="shared" si="19"/>
        <v>-7.9587100255008175E-6</v>
      </c>
      <c r="L242" s="16">
        <f t="shared" si="15"/>
        <v>1.3248507548377586E-2</v>
      </c>
      <c r="M242">
        <f t="shared" si="16"/>
        <v>5.1385263923028177E-5</v>
      </c>
      <c r="N242" s="16">
        <f t="shared" si="17"/>
        <v>51.385263923028177</v>
      </c>
    </row>
    <row r="243" spans="8:14" x14ac:dyDescent="0.3">
      <c r="H243" s="8">
        <v>480</v>
      </c>
      <c r="I243" s="16">
        <f>(E5/2)*(1-COS(RADIANS(H243))) + E8 - SQRT(E8^2 - (E5/2)^2*SIN(RADIANS(H243))^2)</f>
        <v>6.6820773872522554E-2</v>
      </c>
      <c r="J243" s="16">
        <f t="shared" si="18"/>
        <v>5.3593599995400282E-4</v>
      </c>
      <c r="K243" s="16">
        <f t="shared" si="19"/>
        <v>-8.118335005059818E-6</v>
      </c>
      <c r="L243" s="16">
        <f t="shared" si="15"/>
        <v>1.2862463998896068E-2</v>
      </c>
      <c r="M243">
        <f t="shared" si="16"/>
        <v>5.139180699074024E-5</v>
      </c>
      <c r="N243" s="16">
        <f t="shared" si="17"/>
        <v>51.391806990740243</v>
      </c>
    </row>
    <row r="244" spans="8:14" x14ac:dyDescent="0.3">
      <c r="H244" s="8">
        <v>482</v>
      </c>
      <c r="I244" s="16">
        <f>(E5/2)*(1-COS(RADIANS(H244))) + E8 - SQRT(E8^2 - (E5/2)^2*SIN(RADIANS(H244))^2)</f>
        <v>6.7876401293741978E-2</v>
      </c>
      <c r="J244" s="16">
        <f t="shared" si="18"/>
        <v>5.1954780782882681E-4</v>
      </c>
      <c r="K244" s="16">
        <f t="shared" si="19"/>
        <v>-8.2621513132624669E-6</v>
      </c>
      <c r="L244" s="16">
        <f t="shared" si="15"/>
        <v>1.2469147387891842E-2</v>
      </c>
      <c r="M244">
        <f t="shared" si="16"/>
        <v>5.1398154694498833E-5</v>
      </c>
      <c r="N244" s="16">
        <f t="shared" si="17"/>
        <v>51.398154694498835</v>
      </c>
    </row>
    <row r="245" spans="8:14" x14ac:dyDescent="0.3">
      <c r="H245" s="8">
        <v>484</v>
      </c>
      <c r="I245" s="16">
        <f>(E5/2)*(1-COS(RADIANS(H245))) + E8 - SQRT(E8^2 - (E5/2)^2*SIN(RADIANS(H245))^2)</f>
        <v>6.8898965103837861E-2</v>
      </c>
      <c r="J245" s="16">
        <f t="shared" si="18"/>
        <v>5.0288739470095295E-4</v>
      </c>
      <c r="K245" s="16">
        <f t="shared" si="19"/>
        <v>-8.3909684268409362E-6</v>
      </c>
      <c r="L245" s="16">
        <f t="shared" si="15"/>
        <v>1.2069297472822869E-2</v>
      </c>
      <c r="M245">
        <f t="shared" si="16"/>
        <v>5.1404303579996005E-5</v>
      </c>
      <c r="N245" s="16">
        <f t="shared" si="17"/>
        <v>51.404303579996004</v>
      </c>
    </row>
    <row r="246" spans="8:14" x14ac:dyDescent="0.3">
      <c r="H246" s="8">
        <v>486</v>
      </c>
      <c r="I246" s="16">
        <f>(E5/2)*(1-COS(RADIANS(H246))) + E8 - SQRT(E8^2 - (E5/2)^2*SIN(RADIANS(H246))^2)</f>
        <v>6.988795087254579E-2</v>
      </c>
      <c r="J246" s="16">
        <f t="shared" si="18"/>
        <v>4.8598393412146307E-4</v>
      </c>
      <c r="K246" s="16">
        <f t="shared" si="19"/>
        <v>-8.5056226019081943E-6</v>
      </c>
      <c r="L246" s="16">
        <f t="shared" si="15"/>
        <v>1.1663614418915114E-2</v>
      </c>
      <c r="M246">
        <f t="shared" si="16"/>
        <v>5.1410250553857275E-5</v>
      </c>
      <c r="N246" s="16">
        <f t="shared" si="17"/>
        <v>51.410250553857274</v>
      </c>
    </row>
    <row r="247" spans="8:14" x14ac:dyDescent="0.3">
      <c r="H247" s="8">
        <v>488</v>
      </c>
      <c r="I247" s="16">
        <f>(E5/2)*(1-COS(RADIANS(H247))) + E8 - SQRT(E8^2 - (E5/2)^2*SIN(RADIANS(H247))^2)</f>
        <v>7.0842900840323714E-2</v>
      </c>
      <c r="J247" s="16">
        <f t="shared" si="18"/>
        <v>4.6886490429332017E-4</v>
      </c>
      <c r="K247" s="16">
        <f t="shared" si="19"/>
        <v>-8.6069691563432638E-6</v>
      </c>
      <c r="L247" s="16">
        <f t="shared" si="15"/>
        <v>1.1252757703039684E-2</v>
      </c>
      <c r="M247">
        <f t="shared" si="16"/>
        <v>5.1415992863480811E-5</v>
      </c>
      <c r="N247" s="16">
        <f t="shared" si="17"/>
        <v>51.41599286348081</v>
      </c>
    </row>
    <row r="248" spans="8:14" x14ac:dyDescent="0.3">
      <c r="H248" s="8">
        <v>490</v>
      </c>
      <c r="I248" s="16">
        <f>(E5/2)*(1-COS(RADIANS(H248))) + E8 - SQRT(E8^2 - (E5/2)^2*SIN(RADIANS(H248))^2)</f>
        <v>7.1763410489719071E-2</v>
      </c>
      <c r="J248" s="16">
        <f t="shared" si="18"/>
        <v>4.5155605749609001E-4</v>
      </c>
      <c r="K248" s="16">
        <f t="shared" si="19"/>
        <v>-8.6958751225503506E-6</v>
      </c>
      <c r="L248" s="16">
        <f t="shared" si="15"/>
        <v>1.083734537990616E-2</v>
      </c>
      <c r="M248">
        <f t="shared" si="16"/>
        <v>5.1421528076420375E-5</v>
      </c>
      <c r="N248" s="16">
        <f t="shared" si="17"/>
        <v>51.421528076420373</v>
      </c>
    </row>
    <row r="249" spans="8:14" x14ac:dyDescent="0.3">
      <c r="H249" s="8">
        <v>492</v>
      </c>
      <c r="I249" s="16">
        <f>(E5/2)*(1-COS(RADIANS(H249))) + E8 - SQRT(E8^2 - (E5/2)^2*SIN(RADIANS(H249))^2)</f>
        <v>7.2649125070308074E-2</v>
      </c>
      <c r="J249" s="16">
        <f t="shared" si="18"/>
        <v>4.3408140380311877E-4</v>
      </c>
      <c r="K249" s="16">
        <f t="shared" si="19"/>
        <v>-8.7732123275150592E-6</v>
      </c>
      <c r="L249" s="16">
        <f t="shared" si="15"/>
        <v>1.041795369127485E-2</v>
      </c>
      <c r="M249">
        <f t="shared" si="16"/>
        <v>5.1426854059489057E-5</v>
      </c>
      <c r="N249" s="16">
        <f t="shared" si="17"/>
        <v>51.42685405948906</v>
      </c>
    </row>
    <row r="250" spans="8:14" x14ac:dyDescent="0.3">
      <c r="H250" s="8">
        <v>494</v>
      </c>
      <c r="I250" s="16">
        <f>(E5/2)*(1-COS(RADIANS(H250))) + E8 - SQRT(E8^2 - (E5/2)^2*SIN(RADIANS(H250))^2)</f>
        <v>7.3499736104931546E-2</v>
      </c>
      <c r="J250" s="16">
        <f t="shared" si="18"/>
        <v>4.1646320818602978E-4</v>
      </c>
      <c r="K250" s="16">
        <f t="shared" si="19"/>
        <v>-8.8398509440860973E-6</v>
      </c>
      <c r="L250" s="16">
        <f t="shared" si="15"/>
        <v>9.9951169964647146E-3</v>
      </c>
      <c r="M250">
        <f t="shared" si="16"/>
        <v>5.1431968957750552E-5</v>
      </c>
      <c r="N250" s="16">
        <f t="shared" si="17"/>
        <v>51.431968957750556</v>
      </c>
    </row>
    <row r="251" spans="8:14" x14ac:dyDescent="0.3">
      <c r="H251" s="8">
        <v>496</v>
      </c>
      <c r="I251" s="16">
        <f>(E5/2)*(1-COS(RADIANS(H251))) + E8 - SQRT(E8^2 - (E5/2)^2*SIN(RADIANS(H251))^2)</f>
        <v>7.4314977903052193E-2</v>
      </c>
      <c r="J251" s="16">
        <f t="shared" si="18"/>
        <v>3.9872200002677438E-4</v>
      </c>
      <c r="K251" s="16">
        <f t="shared" si="19"/>
        <v>-8.8966535446346334E-6</v>
      </c>
      <c r="L251" s="16">
        <f t="shared" si="15"/>
        <v>9.5693280006425852E-3</v>
      </c>
      <c r="M251">
        <f t="shared" si="16"/>
        <v>5.1436871173553279E-5</v>
      </c>
      <c r="N251" s="16">
        <f t="shared" si="17"/>
        <v>51.436871173553278</v>
      </c>
    </row>
    <row r="252" spans="8:14" x14ac:dyDescent="0.3">
      <c r="H252" s="8">
        <v>498</v>
      </c>
      <c r="I252" s="16">
        <f>(E5/2)*(1-COS(RADIANS(H252))) + E8 - SQRT(E8^2 - (E5/2)^2*SIN(RADIANS(H252))^2)</f>
        <v>7.5094624105038643E-2</v>
      </c>
      <c r="J252" s="16">
        <f t="shared" si="18"/>
        <v>3.8087659400749124E-4</v>
      </c>
      <c r="K252" s="16">
        <f t="shared" si="19"/>
        <v>-8.9444696765635795E-6</v>
      </c>
      <c r="L252" s="16">
        <f t="shared" si="15"/>
        <v>9.1410382561797898E-3</v>
      </c>
      <c r="M252">
        <f t="shared" si="16"/>
        <v>5.1441559345750447E-5</v>
      </c>
      <c r="N252" s="16">
        <f t="shared" si="17"/>
        <v>51.441559345750449</v>
      </c>
    </row>
    <row r="253" spans="8:14" x14ac:dyDescent="0.3">
      <c r="H253" s="8">
        <v>500</v>
      </c>
      <c r="I253" s="16">
        <f>(E5/2)*(1-COS(RADIANS(H253))) + E8 - SQRT(E8^2 - (E5/2)^2*SIN(RADIANS(H253))^2)</f>
        <v>7.5838484279082158E-2</v>
      </c>
      <c r="J253" s="16">
        <f t="shared" si="18"/>
        <v>3.6294412132052006E-4</v>
      </c>
      <c r="K253" s="16">
        <f t="shared" si="19"/>
        <v>-8.9841309678911213E-6</v>
      </c>
      <c r="L253" s="16">
        <f t="shared" si="15"/>
        <v>8.7106589116924833E-3</v>
      </c>
      <c r="M253">
        <f t="shared" si="16"/>
        <v>5.1446032329236607E-5</v>
      </c>
      <c r="N253" s="16">
        <f t="shared" si="17"/>
        <v>51.446032329236608</v>
      </c>
    </row>
    <row r="254" spans="8:14" x14ac:dyDescent="0.3">
      <c r="H254" s="8">
        <v>502</v>
      </c>
      <c r="I254" s="16">
        <f>(E5/2)*(1-COS(RADIANS(H254))) + E8 - SQRT(E8^2 - (E5/2)^2*SIN(RADIANS(H254))^2)</f>
        <v>7.6546400590320723E-2</v>
      </c>
      <c r="J254" s="16">
        <f t="shared" si="18"/>
        <v>3.4494007013592676E-4</v>
      </c>
      <c r="K254" s="16">
        <f t="shared" si="19"/>
        <v>-9.0164467610176491E-6</v>
      </c>
      <c r="L254" s="16">
        <f t="shared" si="15"/>
        <v>8.2785616832622422E-3</v>
      </c>
      <c r="M254">
        <f t="shared" si="16"/>
        <v>5.1450289174918417E-5</v>
      </c>
      <c r="N254" s="16">
        <f t="shared" si="17"/>
        <v>51.450289174918417</v>
      </c>
    </row>
    <row r="255" spans="8:14" x14ac:dyDescent="0.3">
      <c r="H255" s="8">
        <v>504</v>
      </c>
      <c r="I255" s="16">
        <f>(E5/2)*(1-COS(RADIANS(H255))) + E8 - SQRT(E8^2 - (E5/2)^2*SIN(RADIANS(H255))^2)</f>
        <v>7.7218244559625865E-2</v>
      </c>
      <c r="J255" s="16">
        <f t="shared" si="18"/>
        <v>3.2687833427644947E-4</v>
      </c>
      <c r="K255" s="16">
        <f t="shared" si="19"/>
        <v>-9.0422002640439675E-6</v>
      </c>
      <c r="L255" s="16">
        <f t="shared" si="15"/>
        <v>7.8450800226347855E-3</v>
      </c>
      <c r="M255">
        <f t="shared" si="16"/>
        <v>5.1454329110224593E-5</v>
      </c>
      <c r="N255" s="16">
        <f t="shared" si="17"/>
        <v>51.454329110224592</v>
      </c>
    </row>
    <row r="256" spans="8:14" x14ac:dyDescent="0.3">
      <c r="H256" s="8">
        <v>506</v>
      </c>
      <c r="I256" s="16">
        <f>(E5/2)*(1-COS(RADIANS(H256))) + E8 - SQRT(E8^2 - (E5/2)^2*SIN(RADIANS(H256))^2)</f>
        <v>7.7853913927426521E-2</v>
      </c>
      <c r="J256" s="16">
        <f t="shared" si="18"/>
        <v>3.0877126907975089E-4</v>
      </c>
      <c r="K256" s="16">
        <f t="shared" si="19"/>
        <v>-9.0621452010393455E-6</v>
      </c>
      <c r="L256" s="16">
        <f t="shared" si="15"/>
        <v>7.4105104579140213E-3</v>
      </c>
      <c r="M256">
        <f t="shared" si="16"/>
        <v>5.1458151520247393E-5</v>
      </c>
      <c r="N256" s="16">
        <f t="shared" si="17"/>
        <v>51.458151520247391</v>
      </c>
    </row>
    <row r="257" spans="8:14" x14ac:dyDescent="0.3">
      <c r="H257" s="8">
        <v>508</v>
      </c>
      <c r="I257" s="16">
        <f>(E5/2)*(1-COS(RADIANS(H257))) + E8 - SQRT(E8^2 - (E5/2)^2*SIN(RADIANS(H257))^2)</f>
        <v>7.8453329635944868E-2</v>
      </c>
      <c r="J257" s="16">
        <f t="shared" si="18"/>
        <v>2.9062975347229209E-4</v>
      </c>
      <c r="K257" s="16">
        <f t="shared" si="19"/>
        <v>-9.0770029364702076E-6</v>
      </c>
      <c r="L257" s="16">
        <f t="shared" si="15"/>
        <v>6.97511408333501E-3</v>
      </c>
      <c r="M257">
        <f t="shared" si="16"/>
        <v>5.1461755929596223E-5</v>
      </c>
      <c r="N257" s="16">
        <f t="shared" si="17"/>
        <v>51.461755929596222</v>
      </c>
    </row>
    <row r="258" spans="8:14" x14ac:dyDescent="0.3">
      <c r="H258" s="8">
        <v>510</v>
      </c>
      <c r="I258" s="16">
        <f>(E5/2)*(1-COS(RADIANS(H258))) + E8 - SQRT(E8^2 - (E5/2)^2*SIN(RADIANS(H258))^2)</f>
        <v>7.901643294131569E-2</v>
      </c>
      <c r="J258" s="16">
        <f t="shared" si="18"/>
        <v>2.7246325733387006E-4</v>
      </c>
      <c r="K258" s="16">
        <f t="shared" si="19"/>
        <v>-9.0874600438446695E-6</v>
      </c>
      <c r="L258" s="16">
        <f t="shared" si="15"/>
        <v>6.5391181760128814E-3</v>
      </c>
      <c r="M258">
        <f t="shared" si="16"/>
        <v>5.1465141985032194E-5</v>
      </c>
      <c r="N258" s="16">
        <f t="shared" si="17"/>
        <v>51.465141985032197</v>
      </c>
    </row>
    <row r="259" spans="8:14" x14ac:dyDescent="0.3">
      <c r="H259" s="8">
        <v>512</v>
      </c>
      <c r="I259" s="16">
        <f>(E5/2)*(1-COS(RADIANS(H259))) + E8 - SQRT(E8^2 - (E5/2)^2*SIN(RADIANS(H259))^2)</f>
        <v>7.9543182665280349E-2</v>
      </c>
      <c r="J259" s="16">
        <f t="shared" si="18"/>
        <v>2.5427991329691341E-4</v>
      </c>
      <c r="K259" s="16">
        <f t="shared" si="19"/>
        <v>-9.0941662845879512E-6</v>
      </c>
      <c r="L259" s="16">
        <f t="shared" ref="L259:L322" si="20">J259/1000*6*$C$11</f>
        <v>6.1027179191259218E-3</v>
      </c>
      <c r="M259">
        <f t="shared" ref="M259:M322" si="21">$E$6 + (PI()/4)*$E$4^2*(I259/1000)</f>
        <v>5.1468309438942015E-5</v>
      </c>
      <c r="N259" s="16">
        <f t="shared" ref="N259:N322" si="22">M259*1000000</f>
        <v>51.468309438942015</v>
      </c>
    </row>
    <row r="260" spans="8:14" x14ac:dyDescent="0.3">
      <c r="H260" s="8">
        <v>514</v>
      </c>
      <c r="I260" s="16">
        <f>(E5/2)*(1-COS(RADIANS(H260))) + E8 - SQRT(E8^2 - (E5/2)^2*SIN(RADIANS(H260))^2)</f>
        <v>8.0033552594503343E-2</v>
      </c>
      <c r="J260" s="16">
        <f t="shared" ref="J260:J323" si="23">(I261-I259)/(H261-H259)</f>
        <v>2.3608659219551825E-4</v>
      </c>
      <c r="K260" s="16">
        <f t="shared" ref="K260:K323" si="24">(J261-J259)/(H261-H259)</f>
        <v>-9.0977329604158969E-6</v>
      </c>
      <c r="L260" s="16">
        <f t="shared" si="20"/>
        <v>5.6660782126924372E-3</v>
      </c>
      <c r="M260">
        <f t="shared" si="21"/>
        <v>5.1471258133699524E-5</v>
      </c>
      <c r="N260" s="16">
        <f t="shared" si="22"/>
        <v>51.471258133699521</v>
      </c>
    </row>
    <row r="261" spans="8:14" x14ac:dyDescent="0.3">
      <c r="H261" s="8">
        <v>516</v>
      </c>
      <c r="I261" s="16">
        <f>(E5/2)*(1-COS(RADIANS(H261))) + E8 - SQRT(E8^2 - (E5/2)^2*SIN(RADIANS(H261))^2)</f>
        <v>8.0487529034062422E-2</v>
      </c>
      <c r="J261" s="16">
        <f t="shared" si="23"/>
        <v>2.1788898145524982E-4</v>
      </c>
      <c r="K261" s="16">
        <f t="shared" si="24"/>
        <v>-9.0987316006940072E-6</v>
      </c>
      <c r="L261" s="16">
        <f t="shared" si="20"/>
        <v>5.2293355549259957E-3</v>
      </c>
      <c r="M261">
        <f t="shared" si="21"/>
        <v>5.1473987986954354E-5</v>
      </c>
      <c r="N261" s="16">
        <f t="shared" si="22"/>
        <v>51.473987986954356</v>
      </c>
    </row>
    <row r="262" spans="8:14" x14ac:dyDescent="0.3">
      <c r="H262" s="8">
        <v>518</v>
      </c>
      <c r="I262" s="16">
        <f>(E5/2)*(1-COS(RADIANS(H262))) + E8 - SQRT(E8^2 - (E5/2)^2*SIN(RADIANS(H262))^2)</f>
        <v>8.0905108520324343E-2</v>
      </c>
      <c r="J262" s="16">
        <f t="shared" si="23"/>
        <v>1.9969166579274222E-4</v>
      </c>
      <c r="K262" s="16">
        <f t="shared" si="24"/>
        <v>-9.0976929456396821E-6</v>
      </c>
      <c r="L262" s="16">
        <f t="shared" si="20"/>
        <v>4.7925999790258134E-3</v>
      </c>
      <c r="M262">
        <f t="shared" si="21"/>
        <v>5.1476498977878967E-5</v>
      </c>
      <c r="N262" s="16">
        <f t="shared" si="22"/>
        <v>51.476498977878968</v>
      </c>
    </row>
    <row r="263" spans="8:14" x14ac:dyDescent="0.3">
      <c r="H263" s="8">
        <v>520</v>
      </c>
      <c r="I263" s="16">
        <f>(E5/2)*(1-COS(RADIANS(H263))) + E8 - SQRT(E8^2 - (E5/2)^2*SIN(RADIANS(H263))^2)</f>
        <v>8.1286295697233391E-2</v>
      </c>
      <c r="J263" s="16">
        <f t="shared" si="23"/>
        <v>1.8149820967269109E-4</v>
      </c>
      <c r="K263" s="16">
        <f t="shared" si="24"/>
        <v>-9.095106186162924E-6</v>
      </c>
      <c r="L263" s="16">
        <f t="shared" si="20"/>
        <v>4.3559570321445862E-3</v>
      </c>
      <c r="M263">
        <f t="shared" si="21"/>
        <v>5.147879113439836E-5</v>
      </c>
      <c r="N263" s="16">
        <f t="shared" si="22"/>
        <v>51.478791134398357</v>
      </c>
    </row>
    <row r="264" spans="8:14" x14ac:dyDescent="0.3">
      <c r="H264" s="8">
        <v>522</v>
      </c>
      <c r="I264" s="16">
        <f>(E5/2)*(1-COS(RADIANS(H264))) + E8 - SQRT(E8^2 - (E5/2)^2*SIN(RADIANS(H264))^2)</f>
        <v>8.1631101359015107E-2</v>
      </c>
      <c r="J264" s="16">
        <f t="shared" si="23"/>
        <v>1.6331124104809053E-4</v>
      </c>
      <c r="K264" s="16">
        <f t="shared" si="24"/>
        <v>-9.0914184219473976E-6</v>
      </c>
      <c r="L264" s="16">
        <f t="shared" si="20"/>
        <v>3.9194697851541727E-3</v>
      </c>
      <c r="M264">
        <f t="shared" si="21"/>
        <v>5.1480864521420409E-5</v>
      </c>
      <c r="N264" s="16">
        <f t="shared" si="22"/>
        <v>51.480864521420408</v>
      </c>
    </row>
    <row r="265" spans="8:14" x14ac:dyDescent="0.3">
      <c r="H265" s="8">
        <v>524</v>
      </c>
      <c r="I265" s="16">
        <f>(E5/2)*(1-COS(RADIANS(H265))) + E8 - SQRT(E8^2 - (E5/2)^2*SIN(RADIANS(H265))^2)</f>
        <v>8.1939540661425753E-2</v>
      </c>
      <c r="J265" s="16">
        <f t="shared" si="23"/>
        <v>1.451325359849015E-4</v>
      </c>
      <c r="K265" s="16">
        <f t="shared" si="24"/>
        <v>-9.0870343009384624E-6</v>
      </c>
      <c r="L265" s="16">
        <f t="shared" si="20"/>
        <v>3.483180863637636E-3</v>
      </c>
      <c r="M265">
        <f t="shared" si="21"/>
        <v>5.1482719230079789E-5</v>
      </c>
      <c r="N265" s="16">
        <f t="shared" si="22"/>
        <v>51.482719230079788</v>
      </c>
    </row>
    <row r="266" spans="8:14" x14ac:dyDescent="0.3">
      <c r="H266" s="8">
        <v>526</v>
      </c>
      <c r="I266" s="16">
        <f>(E5/2)*(1-COS(RADIANS(H266))) + E8 - SQRT(E8^2 - (E5/2)^2*SIN(RADIANS(H266))^2)</f>
        <v>8.2211631502954713E-2</v>
      </c>
      <c r="J266" s="16">
        <f t="shared" si="23"/>
        <v>1.2696310384433668E-4</v>
      </c>
      <c r="K266" s="16">
        <f t="shared" si="24"/>
        <v>-9.0823158052887043E-6</v>
      </c>
      <c r="L266" s="16">
        <f t="shared" si="20"/>
        <v>3.0471144922640803E-3</v>
      </c>
      <c r="M266">
        <f t="shared" si="21"/>
        <v>5.1484355368003772E-5</v>
      </c>
      <c r="N266" s="16">
        <f t="shared" si="22"/>
        <v>51.484355368003769</v>
      </c>
    </row>
    <row r="267" spans="8:14" x14ac:dyDescent="0.3">
      <c r="H267" s="8">
        <v>528</v>
      </c>
      <c r="I267" s="16">
        <f>(E5/2)*(1-COS(RADIANS(H267))) + E8 - SQRT(E8^2 - (E5/2)^2*SIN(RADIANS(H267))^2)</f>
        <v>8.2447393076803099E-2</v>
      </c>
      <c r="J267" s="16">
        <f t="shared" si="23"/>
        <v>1.0880327276374668E-4</v>
      </c>
      <c r="K267" s="16">
        <f t="shared" si="24"/>
        <v>-9.0775821512314309E-6</v>
      </c>
      <c r="L267" s="16">
        <f t="shared" si="20"/>
        <v>2.6112785463299204E-3</v>
      </c>
      <c r="M267">
        <f t="shared" si="21"/>
        <v>5.1485773050605008E-5</v>
      </c>
      <c r="N267" s="16">
        <f t="shared" si="22"/>
        <v>51.485773050605005</v>
      </c>
    </row>
    <row r="268" spans="8:14" x14ac:dyDescent="0.3">
      <c r="H268" s="8">
        <v>530</v>
      </c>
      <c r="I268" s="16">
        <f>(E5/2)*(1-COS(RADIANS(H268))) + E8 - SQRT(E8^2 - (E5/2)^2*SIN(RADIANS(H268))^2)</f>
        <v>8.26468445940097E-2</v>
      </c>
      <c r="J268" s="16">
        <f t="shared" si="23"/>
        <v>9.0652775239410954E-5</v>
      </c>
      <c r="K268" s="16">
        <f t="shared" si="24"/>
        <v>-9.0731097731229504E-6</v>
      </c>
      <c r="L268" s="16">
        <f t="shared" si="20"/>
        <v>2.1756666057458629E-3</v>
      </c>
      <c r="M268">
        <f t="shared" si="21"/>
        <v>5.1486972393403402E-5</v>
      </c>
      <c r="N268" s="16">
        <f t="shared" si="22"/>
        <v>51.486972393403406</v>
      </c>
    </row>
    <row r="269" spans="8:14" x14ac:dyDescent="0.3">
      <c r="H269" s="8">
        <v>532</v>
      </c>
      <c r="I269" s="16">
        <f>(E5/2)*(1-COS(RADIANS(H269))) + E8 - SQRT(E8^2 - (E5/2)^2*SIN(RADIANS(H269))^2)</f>
        <v>8.2810004177760743E-2</v>
      </c>
      <c r="J269" s="16">
        <f t="shared" si="23"/>
        <v>7.2510833671254882E-5</v>
      </c>
      <c r="K269" s="16">
        <f t="shared" si="24"/>
        <v>-9.0691323649631783E-6</v>
      </c>
      <c r="L269" s="16">
        <f t="shared" si="20"/>
        <v>1.7402600081101172E-3</v>
      </c>
      <c r="M269">
        <f t="shared" si="21"/>
        <v>5.1487953505377387E-5</v>
      </c>
      <c r="N269" s="16">
        <f t="shared" si="22"/>
        <v>51.487953505377384</v>
      </c>
    </row>
    <row r="270" spans="8:14" x14ac:dyDescent="0.3">
      <c r="H270" s="8">
        <v>534</v>
      </c>
      <c r="I270" s="16">
        <f>(E5/2)*(1-COS(RADIANS(H270))) + E8 - SQRT(E8^2 - (E5/2)^2*SIN(RADIANS(H270))^2)</f>
        <v>8.2936887928694719E-2</v>
      </c>
      <c r="J270" s="16">
        <f t="shared" si="23"/>
        <v>5.4376245779558241E-5</v>
      </c>
      <c r="K270" s="16">
        <f t="shared" si="24"/>
        <v>-9.0658409559359054E-6</v>
      </c>
      <c r="L270" s="16">
        <f t="shared" si="20"/>
        <v>1.3050298987093978E-3</v>
      </c>
      <c r="M270">
        <f t="shared" si="21"/>
        <v>5.1488716483343404E-5</v>
      </c>
      <c r="N270" s="16">
        <f t="shared" si="22"/>
        <v>51.488716483343403</v>
      </c>
    </row>
    <row r="271" spans="8:14" x14ac:dyDescent="0.3">
      <c r="H271" s="8">
        <v>536</v>
      </c>
      <c r="I271" s="16">
        <f>(E5/2)*(1-COS(RADIANS(H271))) + E8 - SQRT(E8^2 - (E5/2)^2*SIN(RADIANS(H271))^2)</f>
        <v>8.3027509160878976E-2</v>
      </c>
      <c r="J271" s="16">
        <f t="shared" si="23"/>
        <v>3.624746984751126E-5</v>
      </c>
      <c r="K271" s="16">
        <f t="shared" si="24"/>
        <v>-9.0633839998251198E-6</v>
      </c>
      <c r="L271" s="16">
        <f t="shared" si="20"/>
        <v>8.6993927634027013E-4</v>
      </c>
      <c r="M271">
        <f t="shared" si="21"/>
        <v>5.1489261407361653E-5</v>
      </c>
      <c r="N271" s="16">
        <f t="shared" si="22"/>
        <v>51.489261407361653</v>
      </c>
    </row>
    <row r="272" spans="8:14" x14ac:dyDescent="0.3">
      <c r="H272" s="8">
        <v>538</v>
      </c>
      <c r="I272" s="16">
        <f>(E5/2)*(1-COS(RADIANS(H272))) + E8 - SQRT(E8^2 - (E5/2)^2*SIN(RADIANS(H272))^2)</f>
        <v>8.3081877808084764E-2</v>
      </c>
      <c r="J272" s="16">
        <f t="shared" si="23"/>
        <v>1.8122709780257762E-5</v>
      </c>
      <c r="K272" s="16">
        <f t="shared" si="24"/>
        <v>-9.061867461877815E-6</v>
      </c>
      <c r="L272" s="16">
        <f t="shared" si="20"/>
        <v>4.3494503472618629E-4</v>
      </c>
      <c r="M272">
        <f t="shared" si="21"/>
        <v>5.148958833716594E-5</v>
      </c>
      <c r="N272" s="16">
        <f t="shared" si="22"/>
        <v>51.489588337165941</v>
      </c>
    </row>
    <row r="273" spans="8:14" x14ac:dyDescent="0.3">
      <c r="H273" s="8">
        <v>540</v>
      </c>
      <c r="I273" s="16">
        <f>(E5/2)*(1-COS(RADIANS(H273))) + E8 - SQRT(E8^2 - (E5/2)^2*SIN(RADIANS(H273))^2)</f>
        <v>8.3100000000000007E-2</v>
      </c>
      <c r="J273" s="16">
        <f t="shared" si="23"/>
        <v>0</v>
      </c>
      <c r="K273" s="16">
        <f t="shared" si="24"/>
        <v>-9.0613548901306157E-6</v>
      </c>
      <c r="L273" s="16">
        <f t="shared" si="20"/>
        <v>0</v>
      </c>
      <c r="M273">
        <f t="shared" si="21"/>
        <v>5.1489697309615331E-5</v>
      </c>
      <c r="N273" s="16">
        <f t="shared" si="22"/>
        <v>51.48969730961533</v>
      </c>
    </row>
    <row r="274" spans="8:14" x14ac:dyDescent="0.3">
      <c r="H274" s="8">
        <v>542</v>
      </c>
      <c r="I274" s="16">
        <f>(E5/2)*(1-COS(RADIANS(H274))) + E8 - SQRT(E8^2 - (E5/2)^2*SIN(RADIANS(H274))^2)</f>
        <v>8.3081877808084764E-2</v>
      </c>
      <c r="J274" s="16">
        <f t="shared" si="23"/>
        <v>-1.8122709780264701E-5</v>
      </c>
      <c r="K274" s="16">
        <f t="shared" si="24"/>
        <v>-9.0618674618795497E-6</v>
      </c>
      <c r="L274" s="16">
        <f t="shared" si="20"/>
        <v>-4.3494503472635282E-4</v>
      </c>
      <c r="M274">
        <f t="shared" si="21"/>
        <v>5.148958833716594E-5</v>
      </c>
      <c r="N274" s="16">
        <f t="shared" si="22"/>
        <v>51.489588337165941</v>
      </c>
    </row>
    <row r="275" spans="8:14" x14ac:dyDescent="0.3">
      <c r="H275" s="8">
        <v>544</v>
      </c>
      <c r="I275" s="16">
        <f>(E5/2)*(1-COS(RADIANS(H275))) + E8 - SQRT(E8^2 - (E5/2)^2*SIN(RADIANS(H275))^2)</f>
        <v>8.3027509160878948E-2</v>
      </c>
      <c r="J275" s="16">
        <f t="shared" si="23"/>
        <v>-3.6247469847518199E-5</v>
      </c>
      <c r="K275" s="16">
        <f t="shared" si="24"/>
        <v>-9.0633839998216503E-6</v>
      </c>
      <c r="L275" s="16">
        <f t="shared" si="20"/>
        <v>-8.6993927634043677E-4</v>
      </c>
      <c r="M275">
        <f t="shared" si="21"/>
        <v>5.1489261407361653E-5</v>
      </c>
      <c r="N275" s="16">
        <f t="shared" si="22"/>
        <v>51.489261407361653</v>
      </c>
    </row>
    <row r="276" spans="8:14" x14ac:dyDescent="0.3">
      <c r="H276" s="8">
        <v>546</v>
      </c>
      <c r="I276" s="16">
        <f>(E5/2)*(1-COS(RADIANS(H276))) + E8 - SQRT(E8^2 - (E5/2)^2*SIN(RADIANS(H276))^2)</f>
        <v>8.2936887928694691E-2</v>
      </c>
      <c r="J276" s="16">
        <f t="shared" si="23"/>
        <v>-5.4376245779551302E-5</v>
      </c>
      <c r="K276" s="16">
        <f t="shared" si="24"/>
        <v>-9.0658409559341707E-6</v>
      </c>
      <c r="L276" s="16">
        <f t="shared" si="20"/>
        <v>-1.3050298987092313E-3</v>
      </c>
      <c r="M276">
        <f t="shared" si="21"/>
        <v>5.1488716483343404E-5</v>
      </c>
      <c r="N276" s="16">
        <f t="shared" si="22"/>
        <v>51.488716483343403</v>
      </c>
    </row>
    <row r="277" spans="8:14" x14ac:dyDescent="0.3">
      <c r="H277" s="8">
        <v>548</v>
      </c>
      <c r="I277" s="16">
        <f>(E5/2)*(1-COS(RADIANS(H277))) + E8 - SQRT(E8^2 - (E5/2)^2*SIN(RADIANS(H277))^2)</f>
        <v>8.2810004177760743E-2</v>
      </c>
      <c r="J277" s="16">
        <f t="shared" si="23"/>
        <v>-7.2510833671254882E-5</v>
      </c>
      <c r="K277" s="16">
        <f t="shared" si="24"/>
        <v>-9.069132364964913E-6</v>
      </c>
      <c r="L277" s="16">
        <f t="shared" si="20"/>
        <v>-1.7402600081101172E-3</v>
      </c>
      <c r="M277">
        <f t="shared" si="21"/>
        <v>5.1487953505377387E-5</v>
      </c>
      <c r="N277" s="16">
        <f t="shared" si="22"/>
        <v>51.487953505377384</v>
      </c>
    </row>
    <row r="278" spans="8:14" x14ac:dyDescent="0.3">
      <c r="H278" s="8">
        <v>550</v>
      </c>
      <c r="I278" s="16">
        <f>(E5/2)*(1-COS(RADIANS(H278))) + E8 - SQRT(E8^2 - (E5/2)^2*SIN(RADIANS(H278))^2)</f>
        <v>8.2646844594009672E-2</v>
      </c>
      <c r="J278" s="16">
        <f t="shared" si="23"/>
        <v>-9.0652775239410954E-5</v>
      </c>
      <c r="K278" s="16">
        <f t="shared" si="24"/>
        <v>-9.0731097731212157E-6</v>
      </c>
      <c r="L278" s="16">
        <f t="shared" si="20"/>
        <v>-2.1756666057458629E-3</v>
      </c>
      <c r="M278">
        <f t="shared" si="21"/>
        <v>5.1486972393403402E-5</v>
      </c>
      <c r="N278" s="16">
        <f t="shared" si="22"/>
        <v>51.486972393403406</v>
      </c>
    </row>
    <row r="279" spans="8:14" x14ac:dyDescent="0.3">
      <c r="H279" s="8">
        <v>552</v>
      </c>
      <c r="I279" s="16">
        <f>(E5/2)*(1-COS(RADIANS(H279))) + E8 - SQRT(E8^2 - (E5/2)^2*SIN(RADIANS(H279))^2)</f>
        <v>8.2447393076803099E-2</v>
      </c>
      <c r="J279" s="16">
        <f t="shared" si="23"/>
        <v>-1.0880327276373974E-4</v>
      </c>
      <c r="K279" s="16">
        <f t="shared" si="24"/>
        <v>-9.0775821512314309E-6</v>
      </c>
      <c r="L279" s="16">
        <f t="shared" si="20"/>
        <v>-2.6112785463297539E-3</v>
      </c>
      <c r="M279">
        <f t="shared" si="21"/>
        <v>5.1485773050605008E-5</v>
      </c>
      <c r="N279" s="16">
        <f t="shared" si="22"/>
        <v>51.485773050605005</v>
      </c>
    </row>
    <row r="280" spans="8:14" x14ac:dyDescent="0.3">
      <c r="H280" s="8">
        <v>554</v>
      </c>
      <c r="I280" s="16">
        <f>(E5/2)*(1-COS(RADIANS(H280))) + E8 - SQRT(E8^2 - (E5/2)^2*SIN(RADIANS(H280))^2)</f>
        <v>8.2211631502954713E-2</v>
      </c>
      <c r="J280" s="16">
        <f t="shared" si="23"/>
        <v>-1.2696310384433668E-4</v>
      </c>
      <c r="K280" s="16">
        <f t="shared" si="24"/>
        <v>-9.0823158052921737E-6</v>
      </c>
      <c r="L280" s="16">
        <f t="shared" si="20"/>
        <v>-3.0471144922640803E-3</v>
      </c>
      <c r="M280">
        <f t="shared" si="21"/>
        <v>5.1484355368003772E-5</v>
      </c>
      <c r="N280" s="16">
        <f t="shared" si="22"/>
        <v>51.484355368003769</v>
      </c>
    </row>
    <row r="281" spans="8:14" x14ac:dyDescent="0.3">
      <c r="H281" s="8">
        <v>556</v>
      </c>
      <c r="I281" s="16">
        <f>(E5/2)*(1-COS(RADIANS(H281))) + E8 - SQRT(E8^2 - (E5/2)^2*SIN(RADIANS(H281))^2)</f>
        <v>8.1939540661425753E-2</v>
      </c>
      <c r="J281" s="16">
        <f t="shared" si="23"/>
        <v>-1.4513253598490844E-4</v>
      </c>
      <c r="K281" s="16">
        <f t="shared" si="24"/>
        <v>-9.0870343009384624E-6</v>
      </c>
      <c r="L281" s="16">
        <f t="shared" si="20"/>
        <v>-3.4831808636378025E-3</v>
      </c>
      <c r="M281">
        <f t="shared" si="21"/>
        <v>5.1482719230079789E-5</v>
      </c>
      <c r="N281" s="16">
        <f t="shared" si="22"/>
        <v>51.482719230079788</v>
      </c>
    </row>
    <row r="282" spans="8:14" x14ac:dyDescent="0.3">
      <c r="H282" s="8">
        <v>558</v>
      </c>
      <c r="I282" s="16">
        <f>(E5/2)*(1-COS(RADIANS(H282))) + E8 - SQRT(E8^2 - (E5/2)^2*SIN(RADIANS(H282))^2)</f>
        <v>8.1631101359015079E-2</v>
      </c>
      <c r="J282" s="16">
        <f t="shared" si="23"/>
        <v>-1.6331124104809053E-4</v>
      </c>
      <c r="K282" s="16">
        <f t="shared" si="24"/>
        <v>-9.0914184219439281E-6</v>
      </c>
      <c r="L282" s="16">
        <f t="shared" si="20"/>
        <v>-3.9194697851541727E-3</v>
      </c>
      <c r="M282">
        <f t="shared" si="21"/>
        <v>5.1480864521420409E-5</v>
      </c>
      <c r="N282" s="16">
        <f t="shared" si="22"/>
        <v>51.480864521420408</v>
      </c>
    </row>
    <row r="283" spans="8:14" x14ac:dyDescent="0.3">
      <c r="H283" s="8">
        <v>560</v>
      </c>
      <c r="I283" s="16">
        <f>(E5/2)*(1-COS(RADIANS(H283))) + E8 - SQRT(E8^2 - (E5/2)^2*SIN(RADIANS(H283))^2)</f>
        <v>8.1286295697233391E-2</v>
      </c>
      <c r="J283" s="16">
        <f t="shared" si="23"/>
        <v>-1.8149820967268415E-4</v>
      </c>
      <c r="K283" s="16">
        <f t="shared" si="24"/>
        <v>-9.095106186162924E-6</v>
      </c>
      <c r="L283" s="16">
        <f t="shared" si="20"/>
        <v>-4.3559570321444196E-3</v>
      </c>
      <c r="M283">
        <f t="shared" si="21"/>
        <v>5.147879113439836E-5</v>
      </c>
      <c r="N283" s="16">
        <f t="shared" si="22"/>
        <v>51.478791134398357</v>
      </c>
    </row>
    <row r="284" spans="8:14" x14ac:dyDescent="0.3">
      <c r="H284" s="8">
        <v>562</v>
      </c>
      <c r="I284" s="16">
        <f>(E5/2)*(1-COS(RADIANS(H284))) + E8 - SQRT(E8^2 - (E5/2)^2*SIN(RADIANS(H284))^2)</f>
        <v>8.0905108520324343E-2</v>
      </c>
      <c r="J284" s="16">
        <f t="shared" si="23"/>
        <v>-1.9969166579274222E-4</v>
      </c>
      <c r="K284" s="16">
        <f t="shared" si="24"/>
        <v>-9.0976929456414168E-6</v>
      </c>
      <c r="L284" s="16">
        <f t="shared" si="20"/>
        <v>-4.7925999790258134E-3</v>
      </c>
      <c r="M284">
        <f t="shared" si="21"/>
        <v>5.1476498977878967E-5</v>
      </c>
      <c r="N284" s="16">
        <f t="shared" si="22"/>
        <v>51.476498977878968</v>
      </c>
    </row>
    <row r="285" spans="8:14" x14ac:dyDescent="0.3">
      <c r="H285" s="8">
        <v>564</v>
      </c>
      <c r="I285" s="16">
        <f>(E5/2)*(1-COS(RADIANS(H285))) + E8 - SQRT(E8^2 - (E5/2)^2*SIN(RADIANS(H285))^2)</f>
        <v>8.0487529034062422E-2</v>
      </c>
      <c r="J285" s="16">
        <f t="shared" si="23"/>
        <v>-2.1788898145524982E-4</v>
      </c>
      <c r="K285" s="16">
        <f t="shared" si="24"/>
        <v>-9.0987316006940072E-6</v>
      </c>
      <c r="L285" s="16">
        <f t="shared" si="20"/>
        <v>-5.2293355549259957E-3</v>
      </c>
      <c r="M285">
        <f t="shared" si="21"/>
        <v>5.1473987986954354E-5</v>
      </c>
      <c r="N285" s="16">
        <f t="shared" si="22"/>
        <v>51.473987986954356</v>
      </c>
    </row>
    <row r="286" spans="8:14" x14ac:dyDescent="0.3">
      <c r="H286" s="8">
        <v>566</v>
      </c>
      <c r="I286" s="16">
        <f>(E5/2)*(1-COS(RADIANS(H286))) + E8 - SQRT(E8^2 - (E5/2)^2*SIN(RADIANS(H286))^2)</f>
        <v>8.0033552594503343E-2</v>
      </c>
      <c r="J286" s="16">
        <f t="shared" si="23"/>
        <v>-2.3608659219551825E-4</v>
      </c>
      <c r="K286" s="16">
        <f t="shared" si="24"/>
        <v>-9.0977329604158969E-6</v>
      </c>
      <c r="L286" s="16">
        <f t="shared" si="20"/>
        <v>-5.6660782126924372E-3</v>
      </c>
      <c r="M286">
        <f t="shared" si="21"/>
        <v>5.1471258133699524E-5</v>
      </c>
      <c r="N286" s="16">
        <f t="shared" si="22"/>
        <v>51.471258133699521</v>
      </c>
    </row>
    <row r="287" spans="8:14" x14ac:dyDescent="0.3">
      <c r="H287" s="8">
        <v>568</v>
      </c>
      <c r="I287" s="16">
        <f>(E5/2)*(1-COS(RADIANS(H287))) + E8 - SQRT(E8^2 - (E5/2)^2*SIN(RADIANS(H287))^2)</f>
        <v>7.9543182665280349E-2</v>
      </c>
      <c r="J287" s="16">
        <f t="shared" si="23"/>
        <v>-2.5427991329691341E-4</v>
      </c>
      <c r="K287" s="16">
        <f t="shared" si="24"/>
        <v>-9.0941662845862165E-6</v>
      </c>
      <c r="L287" s="16">
        <f t="shared" si="20"/>
        <v>-6.1027179191259218E-3</v>
      </c>
      <c r="M287">
        <f t="shared" si="21"/>
        <v>5.1468309438942015E-5</v>
      </c>
      <c r="N287" s="16">
        <f t="shared" si="22"/>
        <v>51.468309438942015</v>
      </c>
    </row>
    <row r="288" spans="8:14" x14ac:dyDescent="0.3">
      <c r="H288" s="8">
        <v>570</v>
      </c>
      <c r="I288" s="16">
        <f>(E5/2)*(1-COS(RADIANS(H288))) + E8 - SQRT(E8^2 - (E5/2)^2*SIN(RADIANS(H288))^2)</f>
        <v>7.901643294131569E-2</v>
      </c>
      <c r="J288" s="16">
        <f t="shared" si="23"/>
        <v>-2.7246325733386312E-4</v>
      </c>
      <c r="K288" s="16">
        <f t="shared" si="24"/>
        <v>-9.0874600438412001E-6</v>
      </c>
      <c r="L288" s="16">
        <f t="shared" si="20"/>
        <v>-6.5391181760127157E-3</v>
      </c>
      <c r="M288">
        <f t="shared" si="21"/>
        <v>5.1465141985032194E-5</v>
      </c>
      <c r="N288" s="16">
        <f t="shared" si="22"/>
        <v>51.465141985032197</v>
      </c>
    </row>
    <row r="289" spans="8:14" x14ac:dyDescent="0.3">
      <c r="H289" s="8">
        <v>572</v>
      </c>
      <c r="I289" s="16">
        <f>(E5/2)*(1-COS(RADIANS(H289))) + E8 - SQRT(E8^2 - (E5/2)^2*SIN(RADIANS(H289))^2)</f>
        <v>7.8453329635944896E-2</v>
      </c>
      <c r="J289" s="16">
        <f t="shared" si="23"/>
        <v>-2.9062975347227821E-4</v>
      </c>
      <c r="K289" s="16">
        <f t="shared" si="24"/>
        <v>-9.0770029364719423E-6</v>
      </c>
      <c r="L289" s="16">
        <f t="shared" si="20"/>
        <v>-6.975114083334677E-3</v>
      </c>
      <c r="M289">
        <f t="shared" si="21"/>
        <v>5.1461755929596223E-5</v>
      </c>
      <c r="N289" s="16">
        <f t="shared" si="22"/>
        <v>51.461755929596222</v>
      </c>
    </row>
    <row r="290" spans="8:14" x14ac:dyDescent="0.3">
      <c r="H290" s="8">
        <v>574</v>
      </c>
      <c r="I290" s="16">
        <f>(E5/2)*(1-COS(RADIANS(H290))) + E8 - SQRT(E8^2 - (E5/2)^2*SIN(RADIANS(H290))^2)</f>
        <v>7.7853913927426577E-2</v>
      </c>
      <c r="J290" s="16">
        <f t="shared" si="23"/>
        <v>-3.0877126907975089E-4</v>
      </c>
      <c r="K290" s="16">
        <f t="shared" si="24"/>
        <v>-9.0621452010462844E-6</v>
      </c>
      <c r="L290" s="16">
        <f t="shared" si="20"/>
        <v>-7.4105104579140213E-3</v>
      </c>
      <c r="M290">
        <f t="shared" si="21"/>
        <v>5.1458151520247393E-5</v>
      </c>
      <c r="N290" s="16">
        <f t="shared" si="22"/>
        <v>51.458151520247391</v>
      </c>
    </row>
    <row r="291" spans="8:14" x14ac:dyDescent="0.3">
      <c r="H291" s="8">
        <v>576</v>
      </c>
      <c r="I291" s="16">
        <f>(E5/2)*(1-COS(RADIANS(H291))) + E8 - SQRT(E8^2 - (E5/2)^2*SIN(RADIANS(H291))^2)</f>
        <v>7.7218244559625893E-2</v>
      </c>
      <c r="J291" s="16">
        <f t="shared" si="23"/>
        <v>-3.2687833427646334E-4</v>
      </c>
      <c r="K291" s="16">
        <f t="shared" si="24"/>
        <v>-9.0422002640491717E-6</v>
      </c>
      <c r="L291" s="16">
        <f t="shared" si="20"/>
        <v>-7.845080022635122E-3</v>
      </c>
      <c r="M291">
        <f t="shared" si="21"/>
        <v>5.1454329110224593E-5</v>
      </c>
      <c r="N291" s="16">
        <f t="shared" si="22"/>
        <v>51.454329110224592</v>
      </c>
    </row>
    <row r="292" spans="8:14" x14ac:dyDescent="0.3">
      <c r="H292" s="8">
        <v>578</v>
      </c>
      <c r="I292" s="16">
        <f>(E5/2)*(1-COS(RADIANS(H292))) + E8 - SQRT(E8^2 - (E5/2)^2*SIN(RADIANS(H292))^2)</f>
        <v>7.6546400590320723E-2</v>
      </c>
      <c r="J292" s="16">
        <f t="shared" si="23"/>
        <v>-3.4494007013594757E-4</v>
      </c>
      <c r="K292" s="16">
        <f t="shared" si="24"/>
        <v>-9.0164467610141796E-6</v>
      </c>
      <c r="L292" s="16">
        <f t="shared" si="20"/>
        <v>-8.2785616832627418E-3</v>
      </c>
      <c r="M292">
        <f t="shared" si="21"/>
        <v>5.1450289174918417E-5</v>
      </c>
      <c r="N292" s="16">
        <f t="shared" si="22"/>
        <v>51.450289174918417</v>
      </c>
    </row>
    <row r="293" spans="8:14" x14ac:dyDescent="0.3">
      <c r="H293" s="8">
        <v>580</v>
      </c>
      <c r="I293" s="16">
        <f>(E5/2)*(1-COS(RADIANS(H293))) + E8 - SQRT(E8^2 - (E5/2)^2*SIN(RADIANS(H293))^2)</f>
        <v>7.5838484279082102E-2</v>
      </c>
      <c r="J293" s="16">
        <f t="shared" si="23"/>
        <v>-3.6294412132052006E-4</v>
      </c>
      <c r="K293" s="16">
        <f t="shared" si="24"/>
        <v>-8.9841309678824477E-6</v>
      </c>
      <c r="L293" s="16">
        <f t="shared" si="20"/>
        <v>-8.7106589116924833E-3</v>
      </c>
      <c r="M293">
        <f t="shared" si="21"/>
        <v>5.14460323292366E-5</v>
      </c>
      <c r="N293" s="16">
        <f t="shared" si="22"/>
        <v>51.446032329236601</v>
      </c>
    </row>
    <row r="294" spans="8:14" x14ac:dyDescent="0.3">
      <c r="H294" s="8">
        <v>582</v>
      </c>
      <c r="I294" s="16">
        <f>(E5/2)*(1-COS(RADIANS(H294))) + E8 - SQRT(E8^2 - (E5/2)^2*SIN(RADIANS(H294))^2)</f>
        <v>7.5094624105038643E-2</v>
      </c>
      <c r="J294" s="16">
        <f t="shared" si="23"/>
        <v>-3.8087659400747736E-4</v>
      </c>
      <c r="K294" s="16">
        <f t="shared" si="24"/>
        <v>-8.9444696765618448E-6</v>
      </c>
      <c r="L294" s="16">
        <f t="shared" si="20"/>
        <v>-9.1410382561794568E-3</v>
      </c>
      <c r="M294">
        <f t="shared" si="21"/>
        <v>5.1441559345750447E-5</v>
      </c>
      <c r="N294" s="16">
        <f t="shared" si="22"/>
        <v>51.441559345750449</v>
      </c>
    </row>
    <row r="295" spans="8:14" x14ac:dyDescent="0.3">
      <c r="H295" s="8">
        <v>584</v>
      </c>
      <c r="I295" s="16">
        <f>(E5/2)*(1-COS(RADIANS(H295))) + E8 - SQRT(E8^2 - (E5/2)^2*SIN(RADIANS(H295))^2)</f>
        <v>7.4314977903052193E-2</v>
      </c>
      <c r="J295" s="16">
        <f t="shared" si="23"/>
        <v>-3.9872200002676744E-4</v>
      </c>
      <c r="K295" s="16">
        <f t="shared" si="24"/>
        <v>-8.8966535446381029E-6</v>
      </c>
      <c r="L295" s="16">
        <f t="shared" si="20"/>
        <v>-9.5693280006424186E-3</v>
      </c>
      <c r="M295">
        <f t="shared" si="21"/>
        <v>5.1436871173553279E-5</v>
      </c>
      <c r="N295" s="16">
        <f t="shared" si="22"/>
        <v>51.436871173553278</v>
      </c>
    </row>
    <row r="296" spans="8:14" x14ac:dyDescent="0.3">
      <c r="H296" s="8">
        <v>586</v>
      </c>
      <c r="I296" s="16">
        <f>(E5/2)*(1-COS(RADIANS(H296))) + E8 - SQRT(E8^2 - (E5/2)^2*SIN(RADIANS(H296))^2)</f>
        <v>7.3499736104931573E-2</v>
      </c>
      <c r="J296" s="16">
        <f t="shared" si="23"/>
        <v>-4.1646320818602978E-4</v>
      </c>
      <c r="K296" s="16">
        <f t="shared" si="24"/>
        <v>-8.8398509440913015E-6</v>
      </c>
      <c r="L296" s="16">
        <f t="shared" si="20"/>
        <v>-9.9951169964647146E-3</v>
      </c>
      <c r="M296">
        <f t="shared" si="21"/>
        <v>5.1431968957750552E-5</v>
      </c>
      <c r="N296" s="16">
        <f t="shared" si="22"/>
        <v>51.431968957750556</v>
      </c>
    </row>
    <row r="297" spans="8:14" x14ac:dyDescent="0.3">
      <c r="H297" s="8">
        <v>588</v>
      </c>
      <c r="I297" s="16">
        <f>(E5/2)*(1-COS(RADIANS(H297))) + E8 - SQRT(E8^2 - (E5/2)^2*SIN(RADIANS(H297))^2)</f>
        <v>7.2649125070308074E-2</v>
      </c>
      <c r="J297" s="16">
        <f t="shared" si="23"/>
        <v>-4.3408140380313265E-4</v>
      </c>
      <c r="K297" s="16">
        <f t="shared" si="24"/>
        <v>-8.7732123275133245E-6</v>
      </c>
      <c r="L297" s="16">
        <f t="shared" si="20"/>
        <v>-1.0417953691275184E-2</v>
      </c>
      <c r="M297">
        <f t="shared" si="21"/>
        <v>5.1426854059489057E-5</v>
      </c>
      <c r="N297" s="16">
        <f t="shared" si="22"/>
        <v>51.42685405948906</v>
      </c>
    </row>
    <row r="298" spans="8:14" x14ac:dyDescent="0.3">
      <c r="H298" s="8">
        <v>590</v>
      </c>
      <c r="I298" s="16">
        <f>(E5/2)*(1-COS(RADIANS(H298))) + E8 - SQRT(E8^2 - (E5/2)^2*SIN(RADIANS(H298))^2)</f>
        <v>7.1763410489719043E-2</v>
      </c>
      <c r="J298" s="16">
        <f t="shared" si="23"/>
        <v>-4.5155605749608307E-4</v>
      </c>
      <c r="K298" s="16">
        <f t="shared" si="24"/>
        <v>-8.6958751225434117E-6</v>
      </c>
      <c r="L298" s="16">
        <f t="shared" si="20"/>
        <v>-1.0837345379905994E-2</v>
      </c>
      <c r="M298">
        <f t="shared" si="21"/>
        <v>5.1421528076420375E-5</v>
      </c>
      <c r="N298" s="16">
        <f t="shared" si="22"/>
        <v>51.421528076420373</v>
      </c>
    </row>
    <row r="299" spans="8:14" x14ac:dyDescent="0.3">
      <c r="H299" s="8">
        <v>592</v>
      </c>
      <c r="I299" s="16">
        <f>(E5/2)*(1-COS(RADIANS(H299))) + E8 - SQRT(E8^2 - (E5/2)^2*SIN(RADIANS(H299))^2)</f>
        <v>7.0842900840323741E-2</v>
      </c>
      <c r="J299" s="16">
        <f t="shared" si="23"/>
        <v>-4.6886490429330629E-4</v>
      </c>
      <c r="K299" s="16">
        <f t="shared" si="24"/>
        <v>-8.6069691563467332E-6</v>
      </c>
      <c r="L299" s="16">
        <f t="shared" si="20"/>
        <v>-1.1252757703039351E-2</v>
      </c>
      <c r="M299">
        <f t="shared" si="21"/>
        <v>5.1415992863480811E-5</v>
      </c>
      <c r="N299" s="16">
        <f t="shared" si="22"/>
        <v>51.41599286348081</v>
      </c>
    </row>
    <row r="300" spans="8:14" x14ac:dyDescent="0.3">
      <c r="H300" s="8">
        <v>594</v>
      </c>
      <c r="I300" s="16">
        <f>(E5/2)*(1-COS(RADIANS(H300))) + E8 - SQRT(E8^2 - (E5/2)^2*SIN(RADIANS(H300))^2)</f>
        <v>6.9887950872545818E-2</v>
      </c>
      <c r="J300" s="16">
        <f t="shared" si="23"/>
        <v>-4.8598393412147001E-4</v>
      </c>
      <c r="K300" s="16">
        <f t="shared" si="24"/>
        <v>-8.5056226019151332E-6</v>
      </c>
      <c r="L300" s="16">
        <f t="shared" si="20"/>
        <v>-1.1663614418915278E-2</v>
      </c>
      <c r="M300">
        <f t="shared" si="21"/>
        <v>5.1410250553857275E-5</v>
      </c>
      <c r="N300" s="16">
        <f t="shared" si="22"/>
        <v>51.410250553857274</v>
      </c>
    </row>
    <row r="301" spans="8:14" x14ac:dyDescent="0.3">
      <c r="H301" s="8">
        <v>596</v>
      </c>
      <c r="I301" s="16">
        <f>(E5/2)*(1-COS(RADIANS(H301))) + E8 - SQRT(E8^2 - (E5/2)^2*SIN(RADIANS(H301))^2)</f>
        <v>6.8898965103837861E-2</v>
      </c>
      <c r="J301" s="16">
        <f t="shared" si="23"/>
        <v>-5.0288739470096683E-4</v>
      </c>
      <c r="K301" s="16">
        <f t="shared" si="24"/>
        <v>-8.3909684268374668E-6</v>
      </c>
      <c r="L301" s="16">
        <f t="shared" si="20"/>
        <v>-1.2069297472823206E-2</v>
      </c>
      <c r="M301">
        <f t="shared" si="21"/>
        <v>5.1404303579996005E-5</v>
      </c>
      <c r="N301" s="16">
        <f t="shared" si="22"/>
        <v>51.404303579996004</v>
      </c>
    </row>
    <row r="302" spans="8:14" x14ac:dyDescent="0.3">
      <c r="H302" s="8">
        <v>598</v>
      </c>
      <c r="I302" s="16">
        <f>(E5/2)*(1-COS(RADIANS(H302))) + E8 - SQRT(E8^2 - (E5/2)^2*SIN(RADIANS(H302))^2)</f>
        <v>6.787640129374195E-2</v>
      </c>
      <c r="J302" s="16">
        <f t="shared" si="23"/>
        <v>-5.1954780782881987E-4</v>
      </c>
      <c r="K302" s="16">
        <f t="shared" si="24"/>
        <v>-8.262151313255528E-6</v>
      </c>
      <c r="L302" s="16">
        <f t="shared" si="20"/>
        <v>-1.2469147387891679E-2</v>
      </c>
      <c r="M302">
        <f t="shared" si="21"/>
        <v>5.1398154694498833E-5</v>
      </c>
      <c r="N302" s="16">
        <f t="shared" si="22"/>
        <v>51.398154694498835</v>
      </c>
    </row>
    <row r="303" spans="8:14" x14ac:dyDescent="0.3">
      <c r="H303" s="8">
        <v>600</v>
      </c>
      <c r="I303" s="16">
        <f>(E5/2)*(1-COS(RADIANS(H303))) + E8 - SQRT(E8^2 - (E5/2)^2*SIN(RADIANS(H303))^2)</f>
        <v>6.6820773872522582E-2</v>
      </c>
      <c r="J303" s="16">
        <f t="shared" si="23"/>
        <v>-5.3593599995398894E-4</v>
      </c>
      <c r="K303" s="16">
        <f t="shared" si="24"/>
        <v>-8.1183350050615527E-6</v>
      </c>
      <c r="L303" s="16">
        <f t="shared" si="20"/>
        <v>-1.2862463998895735E-2</v>
      </c>
      <c r="M303">
        <f t="shared" si="21"/>
        <v>5.139180699074024E-5</v>
      </c>
      <c r="N303" s="16">
        <f t="shared" si="22"/>
        <v>51.391806990740243</v>
      </c>
    </row>
    <row r="304" spans="8:14" x14ac:dyDescent="0.3">
      <c r="H304" s="8">
        <v>602</v>
      </c>
      <c r="I304" s="16">
        <f>(E5/2)*(1-COS(RADIANS(H304))) + E8 - SQRT(E8^2 - (E5/2)^2*SIN(RADIANS(H304))^2)</f>
        <v>6.5732657293925995E-2</v>
      </c>
      <c r="J304" s="16">
        <f t="shared" si="23"/>
        <v>-5.5202114784906609E-4</v>
      </c>
      <c r="K304" s="16">
        <f t="shared" si="24"/>
        <v>-7.958710025504287E-6</v>
      </c>
      <c r="L304" s="16">
        <f t="shared" si="20"/>
        <v>-1.3248507548377586E-2</v>
      </c>
      <c r="M304">
        <f t="shared" si="21"/>
        <v>5.1385263923028177E-5</v>
      </c>
      <c r="N304" s="16">
        <f t="shared" si="22"/>
        <v>51.385263923028177</v>
      </c>
    </row>
    <row r="305" spans="8:14" x14ac:dyDescent="0.3">
      <c r="H305" s="8">
        <v>604</v>
      </c>
      <c r="I305" s="16">
        <f>(E5/2)*(1-COS(RADIANS(H305))) + E8 - SQRT(E8^2 - (E5/2)^2*SIN(RADIANS(H305))^2)</f>
        <v>6.4612689281126318E-2</v>
      </c>
      <c r="J305" s="16">
        <f t="shared" si="23"/>
        <v>-5.6777084005600609E-4</v>
      </c>
      <c r="K305" s="16">
        <f t="shared" si="24"/>
        <v>-7.7825016956151877E-6</v>
      </c>
      <c r="L305" s="16">
        <f t="shared" si="20"/>
        <v>-1.3626500161344146E-2</v>
      </c>
      <c r="M305">
        <f t="shared" si="21"/>
        <v>5.1378529326122622E-5</v>
      </c>
      <c r="N305" s="16">
        <f t="shared" si="22"/>
        <v>51.378529326122624</v>
      </c>
    </row>
    <row r="306" spans="8:14" x14ac:dyDescent="0.3">
      <c r="H306" s="8">
        <v>606</v>
      </c>
      <c r="I306" s="16">
        <f>(E5/2)*(1-COS(RADIANS(H306))) + E8 - SQRT(E8^2 - (E5/2)^2*SIN(RADIANS(H306))^2)</f>
        <v>6.346157393370197E-2</v>
      </c>
      <c r="J306" s="16">
        <f t="shared" si="23"/>
        <v>-5.8315115463152684E-4</v>
      </c>
      <c r="K306" s="16">
        <f t="shared" si="24"/>
        <v>-7.5889783712271286E-6</v>
      </c>
      <c r="L306" s="16">
        <f t="shared" si="20"/>
        <v>-1.3995627711156644E-2</v>
      </c>
      <c r="M306">
        <f t="shared" si="21"/>
        <v>5.1371607433918472E-5</v>
      </c>
      <c r="N306" s="16">
        <f t="shared" si="22"/>
        <v>51.37160743391847</v>
      </c>
    </row>
    <row r="307" spans="8:14" x14ac:dyDescent="0.3">
      <c r="H307" s="8">
        <v>608</v>
      </c>
      <c r="I307" s="16">
        <f>(E5/2)*(1-COS(RADIANS(H307))) + E8 - SQRT(E8^2 - (E5/2)^2*SIN(RADIANS(H307))^2)</f>
        <v>6.228008466260021E-2</v>
      </c>
      <c r="J307" s="16">
        <f t="shared" si="23"/>
        <v>-5.981267535409146E-4</v>
      </c>
      <c r="K307" s="16">
        <f t="shared" si="24"/>
        <v>-7.3774598047735007E-6</v>
      </c>
      <c r="L307" s="16">
        <f t="shared" si="20"/>
        <v>-1.435504208498195E-2</v>
      </c>
      <c r="M307">
        <f t="shared" si="21"/>
        <v>5.1364502897094056E-5</v>
      </c>
      <c r="N307" s="16">
        <f t="shared" si="22"/>
        <v>51.364502897094056</v>
      </c>
    </row>
    <row r="308" spans="8:14" x14ac:dyDescent="0.3">
      <c r="H308" s="8">
        <v>610</v>
      </c>
      <c r="I308" s="16">
        <f>(E5/2)*(1-COS(RADIANS(H308))) + E8 - SQRT(E8^2 - (E5/2)^2*SIN(RADIANS(H308))^2)</f>
        <v>6.1069066919538312E-2</v>
      </c>
      <c r="J308" s="16">
        <f t="shared" si="23"/>
        <v>-6.1266099385062084E-4</v>
      </c>
      <c r="K308" s="16">
        <f t="shared" si="24"/>
        <v>-7.1473255276455205E-6</v>
      </c>
      <c r="L308" s="16">
        <f t="shared" si="20"/>
        <v>-1.4703863852414898E-2</v>
      </c>
      <c r="M308">
        <f t="shared" si="21"/>
        <v>5.1357220799523606E-5</v>
      </c>
      <c r="N308" s="16">
        <f t="shared" si="22"/>
        <v>51.357220799523603</v>
      </c>
    </row>
    <row r="309" spans="8:14" x14ac:dyDescent="0.3">
      <c r="H309" s="8">
        <v>612</v>
      </c>
      <c r="I309" s="16">
        <f>(E5/2)*(1-COS(RADIANS(H309))) + E8 - SQRT(E8^2 - (E5/2)^2*SIN(RADIANS(H309))^2)</f>
        <v>5.9829440687197727E-2</v>
      </c>
      <c r="J309" s="16">
        <f t="shared" si="23"/>
        <v>-6.2671605565149668E-4</v>
      </c>
      <c r="K309" s="16">
        <f t="shared" si="24"/>
        <v>-6.8980231400801034E-6</v>
      </c>
      <c r="L309" s="16">
        <f t="shared" si="20"/>
        <v>-1.5041185335635919E-2</v>
      </c>
      <c r="M309">
        <f t="shared" si="21"/>
        <v>5.1349766673251298E-5</v>
      </c>
      <c r="N309" s="16">
        <f t="shared" si="22"/>
        <v>51.349766673251295</v>
      </c>
    </row>
    <row r="310" spans="8:14" x14ac:dyDescent="0.3">
      <c r="H310" s="8">
        <v>614</v>
      </c>
      <c r="I310" s="16">
        <f>(E5/2)*(1-COS(RADIANS(H310))) + E8 - SQRT(E8^2 - (E5/2)^2*SIN(RADIANS(H310))^2)</f>
        <v>5.8562202696932325E-2</v>
      </c>
      <c r="J310" s="16">
        <f t="shared" si="23"/>
        <v>-6.4025308641094125E-4</v>
      </c>
      <c r="K310" s="16">
        <f t="shared" si="24"/>
        <v>-6.6290763890593241E-6</v>
      </c>
      <c r="L310" s="16">
        <f t="shared" si="20"/>
        <v>-1.5366074073862588E-2</v>
      </c>
      <c r="M310">
        <f t="shared" si="21"/>
        <v>5.134214651182677E-5</v>
      </c>
      <c r="N310" s="16">
        <f t="shared" si="22"/>
        <v>51.342146511826769</v>
      </c>
    </row>
    <row r="311" spans="8:14" x14ac:dyDescent="0.3">
      <c r="H311" s="8">
        <v>616</v>
      </c>
      <c r="I311" s="16">
        <f>(E5/2)*(1-COS(RADIANS(H311))) + E8 - SQRT(E8^2 - (E5/2)^2*SIN(RADIANS(H311))^2)</f>
        <v>5.7268428341553962E-2</v>
      </c>
      <c r="J311" s="16">
        <f t="shared" si="23"/>
        <v>-6.5323236120773398E-4</v>
      </c>
      <c r="K311" s="16">
        <f t="shared" si="24"/>
        <v>-6.3400929104957815E-6</v>
      </c>
      <c r="L311" s="16">
        <f t="shared" si="20"/>
        <v>-1.5677576668985616E-2</v>
      </c>
      <c r="M311">
        <f t="shared" si="21"/>
        <v>5.1334366781807136E-5</v>
      </c>
      <c r="N311" s="16">
        <f t="shared" si="22"/>
        <v>51.334366781807134</v>
      </c>
    </row>
    <row r="312" spans="8:14" x14ac:dyDescent="0.3">
      <c r="H312" s="8">
        <v>618</v>
      </c>
      <c r="I312" s="16">
        <f>(E5/2)*(1-COS(RADIANS(H312))) + E8 - SQRT(E8^2 - (E5/2)^2*SIN(RADIANS(H312))^2)</f>
        <v>5.5949273252101389E-2</v>
      </c>
      <c r="J312" s="16">
        <f t="shared" si="23"/>
        <v>-6.6561345805292438E-4</v>
      </c>
      <c r="K312" s="16">
        <f t="shared" si="24"/>
        <v>-6.0307715104030574E-6</v>
      </c>
      <c r="L312" s="16">
        <f t="shared" si="20"/>
        <v>-1.5974722993270185E-2</v>
      </c>
      <c r="M312">
        <f t="shared" si="21"/>
        <v>5.1326434432238362E-5</v>
      </c>
      <c r="N312" s="16">
        <f t="shared" si="22"/>
        <v>51.326434432238365</v>
      </c>
    </row>
    <row r="313" spans="8:14" x14ac:dyDescent="0.3">
      <c r="H313" s="8">
        <v>620</v>
      </c>
      <c r="I313" s="16">
        <f>(E5/2)*(1-COS(RADIANS(H313))) + E8 - SQRT(E8^2 - (E5/2)^2*SIN(RADIANS(H313))^2)</f>
        <v>5.4605974509342264E-2</v>
      </c>
      <c r="J313" s="16">
        <f t="shared" si="23"/>
        <v>-6.7735544724934621E-4</v>
      </c>
      <c r="K313" s="16">
        <f t="shared" si="24"/>
        <v>-5.7009088615823239E-6</v>
      </c>
      <c r="L313" s="16">
        <f t="shared" si="20"/>
        <v>-1.6256530733984309E-2</v>
      </c>
      <c r="M313">
        <f t="shared" si="21"/>
        <v>5.1318356901940333E-5</v>
      </c>
      <c r="N313" s="16">
        <f t="shared" si="22"/>
        <v>51.318356901940334</v>
      </c>
    </row>
    <row r="314" spans="8:14" x14ac:dyDescent="0.3">
      <c r="H314" s="8">
        <v>622</v>
      </c>
      <c r="I314" s="16">
        <f>(E5/2)*(1-COS(RADIANS(H314))) + E8 - SQRT(E8^2 - (E5/2)^2*SIN(RADIANS(H314))^2)</f>
        <v>5.3239851463104004E-2</v>
      </c>
      <c r="J314" s="16">
        <f t="shared" si="23"/>
        <v>-6.8841709349925367E-4</v>
      </c>
      <c r="K314" s="16">
        <f t="shared" si="24"/>
        <v>-5.3504054971995063E-6</v>
      </c>
      <c r="L314" s="16">
        <f t="shared" si="20"/>
        <v>-1.6522010243982092E-2</v>
      </c>
      <c r="M314">
        <f t="shared" si="21"/>
        <v>5.1310142124433609E-5</v>
      </c>
      <c r="N314" s="16">
        <f t="shared" si="22"/>
        <v>51.310142124433611</v>
      </c>
    </row>
    <row r="315" spans="8:14" x14ac:dyDescent="0.3">
      <c r="H315" s="8">
        <v>624</v>
      </c>
      <c r="I315" s="16">
        <f>(E5/2)*(1-COS(RADIANS(H315))) + E8 - SQRT(E8^2 - (E5/2)^2*SIN(RADIANS(H315))^2)</f>
        <v>5.185230613534525E-2</v>
      </c>
      <c r="J315" s="16">
        <f t="shared" si="23"/>
        <v>-6.9875706923814423E-4</v>
      </c>
      <c r="K315" s="16">
        <f t="shared" si="24"/>
        <v>-4.9792709902341664E-6</v>
      </c>
      <c r="L315" s="16">
        <f t="shared" si="20"/>
        <v>-1.6770169661715462E-2</v>
      </c>
      <c r="M315">
        <f t="shared" si="21"/>
        <v>5.1301798530363207E-5</v>
      </c>
      <c r="N315" s="16">
        <f t="shared" si="22"/>
        <v>51.301798530363207</v>
      </c>
    </row>
    <row r="316" spans="8:14" x14ac:dyDescent="0.3">
      <c r="H316" s="8">
        <v>626</v>
      </c>
      <c r="I316" s="16">
        <f>(E5/2)*(1-COS(RADIANS(H316))) + E8 - SQRT(E8^2 - (E5/2)^2*SIN(RADIANS(H316))^2)</f>
        <v>5.0444823186151427E-2</v>
      </c>
      <c r="J316" s="16">
        <f t="shared" si="23"/>
        <v>-7.0833417746019034E-4</v>
      </c>
      <c r="K316" s="16">
        <f t="shared" si="24"/>
        <v>-4.5876282191020801E-6</v>
      </c>
      <c r="L316" s="16">
        <f t="shared" si="20"/>
        <v>-1.7000020259044568E-2</v>
      </c>
      <c r="M316">
        <f t="shared" si="21"/>
        <v>5.1293335047294113E-5</v>
      </c>
      <c r="N316" s="16">
        <f t="shared" si="22"/>
        <v>51.293335047294114</v>
      </c>
    </row>
    <row r="317" spans="8:14" x14ac:dyDescent="0.3">
      <c r="H317" s="8">
        <v>628</v>
      </c>
      <c r="I317" s="16">
        <f>(E5/2)*(1-COS(RADIANS(H317))) + E8 - SQRT(E8^2 - (E5/2)^2*SIN(RADIANS(H317))^2)</f>
        <v>4.9018969425504488E-2</v>
      </c>
      <c r="J317" s="16">
        <f t="shared" si="23"/>
        <v>-7.1710758211455256E-4</v>
      </c>
      <c r="K317" s="16">
        <f t="shared" si="24"/>
        <v>-4.1757166335636142E-6</v>
      </c>
      <c r="L317" s="16">
        <f t="shared" si="20"/>
        <v>-1.7210581970749261E-2</v>
      </c>
      <c r="M317">
        <f t="shared" si="21"/>
        <v>5.128476109677546E-5</v>
      </c>
      <c r="N317" s="16">
        <f t="shared" si="22"/>
        <v>51.284761096775462</v>
      </c>
    </row>
    <row r="318" spans="8:14" x14ac:dyDescent="0.3">
      <c r="H318" s="8">
        <v>630</v>
      </c>
      <c r="I318" s="16">
        <f>(E5/2)*(1-COS(RADIANS(H318))) + E8 - SQRT(E8^2 - (E5/2)^2*SIN(RADIANS(H318))^2)</f>
        <v>4.7576392857693217E-2</v>
      </c>
      <c r="J318" s="16">
        <f t="shared" si="23"/>
        <v>-7.250370439944448E-4</v>
      </c>
      <c r="K318" s="16">
        <f t="shared" si="24"/>
        <v>-3.7438944512739603E-6</v>
      </c>
      <c r="L318" s="16">
        <f t="shared" si="20"/>
        <v>-1.7400889055866675E-2</v>
      </c>
      <c r="M318">
        <f t="shared" si="21"/>
        <v>5.1276086588594362E-5</v>
      </c>
      <c r="N318" s="16">
        <f t="shared" si="22"/>
        <v>51.27608658859436</v>
      </c>
    </row>
    <row r="319" spans="8:14" x14ac:dyDescent="0.3">
      <c r="H319" s="8">
        <v>632</v>
      </c>
      <c r="I319" s="16">
        <f>(E5/2)*(1-COS(RADIANS(H319))) + E8 - SQRT(E8^2 - (E5/2)^2*SIN(RADIANS(H319))^2)</f>
        <v>4.6118821249526709E-2</v>
      </c>
      <c r="J319" s="16">
        <f t="shared" si="23"/>
        <v>-7.320831599196484E-4</v>
      </c>
      <c r="K319" s="16">
        <f t="shared" si="24"/>
        <v>-3.2926397341079272E-6</v>
      </c>
      <c r="L319" s="16">
        <f t="shared" si="20"/>
        <v>-1.7569995838071562E-2</v>
      </c>
      <c r="M319">
        <f t="shared" si="21"/>
        <v>5.1267321912166291E-5</v>
      </c>
      <c r="N319" s="16">
        <f t="shared" si="22"/>
        <v>51.267321912166288</v>
      </c>
    </row>
    <row r="320" spans="8:14" x14ac:dyDescent="0.3">
      <c r="H320" s="8">
        <v>634</v>
      </c>
      <c r="I320" s="16">
        <f>(E5/2)*(1-COS(RADIANS(H320))) + E8 - SQRT(E8^2 - (E5/2)^2*SIN(RADIANS(H320))^2)</f>
        <v>4.4648060218014624E-2</v>
      </c>
      <c r="J320" s="16">
        <f t="shared" si="23"/>
        <v>-7.3820760293087651E-4</v>
      </c>
      <c r="K320" s="16">
        <f t="shared" si="24"/>
        <v>-2.8225503133413182E-6</v>
      </c>
      <c r="L320" s="16">
        <f t="shared" si="20"/>
        <v>-1.7716982470341036E-2</v>
      </c>
      <c r="M320">
        <f t="shared" si="21"/>
        <v>5.1258477925035921E-5</v>
      </c>
      <c r="N320" s="16">
        <f t="shared" si="22"/>
        <v>51.258477925035919</v>
      </c>
    </row>
    <row r="321" spans="8:14" x14ac:dyDescent="0.3">
      <c r="H321" s="8">
        <v>636</v>
      </c>
      <c r="I321" s="16">
        <f>(E5/2)*(1-COS(RADIANS(H321))) + E8 - SQRT(E8^2 - (E5/2)^2*SIN(RADIANS(H321))^2)</f>
        <v>4.3165990837803203E-2</v>
      </c>
      <c r="J321" s="16">
        <f t="shared" si="23"/>
        <v>-7.4337336117301367E-4</v>
      </c>
      <c r="K321" s="16">
        <f t="shared" si="24"/>
        <v>-2.3343425537072915E-6</v>
      </c>
      <c r="L321" s="16">
        <f t="shared" si="20"/>
        <v>-1.7840960668152325E-2</v>
      </c>
      <c r="M321">
        <f t="shared" si="21"/>
        <v>5.1249565938490139E-5</v>
      </c>
      <c r="N321" s="16">
        <f t="shared" si="22"/>
        <v>51.249565938490143</v>
      </c>
    </row>
    <row r="322" spans="8:14" x14ac:dyDescent="0.3">
      <c r="H322" s="8">
        <v>638</v>
      </c>
      <c r="I322" s="16">
        <f>(E5/2)*(1-COS(RADIANS(H322))) + E8 - SQRT(E8^2 - (E5/2)^2*SIN(RADIANS(H322))^2)</f>
        <v>4.1674566773322569E-2</v>
      </c>
      <c r="J322" s="16">
        <f t="shared" si="23"/>
        <v>-7.4754497314570567E-4</v>
      </c>
      <c r="K322" s="16">
        <f t="shared" si="24"/>
        <v>-1.828848967804636E-6</v>
      </c>
      <c r="L322" s="16">
        <f t="shared" si="20"/>
        <v>-1.7941079355496936E-2</v>
      </c>
      <c r="M322">
        <f t="shared" si="21"/>
        <v>5.1240597700313041E-5</v>
      </c>
      <c r="N322" s="16">
        <f t="shared" si="22"/>
        <v>51.240597700313039</v>
      </c>
    </row>
    <row r="323" spans="8:14" x14ac:dyDescent="0.3">
      <c r="H323" s="8">
        <v>640</v>
      </c>
      <c r="I323" s="16">
        <f>(E5/2)*(1-COS(RADIANS(H323))) + E8 - SQRT(E8^2 - (E5/2)^2*SIN(RADIANS(H323))^2)</f>
        <v>4.017581094522038E-2</v>
      </c>
      <c r="J323" s="16">
        <f t="shared" si="23"/>
        <v>-7.5068875704423221E-4</v>
      </c>
      <c r="K323" s="16">
        <f t="shared" si="24"/>
        <v>-1.3070147134985194E-6</v>
      </c>
      <c r="L323" s="16">
        <f t="shared" ref="L323:L363" si="25">J323/1000*6*$C$11</f>
        <v>-1.8016530169061573E-2</v>
      </c>
      <c r="M323">
        <f t="shared" ref="M323:M363" si="26">$E$6 + (PI()/4)*$E$4^2*(I323/1000)</f>
        <v>5.1231585374740567E-5</v>
      </c>
      <c r="N323" s="16">
        <f t="shared" ref="N323:N363" si="27">M323*1000000</f>
        <v>51.231585374740568</v>
      </c>
    </row>
    <row r="324" spans="8:14" x14ac:dyDescent="0.3">
      <c r="H324" s="8">
        <v>642</v>
      </c>
      <c r="I324" s="16">
        <f>(E5/2)*(1-COS(RADIANS(H324))) + E8 - SQRT(E8^2 - (E5/2)^2*SIN(RADIANS(H324))^2)</f>
        <v>3.867181174514564E-2</v>
      </c>
      <c r="J324" s="16">
        <f t="shared" ref="J324:J362" si="28">(I325-I323)/(H325-H323)</f>
        <v>-7.5277303199969975E-4</v>
      </c>
      <c r="K324" s="16">
        <f t="shared" ref="K324:K362" si="29">(J325-J323)/(H325-H323)</f>
        <v>-7.6989302681511329E-7</v>
      </c>
      <c r="L324" s="16">
        <f t="shared" si="25"/>
        <v>-1.8066552767992794E-2</v>
      </c>
      <c r="M324">
        <f t="shared" si="26"/>
        <v>5.1222541519699157E-5</v>
      </c>
      <c r="N324" s="16">
        <f t="shared" si="27"/>
        <v>51.222541519699156</v>
      </c>
    </row>
    <row r="325" spans="8:14" x14ac:dyDescent="0.3">
      <c r="H325" s="8">
        <v>644</v>
      </c>
      <c r="I325" s="16">
        <f>(E5/2)*(1-COS(RADIANS(H325))) + E8 - SQRT(E8^2 - (E5/2)^2*SIN(RADIANS(H325))^2)</f>
        <v>3.7164718817221581E-2</v>
      </c>
      <c r="J325" s="16">
        <f t="shared" si="28"/>
        <v>-7.5376832915149267E-4</v>
      </c>
      <c r="K325" s="16">
        <f t="shared" si="29"/>
        <v>-2.1863966144855529E-7</v>
      </c>
      <c r="L325" s="16">
        <f t="shared" si="25"/>
        <v>-1.8090439899635824E-2</v>
      </c>
      <c r="M325">
        <f t="shared" si="26"/>
        <v>5.1213479061438941E-5</v>
      </c>
      <c r="N325" s="16">
        <f t="shared" si="27"/>
        <v>51.213479061438939</v>
      </c>
    </row>
    <row r="326" spans="8:14" x14ac:dyDescent="0.3">
      <c r="H326" s="8">
        <v>646</v>
      </c>
      <c r="I326" s="16">
        <f>(E5/2)*(1-COS(RADIANS(H326))) + E8 - SQRT(E8^2 - (E5/2)^2*SIN(RADIANS(H326))^2)</f>
        <v>3.5656738428539669E-2</v>
      </c>
      <c r="J326" s="16">
        <f t="shared" si="28"/>
        <v>-7.5364759064549397E-4</v>
      </c>
      <c r="K326" s="16">
        <f t="shared" si="29"/>
        <v>3.4549357759774968E-7</v>
      </c>
      <c r="L326" s="16">
        <f t="shared" si="25"/>
        <v>-1.8087542175491855E-2</v>
      </c>
      <c r="M326">
        <f t="shared" si="26"/>
        <v>5.1204411266695537E-5</v>
      </c>
      <c r="N326" s="16">
        <f t="shared" si="27"/>
        <v>51.204411266695537</v>
      </c>
    </row>
    <row r="327" spans="8:14" x14ac:dyDescent="0.3">
      <c r="H327" s="8">
        <v>648</v>
      </c>
      <c r="I327" s="16">
        <f>(E5/2)*(1-COS(RADIANS(H327))) + E8 - SQRT(E8^2 - (E5/2)^2*SIN(RADIANS(H327))^2)</f>
        <v>3.4150128454639606E-2</v>
      </c>
      <c r="J327" s="16">
        <f t="shared" si="28"/>
        <v>-7.5238635484110167E-4</v>
      </c>
      <c r="K327" s="16">
        <f t="shared" si="29"/>
        <v>9.2116610501784268E-7</v>
      </c>
      <c r="L327" s="16">
        <f t="shared" si="25"/>
        <v>-1.805727251618644E-2</v>
      </c>
      <c r="M327">
        <f t="shared" si="26"/>
        <v>5.119535171253672E-5</v>
      </c>
      <c r="N327" s="16">
        <f t="shared" si="27"/>
        <v>51.19535171253672</v>
      </c>
    </row>
    <row r="328" spans="8:14" x14ac:dyDescent="0.3">
      <c r="H328" s="8">
        <v>650</v>
      </c>
      <c r="I328" s="16">
        <f>(E5/2)*(1-COS(RADIANS(H328))) + E8 - SQRT(E8^2 - (E5/2)^2*SIN(RADIANS(H328))^2)</f>
        <v>3.2647193009175263E-2</v>
      </c>
      <c r="J328" s="16">
        <f t="shared" si="28"/>
        <v>-7.499629262254226E-4</v>
      </c>
      <c r="K328" s="16">
        <f t="shared" si="29"/>
        <v>1.5069565182553035E-6</v>
      </c>
      <c r="L328" s="16">
        <f t="shared" si="25"/>
        <v>-1.7999110229410142E-2</v>
      </c>
      <c r="M328">
        <f t="shared" si="26"/>
        <v>5.1186314254069525E-5</v>
      </c>
      <c r="N328" s="16">
        <f t="shared" si="27"/>
        <v>51.186314254069522</v>
      </c>
    </row>
    <row r="329" spans="8:14" x14ac:dyDescent="0.3">
      <c r="H329" s="8">
        <v>652</v>
      </c>
      <c r="I329" s="16">
        <f>(E5/2)*(1-COS(RADIANS(H329))) + E8 - SQRT(E8^2 - (E5/2)^2*SIN(RADIANS(H329))^2)</f>
        <v>3.1150276749737915E-2</v>
      </c>
      <c r="J329" s="16">
        <f t="shared" si="28"/>
        <v>-7.4635852876808045E-4</v>
      </c>
      <c r="K329" s="16">
        <f t="shared" si="29"/>
        <v>2.101371132358365E-6</v>
      </c>
      <c r="L329" s="16">
        <f t="shared" si="25"/>
        <v>-1.7912604690433931E-2</v>
      </c>
      <c r="M329">
        <f t="shared" si="26"/>
        <v>5.1177312990199969E-5</v>
      </c>
      <c r="N329" s="16">
        <f t="shared" si="27"/>
        <v>51.177312990199965</v>
      </c>
    </row>
    <row r="330" spans="8:14" x14ac:dyDescent="0.3">
      <c r="H330" s="8">
        <v>654</v>
      </c>
      <c r="I330" s="16">
        <f>(E5/2)*(1-COS(RADIANS(H330))) + E8 - SQRT(E8^2 - (E5/2)^2*SIN(RADIANS(H330))^2)</f>
        <v>2.9661758894102941E-2</v>
      </c>
      <c r="J330" s="16">
        <f t="shared" si="28"/>
        <v>-7.4155744169598914E-4</v>
      </c>
      <c r="K330" s="16">
        <f t="shared" si="29"/>
        <v>2.7028529617414282E-6</v>
      </c>
      <c r="L330" s="16">
        <f t="shared" si="25"/>
        <v>-1.7797378600703739E-2</v>
      </c>
      <c r="M330">
        <f t="shared" si="26"/>
        <v>5.1168362227651528E-5</v>
      </c>
      <c r="N330" s="16">
        <f t="shared" si="27"/>
        <v>51.168362227651528</v>
      </c>
    </row>
    <row r="331" spans="8:14" x14ac:dyDescent="0.3">
      <c r="H331" s="8">
        <v>656</v>
      </c>
      <c r="I331" s="16">
        <f>(E5/2)*(1-COS(RADIANS(H331))) + E8 - SQRT(E8^2 - (E5/2)^2*SIN(RADIANS(H331))^2)</f>
        <v>2.8184046982953959E-2</v>
      </c>
      <c r="J331" s="16">
        <f t="shared" si="28"/>
        <v>-7.3554711692111474E-4</v>
      </c>
      <c r="K331" s="16">
        <f t="shared" si="29"/>
        <v>3.3097910220394877E-6</v>
      </c>
      <c r="L331" s="16">
        <f t="shared" si="25"/>
        <v>-1.7653130806106757E-2</v>
      </c>
      <c r="M331">
        <f t="shared" si="26"/>
        <v>5.1159476443459137E-5</v>
      </c>
      <c r="N331" s="16">
        <f t="shared" si="27"/>
        <v>51.159476443459134</v>
      </c>
    </row>
    <row r="332" spans="8:14" x14ac:dyDescent="0.3">
      <c r="H332" s="8">
        <v>658</v>
      </c>
      <c r="I332" s="16">
        <f>(E5/2)*(1-COS(RADIANS(H332))) + E8 - SQRT(E8^2 - (E5/2)^2*SIN(RADIANS(H332))^2)</f>
        <v>2.6719570426418482E-2</v>
      </c>
      <c r="J332" s="16">
        <f t="shared" si="28"/>
        <v>-7.2831827760783119E-4</v>
      </c>
      <c r="K332" s="16">
        <f t="shared" si="29"/>
        <v>3.9205298267876165E-6</v>
      </c>
      <c r="L332" s="16">
        <f t="shared" si="25"/>
        <v>-1.7479638662587949E-2</v>
      </c>
      <c r="M332">
        <f t="shared" si="26"/>
        <v>5.1150670246163166E-5</v>
      </c>
      <c r="N332" s="16">
        <f t="shared" si="27"/>
        <v>51.150670246163166</v>
      </c>
    </row>
    <row r="333" spans="8:14" x14ac:dyDescent="0.3">
      <c r="H333" s="8">
        <v>660</v>
      </c>
      <c r="I333" s="16">
        <f>(E5/2)*(1-COS(RADIANS(H333))) + E8 - SQRT(E8^2 - (E5/2)^2*SIN(RADIANS(H333))^2)</f>
        <v>2.5270773872522634E-2</v>
      </c>
      <c r="J333" s="16">
        <f t="shared" si="28"/>
        <v>-7.1986499761396427E-4</v>
      </c>
      <c r="K333" s="16">
        <f t="shared" si="29"/>
        <v>4.5333789579667105E-6</v>
      </c>
      <c r="L333" s="16">
        <f t="shared" si="25"/>
        <v>-1.7276759942735143E-2</v>
      </c>
      <c r="M333">
        <f t="shared" si="26"/>
        <v>5.114195833593258E-5</v>
      </c>
      <c r="N333" s="16">
        <f t="shared" si="27"/>
        <v>51.141958335932578</v>
      </c>
    </row>
    <row r="334" spans="8:14" x14ac:dyDescent="0.3">
      <c r="H334" s="8">
        <v>662</v>
      </c>
      <c r="I334" s="16">
        <f>(E5/2)*(1-COS(RADIANS(H334))) + E8 - SQRT(E8^2 - (E5/2)^2*SIN(RADIANS(H334))^2)</f>
        <v>2.3840110435962625E-2</v>
      </c>
      <c r="J334" s="16">
        <f t="shared" si="28"/>
        <v>-7.1018476177596435E-4</v>
      </c>
      <c r="K334" s="16">
        <f t="shared" si="29"/>
        <v>5.1466225959081319E-6</v>
      </c>
      <c r="L334" s="16">
        <f t="shared" si="25"/>
        <v>-1.7044434282623144E-2</v>
      </c>
      <c r="M334">
        <f t="shared" si="26"/>
        <v>5.1133355463848175E-5</v>
      </c>
      <c r="N334" s="16">
        <f t="shared" si="27"/>
        <v>51.133355463848176</v>
      </c>
    </row>
    <row r="335" spans="8:14" x14ac:dyDescent="0.3">
      <c r="H335" s="8">
        <v>664</v>
      </c>
      <c r="I335" s="16">
        <f>(E5/2)*(1-COS(RADIANS(H335))) + E8 - SQRT(E8^2 - (E5/2)^2*SIN(RADIANS(H335))^2)</f>
        <v>2.2430034825418776E-2</v>
      </c>
      <c r="J335" s="16">
        <f t="shared" si="28"/>
        <v>-6.9927850723033175E-4</v>
      </c>
      <c r="K335" s="16">
        <f t="shared" si="29"/>
        <v>5.7585289029160602E-6</v>
      </c>
      <c r="L335" s="16">
        <f t="shared" si="25"/>
        <v>-1.6782684173527962E-2</v>
      </c>
      <c r="M335">
        <f t="shared" si="26"/>
        <v>5.1124876390575691E-5</v>
      </c>
      <c r="N335" s="16">
        <f t="shared" si="27"/>
        <v>51.124876390575693</v>
      </c>
    </row>
    <row r="336" spans="8:14" x14ac:dyDescent="0.3">
      <c r="H336" s="8">
        <v>666</v>
      </c>
      <c r="I336" s="16">
        <f>(E5/2)*(1-COS(RADIANS(H336))) + E8 - SQRT(E8^2 - (E5/2)^2*SIN(RADIANS(H336))^2)</f>
        <v>2.1042996407041298E-2</v>
      </c>
      <c r="J336" s="16">
        <f t="shared" si="28"/>
        <v>-6.8715064616430011E-4</v>
      </c>
      <c r="K336" s="16">
        <f t="shared" si="29"/>
        <v>6.3673591654787864E-6</v>
      </c>
      <c r="L336" s="16">
        <f t="shared" si="25"/>
        <v>-1.6491615507943203E-2</v>
      </c>
      <c r="M336">
        <f t="shared" si="26"/>
        <v>5.1116535844655163E-5</v>
      </c>
      <c r="N336" s="16">
        <f t="shared" si="27"/>
        <v>51.116535844655161</v>
      </c>
    </row>
    <row r="337" spans="8:14" x14ac:dyDescent="0.3">
      <c r="H337" s="8">
        <v>668</v>
      </c>
      <c r="I337" s="16">
        <f>(E5/2)*(1-COS(RADIANS(H337))) + E8 - SQRT(E8^2 - (E5/2)^2*SIN(RADIANS(H337))^2)</f>
        <v>1.9681432240761576E-2</v>
      </c>
      <c r="J337" s="16">
        <f t="shared" si="28"/>
        <v>-6.738090705684166E-4</v>
      </c>
      <c r="K337" s="16">
        <f t="shared" si="29"/>
        <v>6.9713766114101738E-6</v>
      </c>
      <c r="L337" s="16">
        <f t="shared" si="25"/>
        <v>-1.6171417693641998E-2</v>
      </c>
      <c r="M337">
        <f t="shared" si="26"/>
        <v>5.110834848062678E-5</v>
      </c>
      <c r="N337" s="16">
        <f t="shared" si="27"/>
        <v>51.10834848062678</v>
      </c>
    </row>
    <row r="338" spans="8:14" x14ac:dyDescent="0.3">
      <c r="H338" s="8">
        <v>670</v>
      </c>
      <c r="I338" s="16">
        <f>(E5/2)*(1-COS(RADIANS(H338))) + E8 - SQRT(E8^2 - (E5/2)^2*SIN(RADIANS(H338))^2)</f>
        <v>1.8347760124767631E-2</v>
      </c>
      <c r="J338" s="16">
        <f t="shared" si="28"/>
        <v>-6.5926513971865941E-4</v>
      </c>
      <c r="K338" s="16">
        <f t="shared" si="29"/>
        <v>7.5688548309329334E-6</v>
      </c>
      <c r="L338" s="16">
        <f t="shared" si="25"/>
        <v>-1.5822363353247826E-2</v>
      </c>
      <c r="M338">
        <f t="shared" si="26"/>
        <v>5.1100328837205948E-5</v>
      </c>
      <c r="N338" s="16">
        <f t="shared" si="27"/>
        <v>51.10032883720595</v>
      </c>
    </row>
    <row r="339" spans="8:14" x14ac:dyDescent="0.3">
      <c r="H339" s="8">
        <v>672</v>
      </c>
      <c r="I339" s="16">
        <f>(E5/2)*(1-COS(RADIANS(H339))) + E8 - SQRT(E8^2 - (E5/2)^2*SIN(RADIANS(H339))^2)</f>
        <v>1.7044371681886938E-2</v>
      </c>
      <c r="J339" s="16">
        <f t="shared" si="28"/>
        <v>-6.4353365124468487E-4</v>
      </c>
      <c r="K339" s="16">
        <f t="shared" si="29"/>
        <v>8.1580857436251708E-6</v>
      </c>
      <c r="L339" s="16">
        <f t="shared" si="25"/>
        <v>-1.5444807629872437E-2</v>
      </c>
      <c r="M339">
        <f t="shared" si="26"/>
        <v>5.1092491295710262E-5</v>
      </c>
      <c r="N339" s="16">
        <f t="shared" si="27"/>
        <v>51.092491295710261</v>
      </c>
    </row>
    <row r="340" spans="8:14" x14ac:dyDescent="0.3">
      <c r="H340" s="8">
        <v>674</v>
      </c>
      <c r="I340" s="16">
        <f>(E5/2)*(1-COS(RADIANS(H340))) + E8 - SQRT(E8^2 - (E5/2)^2*SIN(RADIANS(H340))^2)</f>
        <v>1.5773625519788892E-2</v>
      </c>
      <c r="J340" s="16">
        <f t="shared" si="28"/>
        <v>-6.2663279674415873E-4</v>
      </c>
      <c r="K340" s="16">
        <f t="shared" si="29"/>
        <v>8.7373870660684139E-6</v>
      </c>
      <c r="L340" s="16">
        <f t="shared" si="25"/>
        <v>-1.5039187121859809E-2</v>
      </c>
      <c r="M340">
        <f t="shared" si="26"/>
        <v>5.1084850038930426E-5</v>
      </c>
      <c r="N340" s="16">
        <f t="shared" si="27"/>
        <v>51.084850038930426</v>
      </c>
    </row>
    <row r="341" spans="8:14" x14ac:dyDescent="0.3">
      <c r="H341" s="8">
        <v>676</v>
      </c>
      <c r="I341" s="16">
        <f>(E5/2)*(1-COS(RADIANS(H341))) + E8 - SQRT(E8^2 - (E5/2)^2*SIN(RADIANS(H341))^2)</f>
        <v>1.4537840494910304E-2</v>
      </c>
      <c r="J341" s="16">
        <f t="shared" si="28"/>
        <v>-6.0858410298041121E-4</v>
      </c>
      <c r="K341" s="16">
        <f t="shared" si="29"/>
        <v>9.3051092475860547E-6</v>
      </c>
      <c r="L341" s="16">
        <f t="shared" si="25"/>
        <v>-1.4606018471529871E-2</v>
      </c>
      <c r="M341">
        <f t="shared" si="26"/>
        <v>5.1077419010624834E-5</v>
      </c>
      <c r="N341" s="16">
        <f t="shared" si="27"/>
        <v>51.077419010624837</v>
      </c>
    </row>
    <row r="342" spans="8:14" x14ac:dyDescent="0.3">
      <c r="H342" s="8">
        <v>678</v>
      </c>
      <c r="I342" s="16">
        <f>(E5/2)*(1-COS(RADIANS(H342))) + E8 - SQRT(E8^2 - (E5/2)^2*SIN(RADIANS(H342))^2)</f>
        <v>1.3339289107867247E-2</v>
      </c>
      <c r="J342" s="16">
        <f t="shared" si="28"/>
        <v>-5.8941235975381451E-4</v>
      </c>
      <c r="K342" s="16">
        <f t="shared" si="29"/>
        <v>9.8596418535330799E-6</v>
      </c>
      <c r="L342" s="16">
        <f t="shared" si="25"/>
        <v>-1.4145896634091548E-2</v>
      </c>
      <c r="M342">
        <f t="shared" si="26"/>
        <v>5.1070211875804848E-5</v>
      </c>
      <c r="N342" s="16">
        <f t="shared" si="27"/>
        <v>51.070211875804851</v>
      </c>
    </row>
    <row r="343" spans="8:14" x14ac:dyDescent="0.3">
      <c r="H343" s="8">
        <v>680</v>
      </c>
      <c r="I343" s="16">
        <f>(E5/2)*(1-COS(RADIANS(H343))) + E8 - SQRT(E8^2 - (E5/2)^2*SIN(RADIANS(H343))^2)</f>
        <v>1.2180191055895045E-2</v>
      </c>
      <c r="J343" s="16">
        <f t="shared" si="28"/>
        <v>-5.6914553556627889E-4</v>
      </c>
      <c r="K343" s="16">
        <f t="shared" si="29"/>
        <v>1.0399419386748765E-5</v>
      </c>
      <c r="L343" s="16">
        <f t="shared" si="25"/>
        <v>-1.3659492853590693E-2</v>
      </c>
      <c r="M343">
        <f t="shared" si="26"/>
        <v>5.1063241981964281E-5</v>
      </c>
      <c r="N343" s="16">
        <f t="shared" si="27"/>
        <v>51.063241981964282</v>
      </c>
    </row>
    <row r="344" spans="8:14" x14ac:dyDescent="0.3">
      <c r="H344" s="8">
        <v>682</v>
      </c>
      <c r="I344" s="16">
        <f>(E5/2)*(1-COS(RADIANS(H344))) + E8 - SQRT(E8^2 - (E5/2)^2*SIN(RADIANS(H344))^2)</f>
        <v>1.1062706965602132E-2</v>
      </c>
      <c r="J344" s="16">
        <f t="shared" si="28"/>
        <v>-5.4781468220681945E-4</v>
      </c>
      <c r="K344" s="16">
        <f t="shared" si="29"/>
        <v>1.0922926547850612E-5</v>
      </c>
      <c r="L344" s="16">
        <f t="shared" si="25"/>
        <v>-1.3147552372963668E-2</v>
      </c>
      <c r="M344">
        <f t="shared" si="26"/>
        <v>5.1056522321393196E-5</v>
      </c>
      <c r="N344" s="16">
        <f t="shared" si="27"/>
        <v>51.056522321393196</v>
      </c>
    </row>
    <row r="345" spans="8:14" x14ac:dyDescent="0.3">
      <c r="H345" s="8">
        <v>684</v>
      </c>
      <c r="I345" s="16">
        <f>(E5/2)*(1-COS(RADIANS(H345))) + E8 - SQRT(E8^2 - (E5/2)^2*SIN(RADIANS(H345))^2)</f>
        <v>9.9889323270677677E-3</v>
      </c>
      <c r="J345" s="16">
        <f t="shared" si="28"/>
        <v>-5.2545382937487645E-4</v>
      </c>
      <c r="K345" s="16">
        <f t="shared" si="29"/>
        <v>1.1428702944085711E-5</v>
      </c>
      <c r="L345" s="16">
        <f t="shared" si="25"/>
        <v>-1.2610891904997035E-2</v>
      </c>
      <c r="M345">
        <f t="shared" si="26"/>
        <v>5.1050065494702354E-5</v>
      </c>
      <c r="N345" s="16">
        <f t="shared" si="27"/>
        <v>51.050065494702352</v>
      </c>
    </row>
    <row r="346" spans="8:14" x14ac:dyDescent="0.3">
      <c r="H346" s="8">
        <v>686</v>
      </c>
      <c r="I346" s="16">
        <f>(E5/2)*(1-COS(RADIANS(H346))) + E8 - SQRT(E8^2 - (E5/2)^2*SIN(RADIANS(H346))^2)</f>
        <v>8.9608916481026257E-3</v>
      </c>
      <c r="J346" s="16">
        <f t="shared" si="28"/>
        <v>-5.020998704304766E-4</v>
      </c>
      <c r="K346" s="16">
        <f t="shared" si="29"/>
        <v>1.1915347264105855E-5</v>
      </c>
      <c r="L346" s="16">
        <f t="shared" si="25"/>
        <v>-1.205039689033144E-2</v>
      </c>
      <c r="M346">
        <f t="shared" si="26"/>
        <v>5.1043883675671624E-5</v>
      </c>
      <c r="N346" s="16">
        <f t="shared" si="27"/>
        <v>51.043883675671623</v>
      </c>
    </row>
    <row r="347" spans="8:14" x14ac:dyDescent="0.3">
      <c r="H347" s="8">
        <v>688</v>
      </c>
      <c r="I347" s="16">
        <f>(E5/2)*(1-COS(RADIANS(H347))) + E8 - SQRT(E8^2 - (E5/2)^2*SIN(RADIANS(H347))^2)</f>
        <v>7.9805328453458613E-3</v>
      </c>
      <c r="J347" s="16">
        <f t="shared" si="28"/>
        <v>-4.7779244031845303E-4</v>
      </c>
      <c r="K347" s="16">
        <f t="shared" si="29"/>
        <v>1.2381520942473731E-5</v>
      </c>
      <c r="L347" s="16">
        <f t="shared" si="25"/>
        <v>-1.1467018567642873E-2</v>
      </c>
      <c r="M347">
        <f t="shared" si="26"/>
        <v>5.1037988577522461E-5</v>
      </c>
      <c r="N347" s="16">
        <f t="shared" si="27"/>
        <v>51.037988577522462</v>
      </c>
    </row>
    <row r="348" spans="8:14" x14ac:dyDescent="0.3">
      <c r="H348" s="8">
        <v>690</v>
      </c>
      <c r="I348" s="16">
        <f>(E5/2)*(1-COS(RADIANS(H348))) + E8 - SQRT(E8^2 - (E5/2)^2*SIN(RADIANS(H348))^2)</f>
        <v>7.0497218868288136E-3</v>
      </c>
      <c r="J348" s="16">
        <f t="shared" si="28"/>
        <v>-4.5257378666058168E-4</v>
      </c>
      <c r="K348" s="16">
        <f t="shared" si="29"/>
        <v>1.2825951342972444E-5</v>
      </c>
      <c r="L348" s="16">
        <f t="shared" si="25"/>
        <v>-1.086177087985396E-2</v>
      </c>
      <c r="M348">
        <f t="shared" si="26"/>
        <v>5.1032391420702588E-5</v>
      </c>
      <c r="N348" s="16">
        <f t="shared" si="27"/>
        <v>51.032391420702588</v>
      </c>
    </row>
    <row r="349" spans="8:14" x14ac:dyDescent="0.3">
      <c r="H349" s="8">
        <v>692</v>
      </c>
      <c r="I349" s="16">
        <f>(E5/2)*(1-COS(RADIANS(H349))) + E8 - SQRT(E8^2 - (E5/2)^2*SIN(RADIANS(H349))^2)</f>
        <v>6.1702376987035346E-3</v>
      </c>
      <c r="J349" s="16">
        <f t="shared" si="28"/>
        <v>-4.2648863494656325E-4</v>
      </c>
      <c r="K349" s="16">
        <f t="shared" si="29"/>
        <v>1.3247434493818613E-5</v>
      </c>
      <c r="L349" s="16">
        <f t="shared" si="25"/>
        <v>-1.0235727238717518E-2</v>
      </c>
      <c r="M349">
        <f t="shared" si="26"/>
        <v>5.1027102902259079E-5</v>
      </c>
      <c r="N349" s="16">
        <f t="shared" si="27"/>
        <v>51.027102902259081</v>
      </c>
    </row>
    <row r="350" spans="8:14" x14ac:dyDescent="0.3">
      <c r="H350" s="8">
        <v>694</v>
      </c>
      <c r="I350" s="16">
        <f>(E5/2)*(1-COS(RADIANS(H350))) + E8 - SQRT(E8^2 - (E5/2)^2*SIN(RADIANS(H350))^2)</f>
        <v>5.3437673470425606E-3</v>
      </c>
      <c r="J350" s="16">
        <f t="shared" si="28"/>
        <v>-3.9958404868530722E-4</v>
      </c>
      <c r="K350" s="16">
        <f t="shared" si="29"/>
        <v>1.3644837410500474E-5</v>
      </c>
      <c r="L350" s="16">
        <f t="shared" si="25"/>
        <v>-9.5900171684473734E-3</v>
      </c>
      <c r="M350">
        <f t="shared" si="26"/>
        <v>5.1022133166865556E-5</v>
      </c>
      <c r="N350" s="16">
        <f t="shared" si="27"/>
        <v>51.022133166865558</v>
      </c>
    </row>
    <row r="351" spans="8:14" x14ac:dyDescent="0.3">
      <c r="H351" s="8">
        <v>696</v>
      </c>
      <c r="I351" s="16">
        <f>(E5/2)*(1-COS(RADIANS(H351))) + E8 - SQRT(E8^2 - (E5/2)^2*SIN(RADIANS(H351))^2)</f>
        <v>4.5719015039623057E-3</v>
      </c>
      <c r="J351" s="16">
        <f t="shared" si="28"/>
        <v>-3.7190928530456135E-4</v>
      </c>
      <c r="K351" s="16">
        <f t="shared" si="29"/>
        <v>1.4017100043959077E-5</v>
      </c>
      <c r="L351" s="16">
        <f t="shared" si="25"/>
        <v>-8.9258228473094725E-3</v>
      </c>
      <c r="M351">
        <f t="shared" si="26"/>
        <v>5.1017491779559047E-5</v>
      </c>
      <c r="N351" s="16">
        <f t="shared" si="27"/>
        <v>51.017491779559045</v>
      </c>
    </row>
    <row r="352" spans="8:14" x14ac:dyDescent="0.3">
      <c r="H352" s="8">
        <v>698</v>
      </c>
      <c r="I352" s="16">
        <f>(E5/2)*(1-COS(RADIANS(H352))) + E8 - SQRT(E8^2 - (E5/2)^2*SIN(RADIANS(H352))^2)</f>
        <v>3.8561302058243152E-3</v>
      </c>
      <c r="J352" s="16">
        <f t="shared" si="28"/>
        <v>-3.4351564850947092E-4</v>
      </c>
      <c r="K352" s="16">
        <f t="shared" si="29"/>
        <v>1.4363236892611306E-5</v>
      </c>
      <c r="L352" s="16">
        <f t="shared" si="25"/>
        <v>-8.244375564227302E-3</v>
      </c>
      <c r="M352">
        <f t="shared" si="26"/>
        <v>5.1013187700233178E-5</v>
      </c>
      <c r="N352" s="16">
        <f t="shared" si="27"/>
        <v>51.013187700233182</v>
      </c>
    </row>
    <row r="353" spans="8:14" x14ac:dyDescent="0.3">
      <c r="H353" s="8">
        <v>700</v>
      </c>
      <c r="I353" s="16">
        <f>(E5/2)*(1-COS(RADIANS(H353))) + E8 - SQRT(E8^2 - (E5/2)^2*SIN(RADIANS(H353))^2)</f>
        <v>3.197838909924422E-3</v>
      </c>
      <c r="J353" s="16">
        <f t="shared" si="28"/>
        <v>-3.1445633773411613E-4</v>
      </c>
      <c r="K353" s="16">
        <f t="shared" si="29"/>
        <v>1.4682338316559032E-5</v>
      </c>
      <c r="L353" s="16">
        <f t="shared" si="25"/>
        <v>-7.5469521056187872E-3</v>
      </c>
      <c r="M353">
        <f t="shared" si="26"/>
        <v>5.1009229259926268E-5</v>
      </c>
      <c r="N353" s="16">
        <f t="shared" si="27"/>
        <v>51.009229259926272</v>
      </c>
    </row>
    <row r="354" spans="8:14" x14ac:dyDescent="0.3">
      <c r="H354" s="8">
        <v>702</v>
      </c>
      <c r="I354" s="16">
        <f>(E5/2)*(1-COS(RADIANS(H354))) + E8 - SQRT(E8^2 - (E5/2)^2*SIN(RADIANS(H354))^2)</f>
        <v>2.5983048548878507E-3</v>
      </c>
      <c r="J354" s="16">
        <f t="shared" si="28"/>
        <v>-2.8478629524323479E-4</v>
      </c>
      <c r="K354" s="16">
        <f t="shared" si="29"/>
        <v>1.4973571591751084E-5</v>
      </c>
      <c r="L354" s="16">
        <f t="shared" si="25"/>
        <v>-6.8348710858376349E-3</v>
      </c>
      <c r="M354">
        <f t="shared" si="26"/>
        <v>5.10056241389356E-5</v>
      </c>
      <c r="N354" s="16">
        <f t="shared" si="27"/>
        <v>51.005624138935602</v>
      </c>
    </row>
    <row r="355" spans="8:14" x14ac:dyDescent="0.3">
      <c r="H355" s="8">
        <v>704</v>
      </c>
      <c r="I355" s="16">
        <f>(E5/2)*(1-COS(RADIANS(H355))) + E8 - SQRT(E8^2 - (E5/2)^2*SIN(RADIANS(H355))^2)</f>
        <v>2.0586937289514828E-3</v>
      </c>
      <c r="J355" s="16">
        <f t="shared" si="28"/>
        <v>-2.545620513671118E-4</v>
      </c>
      <c r="K355" s="16">
        <f t="shared" si="29"/>
        <v>1.5236181740331187E-5</v>
      </c>
      <c r="L355" s="16">
        <f t="shared" si="25"/>
        <v>-6.1094892328106831E-3</v>
      </c>
      <c r="M355">
        <f t="shared" si="26"/>
        <v>5.1002379346783143E-5</v>
      </c>
      <c r="N355" s="16">
        <f t="shared" si="27"/>
        <v>51.002379346783144</v>
      </c>
    </row>
    <row r="356" spans="8:14" x14ac:dyDescent="0.3">
      <c r="H356" s="8">
        <v>706</v>
      </c>
      <c r="I356" s="16">
        <f>(E5/2)*(1-COS(RADIANS(H356))) + E8 - SQRT(E8^2 - (E5/2)^2*SIN(RADIANS(H356))^2)</f>
        <v>1.5800566494194035E-3</v>
      </c>
      <c r="J356" s="16">
        <f t="shared" si="28"/>
        <v>-2.2384156828191004E-4</v>
      </c>
      <c r="K356" s="16">
        <f t="shared" si="29"/>
        <v>1.5469492171515942E-5</v>
      </c>
      <c r="L356" s="16">
        <f t="shared" si="25"/>
        <v>-5.372197638765841E-3</v>
      </c>
      <c r="M356">
        <f t="shared" si="26"/>
        <v>5.0999501204052407E-5</v>
      </c>
      <c r="N356" s="16">
        <f t="shared" si="27"/>
        <v>50.999501204052407</v>
      </c>
    </row>
    <row r="357" spans="8:14" x14ac:dyDescent="0.3">
      <c r="H357" s="8">
        <v>708</v>
      </c>
      <c r="I357" s="16">
        <f>(E5/2)*(1-COS(RADIANS(H357))) + E8 - SQRT(E8^2 - (E5/2)^2*SIN(RADIANS(H357))^2)</f>
        <v>1.1633274558238427E-3</v>
      </c>
      <c r="J357" s="16">
        <f t="shared" si="28"/>
        <v>-1.9268408268104803E-4</v>
      </c>
      <c r="K357" s="16">
        <f t="shared" si="29"/>
        <v>1.5672905165003276E-5</v>
      </c>
      <c r="L357" s="16">
        <f t="shared" si="25"/>
        <v>-4.6244179843451527E-3</v>
      </c>
      <c r="M357">
        <f t="shared" si="26"/>
        <v>5.0996995326111641E-5</v>
      </c>
      <c r="N357" s="16">
        <f t="shared" si="27"/>
        <v>50.996995326111644</v>
      </c>
    </row>
    <row r="358" spans="8:14" x14ac:dyDescent="0.3">
      <c r="H358" s="8">
        <v>710</v>
      </c>
      <c r="I358" s="16">
        <f>(E5/2)*(1-COS(RADIANS(H358))) + E8 - SQRT(E8^2 - (E5/2)^2*SIN(RADIANS(H358))^2)</f>
        <v>8.0932031869521137E-4</v>
      </c>
      <c r="J358" s="16">
        <f t="shared" si="28"/>
        <v>-1.6114994762189694E-4</v>
      </c>
      <c r="K358" s="16">
        <f t="shared" si="29"/>
        <v>1.5845902226261158E-5</v>
      </c>
      <c r="L358" s="16">
        <f t="shared" si="25"/>
        <v>-3.8675987429255265E-3</v>
      </c>
      <c r="M358">
        <f t="shared" si="26"/>
        <v>5.0994866608734894E-5</v>
      </c>
      <c r="N358" s="16">
        <f t="shared" si="27"/>
        <v>50.994866608734895</v>
      </c>
    </row>
    <row r="359" spans="8:14" x14ac:dyDescent="0.3">
      <c r="H359" s="8">
        <v>712</v>
      </c>
      <c r="I359" s="16">
        <f>(E5/2)*(1-COS(RADIANS(H359))) + E8 - SQRT(E8^2 - (E5/2)^2*SIN(RADIANS(H359))^2)</f>
        <v>5.1872766533625492E-4</v>
      </c>
      <c r="J359" s="16">
        <f t="shared" si="28"/>
        <v>-1.293004737760034E-4</v>
      </c>
      <c r="K359" s="16">
        <f t="shared" si="29"/>
        <v>1.5988044339930799E-5</v>
      </c>
      <c r="L359" s="16">
        <f t="shared" si="25"/>
        <v>-3.1032113706240816E-3</v>
      </c>
      <c r="M359">
        <f t="shared" si="26"/>
        <v>5.0993119215629262E-5</v>
      </c>
      <c r="N359" s="16">
        <f t="shared" si="27"/>
        <v>50.993119215629264</v>
      </c>
    </row>
    <row r="360" spans="8:14" x14ac:dyDescent="0.3">
      <c r="H360" s="8">
        <v>714</v>
      </c>
      <c r="I360" s="16">
        <f>(E5/2)*(1-COS(RADIANS(H360))) + E8 - SQRT(E8^2 - (E5/2)^2*SIN(RADIANS(H360))^2)</f>
        <v>2.9211842359119777E-4</v>
      </c>
      <c r="J360" s="16">
        <f t="shared" si="28"/>
        <v>-9.7197770262173744E-5</v>
      </c>
      <c r="K360" s="16">
        <f t="shared" si="29"/>
        <v>1.6098972144421367E-5</v>
      </c>
      <c r="L360" s="16">
        <f t="shared" si="25"/>
        <v>-2.3327464862921694E-3</v>
      </c>
      <c r="M360">
        <f t="shared" si="26"/>
        <v>5.0991756567874342E-5</v>
      </c>
      <c r="N360" s="16">
        <f t="shared" si="27"/>
        <v>50.99175656787434</v>
      </c>
    </row>
    <row r="361" spans="8:14" x14ac:dyDescent="0.3">
      <c r="H361" s="8">
        <v>716</v>
      </c>
      <c r="I361" s="16">
        <f>(E5/2)*(1-COS(RADIANS(H361))) + E8 - SQRT(E8^2 - (E5/2)^2*SIN(RADIANS(H361))^2)</f>
        <v>1.2993658428755994E-4</v>
      </c>
      <c r="J361" s="16">
        <f t="shared" si="28"/>
        <v>-6.4904585198317932E-5</v>
      </c>
      <c r="K361" s="16">
        <f t="shared" si="29"/>
        <v>1.617840604757094E-5</v>
      </c>
      <c r="L361" s="16">
        <f t="shared" si="25"/>
        <v>-1.5577100447596304E-3</v>
      </c>
      <c r="M361">
        <f t="shared" si="26"/>
        <v>5.0990781335277854E-5</v>
      </c>
      <c r="N361" s="16">
        <f t="shared" si="27"/>
        <v>50.990781335277852</v>
      </c>
    </row>
    <row r="362" spans="8:14" x14ac:dyDescent="0.3">
      <c r="H362" s="8">
        <v>718</v>
      </c>
      <c r="I362" s="16">
        <f>(E5/2)*(1-COS(RADIANS(H362))) + E8 - SQRT(E8^2 - (E5/2)^2*SIN(RADIANS(H362))^2)</f>
        <v>3.2500082797926044E-5</v>
      </c>
      <c r="J362" s="16">
        <f t="shared" si="28"/>
        <v>-3.2484146071889985E-5</v>
      </c>
      <c r="K362" s="16">
        <f t="shared" si="29"/>
        <v>1.2163635949838728E-5</v>
      </c>
      <c r="L362" s="16">
        <f t="shared" si="25"/>
        <v>-7.7961950572535965E-4</v>
      </c>
      <c r="M362">
        <f t="shared" si="26"/>
        <v>5.0990195429650264E-5</v>
      </c>
      <c r="N362" s="16">
        <f t="shared" si="27"/>
        <v>50.990195429650264</v>
      </c>
    </row>
    <row r="363" spans="8:14" x14ac:dyDescent="0.3">
      <c r="H363" s="8">
        <v>720</v>
      </c>
      <c r="I363" s="16">
        <f>(E5/2)*(1-COS(RADIANS(H363))) + E8 - SQRT(E8^2 - (E5/2)^2*SIN(RADIANS(H363))^2)</f>
        <v>0</v>
      </c>
      <c r="J363" s="16">
        <f>(I363-I362)/(H363-H362)</f>
        <v>-1.6250041398963022E-5</v>
      </c>
      <c r="K363" s="16">
        <f>(J363-J362)/(H363-H362)</f>
        <v>8.1170523364634817E-6</v>
      </c>
      <c r="L363" s="16">
        <f t="shared" si="25"/>
        <v>-3.9000099357511259E-4</v>
      </c>
      <c r="M363">
        <f t="shared" si="26"/>
        <v>5.0990000000000005E-5</v>
      </c>
      <c r="N363" s="16">
        <f t="shared" si="27"/>
        <v>50.99</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363"/>
  <sheetViews>
    <sheetView topLeftCell="E1" zoomScale="102" zoomScaleNormal="102" workbookViewId="0">
      <selection activeCell="N20" sqref="N20"/>
    </sheetView>
  </sheetViews>
  <sheetFormatPr defaultRowHeight="14.4" x14ac:dyDescent="0.3"/>
  <cols>
    <col min="1" max="5" width="18" customWidth="1"/>
    <col min="6" max="6" width="20.77734375" customWidth="1"/>
    <col min="7" max="7" width="21.5546875" customWidth="1"/>
    <col min="8" max="8" width="22.5546875" customWidth="1"/>
    <col min="9" max="9" width="18" customWidth="1"/>
  </cols>
  <sheetData>
    <row r="1" spans="1:9" x14ac:dyDescent="0.3">
      <c r="A1" t="s">
        <v>149</v>
      </c>
    </row>
    <row r="3" spans="1:9" x14ac:dyDescent="0.3">
      <c r="A3" t="s">
        <v>101</v>
      </c>
      <c r="B3" t="s">
        <v>102</v>
      </c>
      <c r="C3" t="s">
        <v>103</v>
      </c>
      <c r="D3" t="s">
        <v>104</v>
      </c>
      <c r="E3" t="s">
        <v>105</v>
      </c>
      <c r="F3" t="s">
        <v>106</v>
      </c>
      <c r="G3" t="s">
        <v>107</v>
      </c>
      <c r="H3" t="s">
        <v>108</v>
      </c>
      <c r="I3" t="s">
        <v>109</v>
      </c>
    </row>
    <row r="4" spans="1:9" x14ac:dyDescent="0.3">
      <c r="A4">
        <f>'flow bench data and cam data '!A7</f>
        <v>1</v>
      </c>
      <c r="B4">
        <f>'flow bench data and cam data '!E7</f>
        <v>0</v>
      </c>
      <c r="C4">
        <f>'flow bench data and cam data '!B7</f>
        <v>0.01</v>
      </c>
      <c r="D4">
        <f>(B5-B4)/(A5-A4)</f>
        <v>0</v>
      </c>
      <c r="E4">
        <f>(D5-D4)/(A5-A4)</f>
        <v>0</v>
      </c>
      <c r="F4">
        <f>(E5-E4)/(A5-A4)</f>
        <v>0</v>
      </c>
      <c r="G4">
        <f>(C5-C4)/(A5-A4)</f>
        <v>0</v>
      </c>
      <c r="H4">
        <f>(G5-G4)/(A5-A4)</f>
        <v>0</v>
      </c>
      <c r="I4">
        <f>(H5-H4)/(A5-A4)</f>
        <v>0</v>
      </c>
    </row>
    <row r="5" spans="1:9" x14ac:dyDescent="0.3">
      <c r="A5">
        <f>'flow bench data and cam data '!A8</f>
        <v>2</v>
      </c>
      <c r="B5">
        <f>'flow bench data and cam data '!E8</f>
        <v>0</v>
      </c>
      <c r="C5">
        <f>'flow bench data and cam data '!B8</f>
        <v>0.01</v>
      </c>
      <c r="D5">
        <f t="shared" ref="D5:D68" si="0">(B6-B4)/(A6-A4)</f>
        <v>0</v>
      </c>
      <c r="E5">
        <f t="shared" ref="E5:E68" si="1">(D6-D4)/(A6-A4)</f>
        <v>0</v>
      </c>
      <c r="F5">
        <f t="shared" ref="F5:F68" si="2">(E6-E4)/(A6-A4)</f>
        <v>0</v>
      </c>
      <c r="G5">
        <f t="shared" ref="G5:G68" si="3">(C6-C4)/(A6-A4)</f>
        <v>0</v>
      </c>
      <c r="H5">
        <f t="shared" ref="H5:H68" si="4">(G6-G4)/(A6-A4)</f>
        <v>0</v>
      </c>
      <c r="I5">
        <f t="shared" ref="I5:I68" si="5">(H6-H4)/(A6-A4)</f>
        <v>1.25E-3</v>
      </c>
    </row>
    <row r="6" spans="1:9" x14ac:dyDescent="0.3">
      <c r="A6">
        <f>'flow bench data and cam data '!A9</f>
        <v>3</v>
      </c>
      <c r="B6">
        <f>'flow bench data and cam data '!E9</f>
        <v>0</v>
      </c>
      <c r="C6">
        <f>'flow bench data and cam data '!B9</f>
        <v>0.01</v>
      </c>
      <c r="D6">
        <f t="shared" si="0"/>
        <v>0</v>
      </c>
      <c r="E6">
        <f t="shared" si="1"/>
        <v>0</v>
      </c>
      <c r="F6">
        <f t="shared" si="2"/>
        <v>0</v>
      </c>
      <c r="G6">
        <f t="shared" si="3"/>
        <v>0</v>
      </c>
      <c r="H6">
        <f t="shared" si="4"/>
        <v>2.5000000000000001E-3</v>
      </c>
      <c r="I6">
        <f t="shared" si="5"/>
        <v>1.25E-3</v>
      </c>
    </row>
    <row r="7" spans="1:9" x14ac:dyDescent="0.3">
      <c r="A7">
        <f>'flow bench data and cam data '!A10</f>
        <v>4</v>
      </c>
      <c r="B7">
        <f>'flow bench data and cam data '!E10</f>
        <v>0</v>
      </c>
      <c r="C7">
        <f>'flow bench data and cam data '!B10</f>
        <v>0.01</v>
      </c>
      <c r="D7">
        <f t="shared" si="0"/>
        <v>0</v>
      </c>
      <c r="E7">
        <f t="shared" si="1"/>
        <v>0</v>
      </c>
      <c r="F7">
        <f t="shared" si="2"/>
        <v>1.25E-3</v>
      </c>
      <c r="G7">
        <f t="shared" si="3"/>
        <v>5.0000000000000001E-3</v>
      </c>
      <c r="H7">
        <f t="shared" si="4"/>
        <v>2.5000000000000001E-3</v>
      </c>
      <c r="I7">
        <f t="shared" si="5"/>
        <v>-2.5000000000000001E-3</v>
      </c>
    </row>
    <row r="8" spans="1:9" x14ac:dyDescent="0.3">
      <c r="A8">
        <f>'flow bench data and cam data '!A11</f>
        <v>5</v>
      </c>
      <c r="B8">
        <f>'flow bench data and cam data '!E11</f>
        <v>0</v>
      </c>
      <c r="C8">
        <f>'flow bench data and cam data '!B11</f>
        <v>0.02</v>
      </c>
      <c r="D8">
        <f t="shared" si="0"/>
        <v>0</v>
      </c>
      <c r="E8">
        <f t="shared" si="1"/>
        <v>2.5000000000000001E-3</v>
      </c>
      <c r="F8">
        <f t="shared" si="2"/>
        <v>1.25E-3</v>
      </c>
      <c r="G8">
        <f t="shared" si="3"/>
        <v>5.0000000000000001E-3</v>
      </c>
      <c r="H8">
        <f t="shared" si="4"/>
        <v>-2.5000000000000001E-3</v>
      </c>
      <c r="I8">
        <f t="shared" si="5"/>
        <v>-2.5000000000000001E-3</v>
      </c>
    </row>
    <row r="9" spans="1:9" x14ac:dyDescent="0.3">
      <c r="A9">
        <f>'flow bench data and cam data '!A12</f>
        <v>6</v>
      </c>
      <c r="B9">
        <f>'flow bench data and cam data '!E12</f>
        <v>0</v>
      </c>
      <c r="C9">
        <f>'flow bench data and cam data '!B12</f>
        <v>0.02</v>
      </c>
      <c r="D9">
        <f t="shared" si="0"/>
        <v>5.0000000000000001E-3</v>
      </c>
      <c r="E9">
        <f t="shared" si="1"/>
        <v>2.5000000000000001E-3</v>
      </c>
      <c r="F9">
        <f t="shared" si="2"/>
        <v>-2.5000000000000001E-3</v>
      </c>
      <c r="G9">
        <f t="shared" si="3"/>
        <v>0</v>
      </c>
      <c r="H9">
        <f t="shared" si="4"/>
        <v>-2.5000000000000001E-3</v>
      </c>
      <c r="I9">
        <f t="shared" si="5"/>
        <v>1.25E-3</v>
      </c>
    </row>
    <row r="10" spans="1:9" x14ac:dyDescent="0.3">
      <c r="A10">
        <f>'flow bench data and cam data '!A13</f>
        <v>7</v>
      </c>
      <c r="B10">
        <f>'flow bench data and cam data '!E13</f>
        <v>0.01</v>
      </c>
      <c r="C10">
        <f>'flow bench data and cam data '!B13</f>
        <v>0.02</v>
      </c>
      <c r="D10">
        <f t="shared" si="0"/>
        <v>5.0000000000000001E-3</v>
      </c>
      <c r="E10">
        <f t="shared" si="1"/>
        <v>-2.5000000000000001E-3</v>
      </c>
      <c r="F10">
        <f t="shared" si="2"/>
        <v>-2.5000000000000001E-3</v>
      </c>
      <c r="G10">
        <f t="shared" si="3"/>
        <v>0</v>
      </c>
      <c r="H10">
        <f t="shared" si="4"/>
        <v>0</v>
      </c>
      <c r="I10">
        <f t="shared" si="5"/>
        <v>1.25E-3</v>
      </c>
    </row>
    <row r="11" spans="1:9" x14ac:dyDescent="0.3">
      <c r="A11">
        <f>'flow bench data and cam data '!A14</f>
        <v>8</v>
      </c>
      <c r="B11">
        <f>'flow bench data and cam data '!E14</f>
        <v>0.01</v>
      </c>
      <c r="C11">
        <f>'flow bench data and cam data '!B14</f>
        <v>0.02</v>
      </c>
      <c r="D11">
        <f t="shared" si="0"/>
        <v>0</v>
      </c>
      <c r="E11">
        <f t="shared" si="1"/>
        <v>-2.5000000000000001E-3</v>
      </c>
      <c r="F11">
        <f t="shared" si="2"/>
        <v>1.25E-3</v>
      </c>
      <c r="G11">
        <f t="shared" si="3"/>
        <v>0</v>
      </c>
      <c r="H11">
        <f t="shared" si="4"/>
        <v>0</v>
      </c>
      <c r="I11">
        <f t="shared" si="5"/>
        <v>1.2499999999999998E-3</v>
      </c>
    </row>
    <row r="12" spans="1:9" x14ac:dyDescent="0.3">
      <c r="A12">
        <f>'flow bench data and cam data '!A15</f>
        <v>9</v>
      </c>
      <c r="B12">
        <f>'flow bench data and cam data '!E15</f>
        <v>0.01</v>
      </c>
      <c r="C12">
        <f>'flow bench data and cam data '!B15</f>
        <v>0.02</v>
      </c>
      <c r="D12">
        <f t="shared" si="0"/>
        <v>0</v>
      </c>
      <c r="E12">
        <f t="shared" si="1"/>
        <v>0</v>
      </c>
      <c r="F12">
        <f t="shared" si="2"/>
        <v>1.25E-3</v>
      </c>
      <c r="G12">
        <f t="shared" si="3"/>
        <v>0</v>
      </c>
      <c r="H12">
        <f t="shared" si="4"/>
        <v>2.4999999999999996E-3</v>
      </c>
      <c r="I12">
        <f t="shared" si="5"/>
        <v>1.2499999999999998E-3</v>
      </c>
    </row>
    <row r="13" spans="1:9" x14ac:dyDescent="0.3">
      <c r="A13">
        <f>'flow bench data and cam data '!A16</f>
        <v>10</v>
      </c>
      <c r="B13">
        <f>'flow bench data and cam data '!E16</f>
        <v>0.01</v>
      </c>
      <c r="C13">
        <f>'flow bench data and cam data '!B16</f>
        <v>0.02</v>
      </c>
      <c r="D13">
        <f t="shared" si="0"/>
        <v>0</v>
      </c>
      <c r="E13">
        <f t="shared" si="1"/>
        <v>0</v>
      </c>
      <c r="F13">
        <f t="shared" si="2"/>
        <v>0</v>
      </c>
      <c r="G13">
        <f t="shared" si="3"/>
        <v>4.9999999999999992E-3</v>
      </c>
      <c r="H13">
        <f t="shared" si="4"/>
        <v>2.4999999999999996E-3</v>
      </c>
      <c r="I13">
        <f t="shared" si="5"/>
        <v>-2.4999999999999996E-3</v>
      </c>
    </row>
    <row r="14" spans="1:9" x14ac:dyDescent="0.3">
      <c r="A14">
        <f>'flow bench data and cam data '!A17</f>
        <v>11</v>
      </c>
      <c r="B14">
        <f>'flow bench data and cam data '!E17</f>
        <v>0.01</v>
      </c>
      <c r="C14">
        <f>'flow bench data and cam data '!B17</f>
        <v>0.03</v>
      </c>
      <c r="D14">
        <f t="shared" si="0"/>
        <v>0</v>
      </c>
      <c r="E14">
        <f t="shared" si="1"/>
        <v>0</v>
      </c>
      <c r="F14">
        <f t="shared" si="2"/>
        <v>0</v>
      </c>
      <c r="G14">
        <f t="shared" si="3"/>
        <v>4.9999999999999992E-3</v>
      </c>
      <c r="H14">
        <f t="shared" si="4"/>
        <v>-2.4999999999999996E-3</v>
      </c>
      <c r="I14">
        <f t="shared" si="5"/>
        <v>-2.4999999999999996E-3</v>
      </c>
    </row>
    <row r="15" spans="1:9" x14ac:dyDescent="0.3">
      <c r="A15">
        <f>'flow bench data and cam data '!A18</f>
        <v>12</v>
      </c>
      <c r="B15">
        <f>'flow bench data and cam data '!E18</f>
        <v>0.01</v>
      </c>
      <c r="C15">
        <f>'flow bench data and cam data '!B18</f>
        <v>0.03</v>
      </c>
      <c r="D15">
        <f t="shared" si="0"/>
        <v>0</v>
      </c>
      <c r="E15">
        <f t="shared" si="1"/>
        <v>0</v>
      </c>
      <c r="F15">
        <f t="shared" si="2"/>
        <v>0</v>
      </c>
      <c r="G15">
        <f t="shared" si="3"/>
        <v>0</v>
      </c>
      <c r="H15">
        <f t="shared" si="4"/>
        <v>-2.4999999999999996E-3</v>
      </c>
      <c r="I15">
        <f t="shared" si="5"/>
        <v>1.2499999999999998E-3</v>
      </c>
    </row>
    <row r="16" spans="1:9" x14ac:dyDescent="0.3">
      <c r="A16">
        <f>'flow bench data and cam data '!A19</f>
        <v>13</v>
      </c>
      <c r="B16">
        <f>'flow bench data and cam data '!E19</f>
        <v>0.01</v>
      </c>
      <c r="C16">
        <f>'flow bench data and cam data '!B19</f>
        <v>0.03</v>
      </c>
      <c r="D16">
        <f t="shared" si="0"/>
        <v>0</v>
      </c>
      <c r="E16">
        <f t="shared" si="1"/>
        <v>0</v>
      </c>
      <c r="F16">
        <f t="shared" si="2"/>
        <v>0</v>
      </c>
      <c r="G16">
        <f t="shared" si="3"/>
        <v>0</v>
      </c>
      <c r="H16">
        <f t="shared" si="4"/>
        <v>0</v>
      </c>
      <c r="I16">
        <f t="shared" si="5"/>
        <v>1.2499999999999998E-3</v>
      </c>
    </row>
    <row r="17" spans="1:9" x14ac:dyDescent="0.3">
      <c r="A17">
        <f>'flow bench data and cam data '!A20</f>
        <v>14</v>
      </c>
      <c r="B17">
        <f>'flow bench data and cam data '!E20</f>
        <v>0.01</v>
      </c>
      <c r="C17">
        <f>'flow bench data and cam data '!B20</f>
        <v>0.03</v>
      </c>
      <c r="D17">
        <f t="shared" si="0"/>
        <v>0</v>
      </c>
      <c r="E17">
        <f t="shared" si="1"/>
        <v>0</v>
      </c>
      <c r="F17">
        <f t="shared" si="2"/>
        <v>-1.25E-3</v>
      </c>
      <c r="G17">
        <f t="shared" si="3"/>
        <v>0</v>
      </c>
      <c r="H17">
        <f t="shared" si="4"/>
        <v>0</v>
      </c>
      <c r="I17">
        <f t="shared" si="5"/>
        <v>1.2500000000000002E-3</v>
      </c>
    </row>
    <row r="18" spans="1:9" x14ac:dyDescent="0.3">
      <c r="A18">
        <f>'flow bench data and cam data '!A21</f>
        <v>15</v>
      </c>
      <c r="B18">
        <f>'flow bench data and cam data '!E21</f>
        <v>0.01</v>
      </c>
      <c r="C18">
        <f>'flow bench data and cam data '!B21</f>
        <v>0.03</v>
      </c>
      <c r="D18">
        <f t="shared" si="0"/>
        <v>0</v>
      </c>
      <c r="E18">
        <f t="shared" si="1"/>
        <v>-2.5000000000000001E-3</v>
      </c>
      <c r="F18">
        <f t="shared" si="2"/>
        <v>-1.25E-3</v>
      </c>
      <c r="G18">
        <f t="shared" si="3"/>
        <v>0</v>
      </c>
      <c r="H18">
        <f t="shared" si="4"/>
        <v>2.5000000000000005E-3</v>
      </c>
      <c r="I18">
        <f t="shared" si="5"/>
        <v>1.2500000000000002E-3</v>
      </c>
    </row>
    <row r="19" spans="1:9" x14ac:dyDescent="0.3">
      <c r="A19">
        <f>'flow bench data and cam data '!A22</f>
        <v>16</v>
      </c>
      <c r="B19">
        <f>'flow bench data and cam data '!E22</f>
        <v>0.01</v>
      </c>
      <c r="C19">
        <f>'flow bench data and cam data '!B22</f>
        <v>0.03</v>
      </c>
      <c r="D19">
        <f t="shared" si="0"/>
        <v>-5.0000000000000001E-3</v>
      </c>
      <c r="E19">
        <f t="shared" si="1"/>
        <v>-2.5000000000000001E-3</v>
      </c>
      <c r="F19">
        <f t="shared" si="2"/>
        <v>2.5000000000000001E-3</v>
      </c>
      <c r="G19">
        <f t="shared" si="3"/>
        <v>5.000000000000001E-3</v>
      </c>
      <c r="H19">
        <f t="shared" si="4"/>
        <v>2.5000000000000005E-3</v>
      </c>
      <c r="I19">
        <f t="shared" si="5"/>
        <v>-2.5000000000000005E-3</v>
      </c>
    </row>
    <row r="20" spans="1:9" x14ac:dyDescent="0.3">
      <c r="A20">
        <f>'flow bench data and cam data '!A23</f>
        <v>17</v>
      </c>
      <c r="B20">
        <f>'flow bench data and cam data '!E23</f>
        <v>0</v>
      </c>
      <c r="C20">
        <f>'flow bench data and cam data '!B23</f>
        <v>0.04</v>
      </c>
      <c r="D20">
        <f t="shared" si="0"/>
        <v>-5.0000000000000001E-3</v>
      </c>
      <c r="E20">
        <f t="shared" si="1"/>
        <v>2.5000000000000001E-3</v>
      </c>
      <c r="F20">
        <f t="shared" si="2"/>
        <v>2.5000000000000001E-3</v>
      </c>
      <c r="G20">
        <f t="shared" si="3"/>
        <v>5.000000000000001E-3</v>
      </c>
      <c r="H20">
        <f t="shared" si="4"/>
        <v>-2.5000000000000005E-3</v>
      </c>
      <c r="I20">
        <f t="shared" si="5"/>
        <v>-2.5000000000000005E-3</v>
      </c>
    </row>
    <row r="21" spans="1:9" x14ac:dyDescent="0.3">
      <c r="A21">
        <f>'flow bench data and cam data '!A24</f>
        <v>18</v>
      </c>
      <c r="B21">
        <f>'flow bench data and cam data '!E24</f>
        <v>0</v>
      </c>
      <c r="C21">
        <f>'flow bench data and cam data '!B24</f>
        <v>0.04</v>
      </c>
      <c r="D21">
        <f t="shared" si="0"/>
        <v>0</v>
      </c>
      <c r="E21">
        <f t="shared" si="1"/>
        <v>2.5000000000000001E-3</v>
      </c>
      <c r="F21">
        <f t="shared" si="2"/>
        <v>-1.25E-3</v>
      </c>
      <c r="G21">
        <f t="shared" si="3"/>
        <v>0</v>
      </c>
      <c r="H21">
        <f t="shared" si="4"/>
        <v>-2.5000000000000005E-3</v>
      </c>
      <c r="I21">
        <f t="shared" si="5"/>
        <v>1.2500000000000002E-3</v>
      </c>
    </row>
    <row r="22" spans="1:9" x14ac:dyDescent="0.3">
      <c r="A22">
        <f>'flow bench data and cam data '!A25</f>
        <v>19</v>
      </c>
      <c r="B22">
        <f>'flow bench data and cam data '!E25</f>
        <v>0</v>
      </c>
      <c r="C22">
        <f>'flow bench data and cam data '!B25</f>
        <v>0.04</v>
      </c>
      <c r="D22">
        <f t="shared" si="0"/>
        <v>0</v>
      </c>
      <c r="E22">
        <f t="shared" si="1"/>
        <v>0</v>
      </c>
      <c r="F22">
        <f t="shared" si="2"/>
        <v>-1.25E-3</v>
      </c>
      <c r="G22">
        <f t="shared" si="3"/>
        <v>0</v>
      </c>
      <c r="H22">
        <f t="shared" si="4"/>
        <v>0</v>
      </c>
      <c r="I22">
        <f t="shared" si="5"/>
        <v>1.2500000000000002E-3</v>
      </c>
    </row>
    <row r="23" spans="1:9" x14ac:dyDescent="0.3">
      <c r="A23">
        <f>'flow bench data and cam data '!A26</f>
        <v>20</v>
      </c>
      <c r="B23">
        <f>'flow bench data and cam data '!E26</f>
        <v>0</v>
      </c>
      <c r="C23">
        <f>'flow bench data and cam data '!B26</f>
        <v>0.04</v>
      </c>
      <c r="D23">
        <f t="shared" si="0"/>
        <v>0</v>
      </c>
      <c r="E23">
        <f t="shared" si="1"/>
        <v>0</v>
      </c>
      <c r="F23">
        <f t="shared" si="2"/>
        <v>0</v>
      </c>
      <c r="G23">
        <f t="shared" si="3"/>
        <v>0</v>
      </c>
      <c r="H23">
        <f t="shared" si="4"/>
        <v>0</v>
      </c>
      <c r="I23">
        <f t="shared" si="5"/>
        <v>1.2500000000000002E-3</v>
      </c>
    </row>
    <row r="24" spans="1:9" x14ac:dyDescent="0.3">
      <c r="A24">
        <f>'flow bench data and cam data '!A27</f>
        <v>21</v>
      </c>
      <c r="B24">
        <f>'flow bench data and cam data '!E27</f>
        <v>0</v>
      </c>
      <c r="C24">
        <f>'flow bench data and cam data '!B27</f>
        <v>0.04</v>
      </c>
      <c r="D24">
        <f t="shared" si="0"/>
        <v>0</v>
      </c>
      <c r="E24">
        <f t="shared" si="1"/>
        <v>0</v>
      </c>
      <c r="F24">
        <f t="shared" si="2"/>
        <v>0</v>
      </c>
      <c r="G24">
        <f t="shared" si="3"/>
        <v>0</v>
      </c>
      <c r="H24">
        <f t="shared" si="4"/>
        <v>2.5000000000000005E-3</v>
      </c>
      <c r="I24">
        <f t="shared" si="5"/>
        <v>1.2500000000000002E-3</v>
      </c>
    </row>
    <row r="25" spans="1:9" x14ac:dyDescent="0.3">
      <c r="A25">
        <f>'flow bench data and cam data '!A28</f>
        <v>22</v>
      </c>
      <c r="B25">
        <f>'flow bench data and cam data '!E28</f>
        <v>0</v>
      </c>
      <c r="C25">
        <f>'flow bench data and cam data '!B28</f>
        <v>0.04</v>
      </c>
      <c r="D25">
        <f t="shared" si="0"/>
        <v>0</v>
      </c>
      <c r="E25">
        <f t="shared" si="1"/>
        <v>0</v>
      </c>
      <c r="F25">
        <f t="shared" si="2"/>
        <v>0</v>
      </c>
      <c r="G25">
        <f t="shared" si="3"/>
        <v>5.000000000000001E-3</v>
      </c>
      <c r="H25">
        <f t="shared" si="4"/>
        <v>2.5000000000000005E-3</v>
      </c>
      <c r="I25">
        <f t="shared" si="5"/>
        <v>-2.5000000000000005E-3</v>
      </c>
    </row>
    <row r="26" spans="1:9" x14ac:dyDescent="0.3">
      <c r="A26">
        <f>'flow bench data and cam data '!A29</f>
        <v>23</v>
      </c>
      <c r="B26">
        <f>'flow bench data and cam data '!E29</f>
        <v>0</v>
      </c>
      <c r="C26">
        <f>'flow bench data and cam data '!B29</f>
        <v>0.05</v>
      </c>
      <c r="D26">
        <f t="shared" si="0"/>
        <v>0</v>
      </c>
      <c r="E26">
        <f t="shared" si="1"/>
        <v>0</v>
      </c>
      <c r="F26">
        <f t="shared" si="2"/>
        <v>0</v>
      </c>
      <c r="G26">
        <f t="shared" si="3"/>
        <v>5.000000000000001E-3</v>
      </c>
      <c r="H26">
        <f t="shared" si="4"/>
        <v>-2.5000000000000005E-3</v>
      </c>
      <c r="I26">
        <f t="shared" si="5"/>
        <v>-2.5000000000000005E-3</v>
      </c>
    </row>
    <row r="27" spans="1:9" x14ac:dyDescent="0.3">
      <c r="A27">
        <f>'flow bench data and cam data '!A30</f>
        <v>24</v>
      </c>
      <c r="B27">
        <f>'flow bench data and cam data '!E30</f>
        <v>0</v>
      </c>
      <c r="C27">
        <f>'flow bench data and cam data '!B30</f>
        <v>0.05</v>
      </c>
      <c r="D27">
        <f t="shared" si="0"/>
        <v>0</v>
      </c>
      <c r="E27">
        <f t="shared" si="1"/>
        <v>0</v>
      </c>
      <c r="F27">
        <f t="shared" si="2"/>
        <v>0</v>
      </c>
      <c r="G27">
        <f t="shared" si="3"/>
        <v>0</v>
      </c>
      <c r="H27">
        <f t="shared" si="4"/>
        <v>-2.5000000000000005E-3</v>
      </c>
      <c r="I27">
        <f t="shared" si="5"/>
        <v>1.2500000000000002E-3</v>
      </c>
    </row>
    <row r="28" spans="1:9" x14ac:dyDescent="0.3">
      <c r="A28">
        <f>'flow bench data and cam data '!A31</f>
        <v>25</v>
      </c>
      <c r="B28">
        <f>'flow bench data and cam data '!E31</f>
        <v>0</v>
      </c>
      <c r="C28">
        <f>'flow bench data and cam data '!B31</f>
        <v>0.05</v>
      </c>
      <c r="D28">
        <f t="shared" si="0"/>
        <v>0</v>
      </c>
      <c r="E28">
        <f t="shared" si="1"/>
        <v>0</v>
      </c>
      <c r="F28">
        <f t="shared" si="2"/>
        <v>0</v>
      </c>
      <c r="G28">
        <f t="shared" si="3"/>
        <v>0</v>
      </c>
      <c r="H28">
        <f t="shared" si="4"/>
        <v>0</v>
      </c>
      <c r="I28">
        <f t="shared" si="5"/>
        <v>1.2500000000000002E-3</v>
      </c>
    </row>
    <row r="29" spans="1:9" x14ac:dyDescent="0.3">
      <c r="A29">
        <f>'flow bench data and cam data '!A32</f>
        <v>26</v>
      </c>
      <c r="B29">
        <f>'flow bench data and cam data '!E32</f>
        <v>0</v>
      </c>
      <c r="C29">
        <f>'flow bench data and cam data '!B32</f>
        <v>0.05</v>
      </c>
      <c r="D29">
        <f t="shared" si="0"/>
        <v>0</v>
      </c>
      <c r="E29">
        <f t="shared" si="1"/>
        <v>0</v>
      </c>
      <c r="F29">
        <f t="shared" si="2"/>
        <v>0</v>
      </c>
      <c r="G29">
        <f t="shared" si="3"/>
        <v>0</v>
      </c>
      <c r="H29">
        <f t="shared" si="4"/>
        <v>0</v>
      </c>
      <c r="I29">
        <f t="shared" si="5"/>
        <v>1.2499999999999994E-3</v>
      </c>
    </row>
    <row r="30" spans="1:9" x14ac:dyDescent="0.3">
      <c r="A30">
        <f>'flow bench data and cam data '!A33</f>
        <v>27</v>
      </c>
      <c r="B30">
        <f>'flow bench data and cam data '!E33</f>
        <v>0</v>
      </c>
      <c r="C30">
        <f>'flow bench data and cam data '!B33</f>
        <v>0.05</v>
      </c>
      <c r="D30">
        <f t="shared" si="0"/>
        <v>0</v>
      </c>
      <c r="E30">
        <f t="shared" si="1"/>
        <v>0</v>
      </c>
      <c r="F30">
        <f t="shared" si="2"/>
        <v>0</v>
      </c>
      <c r="G30">
        <f t="shared" si="3"/>
        <v>0</v>
      </c>
      <c r="H30">
        <f t="shared" si="4"/>
        <v>2.4999999999999988E-3</v>
      </c>
      <c r="I30">
        <f t="shared" si="5"/>
        <v>1.2499999999999994E-3</v>
      </c>
    </row>
    <row r="31" spans="1:9" x14ac:dyDescent="0.3">
      <c r="A31">
        <f>'flow bench data and cam data '!A34</f>
        <v>28</v>
      </c>
      <c r="B31">
        <f>'flow bench data and cam data '!E34</f>
        <v>0</v>
      </c>
      <c r="C31">
        <f>'flow bench data and cam data '!B34</f>
        <v>0.05</v>
      </c>
      <c r="D31">
        <f t="shared" si="0"/>
        <v>0</v>
      </c>
      <c r="E31">
        <f t="shared" si="1"/>
        <v>0</v>
      </c>
      <c r="F31">
        <f t="shared" si="2"/>
        <v>0</v>
      </c>
      <c r="G31">
        <f t="shared" si="3"/>
        <v>4.9999999999999975E-3</v>
      </c>
      <c r="H31">
        <f t="shared" si="4"/>
        <v>2.4999999999999988E-3</v>
      </c>
      <c r="I31">
        <f t="shared" si="5"/>
        <v>-2.4999999999999988E-3</v>
      </c>
    </row>
    <row r="32" spans="1:9" x14ac:dyDescent="0.3">
      <c r="A32">
        <f>'flow bench data and cam data '!A35</f>
        <v>29</v>
      </c>
      <c r="B32">
        <f>'flow bench data and cam data '!E35</f>
        <v>0</v>
      </c>
      <c r="C32">
        <f>'flow bench data and cam data '!B35</f>
        <v>0.06</v>
      </c>
      <c r="D32">
        <f t="shared" si="0"/>
        <v>0</v>
      </c>
      <c r="E32">
        <f t="shared" si="1"/>
        <v>0</v>
      </c>
      <c r="F32">
        <f t="shared" si="2"/>
        <v>0</v>
      </c>
      <c r="G32">
        <f t="shared" si="3"/>
        <v>4.9999999999999975E-3</v>
      </c>
      <c r="H32">
        <f t="shared" si="4"/>
        <v>-2.4999999999999988E-3</v>
      </c>
      <c r="I32">
        <f t="shared" si="5"/>
        <v>-2.4999999999999988E-3</v>
      </c>
    </row>
    <row r="33" spans="1:9" x14ac:dyDescent="0.3">
      <c r="A33">
        <f>'flow bench data and cam data '!A36</f>
        <v>30</v>
      </c>
      <c r="B33">
        <f>'flow bench data and cam data '!E36</f>
        <v>0</v>
      </c>
      <c r="C33">
        <f>'flow bench data and cam data '!B36</f>
        <v>0.06</v>
      </c>
      <c r="D33">
        <f t="shared" si="0"/>
        <v>0</v>
      </c>
      <c r="E33">
        <f t="shared" si="1"/>
        <v>0</v>
      </c>
      <c r="F33">
        <f t="shared" si="2"/>
        <v>0</v>
      </c>
      <c r="G33">
        <f t="shared" si="3"/>
        <v>0</v>
      </c>
      <c r="H33">
        <f t="shared" si="4"/>
        <v>-2.4999999999999988E-3</v>
      </c>
      <c r="I33">
        <f t="shared" si="5"/>
        <v>1.2499999999999994E-3</v>
      </c>
    </row>
    <row r="34" spans="1:9" x14ac:dyDescent="0.3">
      <c r="A34">
        <f>'flow bench data and cam data '!A37</f>
        <v>31</v>
      </c>
      <c r="B34">
        <f>'flow bench data and cam data '!E37</f>
        <v>0</v>
      </c>
      <c r="C34">
        <f>'flow bench data and cam data '!B37</f>
        <v>0.06</v>
      </c>
      <c r="D34">
        <f t="shared" si="0"/>
        <v>0</v>
      </c>
      <c r="E34">
        <f t="shared" si="1"/>
        <v>0</v>
      </c>
      <c r="F34">
        <f t="shared" si="2"/>
        <v>0</v>
      </c>
      <c r="G34">
        <f t="shared" si="3"/>
        <v>0</v>
      </c>
      <c r="H34">
        <f t="shared" si="4"/>
        <v>0</v>
      </c>
      <c r="I34">
        <f t="shared" si="5"/>
        <v>1.2499999999999994E-3</v>
      </c>
    </row>
    <row r="35" spans="1:9" x14ac:dyDescent="0.3">
      <c r="A35">
        <f>'flow bench data and cam data '!A38</f>
        <v>32</v>
      </c>
      <c r="B35">
        <f>'flow bench data and cam data '!E38</f>
        <v>0</v>
      </c>
      <c r="C35">
        <f>'flow bench data and cam data '!B38</f>
        <v>0.06</v>
      </c>
      <c r="D35">
        <f t="shared" si="0"/>
        <v>0</v>
      </c>
      <c r="E35">
        <f t="shared" si="1"/>
        <v>0</v>
      </c>
      <c r="F35">
        <f t="shared" si="2"/>
        <v>0</v>
      </c>
      <c r="G35">
        <f t="shared" si="3"/>
        <v>0</v>
      </c>
      <c r="H35">
        <f t="shared" si="4"/>
        <v>0</v>
      </c>
      <c r="I35">
        <f t="shared" si="5"/>
        <v>1.2500000000000011E-3</v>
      </c>
    </row>
    <row r="36" spans="1:9" x14ac:dyDescent="0.3">
      <c r="A36">
        <f>'flow bench data and cam data '!A39</f>
        <v>33</v>
      </c>
      <c r="B36">
        <f>'flow bench data and cam data '!E39</f>
        <v>0</v>
      </c>
      <c r="C36">
        <f>'flow bench data and cam data '!B39</f>
        <v>0.06</v>
      </c>
      <c r="D36">
        <f t="shared" si="0"/>
        <v>0</v>
      </c>
      <c r="E36">
        <f t="shared" si="1"/>
        <v>0</v>
      </c>
      <c r="F36">
        <f t="shared" si="2"/>
        <v>0</v>
      </c>
      <c r="G36">
        <f t="shared" si="3"/>
        <v>0</v>
      </c>
      <c r="H36">
        <f t="shared" si="4"/>
        <v>2.5000000000000022E-3</v>
      </c>
      <c r="I36">
        <f t="shared" si="5"/>
        <v>1.2500000000000011E-3</v>
      </c>
    </row>
    <row r="37" spans="1:9" x14ac:dyDescent="0.3">
      <c r="A37">
        <f>'flow bench data and cam data '!A40</f>
        <v>34</v>
      </c>
      <c r="B37">
        <f>'flow bench data and cam data '!E40</f>
        <v>0</v>
      </c>
      <c r="C37">
        <f>'flow bench data and cam data '!B40</f>
        <v>0.06</v>
      </c>
      <c r="D37">
        <f t="shared" si="0"/>
        <v>0</v>
      </c>
      <c r="E37">
        <f t="shared" si="1"/>
        <v>0</v>
      </c>
      <c r="F37">
        <f t="shared" si="2"/>
        <v>0</v>
      </c>
      <c r="G37">
        <f t="shared" si="3"/>
        <v>5.0000000000000044E-3</v>
      </c>
      <c r="H37">
        <f t="shared" si="4"/>
        <v>2.5000000000000022E-3</v>
      </c>
      <c r="I37">
        <f t="shared" si="5"/>
        <v>-2.5000000000000022E-3</v>
      </c>
    </row>
    <row r="38" spans="1:9" x14ac:dyDescent="0.3">
      <c r="A38">
        <f>'flow bench data and cam data '!A41</f>
        <v>35</v>
      </c>
      <c r="B38">
        <f>'flow bench data and cam data '!E41</f>
        <v>0</v>
      </c>
      <c r="C38">
        <f>'flow bench data and cam data '!B41</f>
        <v>7.0000000000000007E-2</v>
      </c>
      <c r="D38">
        <f t="shared" si="0"/>
        <v>0</v>
      </c>
      <c r="E38">
        <f t="shared" si="1"/>
        <v>0</v>
      </c>
      <c r="F38">
        <f t="shared" si="2"/>
        <v>0</v>
      </c>
      <c r="G38">
        <f t="shared" si="3"/>
        <v>5.0000000000000044E-3</v>
      </c>
      <c r="H38">
        <f t="shared" si="4"/>
        <v>-2.5000000000000022E-3</v>
      </c>
      <c r="I38">
        <f t="shared" si="5"/>
        <v>-2.5000000000000022E-3</v>
      </c>
    </row>
    <row r="39" spans="1:9" x14ac:dyDescent="0.3">
      <c r="A39">
        <f>'flow bench data and cam data '!A42</f>
        <v>36</v>
      </c>
      <c r="B39">
        <f>'flow bench data and cam data '!E42</f>
        <v>0</v>
      </c>
      <c r="C39">
        <f>'flow bench data and cam data '!B42</f>
        <v>7.0000000000000007E-2</v>
      </c>
      <c r="D39">
        <f t="shared" si="0"/>
        <v>0</v>
      </c>
      <c r="E39">
        <f t="shared" si="1"/>
        <v>0</v>
      </c>
      <c r="F39">
        <f t="shared" si="2"/>
        <v>0</v>
      </c>
      <c r="G39">
        <f t="shared" si="3"/>
        <v>0</v>
      </c>
      <c r="H39">
        <f t="shared" si="4"/>
        <v>-2.5000000000000022E-3</v>
      </c>
      <c r="I39">
        <f t="shared" si="5"/>
        <v>1.2500000000000011E-3</v>
      </c>
    </row>
    <row r="40" spans="1:9" x14ac:dyDescent="0.3">
      <c r="A40">
        <f>'flow bench data and cam data '!A43</f>
        <v>37</v>
      </c>
      <c r="B40">
        <f>'flow bench data and cam data '!E43</f>
        <v>0</v>
      </c>
      <c r="C40">
        <f>'flow bench data and cam data '!B43</f>
        <v>7.0000000000000007E-2</v>
      </c>
      <c r="D40">
        <f t="shared" si="0"/>
        <v>0</v>
      </c>
      <c r="E40">
        <f t="shared" si="1"/>
        <v>0</v>
      </c>
      <c r="F40">
        <f t="shared" si="2"/>
        <v>0</v>
      </c>
      <c r="G40">
        <f t="shared" si="3"/>
        <v>0</v>
      </c>
      <c r="H40">
        <f t="shared" si="4"/>
        <v>0</v>
      </c>
      <c r="I40">
        <f t="shared" si="5"/>
        <v>1.2500000000000011E-3</v>
      </c>
    </row>
    <row r="41" spans="1:9" x14ac:dyDescent="0.3">
      <c r="A41">
        <f>'flow bench data and cam data '!A44</f>
        <v>38</v>
      </c>
      <c r="B41">
        <f>'flow bench data and cam data '!E44</f>
        <v>0</v>
      </c>
      <c r="C41">
        <f>'flow bench data and cam data '!B44</f>
        <v>7.0000000000000007E-2</v>
      </c>
      <c r="D41">
        <f t="shared" si="0"/>
        <v>0</v>
      </c>
      <c r="E41">
        <f t="shared" si="1"/>
        <v>0</v>
      </c>
      <c r="F41">
        <f t="shared" si="2"/>
        <v>0</v>
      </c>
      <c r="G41">
        <f t="shared" si="3"/>
        <v>0</v>
      </c>
      <c r="H41">
        <f t="shared" si="4"/>
        <v>0</v>
      </c>
      <c r="I41">
        <f t="shared" si="5"/>
        <v>1.2499999999999994E-3</v>
      </c>
    </row>
    <row r="42" spans="1:9" x14ac:dyDescent="0.3">
      <c r="A42">
        <f>'flow bench data and cam data '!A45</f>
        <v>39</v>
      </c>
      <c r="B42">
        <f>'flow bench data and cam data '!E45</f>
        <v>0</v>
      </c>
      <c r="C42">
        <f>'flow bench data and cam data '!B45</f>
        <v>7.0000000000000007E-2</v>
      </c>
      <c r="D42">
        <f t="shared" si="0"/>
        <v>0</v>
      </c>
      <c r="E42">
        <f t="shared" si="1"/>
        <v>0</v>
      </c>
      <c r="F42">
        <f t="shared" si="2"/>
        <v>0</v>
      </c>
      <c r="G42">
        <f t="shared" si="3"/>
        <v>0</v>
      </c>
      <c r="H42">
        <f t="shared" si="4"/>
        <v>2.4999999999999988E-3</v>
      </c>
      <c r="I42">
        <f t="shared" si="5"/>
        <v>1.2499999999999994E-3</v>
      </c>
    </row>
    <row r="43" spans="1:9" x14ac:dyDescent="0.3">
      <c r="A43">
        <f>'flow bench data and cam data '!A46</f>
        <v>40</v>
      </c>
      <c r="B43">
        <f>'flow bench data and cam data '!E46</f>
        <v>0</v>
      </c>
      <c r="C43">
        <f>'flow bench data and cam data '!B46</f>
        <v>7.0000000000000007E-2</v>
      </c>
      <c r="D43">
        <f t="shared" si="0"/>
        <v>0</v>
      </c>
      <c r="E43">
        <f t="shared" si="1"/>
        <v>0</v>
      </c>
      <c r="F43">
        <f t="shared" si="2"/>
        <v>0</v>
      </c>
      <c r="G43">
        <f t="shared" si="3"/>
        <v>4.9999999999999975E-3</v>
      </c>
      <c r="H43">
        <f t="shared" si="4"/>
        <v>2.4999999999999988E-3</v>
      </c>
      <c r="I43">
        <f t="shared" si="5"/>
        <v>-2.4999999999999988E-3</v>
      </c>
    </row>
    <row r="44" spans="1:9" x14ac:dyDescent="0.3">
      <c r="A44">
        <f>'flow bench data and cam data '!A47</f>
        <v>41</v>
      </c>
      <c r="B44">
        <f>'flow bench data and cam data '!E47</f>
        <v>0</v>
      </c>
      <c r="C44">
        <f>'flow bench data and cam data '!B47</f>
        <v>0.08</v>
      </c>
      <c r="D44">
        <f t="shared" si="0"/>
        <v>0</v>
      </c>
      <c r="E44">
        <f t="shared" si="1"/>
        <v>0</v>
      </c>
      <c r="F44">
        <f t="shared" si="2"/>
        <v>0</v>
      </c>
      <c r="G44">
        <f t="shared" si="3"/>
        <v>4.9999999999999975E-3</v>
      </c>
      <c r="H44">
        <f t="shared" si="4"/>
        <v>-2.4999999999999988E-3</v>
      </c>
      <c r="I44">
        <f t="shared" si="5"/>
        <v>-2.4999999999999988E-3</v>
      </c>
    </row>
    <row r="45" spans="1:9" x14ac:dyDescent="0.3">
      <c r="A45">
        <f>'flow bench data and cam data '!A48</f>
        <v>42</v>
      </c>
      <c r="B45">
        <f>'flow bench data and cam data '!E48</f>
        <v>0</v>
      </c>
      <c r="C45">
        <f>'flow bench data and cam data '!B48</f>
        <v>0.08</v>
      </c>
      <c r="D45">
        <f t="shared" si="0"/>
        <v>0</v>
      </c>
      <c r="E45">
        <f t="shared" si="1"/>
        <v>0</v>
      </c>
      <c r="F45">
        <f t="shared" si="2"/>
        <v>0</v>
      </c>
      <c r="G45">
        <f t="shared" si="3"/>
        <v>0</v>
      </c>
      <c r="H45">
        <f t="shared" si="4"/>
        <v>-2.4999999999999988E-3</v>
      </c>
      <c r="I45">
        <f t="shared" si="5"/>
        <v>1.2499999999999994E-3</v>
      </c>
    </row>
    <row r="46" spans="1:9" x14ac:dyDescent="0.3">
      <c r="A46">
        <f>'flow bench data and cam data '!A49</f>
        <v>43</v>
      </c>
      <c r="B46">
        <f>'flow bench data and cam data '!E49</f>
        <v>0</v>
      </c>
      <c r="C46">
        <f>'flow bench data and cam data '!B49</f>
        <v>0.08</v>
      </c>
      <c r="D46">
        <f t="shared" si="0"/>
        <v>0</v>
      </c>
      <c r="E46">
        <f t="shared" si="1"/>
        <v>0</v>
      </c>
      <c r="F46">
        <f t="shared" si="2"/>
        <v>0</v>
      </c>
      <c r="G46">
        <f t="shared" si="3"/>
        <v>0</v>
      </c>
      <c r="H46">
        <f t="shared" si="4"/>
        <v>0</v>
      </c>
      <c r="I46">
        <f t="shared" si="5"/>
        <v>1.2499999999999994E-3</v>
      </c>
    </row>
    <row r="47" spans="1:9" x14ac:dyDescent="0.3">
      <c r="A47">
        <f>'flow bench data and cam data '!A50</f>
        <v>44</v>
      </c>
      <c r="B47">
        <f>'flow bench data and cam data '!E50</f>
        <v>0</v>
      </c>
      <c r="C47">
        <f>'flow bench data and cam data '!B50</f>
        <v>0.08</v>
      </c>
      <c r="D47">
        <f t="shared" si="0"/>
        <v>0</v>
      </c>
      <c r="E47">
        <f t="shared" si="1"/>
        <v>0</v>
      </c>
      <c r="F47">
        <f t="shared" si="2"/>
        <v>0</v>
      </c>
      <c r="G47">
        <f t="shared" si="3"/>
        <v>0</v>
      </c>
      <c r="H47">
        <f t="shared" si="4"/>
        <v>0</v>
      </c>
      <c r="I47">
        <f t="shared" si="5"/>
        <v>0</v>
      </c>
    </row>
    <row r="48" spans="1:9" x14ac:dyDescent="0.3">
      <c r="A48">
        <f>'flow bench data and cam data '!A51</f>
        <v>45</v>
      </c>
      <c r="B48">
        <f>'flow bench data and cam data '!E51</f>
        <v>0</v>
      </c>
      <c r="C48">
        <f>'flow bench data and cam data '!B51</f>
        <v>0.08</v>
      </c>
      <c r="D48">
        <f t="shared" si="0"/>
        <v>0</v>
      </c>
      <c r="E48">
        <f t="shared" si="1"/>
        <v>0</v>
      </c>
      <c r="F48">
        <f t="shared" si="2"/>
        <v>0</v>
      </c>
      <c r="G48">
        <f t="shared" si="3"/>
        <v>0</v>
      </c>
      <c r="H48">
        <f t="shared" si="4"/>
        <v>0</v>
      </c>
      <c r="I48">
        <f t="shared" si="5"/>
        <v>0</v>
      </c>
    </row>
    <row r="49" spans="1:9" x14ac:dyDescent="0.3">
      <c r="A49">
        <f>'flow bench data and cam data '!A52</f>
        <v>46</v>
      </c>
      <c r="B49">
        <f>'flow bench data and cam data '!E52</f>
        <v>0</v>
      </c>
      <c r="C49">
        <f>'flow bench data and cam data '!B52</f>
        <v>0.08</v>
      </c>
      <c r="D49">
        <f t="shared" si="0"/>
        <v>0</v>
      </c>
      <c r="E49">
        <f t="shared" si="1"/>
        <v>0</v>
      </c>
      <c r="F49">
        <f t="shared" si="2"/>
        <v>0</v>
      </c>
      <c r="G49">
        <f t="shared" si="3"/>
        <v>0</v>
      </c>
      <c r="H49">
        <f t="shared" si="4"/>
        <v>0</v>
      </c>
      <c r="I49">
        <f t="shared" si="5"/>
        <v>0</v>
      </c>
    </row>
    <row r="50" spans="1:9" x14ac:dyDescent="0.3">
      <c r="A50">
        <f>'flow bench data and cam data '!A53</f>
        <v>47</v>
      </c>
      <c r="B50">
        <f>'flow bench data and cam data '!E53</f>
        <v>0</v>
      </c>
      <c r="C50">
        <f>'flow bench data and cam data '!B53</f>
        <v>0.08</v>
      </c>
      <c r="D50">
        <f t="shared" si="0"/>
        <v>0</v>
      </c>
      <c r="E50">
        <f t="shared" si="1"/>
        <v>0</v>
      </c>
      <c r="F50">
        <f t="shared" si="2"/>
        <v>0</v>
      </c>
      <c r="G50">
        <f t="shared" si="3"/>
        <v>0</v>
      </c>
      <c r="H50">
        <f t="shared" si="4"/>
        <v>0</v>
      </c>
      <c r="I50">
        <f t="shared" si="5"/>
        <v>1.2499999999999994E-3</v>
      </c>
    </row>
    <row r="51" spans="1:9" x14ac:dyDescent="0.3">
      <c r="A51">
        <f>'flow bench data and cam data '!A54</f>
        <v>48</v>
      </c>
      <c r="B51">
        <f>'flow bench data and cam data '!E54</f>
        <v>0</v>
      </c>
      <c r="C51">
        <f>'flow bench data and cam data '!B54</f>
        <v>0.08</v>
      </c>
      <c r="D51">
        <f t="shared" si="0"/>
        <v>0</v>
      </c>
      <c r="E51">
        <f t="shared" si="1"/>
        <v>0</v>
      </c>
      <c r="F51">
        <f t="shared" si="2"/>
        <v>0</v>
      </c>
      <c r="G51">
        <f t="shared" si="3"/>
        <v>0</v>
      </c>
      <c r="H51">
        <f t="shared" si="4"/>
        <v>2.4999999999999988E-3</v>
      </c>
      <c r="I51">
        <f t="shared" si="5"/>
        <v>1.2499999999999994E-3</v>
      </c>
    </row>
    <row r="52" spans="1:9" x14ac:dyDescent="0.3">
      <c r="A52">
        <f>'flow bench data and cam data '!A55</f>
        <v>49</v>
      </c>
      <c r="B52">
        <f>'flow bench data and cam data '!E55</f>
        <v>0</v>
      </c>
      <c r="C52">
        <f>'flow bench data and cam data '!B55</f>
        <v>0.08</v>
      </c>
      <c r="D52">
        <f t="shared" si="0"/>
        <v>0</v>
      </c>
      <c r="E52">
        <f t="shared" si="1"/>
        <v>0</v>
      </c>
      <c r="F52">
        <f t="shared" si="2"/>
        <v>0</v>
      </c>
      <c r="G52">
        <f t="shared" si="3"/>
        <v>4.9999999999999975E-3</v>
      </c>
      <c r="H52">
        <f t="shared" si="4"/>
        <v>2.4999999999999988E-3</v>
      </c>
      <c r="I52">
        <f t="shared" si="5"/>
        <v>-2.4999999999999988E-3</v>
      </c>
    </row>
    <row r="53" spans="1:9" x14ac:dyDescent="0.3">
      <c r="A53">
        <f>'flow bench data and cam data '!A56</f>
        <v>50</v>
      </c>
      <c r="B53">
        <f>'flow bench data and cam data '!E56</f>
        <v>0</v>
      </c>
      <c r="C53">
        <f>'flow bench data and cam data '!B56</f>
        <v>0.09</v>
      </c>
      <c r="D53">
        <f t="shared" si="0"/>
        <v>0</v>
      </c>
      <c r="E53">
        <f t="shared" si="1"/>
        <v>0</v>
      </c>
      <c r="F53">
        <f t="shared" si="2"/>
        <v>0</v>
      </c>
      <c r="G53">
        <f t="shared" si="3"/>
        <v>4.9999999999999975E-3</v>
      </c>
      <c r="H53">
        <f t="shared" si="4"/>
        <v>-2.4999999999999988E-3</v>
      </c>
      <c r="I53">
        <f t="shared" si="5"/>
        <v>-2.4999999999999988E-3</v>
      </c>
    </row>
    <row r="54" spans="1:9" x14ac:dyDescent="0.3">
      <c r="A54">
        <f>'flow bench data and cam data '!A57</f>
        <v>51</v>
      </c>
      <c r="B54">
        <f>'flow bench data and cam data '!E57</f>
        <v>0</v>
      </c>
      <c r="C54">
        <f>'flow bench data and cam data '!B57</f>
        <v>0.09</v>
      </c>
      <c r="D54">
        <f t="shared" si="0"/>
        <v>0</v>
      </c>
      <c r="E54">
        <f t="shared" si="1"/>
        <v>0</v>
      </c>
      <c r="F54">
        <f t="shared" si="2"/>
        <v>0</v>
      </c>
      <c r="G54">
        <f t="shared" si="3"/>
        <v>0</v>
      </c>
      <c r="H54">
        <f t="shared" si="4"/>
        <v>-2.4999999999999988E-3</v>
      </c>
      <c r="I54">
        <f t="shared" si="5"/>
        <v>1.2499999999999994E-3</v>
      </c>
    </row>
    <row r="55" spans="1:9" x14ac:dyDescent="0.3">
      <c r="A55">
        <f>'flow bench data and cam data '!A58</f>
        <v>52</v>
      </c>
      <c r="B55">
        <f>'flow bench data and cam data '!E58</f>
        <v>0</v>
      </c>
      <c r="C55">
        <f>'flow bench data and cam data '!B58</f>
        <v>0.09</v>
      </c>
      <c r="D55">
        <f t="shared" si="0"/>
        <v>0</v>
      </c>
      <c r="E55">
        <f t="shared" si="1"/>
        <v>0</v>
      </c>
      <c r="F55">
        <f t="shared" si="2"/>
        <v>0</v>
      </c>
      <c r="G55">
        <f t="shared" si="3"/>
        <v>0</v>
      </c>
      <c r="H55">
        <f t="shared" si="4"/>
        <v>0</v>
      </c>
      <c r="I55">
        <f t="shared" si="5"/>
        <v>1.2499999999999994E-3</v>
      </c>
    </row>
    <row r="56" spans="1:9" x14ac:dyDescent="0.3">
      <c r="A56">
        <f>'flow bench data and cam data '!A59</f>
        <v>53</v>
      </c>
      <c r="B56">
        <f>'flow bench data and cam data '!E59</f>
        <v>0</v>
      </c>
      <c r="C56">
        <f>'flow bench data and cam data '!B59</f>
        <v>0.09</v>
      </c>
      <c r="D56">
        <f t="shared" si="0"/>
        <v>0</v>
      </c>
      <c r="E56">
        <f t="shared" si="1"/>
        <v>0</v>
      </c>
      <c r="F56">
        <f t="shared" si="2"/>
        <v>0</v>
      </c>
      <c r="G56">
        <f t="shared" si="3"/>
        <v>0</v>
      </c>
      <c r="H56">
        <f t="shared" si="4"/>
        <v>0</v>
      </c>
      <c r="I56">
        <f t="shared" si="5"/>
        <v>1.2500000000000011E-3</v>
      </c>
    </row>
    <row r="57" spans="1:9" x14ac:dyDescent="0.3">
      <c r="A57">
        <f>'flow bench data and cam data '!A60</f>
        <v>54</v>
      </c>
      <c r="B57">
        <f>'flow bench data and cam data '!E60</f>
        <v>0</v>
      </c>
      <c r="C57">
        <f>'flow bench data and cam data '!B60</f>
        <v>0.09</v>
      </c>
      <c r="D57">
        <f t="shared" si="0"/>
        <v>0</v>
      </c>
      <c r="E57">
        <f t="shared" si="1"/>
        <v>0</v>
      </c>
      <c r="F57">
        <f t="shared" si="2"/>
        <v>0</v>
      </c>
      <c r="G57">
        <f t="shared" si="3"/>
        <v>0</v>
      </c>
      <c r="H57">
        <f t="shared" si="4"/>
        <v>2.5000000000000022E-3</v>
      </c>
      <c r="I57">
        <f t="shared" si="5"/>
        <v>1.2500000000000011E-3</v>
      </c>
    </row>
    <row r="58" spans="1:9" x14ac:dyDescent="0.3">
      <c r="A58">
        <f>'flow bench data and cam data '!A61</f>
        <v>55</v>
      </c>
      <c r="B58">
        <f>'flow bench data and cam data '!E61</f>
        <v>0</v>
      </c>
      <c r="C58">
        <f>'flow bench data and cam data '!B61</f>
        <v>0.09</v>
      </c>
      <c r="D58">
        <f t="shared" si="0"/>
        <v>0</v>
      </c>
      <c r="E58">
        <f t="shared" si="1"/>
        <v>0</v>
      </c>
      <c r="F58">
        <f t="shared" si="2"/>
        <v>0</v>
      </c>
      <c r="G58">
        <f t="shared" si="3"/>
        <v>5.0000000000000044E-3</v>
      </c>
      <c r="H58">
        <f t="shared" si="4"/>
        <v>2.5000000000000022E-3</v>
      </c>
      <c r="I58">
        <f t="shared" si="5"/>
        <v>-2.5000000000000022E-3</v>
      </c>
    </row>
    <row r="59" spans="1:9" x14ac:dyDescent="0.3">
      <c r="A59">
        <f>'flow bench data and cam data '!A62</f>
        <v>56</v>
      </c>
      <c r="B59">
        <f>'flow bench data and cam data '!E62</f>
        <v>0</v>
      </c>
      <c r="C59">
        <f>'flow bench data and cam data '!B62</f>
        <v>0.1</v>
      </c>
      <c r="D59">
        <f t="shared" si="0"/>
        <v>0</v>
      </c>
      <c r="E59">
        <f t="shared" si="1"/>
        <v>0</v>
      </c>
      <c r="F59">
        <f t="shared" si="2"/>
        <v>0</v>
      </c>
      <c r="G59">
        <f t="shared" si="3"/>
        <v>5.0000000000000044E-3</v>
      </c>
      <c r="H59">
        <f t="shared" si="4"/>
        <v>-2.5000000000000022E-3</v>
      </c>
      <c r="I59">
        <f t="shared" si="5"/>
        <v>-2.5000000000000022E-3</v>
      </c>
    </row>
    <row r="60" spans="1:9" x14ac:dyDescent="0.3">
      <c r="A60">
        <f>'flow bench data and cam data '!A63</f>
        <v>57</v>
      </c>
      <c r="B60">
        <f>'flow bench data and cam data '!E63</f>
        <v>0</v>
      </c>
      <c r="C60">
        <f>'flow bench data and cam data '!B63</f>
        <v>0.1</v>
      </c>
      <c r="D60">
        <f t="shared" si="0"/>
        <v>0</v>
      </c>
      <c r="E60">
        <f t="shared" si="1"/>
        <v>0</v>
      </c>
      <c r="F60">
        <f t="shared" si="2"/>
        <v>0</v>
      </c>
      <c r="G60">
        <f t="shared" si="3"/>
        <v>0</v>
      </c>
      <c r="H60">
        <f t="shared" si="4"/>
        <v>-2.5000000000000022E-3</v>
      </c>
      <c r="I60">
        <f t="shared" si="5"/>
        <v>1.2500000000000011E-3</v>
      </c>
    </row>
    <row r="61" spans="1:9" x14ac:dyDescent="0.3">
      <c r="A61">
        <f>'flow bench data and cam data '!A64</f>
        <v>58</v>
      </c>
      <c r="B61">
        <f>'flow bench data and cam data '!E64</f>
        <v>0</v>
      </c>
      <c r="C61">
        <f>'flow bench data and cam data '!B64</f>
        <v>0.1</v>
      </c>
      <c r="D61">
        <f t="shared" si="0"/>
        <v>0</v>
      </c>
      <c r="E61">
        <f t="shared" si="1"/>
        <v>0</v>
      </c>
      <c r="F61">
        <f t="shared" si="2"/>
        <v>0</v>
      </c>
      <c r="G61">
        <f t="shared" si="3"/>
        <v>0</v>
      </c>
      <c r="H61">
        <f t="shared" si="4"/>
        <v>0</v>
      </c>
      <c r="I61">
        <f t="shared" si="5"/>
        <v>1.2500000000000011E-3</v>
      </c>
    </row>
    <row r="62" spans="1:9" x14ac:dyDescent="0.3">
      <c r="A62">
        <f>'flow bench data and cam data '!A65</f>
        <v>59</v>
      </c>
      <c r="B62">
        <f>'flow bench data and cam data '!E65</f>
        <v>0</v>
      </c>
      <c r="C62">
        <f>'flow bench data and cam data '!B65</f>
        <v>0.1</v>
      </c>
      <c r="D62">
        <f t="shared" si="0"/>
        <v>0</v>
      </c>
      <c r="E62">
        <f t="shared" si="1"/>
        <v>0</v>
      </c>
      <c r="F62">
        <f t="shared" si="2"/>
        <v>0</v>
      </c>
      <c r="G62">
        <f t="shared" si="3"/>
        <v>0</v>
      </c>
      <c r="H62">
        <f t="shared" si="4"/>
        <v>0</v>
      </c>
      <c r="I62">
        <f t="shared" si="5"/>
        <v>0</v>
      </c>
    </row>
    <row r="63" spans="1:9" x14ac:dyDescent="0.3">
      <c r="A63">
        <f>'flow bench data and cam data '!A66</f>
        <v>60</v>
      </c>
      <c r="B63">
        <f>'flow bench data and cam data '!E66</f>
        <v>0</v>
      </c>
      <c r="C63">
        <f>'flow bench data and cam data '!B66</f>
        <v>0.1</v>
      </c>
      <c r="D63">
        <f t="shared" si="0"/>
        <v>0</v>
      </c>
      <c r="E63">
        <f t="shared" si="1"/>
        <v>0</v>
      </c>
      <c r="F63">
        <f t="shared" si="2"/>
        <v>0</v>
      </c>
      <c r="G63">
        <f t="shared" si="3"/>
        <v>0</v>
      </c>
      <c r="H63">
        <f t="shared" si="4"/>
        <v>0</v>
      </c>
      <c r="I63">
        <f t="shared" si="5"/>
        <v>0</v>
      </c>
    </row>
    <row r="64" spans="1:9" x14ac:dyDescent="0.3">
      <c r="A64">
        <f>'flow bench data and cam data '!A67</f>
        <v>61</v>
      </c>
      <c r="B64">
        <f>'flow bench data and cam data '!E67</f>
        <v>0</v>
      </c>
      <c r="C64">
        <f>'flow bench data and cam data '!B67</f>
        <v>0.1</v>
      </c>
      <c r="D64">
        <f t="shared" si="0"/>
        <v>0</v>
      </c>
      <c r="E64">
        <f t="shared" si="1"/>
        <v>0</v>
      </c>
      <c r="F64">
        <f t="shared" si="2"/>
        <v>0</v>
      </c>
      <c r="G64">
        <f t="shared" si="3"/>
        <v>0</v>
      </c>
      <c r="H64">
        <f t="shared" si="4"/>
        <v>0</v>
      </c>
      <c r="I64">
        <f t="shared" si="5"/>
        <v>0</v>
      </c>
    </row>
    <row r="65" spans="1:9" x14ac:dyDescent="0.3">
      <c r="A65">
        <f>'flow bench data and cam data '!A68</f>
        <v>62</v>
      </c>
      <c r="B65">
        <f>'flow bench data and cam data '!E68</f>
        <v>0</v>
      </c>
      <c r="C65">
        <f>'flow bench data and cam data '!B68</f>
        <v>0.1</v>
      </c>
      <c r="D65">
        <f t="shared" si="0"/>
        <v>0</v>
      </c>
      <c r="E65">
        <f t="shared" si="1"/>
        <v>0</v>
      </c>
      <c r="F65">
        <f t="shared" si="2"/>
        <v>0</v>
      </c>
      <c r="G65">
        <f t="shared" si="3"/>
        <v>0</v>
      </c>
      <c r="H65">
        <f t="shared" si="4"/>
        <v>0</v>
      </c>
      <c r="I65">
        <f t="shared" si="5"/>
        <v>0</v>
      </c>
    </row>
    <row r="66" spans="1:9" x14ac:dyDescent="0.3">
      <c r="A66">
        <f>'flow bench data and cam data '!A69</f>
        <v>63</v>
      </c>
      <c r="B66">
        <f>'flow bench data and cam data '!E69</f>
        <v>0</v>
      </c>
      <c r="C66">
        <f>'flow bench data and cam data '!B69</f>
        <v>0.1</v>
      </c>
      <c r="D66">
        <f t="shared" si="0"/>
        <v>0</v>
      </c>
      <c r="E66">
        <f t="shared" si="1"/>
        <v>0</v>
      </c>
      <c r="F66">
        <f t="shared" si="2"/>
        <v>0</v>
      </c>
      <c r="G66">
        <f t="shared" si="3"/>
        <v>0</v>
      </c>
      <c r="H66">
        <f t="shared" si="4"/>
        <v>0</v>
      </c>
      <c r="I66">
        <f t="shared" si="5"/>
        <v>0</v>
      </c>
    </row>
    <row r="67" spans="1:9" x14ac:dyDescent="0.3">
      <c r="A67">
        <f>'flow bench data and cam data '!A70</f>
        <v>64</v>
      </c>
      <c r="B67">
        <f>'flow bench data and cam data '!E70</f>
        <v>0</v>
      </c>
      <c r="C67">
        <f>'flow bench data and cam data '!B70</f>
        <v>0.1</v>
      </c>
      <c r="D67">
        <f t="shared" si="0"/>
        <v>0</v>
      </c>
      <c r="E67">
        <f t="shared" si="1"/>
        <v>0</v>
      </c>
      <c r="F67">
        <f t="shared" si="2"/>
        <v>1.25E-3</v>
      </c>
      <c r="G67">
        <f t="shared" si="3"/>
        <v>0</v>
      </c>
      <c r="H67">
        <f t="shared" si="4"/>
        <v>0</v>
      </c>
      <c r="I67">
        <f t="shared" si="5"/>
        <v>0</v>
      </c>
    </row>
    <row r="68" spans="1:9" x14ac:dyDescent="0.3">
      <c r="A68">
        <f>'flow bench data and cam data '!A71</f>
        <v>65</v>
      </c>
      <c r="B68">
        <f>'flow bench data and cam data '!E71</f>
        <v>0</v>
      </c>
      <c r="C68">
        <f>'flow bench data and cam data '!B71</f>
        <v>0.1</v>
      </c>
      <c r="D68">
        <f t="shared" si="0"/>
        <v>0</v>
      </c>
      <c r="E68">
        <f t="shared" si="1"/>
        <v>2.5000000000000001E-3</v>
      </c>
      <c r="F68">
        <f t="shared" si="2"/>
        <v>1.25E-3</v>
      </c>
      <c r="G68">
        <f t="shared" si="3"/>
        <v>0</v>
      </c>
      <c r="H68">
        <f t="shared" si="4"/>
        <v>0</v>
      </c>
      <c r="I68">
        <f t="shared" si="5"/>
        <v>0</v>
      </c>
    </row>
    <row r="69" spans="1:9" x14ac:dyDescent="0.3">
      <c r="A69">
        <f>'flow bench data and cam data '!A72</f>
        <v>66</v>
      </c>
      <c r="B69">
        <f>'flow bench data and cam data '!E72</f>
        <v>0</v>
      </c>
      <c r="C69">
        <f>'flow bench data and cam data '!B72</f>
        <v>0.1</v>
      </c>
      <c r="D69">
        <f t="shared" ref="D69:D132" si="6">(B70-B68)/(A70-A68)</f>
        <v>5.0000000000000001E-3</v>
      </c>
      <c r="E69">
        <f t="shared" ref="E69:E132" si="7">(D70-D68)/(A70-A68)</f>
        <v>2.5000000000000001E-3</v>
      </c>
      <c r="F69">
        <f t="shared" ref="F69:F132" si="8">(E70-E68)/(A70-A68)</f>
        <v>-2.5000000000000001E-3</v>
      </c>
      <c r="G69">
        <f t="shared" ref="G69:G132" si="9">(C70-C68)/(A70-A68)</f>
        <v>0</v>
      </c>
      <c r="H69">
        <f t="shared" ref="H69:H132" si="10">(G70-G68)/(A70-A68)</f>
        <v>0</v>
      </c>
      <c r="I69">
        <f t="shared" ref="I69:I132" si="11">(H70-H68)/(A70-A68)</f>
        <v>0</v>
      </c>
    </row>
    <row r="70" spans="1:9" x14ac:dyDescent="0.3">
      <c r="A70">
        <f>'flow bench data and cam data '!A73</f>
        <v>67</v>
      </c>
      <c r="B70">
        <f>'flow bench data and cam data '!E73</f>
        <v>0.01</v>
      </c>
      <c r="C70">
        <f>'flow bench data and cam data '!B73</f>
        <v>0.1</v>
      </c>
      <c r="D70">
        <f t="shared" si="6"/>
        <v>5.0000000000000001E-3</v>
      </c>
      <c r="E70">
        <f t="shared" si="7"/>
        <v>-2.5000000000000001E-3</v>
      </c>
      <c r="F70">
        <f t="shared" si="8"/>
        <v>-2.5000000000000001E-3</v>
      </c>
      <c r="G70">
        <f t="shared" si="9"/>
        <v>0</v>
      </c>
      <c r="H70">
        <f t="shared" si="10"/>
        <v>0</v>
      </c>
      <c r="I70">
        <f t="shared" si="11"/>
        <v>0</v>
      </c>
    </row>
    <row r="71" spans="1:9" x14ac:dyDescent="0.3">
      <c r="A71">
        <f>'flow bench data and cam data '!A74</f>
        <v>68</v>
      </c>
      <c r="B71">
        <f>'flow bench data and cam data '!E74</f>
        <v>0.01</v>
      </c>
      <c r="C71">
        <f>'flow bench data and cam data '!B74</f>
        <v>0.1</v>
      </c>
      <c r="D71">
        <f t="shared" si="6"/>
        <v>0</v>
      </c>
      <c r="E71">
        <f t="shared" si="7"/>
        <v>-2.5000000000000001E-3</v>
      </c>
      <c r="F71">
        <f t="shared" si="8"/>
        <v>1.25E-3</v>
      </c>
      <c r="G71">
        <f t="shared" si="9"/>
        <v>0</v>
      </c>
      <c r="H71">
        <f t="shared" si="10"/>
        <v>0</v>
      </c>
      <c r="I71">
        <f t="shared" si="11"/>
        <v>0</v>
      </c>
    </row>
    <row r="72" spans="1:9" x14ac:dyDescent="0.3">
      <c r="A72">
        <f>'flow bench data and cam data '!A75</f>
        <v>69</v>
      </c>
      <c r="B72">
        <f>'flow bench data and cam data '!E75</f>
        <v>0.01</v>
      </c>
      <c r="C72">
        <f>'flow bench data and cam data '!B75</f>
        <v>0.1</v>
      </c>
      <c r="D72">
        <f t="shared" si="6"/>
        <v>0</v>
      </c>
      <c r="E72">
        <f t="shared" si="7"/>
        <v>0</v>
      </c>
      <c r="F72">
        <f t="shared" si="8"/>
        <v>1.25E-3</v>
      </c>
      <c r="G72">
        <f t="shared" si="9"/>
        <v>0</v>
      </c>
      <c r="H72">
        <f t="shared" si="10"/>
        <v>0</v>
      </c>
      <c r="I72">
        <f t="shared" si="11"/>
        <v>0</v>
      </c>
    </row>
    <row r="73" spans="1:9" x14ac:dyDescent="0.3">
      <c r="A73">
        <f>'flow bench data and cam data '!A76</f>
        <v>70</v>
      </c>
      <c r="B73">
        <f>'flow bench data and cam data '!E76</f>
        <v>0.01</v>
      </c>
      <c r="C73">
        <f>'flow bench data and cam data '!B76</f>
        <v>0.1</v>
      </c>
      <c r="D73">
        <f t="shared" si="6"/>
        <v>0</v>
      </c>
      <c r="E73">
        <f t="shared" si="7"/>
        <v>0</v>
      </c>
      <c r="F73">
        <f t="shared" si="8"/>
        <v>0</v>
      </c>
      <c r="G73">
        <f t="shared" si="9"/>
        <v>0</v>
      </c>
      <c r="H73">
        <f t="shared" si="10"/>
        <v>0</v>
      </c>
      <c r="I73">
        <f t="shared" si="11"/>
        <v>1.2499999999999994E-3</v>
      </c>
    </row>
    <row r="74" spans="1:9" x14ac:dyDescent="0.3">
      <c r="A74">
        <f>'flow bench data and cam data '!A77</f>
        <v>71</v>
      </c>
      <c r="B74">
        <f>'flow bench data and cam data '!E77</f>
        <v>0.01</v>
      </c>
      <c r="C74">
        <f>'flow bench data and cam data '!B77</f>
        <v>0.1</v>
      </c>
      <c r="D74">
        <f t="shared" si="6"/>
        <v>0</v>
      </c>
      <c r="E74">
        <f t="shared" si="7"/>
        <v>0</v>
      </c>
      <c r="F74">
        <f t="shared" si="8"/>
        <v>0</v>
      </c>
      <c r="G74">
        <f t="shared" si="9"/>
        <v>0</v>
      </c>
      <c r="H74">
        <f t="shared" si="10"/>
        <v>2.4999999999999988E-3</v>
      </c>
      <c r="I74">
        <f t="shared" si="11"/>
        <v>1.2499999999999994E-3</v>
      </c>
    </row>
    <row r="75" spans="1:9" x14ac:dyDescent="0.3">
      <c r="A75">
        <f>'flow bench data and cam data '!A78</f>
        <v>72</v>
      </c>
      <c r="B75">
        <f>'flow bench data and cam data '!E78</f>
        <v>0.01</v>
      </c>
      <c r="C75">
        <f>'flow bench data and cam data '!B78</f>
        <v>0.1</v>
      </c>
      <c r="D75">
        <f t="shared" si="6"/>
        <v>0</v>
      </c>
      <c r="E75">
        <f t="shared" si="7"/>
        <v>0</v>
      </c>
      <c r="F75">
        <f t="shared" si="8"/>
        <v>0</v>
      </c>
      <c r="G75">
        <f t="shared" si="9"/>
        <v>4.9999999999999975E-3</v>
      </c>
      <c r="H75">
        <f t="shared" si="10"/>
        <v>2.4999999999999988E-3</v>
      </c>
      <c r="I75">
        <f t="shared" si="11"/>
        <v>-2.4999999999999988E-3</v>
      </c>
    </row>
    <row r="76" spans="1:9" x14ac:dyDescent="0.3">
      <c r="A76">
        <f>'flow bench data and cam data '!A79</f>
        <v>73</v>
      </c>
      <c r="B76">
        <f>'flow bench data and cam data '!E79</f>
        <v>0.01</v>
      </c>
      <c r="C76">
        <f>'flow bench data and cam data '!B79</f>
        <v>0.11</v>
      </c>
      <c r="D76">
        <f t="shared" si="6"/>
        <v>0</v>
      </c>
      <c r="E76">
        <f t="shared" si="7"/>
        <v>0</v>
      </c>
      <c r="F76">
        <f t="shared" si="8"/>
        <v>0</v>
      </c>
      <c r="G76">
        <f t="shared" si="9"/>
        <v>4.9999999999999975E-3</v>
      </c>
      <c r="H76">
        <f t="shared" si="10"/>
        <v>-2.4999999999999988E-3</v>
      </c>
      <c r="I76">
        <f t="shared" si="11"/>
        <v>-2.4999999999999988E-3</v>
      </c>
    </row>
    <row r="77" spans="1:9" x14ac:dyDescent="0.3">
      <c r="A77">
        <f>'flow bench data and cam data '!A80</f>
        <v>74</v>
      </c>
      <c r="B77">
        <f>'flow bench data and cam data '!E80</f>
        <v>0.01</v>
      </c>
      <c r="C77">
        <f>'flow bench data and cam data '!B80</f>
        <v>0.11</v>
      </c>
      <c r="D77">
        <f t="shared" si="6"/>
        <v>0</v>
      </c>
      <c r="E77">
        <f t="shared" si="7"/>
        <v>0</v>
      </c>
      <c r="F77">
        <f t="shared" si="8"/>
        <v>0</v>
      </c>
      <c r="G77">
        <f t="shared" si="9"/>
        <v>0</v>
      </c>
      <c r="H77">
        <f t="shared" si="10"/>
        <v>-2.4999999999999988E-3</v>
      </c>
      <c r="I77">
        <f t="shared" si="11"/>
        <v>1.2499999999999994E-3</v>
      </c>
    </row>
    <row r="78" spans="1:9" x14ac:dyDescent="0.3">
      <c r="A78">
        <f>'flow bench data and cam data '!A81</f>
        <v>75</v>
      </c>
      <c r="B78">
        <f>'flow bench data and cam data '!E81</f>
        <v>0.01</v>
      </c>
      <c r="C78">
        <f>'flow bench data and cam data '!B81</f>
        <v>0.11</v>
      </c>
      <c r="D78">
        <f t="shared" si="6"/>
        <v>0</v>
      </c>
      <c r="E78">
        <f t="shared" si="7"/>
        <v>0</v>
      </c>
      <c r="F78">
        <f t="shared" si="8"/>
        <v>0</v>
      </c>
      <c r="G78">
        <f t="shared" si="9"/>
        <v>0</v>
      </c>
      <c r="H78">
        <f t="shared" si="10"/>
        <v>0</v>
      </c>
      <c r="I78">
        <f t="shared" si="11"/>
        <v>1.2499999999999994E-3</v>
      </c>
    </row>
    <row r="79" spans="1:9" x14ac:dyDescent="0.3">
      <c r="A79">
        <f>'flow bench data and cam data '!A82</f>
        <v>76</v>
      </c>
      <c r="B79">
        <f>'flow bench data and cam data '!E82</f>
        <v>0.01</v>
      </c>
      <c r="C79">
        <f>'flow bench data and cam data '!B82</f>
        <v>0.11</v>
      </c>
      <c r="D79">
        <f t="shared" si="6"/>
        <v>0</v>
      </c>
      <c r="E79">
        <f t="shared" si="7"/>
        <v>0</v>
      </c>
      <c r="F79">
        <f t="shared" si="8"/>
        <v>0</v>
      </c>
      <c r="G79">
        <f t="shared" si="9"/>
        <v>0</v>
      </c>
      <c r="H79">
        <f t="shared" si="10"/>
        <v>0</v>
      </c>
      <c r="I79">
        <f t="shared" si="11"/>
        <v>0</v>
      </c>
    </row>
    <row r="80" spans="1:9" x14ac:dyDescent="0.3">
      <c r="A80">
        <f>'flow bench data and cam data '!A83</f>
        <v>77</v>
      </c>
      <c r="B80">
        <f>'flow bench data and cam data '!E83</f>
        <v>0.01</v>
      </c>
      <c r="C80">
        <f>'flow bench data and cam data '!B83</f>
        <v>0.11</v>
      </c>
      <c r="D80">
        <f t="shared" si="6"/>
        <v>0</v>
      </c>
      <c r="E80">
        <f t="shared" si="7"/>
        <v>0</v>
      </c>
      <c r="F80">
        <f t="shared" si="8"/>
        <v>0</v>
      </c>
      <c r="G80">
        <f t="shared" si="9"/>
        <v>0</v>
      </c>
      <c r="H80">
        <f t="shared" si="10"/>
        <v>0</v>
      </c>
      <c r="I80">
        <f t="shared" si="11"/>
        <v>0</v>
      </c>
    </row>
    <row r="81" spans="1:9" x14ac:dyDescent="0.3">
      <c r="A81">
        <f>'flow bench data and cam data '!A84</f>
        <v>78</v>
      </c>
      <c r="B81">
        <f>'flow bench data and cam data '!E84</f>
        <v>0.01</v>
      </c>
      <c r="C81">
        <f>'flow bench data and cam data '!B84</f>
        <v>0.11</v>
      </c>
      <c r="D81">
        <f t="shared" si="6"/>
        <v>0</v>
      </c>
      <c r="E81">
        <f t="shared" si="7"/>
        <v>0</v>
      </c>
      <c r="F81">
        <f t="shared" si="8"/>
        <v>0</v>
      </c>
      <c r="G81">
        <f t="shared" si="9"/>
        <v>0</v>
      </c>
      <c r="H81">
        <f t="shared" si="10"/>
        <v>0</v>
      </c>
      <c r="I81">
        <f t="shared" si="11"/>
        <v>0</v>
      </c>
    </row>
    <row r="82" spans="1:9" x14ac:dyDescent="0.3">
      <c r="A82">
        <f>'flow bench data and cam data '!A85</f>
        <v>79</v>
      </c>
      <c r="B82">
        <f>'flow bench data and cam data '!E85</f>
        <v>0.01</v>
      </c>
      <c r="C82">
        <f>'flow bench data and cam data '!B85</f>
        <v>0.11</v>
      </c>
      <c r="D82">
        <f t="shared" si="6"/>
        <v>0</v>
      </c>
      <c r="E82">
        <f t="shared" si="7"/>
        <v>0</v>
      </c>
      <c r="F82">
        <f t="shared" si="8"/>
        <v>0</v>
      </c>
      <c r="G82">
        <f t="shared" si="9"/>
        <v>0</v>
      </c>
      <c r="H82">
        <f t="shared" si="10"/>
        <v>0</v>
      </c>
      <c r="I82">
        <f t="shared" si="11"/>
        <v>0</v>
      </c>
    </row>
    <row r="83" spans="1:9" x14ac:dyDescent="0.3">
      <c r="A83">
        <f>'flow bench data and cam data '!A86</f>
        <v>80</v>
      </c>
      <c r="B83">
        <f>'flow bench data and cam data '!E86</f>
        <v>0.01</v>
      </c>
      <c r="C83">
        <f>'flow bench data and cam data '!B86</f>
        <v>0.11</v>
      </c>
      <c r="D83">
        <f t="shared" si="6"/>
        <v>0</v>
      </c>
      <c r="E83">
        <f t="shared" si="7"/>
        <v>0</v>
      </c>
      <c r="F83">
        <f t="shared" si="8"/>
        <v>0</v>
      </c>
      <c r="G83">
        <f t="shared" si="9"/>
        <v>0</v>
      </c>
      <c r="H83">
        <f t="shared" si="10"/>
        <v>0</v>
      </c>
      <c r="I83">
        <f t="shared" si="11"/>
        <v>0</v>
      </c>
    </row>
    <row r="84" spans="1:9" x14ac:dyDescent="0.3">
      <c r="A84">
        <f>'flow bench data and cam data '!A87</f>
        <v>81</v>
      </c>
      <c r="B84">
        <f>'flow bench data and cam data '!E87</f>
        <v>0.01</v>
      </c>
      <c r="C84">
        <f>'flow bench data and cam data '!B87</f>
        <v>0.11</v>
      </c>
      <c r="D84">
        <f t="shared" si="6"/>
        <v>0</v>
      </c>
      <c r="E84">
        <f t="shared" si="7"/>
        <v>0</v>
      </c>
      <c r="F84">
        <f t="shared" si="8"/>
        <v>0</v>
      </c>
      <c r="G84">
        <f t="shared" si="9"/>
        <v>0</v>
      </c>
      <c r="H84">
        <f t="shared" si="10"/>
        <v>0</v>
      </c>
      <c r="I84">
        <f t="shared" si="11"/>
        <v>0</v>
      </c>
    </row>
    <row r="85" spans="1:9" x14ac:dyDescent="0.3">
      <c r="A85">
        <f>'flow bench data and cam data '!A88</f>
        <v>82</v>
      </c>
      <c r="B85">
        <f>'flow bench data and cam data '!E88</f>
        <v>0.01</v>
      </c>
      <c r="C85">
        <f>'flow bench data and cam data '!B88</f>
        <v>0.11</v>
      </c>
      <c r="D85">
        <f t="shared" si="6"/>
        <v>0</v>
      </c>
      <c r="E85">
        <f t="shared" si="7"/>
        <v>0</v>
      </c>
      <c r="F85">
        <f t="shared" si="8"/>
        <v>0</v>
      </c>
      <c r="G85">
        <f t="shared" si="9"/>
        <v>0</v>
      </c>
      <c r="H85">
        <f t="shared" si="10"/>
        <v>0</v>
      </c>
      <c r="I85">
        <f t="shared" si="11"/>
        <v>0</v>
      </c>
    </row>
    <row r="86" spans="1:9" x14ac:dyDescent="0.3">
      <c r="A86">
        <f>'flow bench data and cam data '!A89</f>
        <v>83</v>
      </c>
      <c r="B86">
        <f>'flow bench data and cam data '!E89</f>
        <v>0.01</v>
      </c>
      <c r="C86">
        <f>'flow bench data and cam data '!B89</f>
        <v>0.11</v>
      </c>
      <c r="D86">
        <f t="shared" si="6"/>
        <v>0</v>
      </c>
      <c r="E86">
        <f t="shared" si="7"/>
        <v>0</v>
      </c>
      <c r="F86">
        <f t="shared" si="8"/>
        <v>0</v>
      </c>
      <c r="G86">
        <f t="shared" si="9"/>
        <v>0</v>
      </c>
      <c r="H86">
        <f t="shared" si="10"/>
        <v>0</v>
      </c>
      <c r="I86">
        <f t="shared" si="11"/>
        <v>0</v>
      </c>
    </row>
    <row r="87" spans="1:9" x14ac:dyDescent="0.3">
      <c r="A87">
        <f>'flow bench data and cam data '!A90</f>
        <v>84</v>
      </c>
      <c r="B87">
        <f>'flow bench data and cam data '!E90</f>
        <v>0.01</v>
      </c>
      <c r="C87">
        <f>'flow bench data and cam data '!B90</f>
        <v>0.11</v>
      </c>
      <c r="D87">
        <f t="shared" si="6"/>
        <v>0</v>
      </c>
      <c r="E87">
        <f t="shared" si="7"/>
        <v>0</v>
      </c>
      <c r="F87">
        <f t="shared" si="8"/>
        <v>0</v>
      </c>
      <c r="G87">
        <f t="shared" si="9"/>
        <v>0</v>
      </c>
      <c r="H87">
        <f t="shared" si="10"/>
        <v>0</v>
      </c>
      <c r="I87">
        <f t="shared" si="11"/>
        <v>0</v>
      </c>
    </row>
    <row r="88" spans="1:9" x14ac:dyDescent="0.3">
      <c r="A88">
        <f>'flow bench data and cam data '!A91</f>
        <v>85</v>
      </c>
      <c r="B88">
        <f>'flow bench data and cam data '!E91</f>
        <v>0.01</v>
      </c>
      <c r="C88">
        <f>'flow bench data and cam data '!B91</f>
        <v>0.11</v>
      </c>
      <c r="D88">
        <f t="shared" si="6"/>
        <v>0</v>
      </c>
      <c r="E88">
        <f t="shared" si="7"/>
        <v>0</v>
      </c>
      <c r="F88">
        <f t="shared" si="8"/>
        <v>0</v>
      </c>
      <c r="G88">
        <f t="shared" si="9"/>
        <v>0</v>
      </c>
      <c r="H88">
        <f t="shared" si="10"/>
        <v>0</v>
      </c>
      <c r="I88">
        <f t="shared" si="11"/>
        <v>0</v>
      </c>
    </row>
    <row r="89" spans="1:9" x14ac:dyDescent="0.3">
      <c r="A89">
        <f>'flow bench data and cam data '!A92</f>
        <v>86</v>
      </c>
      <c r="B89">
        <f>'flow bench data and cam data '!E92</f>
        <v>0.01</v>
      </c>
      <c r="C89">
        <f>'flow bench data and cam data '!B92</f>
        <v>0.11</v>
      </c>
      <c r="D89">
        <f t="shared" si="6"/>
        <v>0</v>
      </c>
      <c r="E89">
        <f t="shared" si="7"/>
        <v>0</v>
      </c>
      <c r="F89">
        <f t="shared" si="8"/>
        <v>0</v>
      </c>
      <c r="G89">
        <f t="shared" si="9"/>
        <v>0</v>
      </c>
      <c r="H89">
        <f t="shared" si="10"/>
        <v>0</v>
      </c>
      <c r="I89">
        <f t="shared" si="11"/>
        <v>0</v>
      </c>
    </row>
    <row r="90" spans="1:9" x14ac:dyDescent="0.3">
      <c r="A90">
        <f>'flow bench data and cam data '!A93</f>
        <v>87</v>
      </c>
      <c r="B90">
        <f>'flow bench data and cam data '!E93</f>
        <v>0.01</v>
      </c>
      <c r="C90">
        <f>'flow bench data and cam data '!B93</f>
        <v>0.11</v>
      </c>
      <c r="D90">
        <f t="shared" si="6"/>
        <v>0</v>
      </c>
      <c r="E90">
        <f t="shared" si="7"/>
        <v>0</v>
      </c>
      <c r="F90">
        <f t="shared" si="8"/>
        <v>0</v>
      </c>
      <c r="G90">
        <f t="shared" si="9"/>
        <v>0</v>
      </c>
      <c r="H90">
        <f t="shared" si="10"/>
        <v>0</v>
      </c>
      <c r="I90">
        <f t="shared" si="11"/>
        <v>0</v>
      </c>
    </row>
    <row r="91" spans="1:9" x14ac:dyDescent="0.3">
      <c r="A91">
        <f>'flow bench data and cam data '!A94</f>
        <v>88</v>
      </c>
      <c r="B91">
        <f>'flow bench data and cam data '!E94</f>
        <v>0.01</v>
      </c>
      <c r="C91">
        <f>'flow bench data and cam data '!B94</f>
        <v>0.11</v>
      </c>
      <c r="D91">
        <f t="shared" si="6"/>
        <v>0</v>
      </c>
      <c r="E91">
        <f t="shared" si="7"/>
        <v>0</v>
      </c>
      <c r="F91">
        <f t="shared" si="8"/>
        <v>0</v>
      </c>
      <c r="G91">
        <f t="shared" si="9"/>
        <v>0</v>
      </c>
      <c r="H91">
        <f t="shared" si="10"/>
        <v>0</v>
      </c>
      <c r="I91">
        <f t="shared" si="11"/>
        <v>0</v>
      </c>
    </row>
    <row r="92" spans="1:9" x14ac:dyDescent="0.3">
      <c r="A92">
        <f>'flow bench data and cam data '!A95</f>
        <v>89</v>
      </c>
      <c r="B92">
        <f>'flow bench data and cam data '!E95</f>
        <v>0.01</v>
      </c>
      <c r="C92">
        <f>'flow bench data and cam data '!B95</f>
        <v>0.11</v>
      </c>
      <c r="D92">
        <f t="shared" si="6"/>
        <v>0</v>
      </c>
      <c r="E92">
        <f t="shared" si="7"/>
        <v>0</v>
      </c>
      <c r="F92">
        <f t="shared" si="8"/>
        <v>0</v>
      </c>
      <c r="G92">
        <f t="shared" si="9"/>
        <v>0</v>
      </c>
      <c r="H92">
        <f t="shared" si="10"/>
        <v>0</v>
      </c>
      <c r="I92">
        <f t="shared" si="11"/>
        <v>0</v>
      </c>
    </row>
    <row r="93" spans="1:9" x14ac:dyDescent="0.3">
      <c r="A93">
        <f>'flow bench data and cam data '!A96</f>
        <v>90</v>
      </c>
      <c r="B93">
        <f>'flow bench data and cam data '!E96</f>
        <v>0.01</v>
      </c>
      <c r="C93">
        <f>'flow bench data and cam data '!B96</f>
        <v>0.11</v>
      </c>
      <c r="D93">
        <f t="shared" si="6"/>
        <v>0</v>
      </c>
      <c r="E93">
        <f t="shared" si="7"/>
        <v>0</v>
      </c>
      <c r="F93">
        <f t="shared" si="8"/>
        <v>0</v>
      </c>
      <c r="G93">
        <f t="shared" si="9"/>
        <v>0</v>
      </c>
      <c r="H93">
        <f t="shared" si="10"/>
        <v>0</v>
      </c>
      <c r="I93">
        <f t="shared" si="11"/>
        <v>0</v>
      </c>
    </row>
    <row r="94" spans="1:9" x14ac:dyDescent="0.3">
      <c r="A94">
        <f>'flow bench data and cam data '!A97</f>
        <v>91</v>
      </c>
      <c r="B94">
        <f>'flow bench data and cam data '!E97</f>
        <v>0.01</v>
      </c>
      <c r="C94">
        <f>'flow bench data and cam data '!B97</f>
        <v>0.11</v>
      </c>
      <c r="D94">
        <f t="shared" si="6"/>
        <v>0</v>
      </c>
      <c r="E94">
        <f t="shared" si="7"/>
        <v>0</v>
      </c>
      <c r="F94">
        <f t="shared" si="8"/>
        <v>0</v>
      </c>
      <c r="G94">
        <f t="shared" si="9"/>
        <v>0</v>
      </c>
      <c r="H94">
        <f t="shared" si="10"/>
        <v>0</v>
      </c>
      <c r="I94">
        <f t="shared" si="11"/>
        <v>0</v>
      </c>
    </row>
    <row r="95" spans="1:9" x14ac:dyDescent="0.3">
      <c r="A95">
        <f>'flow bench data and cam data '!A98</f>
        <v>92</v>
      </c>
      <c r="B95">
        <f>'flow bench data and cam data '!E98</f>
        <v>0.01</v>
      </c>
      <c r="C95">
        <f>'flow bench data and cam data '!B98</f>
        <v>0.11</v>
      </c>
      <c r="D95">
        <f t="shared" si="6"/>
        <v>0</v>
      </c>
      <c r="E95">
        <f t="shared" si="7"/>
        <v>0</v>
      </c>
      <c r="F95">
        <f t="shared" si="8"/>
        <v>0</v>
      </c>
      <c r="G95">
        <f t="shared" si="9"/>
        <v>0</v>
      </c>
      <c r="H95">
        <f t="shared" si="10"/>
        <v>0</v>
      </c>
      <c r="I95">
        <f t="shared" si="11"/>
        <v>0</v>
      </c>
    </row>
    <row r="96" spans="1:9" x14ac:dyDescent="0.3">
      <c r="A96">
        <f>'flow bench data and cam data '!A99</f>
        <v>93</v>
      </c>
      <c r="B96">
        <f>'flow bench data and cam data '!E99</f>
        <v>0.01</v>
      </c>
      <c r="C96">
        <f>'flow bench data and cam data '!B99</f>
        <v>0.11</v>
      </c>
      <c r="D96">
        <f t="shared" si="6"/>
        <v>0</v>
      </c>
      <c r="E96">
        <f t="shared" si="7"/>
        <v>0</v>
      </c>
      <c r="F96">
        <f t="shared" si="8"/>
        <v>0</v>
      </c>
      <c r="G96">
        <f t="shared" si="9"/>
        <v>0</v>
      </c>
      <c r="H96">
        <f t="shared" si="10"/>
        <v>0</v>
      </c>
      <c r="I96">
        <f t="shared" si="11"/>
        <v>0</v>
      </c>
    </row>
    <row r="97" spans="1:9" x14ac:dyDescent="0.3">
      <c r="A97">
        <f>'flow bench data and cam data '!A100</f>
        <v>94</v>
      </c>
      <c r="B97">
        <f>'flow bench data and cam data '!E100</f>
        <v>0.01</v>
      </c>
      <c r="C97">
        <f>'flow bench data and cam data '!B100</f>
        <v>0.11</v>
      </c>
      <c r="D97">
        <f t="shared" si="6"/>
        <v>0</v>
      </c>
      <c r="E97">
        <f t="shared" si="7"/>
        <v>0</v>
      </c>
      <c r="F97">
        <f t="shared" si="8"/>
        <v>0</v>
      </c>
      <c r="G97">
        <f t="shared" si="9"/>
        <v>0</v>
      </c>
      <c r="H97">
        <f t="shared" si="10"/>
        <v>0</v>
      </c>
      <c r="I97">
        <f t="shared" si="11"/>
        <v>0</v>
      </c>
    </row>
    <row r="98" spans="1:9" x14ac:dyDescent="0.3">
      <c r="A98">
        <f>'flow bench data and cam data '!A101</f>
        <v>95</v>
      </c>
      <c r="B98">
        <f>'flow bench data and cam data '!E101</f>
        <v>0.01</v>
      </c>
      <c r="C98">
        <f>'flow bench data and cam data '!B101</f>
        <v>0.11</v>
      </c>
      <c r="D98">
        <f t="shared" si="6"/>
        <v>0</v>
      </c>
      <c r="E98">
        <f t="shared" si="7"/>
        <v>0</v>
      </c>
      <c r="F98">
        <f t="shared" si="8"/>
        <v>0</v>
      </c>
      <c r="G98">
        <f t="shared" si="9"/>
        <v>0</v>
      </c>
      <c r="H98">
        <f t="shared" si="10"/>
        <v>0</v>
      </c>
      <c r="I98">
        <f t="shared" si="11"/>
        <v>0</v>
      </c>
    </row>
    <row r="99" spans="1:9" x14ac:dyDescent="0.3">
      <c r="A99">
        <f>'flow bench data and cam data '!A102</f>
        <v>96</v>
      </c>
      <c r="B99">
        <f>'flow bench data and cam data '!E102</f>
        <v>0.01</v>
      </c>
      <c r="C99">
        <f>'flow bench data and cam data '!B102</f>
        <v>0.11</v>
      </c>
      <c r="D99">
        <f t="shared" si="6"/>
        <v>0</v>
      </c>
      <c r="E99">
        <f t="shared" si="7"/>
        <v>0</v>
      </c>
      <c r="F99">
        <f t="shared" si="8"/>
        <v>0</v>
      </c>
      <c r="G99">
        <f t="shared" si="9"/>
        <v>0</v>
      </c>
      <c r="H99">
        <f t="shared" si="10"/>
        <v>0</v>
      </c>
      <c r="I99">
        <f t="shared" si="11"/>
        <v>0</v>
      </c>
    </row>
    <row r="100" spans="1:9" x14ac:dyDescent="0.3">
      <c r="A100">
        <f>'flow bench data and cam data '!A103</f>
        <v>97</v>
      </c>
      <c r="B100">
        <f>'flow bench data and cam data '!E103</f>
        <v>0.01</v>
      </c>
      <c r="C100">
        <f>'flow bench data and cam data '!B103</f>
        <v>0.11</v>
      </c>
      <c r="D100">
        <f t="shared" si="6"/>
        <v>0</v>
      </c>
      <c r="E100">
        <f t="shared" si="7"/>
        <v>0</v>
      </c>
      <c r="F100">
        <f t="shared" si="8"/>
        <v>1.25E-3</v>
      </c>
      <c r="G100">
        <f t="shared" si="9"/>
        <v>0</v>
      </c>
      <c r="H100">
        <f t="shared" si="10"/>
        <v>0</v>
      </c>
      <c r="I100">
        <f t="shared" si="11"/>
        <v>0</v>
      </c>
    </row>
    <row r="101" spans="1:9" x14ac:dyDescent="0.3">
      <c r="A101">
        <f>'flow bench data and cam data '!A104</f>
        <v>98</v>
      </c>
      <c r="B101">
        <f>'flow bench data and cam data '!E104</f>
        <v>0.01</v>
      </c>
      <c r="C101">
        <f>'flow bench data and cam data '!B104</f>
        <v>0.11</v>
      </c>
      <c r="D101">
        <f t="shared" si="6"/>
        <v>0</v>
      </c>
      <c r="E101">
        <f t="shared" si="7"/>
        <v>2.5000000000000001E-3</v>
      </c>
      <c r="F101">
        <f t="shared" si="8"/>
        <v>2.4999999999999996E-3</v>
      </c>
      <c r="G101">
        <f t="shared" si="9"/>
        <v>0</v>
      </c>
      <c r="H101">
        <f t="shared" si="10"/>
        <v>0</v>
      </c>
      <c r="I101">
        <f t="shared" si="11"/>
        <v>0</v>
      </c>
    </row>
    <row r="102" spans="1:9" x14ac:dyDescent="0.3">
      <c r="A102">
        <f>'flow bench data and cam data '!A105</f>
        <v>99</v>
      </c>
      <c r="B102">
        <f>'flow bench data and cam data '!E105</f>
        <v>0.01</v>
      </c>
      <c r="C102">
        <f>'flow bench data and cam data '!B105</f>
        <v>0.11</v>
      </c>
      <c r="D102">
        <f t="shared" si="6"/>
        <v>5.0000000000000001E-3</v>
      </c>
      <c r="E102">
        <f t="shared" si="7"/>
        <v>4.9999999999999992E-3</v>
      </c>
      <c r="F102">
        <f t="shared" si="8"/>
        <v>0</v>
      </c>
      <c r="G102">
        <f t="shared" si="9"/>
        <v>0</v>
      </c>
      <c r="H102">
        <f t="shared" si="10"/>
        <v>0</v>
      </c>
      <c r="I102">
        <f t="shared" si="11"/>
        <v>0</v>
      </c>
    </row>
    <row r="103" spans="1:9" x14ac:dyDescent="0.3">
      <c r="A103">
        <f>'flow bench data and cam data '!A106</f>
        <v>100</v>
      </c>
      <c r="B103">
        <f>'flow bench data and cam data '!E106</f>
        <v>0.02</v>
      </c>
      <c r="C103">
        <f>'flow bench data and cam data '!B106</f>
        <v>0.11</v>
      </c>
      <c r="D103">
        <f t="shared" si="6"/>
        <v>9.9999999999999985E-3</v>
      </c>
      <c r="E103">
        <f t="shared" si="7"/>
        <v>2.5000000000000001E-3</v>
      </c>
      <c r="F103">
        <f t="shared" si="8"/>
        <v>-2.4999999999999988E-3</v>
      </c>
      <c r="G103">
        <f t="shared" si="9"/>
        <v>0</v>
      </c>
      <c r="H103">
        <f t="shared" si="10"/>
        <v>0</v>
      </c>
      <c r="I103">
        <f t="shared" si="11"/>
        <v>0</v>
      </c>
    </row>
    <row r="104" spans="1:9" x14ac:dyDescent="0.3">
      <c r="A104">
        <f>'flow bench data and cam data '!A107</f>
        <v>101</v>
      </c>
      <c r="B104">
        <f>'flow bench data and cam data '!E107</f>
        <v>0.03</v>
      </c>
      <c r="C104">
        <f>'flow bench data and cam data '!B107</f>
        <v>0.11</v>
      </c>
      <c r="D104">
        <f t="shared" si="6"/>
        <v>0.01</v>
      </c>
      <c r="E104">
        <f t="shared" si="7"/>
        <v>1.7347234759768071E-18</v>
      </c>
      <c r="F104">
        <f t="shared" si="8"/>
        <v>6.5052130349130266E-19</v>
      </c>
      <c r="G104">
        <f t="shared" si="9"/>
        <v>0</v>
      </c>
      <c r="H104">
        <f t="shared" si="10"/>
        <v>0</v>
      </c>
      <c r="I104">
        <f t="shared" si="11"/>
        <v>0</v>
      </c>
    </row>
    <row r="105" spans="1:9" x14ac:dyDescent="0.3">
      <c r="A105">
        <f>'flow bench data and cam data '!A108</f>
        <v>102</v>
      </c>
      <c r="B105">
        <f>'flow bench data and cam data '!E108</f>
        <v>0.04</v>
      </c>
      <c r="C105">
        <f>'flow bench data and cam data '!B108</f>
        <v>0.11</v>
      </c>
      <c r="D105">
        <f t="shared" si="6"/>
        <v>1.0000000000000002E-2</v>
      </c>
      <c r="E105">
        <f t="shared" si="7"/>
        <v>2.5000000000000014E-3</v>
      </c>
      <c r="F105">
        <f t="shared" si="8"/>
        <v>2.4999999999999979E-3</v>
      </c>
      <c r="G105">
        <f t="shared" si="9"/>
        <v>0</v>
      </c>
      <c r="H105">
        <f t="shared" si="10"/>
        <v>0</v>
      </c>
      <c r="I105">
        <f t="shared" si="11"/>
        <v>1.2499999999999994E-3</v>
      </c>
    </row>
    <row r="106" spans="1:9" x14ac:dyDescent="0.3">
      <c r="A106">
        <f>'flow bench data and cam data '!A109</f>
        <v>103</v>
      </c>
      <c r="B106">
        <f>'flow bench data and cam data '!E109</f>
        <v>0.05</v>
      </c>
      <c r="C106">
        <f>'flow bench data and cam data '!B109</f>
        <v>0.11</v>
      </c>
      <c r="D106">
        <f t="shared" si="6"/>
        <v>1.5000000000000003E-2</v>
      </c>
      <c r="E106">
        <f t="shared" si="7"/>
        <v>4.9999999999999975E-3</v>
      </c>
      <c r="F106">
        <f t="shared" si="8"/>
        <v>-1.2500000000000015E-3</v>
      </c>
      <c r="G106">
        <f t="shared" si="9"/>
        <v>0</v>
      </c>
      <c r="H106">
        <f t="shared" si="10"/>
        <v>2.4999999999999988E-3</v>
      </c>
      <c r="I106">
        <f t="shared" si="11"/>
        <v>2.5000000000000005E-3</v>
      </c>
    </row>
    <row r="107" spans="1:9" x14ac:dyDescent="0.3">
      <c r="A107">
        <f>'flow bench data and cam data '!A110</f>
        <v>104</v>
      </c>
      <c r="B107">
        <f>'flow bench data and cam data '!E110</f>
        <v>7.0000000000000007E-2</v>
      </c>
      <c r="C107">
        <f>'flow bench data and cam data '!B110</f>
        <v>0.11</v>
      </c>
      <c r="D107">
        <f t="shared" si="6"/>
        <v>1.9999999999999997E-2</v>
      </c>
      <c r="E107">
        <f t="shared" si="7"/>
        <v>-1.7347234759768071E-18</v>
      </c>
      <c r="F107">
        <f t="shared" si="8"/>
        <v>-3.7499999999999981E-3</v>
      </c>
      <c r="G107">
        <f t="shared" si="9"/>
        <v>4.9999999999999975E-3</v>
      </c>
      <c r="H107">
        <f t="shared" si="10"/>
        <v>5.000000000000001E-3</v>
      </c>
      <c r="I107">
        <f t="shared" si="11"/>
        <v>3.4694469519536142E-18</v>
      </c>
    </row>
    <row r="108" spans="1:9" x14ac:dyDescent="0.3">
      <c r="A108">
        <f>'flow bench data and cam data '!A111</f>
        <v>105</v>
      </c>
      <c r="B108">
        <f>'flow bench data and cam data '!E111</f>
        <v>0.09</v>
      </c>
      <c r="C108">
        <f>'flow bench data and cam data '!B111</f>
        <v>0.12</v>
      </c>
      <c r="D108">
        <f t="shared" si="6"/>
        <v>1.4999999999999999E-2</v>
      </c>
      <c r="E108">
        <f t="shared" si="7"/>
        <v>-2.4999999999999988E-3</v>
      </c>
      <c r="F108">
        <f t="shared" si="8"/>
        <v>1.250000000000002E-3</v>
      </c>
      <c r="G108">
        <f t="shared" si="9"/>
        <v>1.0000000000000002E-2</v>
      </c>
      <c r="H108">
        <f t="shared" si="10"/>
        <v>2.5000000000000057E-3</v>
      </c>
      <c r="I108">
        <f t="shared" si="11"/>
        <v>-2.5000000000000022E-3</v>
      </c>
    </row>
    <row r="109" spans="1:9" x14ac:dyDescent="0.3">
      <c r="A109">
        <f>'flow bench data and cam data '!A112</f>
        <v>106</v>
      </c>
      <c r="B109">
        <f>'flow bench data and cam data '!E112</f>
        <v>0.1</v>
      </c>
      <c r="C109">
        <f>'flow bench data and cam data '!B112</f>
        <v>0.13</v>
      </c>
      <c r="D109">
        <f t="shared" si="6"/>
        <v>1.4999999999999999E-2</v>
      </c>
      <c r="E109">
        <f t="shared" si="7"/>
        <v>2.5000000000000022E-3</v>
      </c>
      <c r="F109">
        <f t="shared" si="8"/>
        <v>1.2499999999999994E-3</v>
      </c>
      <c r="G109">
        <f t="shared" si="9"/>
        <v>1.0000000000000009E-2</v>
      </c>
      <c r="H109">
        <f t="shared" si="10"/>
        <v>-3.4694469519536142E-18</v>
      </c>
      <c r="I109">
        <f t="shared" si="11"/>
        <v>-1.2500000000000063E-3</v>
      </c>
    </row>
    <row r="110" spans="1:9" x14ac:dyDescent="0.3">
      <c r="A110">
        <f>'flow bench data and cam data '!A113</f>
        <v>107</v>
      </c>
      <c r="B110">
        <f>'flow bench data and cam data '!E113</f>
        <v>0.12</v>
      </c>
      <c r="C110">
        <f>'flow bench data and cam data '!B113</f>
        <v>0.14000000000000001</v>
      </c>
      <c r="D110">
        <f t="shared" si="6"/>
        <v>2.0000000000000004E-2</v>
      </c>
      <c r="E110">
        <f t="shared" si="7"/>
        <v>0</v>
      </c>
      <c r="F110">
        <f t="shared" si="8"/>
        <v>-2.5000000000000022E-3</v>
      </c>
      <c r="G110">
        <f t="shared" si="9"/>
        <v>9.999999999999995E-3</v>
      </c>
      <c r="H110">
        <f t="shared" si="10"/>
        <v>-6.9388939039072284E-18</v>
      </c>
      <c r="I110">
        <f t="shared" si="11"/>
        <v>1.2500000000000028E-3</v>
      </c>
    </row>
    <row r="111" spans="1:9" x14ac:dyDescent="0.3">
      <c r="A111">
        <f>'flow bench data and cam data '!A114</f>
        <v>108</v>
      </c>
      <c r="B111">
        <f>'flow bench data and cam data '!E114</f>
        <v>0.14000000000000001</v>
      </c>
      <c r="C111">
        <f>'flow bench data and cam data '!B114</f>
        <v>0.15</v>
      </c>
      <c r="D111">
        <f t="shared" si="6"/>
        <v>1.4999999999999999E-2</v>
      </c>
      <c r="E111">
        <f t="shared" si="7"/>
        <v>-2.5000000000000022E-3</v>
      </c>
      <c r="F111">
        <f t="shared" si="8"/>
        <v>1.2500000000000011E-3</v>
      </c>
      <c r="G111">
        <f t="shared" si="9"/>
        <v>9.999999999999995E-3</v>
      </c>
      <c r="H111">
        <f t="shared" si="10"/>
        <v>2.5000000000000022E-3</v>
      </c>
      <c r="I111">
        <f t="shared" si="11"/>
        <v>2.5000000000000057E-3</v>
      </c>
    </row>
    <row r="112" spans="1:9" x14ac:dyDescent="0.3">
      <c r="A112">
        <f>'flow bench data and cam data '!A115</f>
        <v>109</v>
      </c>
      <c r="B112">
        <f>'flow bench data and cam data '!E115</f>
        <v>0.15</v>
      </c>
      <c r="C112">
        <f>'flow bench data and cam data '!B115</f>
        <v>0.16</v>
      </c>
      <c r="D112">
        <f t="shared" si="6"/>
        <v>1.4999999999999999E-2</v>
      </c>
      <c r="E112">
        <f t="shared" si="7"/>
        <v>2.5000000000000022E-3</v>
      </c>
      <c r="F112">
        <f t="shared" si="8"/>
        <v>1.2500000000000011E-3</v>
      </c>
      <c r="G112">
        <f t="shared" si="9"/>
        <v>1.4999999999999999E-2</v>
      </c>
      <c r="H112">
        <f t="shared" si="10"/>
        <v>5.0000000000000044E-3</v>
      </c>
      <c r="I112">
        <f t="shared" si="11"/>
        <v>0</v>
      </c>
    </row>
    <row r="113" spans="1:9" x14ac:dyDescent="0.3">
      <c r="A113">
        <f>'flow bench data and cam data '!A116</f>
        <v>110</v>
      </c>
      <c r="B113">
        <f>'flow bench data and cam data '!E116</f>
        <v>0.17</v>
      </c>
      <c r="C113">
        <f>'flow bench data and cam data '!B116</f>
        <v>0.18</v>
      </c>
      <c r="D113">
        <f t="shared" si="6"/>
        <v>2.0000000000000004E-2</v>
      </c>
      <c r="E113">
        <f t="shared" si="7"/>
        <v>0</v>
      </c>
      <c r="F113">
        <f t="shared" si="8"/>
        <v>-2.5000000000000022E-3</v>
      </c>
      <c r="G113">
        <f t="shared" si="9"/>
        <v>2.0000000000000004E-2</v>
      </c>
      <c r="H113">
        <f t="shared" si="10"/>
        <v>2.5000000000000022E-3</v>
      </c>
      <c r="I113">
        <f t="shared" si="11"/>
        <v>-3.7500000000000033E-3</v>
      </c>
    </row>
    <row r="114" spans="1:9" x14ac:dyDescent="0.3">
      <c r="A114">
        <f>'flow bench data and cam data '!A117</f>
        <v>111</v>
      </c>
      <c r="B114">
        <f>'flow bench data and cam data '!E117</f>
        <v>0.19</v>
      </c>
      <c r="C114">
        <f>'flow bench data and cam data '!B117</f>
        <v>0.2</v>
      </c>
      <c r="D114">
        <f t="shared" si="6"/>
        <v>1.4999999999999999E-2</v>
      </c>
      <c r="E114">
        <f t="shared" si="7"/>
        <v>-2.5000000000000022E-3</v>
      </c>
      <c r="F114">
        <f t="shared" si="8"/>
        <v>1.2499999999999976E-3</v>
      </c>
      <c r="G114">
        <f t="shared" si="9"/>
        <v>2.0000000000000004E-2</v>
      </c>
      <c r="H114">
        <f t="shared" si="10"/>
        <v>-2.5000000000000022E-3</v>
      </c>
      <c r="I114">
        <f t="shared" si="11"/>
        <v>-2.5000000000000022E-3</v>
      </c>
    </row>
    <row r="115" spans="1:9" x14ac:dyDescent="0.3">
      <c r="A115">
        <f>'flow bench data and cam data '!A118</f>
        <v>112</v>
      </c>
      <c r="B115">
        <f>'flow bench data and cam data '!E118</f>
        <v>0.2</v>
      </c>
      <c r="C115">
        <f>'flow bench data and cam data '!B118</f>
        <v>0.22</v>
      </c>
      <c r="D115">
        <f t="shared" si="6"/>
        <v>1.4999999999999999E-2</v>
      </c>
      <c r="E115">
        <f t="shared" si="7"/>
        <v>2.4999999999999953E-3</v>
      </c>
      <c r="F115">
        <f t="shared" si="8"/>
        <v>2.5000000000000022E-3</v>
      </c>
      <c r="G115">
        <f t="shared" si="9"/>
        <v>1.4999999999999999E-2</v>
      </c>
      <c r="H115">
        <f t="shared" si="10"/>
        <v>-2.5000000000000022E-3</v>
      </c>
      <c r="I115">
        <f t="shared" si="11"/>
        <v>2.5000000000000022E-3</v>
      </c>
    </row>
    <row r="116" spans="1:9" x14ac:dyDescent="0.3">
      <c r="A116">
        <f>'flow bench data and cam data '!A119</f>
        <v>113</v>
      </c>
      <c r="B116">
        <f>'flow bench data and cam data '!E119</f>
        <v>0.22</v>
      </c>
      <c r="C116">
        <f>'flow bench data and cam data '!B119</f>
        <v>0.23</v>
      </c>
      <c r="D116">
        <f t="shared" si="6"/>
        <v>1.999999999999999E-2</v>
      </c>
      <c r="E116">
        <f t="shared" si="7"/>
        <v>2.5000000000000022E-3</v>
      </c>
      <c r="F116">
        <f t="shared" si="8"/>
        <v>-2.4999999999999918E-3</v>
      </c>
      <c r="G116">
        <f t="shared" si="9"/>
        <v>1.4999999999999999E-2</v>
      </c>
      <c r="H116">
        <f t="shared" si="10"/>
        <v>2.5000000000000022E-3</v>
      </c>
      <c r="I116">
        <f t="shared" si="11"/>
        <v>2.4999999999999988E-3</v>
      </c>
    </row>
    <row r="117" spans="1:9" x14ac:dyDescent="0.3">
      <c r="A117">
        <f>'flow bench data and cam data '!A120</f>
        <v>114</v>
      </c>
      <c r="B117">
        <f>'flow bench data and cam data '!E120</f>
        <v>0.24</v>
      </c>
      <c r="C117">
        <f>'flow bench data and cam data '!B120</f>
        <v>0.25</v>
      </c>
      <c r="D117">
        <f t="shared" si="6"/>
        <v>2.0000000000000004E-2</v>
      </c>
      <c r="E117">
        <f t="shared" si="7"/>
        <v>-2.4999999999999883E-3</v>
      </c>
      <c r="F117">
        <f t="shared" si="8"/>
        <v>-2.5000000000000057E-3</v>
      </c>
      <c r="G117">
        <f t="shared" si="9"/>
        <v>2.0000000000000004E-2</v>
      </c>
      <c r="H117">
        <f t="shared" si="10"/>
        <v>2.4999999999999953E-3</v>
      </c>
      <c r="I117">
        <f t="shared" si="11"/>
        <v>-2.5000000000000057E-3</v>
      </c>
    </row>
    <row r="118" spans="1:9" x14ac:dyDescent="0.3">
      <c r="A118">
        <f>'flow bench data and cam data '!A121</f>
        <v>115</v>
      </c>
      <c r="B118">
        <f>'flow bench data and cam data '!E121</f>
        <v>0.26</v>
      </c>
      <c r="C118">
        <f>'flow bench data and cam data '!B121</f>
        <v>0.27</v>
      </c>
      <c r="D118">
        <f t="shared" si="6"/>
        <v>1.5000000000000013E-2</v>
      </c>
      <c r="E118">
        <f t="shared" si="7"/>
        <v>-2.5000000000000092E-3</v>
      </c>
      <c r="F118">
        <f t="shared" si="8"/>
        <v>1.2499999999999872E-3</v>
      </c>
      <c r="G118">
        <f t="shared" si="9"/>
        <v>1.999999999999999E-2</v>
      </c>
      <c r="H118">
        <f t="shared" si="10"/>
        <v>-2.5000000000000092E-3</v>
      </c>
      <c r="I118">
        <f t="shared" si="11"/>
        <v>-2.4999999999999918E-3</v>
      </c>
    </row>
    <row r="119" spans="1:9" x14ac:dyDescent="0.3">
      <c r="A119">
        <f>'flow bench data and cam data '!A122</f>
        <v>116</v>
      </c>
      <c r="B119">
        <f>'flow bench data and cam data '!E122</f>
        <v>0.27</v>
      </c>
      <c r="C119">
        <f>'flow bench data and cam data '!B122</f>
        <v>0.28999999999999998</v>
      </c>
      <c r="D119">
        <f t="shared" si="6"/>
        <v>1.4999999999999986E-2</v>
      </c>
      <c r="E119">
        <f t="shared" si="7"/>
        <v>-1.3877787807814457E-17</v>
      </c>
      <c r="F119">
        <f t="shared" si="8"/>
        <v>1.2500000000000115E-3</v>
      </c>
      <c r="G119">
        <f t="shared" si="9"/>
        <v>1.4999999999999986E-2</v>
      </c>
      <c r="H119">
        <f t="shared" si="10"/>
        <v>-2.4999999999999883E-3</v>
      </c>
      <c r="I119">
        <f t="shared" si="11"/>
        <v>2.5000000000000126E-3</v>
      </c>
    </row>
    <row r="120" spans="1:9" x14ac:dyDescent="0.3">
      <c r="A120">
        <f>'flow bench data and cam data '!A123</f>
        <v>117</v>
      </c>
      <c r="B120">
        <f>'flow bench data and cam data '!E123</f>
        <v>0.28999999999999998</v>
      </c>
      <c r="C120">
        <f>'flow bench data and cam data '!B123</f>
        <v>0.3</v>
      </c>
      <c r="D120">
        <f t="shared" si="6"/>
        <v>1.4999999999999986E-2</v>
      </c>
      <c r="E120">
        <f t="shared" si="7"/>
        <v>1.3877787807814457E-17</v>
      </c>
      <c r="F120">
        <f t="shared" si="8"/>
        <v>1.250000000000015E-3</v>
      </c>
      <c r="G120">
        <f t="shared" si="9"/>
        <v>1.5000000000000013E-2</v>
      </c>
      <c r="H120">
        <f t="shared" si="10"/>
        <v>2.5000000000000161E-3</v>
      </c>
      <c r="I120">
        <f t="shared" si="11"/>
        <v>2.4999999999999883E-3</v>
      </c>
    </row>
    <row r="121" spans="1:9" x14ac:dyDescent="0.3">
      <c r="A121">
        <f>'flow bench data and cam data '!A124</f>
        <v>118</v>
      </c>
      <c r="B121">
        <f>'flow bench data and cam data '!E124</f>
        <v>0.3</v>
      </c>
      <c r="C121">
        <f>'flow bench data and cam data '!B124</f>
        <v>0.32</v>
      </c>
      <c r="D121">
        <f t="shared" si="6"/>
        <v>1.5000000000000013E-2</v>
      </c>
      <c r="E121">
        <f t="shared" si="7"/>
        <v>2.5000000000000161E-3</v>
      </c>
      <c r="F121">
        <f t="shared" si="8"/>
        <v>1.2499999999999872E-3</v>
      </c>
      <c r="G121">
        <f t="shared" si="9"/>
        <v>2.0000000000000018E-2</v>
      </c>
      <c r="H121">
        <f t="shared" si="10"/>
        <v>2.4999999999999883E-3</v>
      </c>
      <c r="I121">
        <f t="shared" si="11"/>
        <v>-1.250000000000015E-3</v>
      </c>
    </row>
    <row r="122" spans="1:9" x14ac:dyDescent="0.3">
      <c r="A122">
        <f>'flow bench data and cam data '!A125</f>
        <v>119</v>
      </c>
      <c r="B122">
        <f>'flow bench data and cam data '!E125</f>
        <v>0.32</v>
      </c>
      <c r="C122">
        <f>'flow bench data and cam data '!B125</f>
        <v>0.34</v>
      </c>
      <c r="D122">
        <f t="shared" si="6"/>
        <v>2.0000000000000018E-2</v>
      </c>
      <c r="E122">
        <f t="shared" si="7"/>
        <v>2.4999999999999883E-3</v>
      </c>
      <c r="F122">
        <f t="shared" si="8"/>
        <v>-1.250000000000015E-3</v>
      </c>
      <c r="G122">
        <f t="shared" si="9"/>
        <v>1.999999999999999E-2</v>
      </c>
      <c r="H122">
        <f t="shared" si="10"/>
        <v>-1.3877787807814457E-17</v>
      </c>
      <c r="I122">
        <f t="shared" si="11"/>
        <v>-1.2499999999999872E-3</v>
      </c>
    </row>
    <row r="123" spans="1:9" x14ac:dyDescent="0.3">
      <c r="A123">
        <f>'flow bench data and cam data '!A126</f>
        <v>120</v>
      </c>
      <c r="B123">
        <f>'flow bench data and cam data '!E126</f>
        <v>0.34</v>
      </c>
      <c r="C123">
        <f>'flow bench data and cam data '!B126</f>
        <v>0.36</v>
      </c>
      <c r="D123">
        <f t="shared" si="6"/>
        <v>1.999999999999999E-2</v>
      </c>
      <c r="E123">
        <f t="shared" si="7"/>
        <v>-1.3877787807814457E-17</v>
      </c>
      <c r="F123">
        <f t="shared" si="8"/>
        <v>-1.2499999999999872E-3</v>
      </c>
      <c r="G123">
        <f t="shared" si="9"/>
        <v>1.999999999999999E-2</v>
      </c>
      <c r="H123">
        <f t="shared" si="10"/>
        <v>1.3877787807814457E-17</v>
      </c>
      <c r="I123">
        <f t="shared" si="11"/>
        <v>-1.2499999999999942E-3</v>
      </c>
    </row>
    <row r="124" spans="1:9" x14ac:dyDescent="0.3">
      <c r="A124">
        <f>'flow bench data and cam data '!A127</f>
        <v>121</v>
      </c>
      <c r="B124">
        <f>'flow bench data and cam data '!E127</f>
        <v>0.36</v>
      </c>
      <c r="C124">
        <f>'flow bench data and cam data '!B127</f>
        <v>0.38</v>
      </c>
      <c r="D124">
        <f t="shared" si="6"/>
        <v>1.999999999999999E-2</v>
      </c>
      <c r="E124">
        <f t="shared" si="7"/>
        <v>1.3877787807814457E-17</v>
      </c>
      <c r="F124">
        <f t="shared" si="8"/>
        <v>1.250000000000008E-3</v>
      </c>
      <c r="G124">
        <f t="shared" si="9"/>
        <v>2.0000000000000018E-2</v>
      </c>
      <c r="H124">
        <f t="shared" si="10"/>
        <v>-2.5000000000000022E-3</v>
      </c>
      <c r="I124">
        <f t="shared" si="11"/>
        <v>-1.250000000000015E-3</v>
      </c>
    </row>
    <row r="125" spans="1:9" x14ac:dyDescent="0.3">
      <c r="A125">
        <f>'flow bench data and cam data '!A128</f>
        <v>122</v>
      </c>
      <c r="B125">
        <f>'flow bench data and cam data '!E128</f>
        <v>0.38</v>
      </c>
      <c r="C125">
        <f>'flow bench data and cam data '!B128</f>
        <v>0.4</v>
      </c>
      <c r="D125">
        <f t="shared" si="6"/>
        <v>2.0000000000000018E-2</v>
      </c>
      <c r="E125">
        <f t="shared" si="7"/>
        <v>2.5000000000000022E-3</v>
      </c>
      <c r="F125">
        <f t="shared" si="8"/>
        <v>3.7499999999999825E-3</v>
      </c>
      <c r="G125">
        <f t="shared" si="9"/>
        <v>1.4999999999999986E-2</v>
      </c>
      <c r="H125">
        <f t="shared" si="10"/>
        <v>-2.5000000000000161E-3</v>
      </c>
      <c r="I125">
        <f t="shared" si="11"/>
        <v>2.5000000000000092E-3</v>
      </c>
    </row>
    <row r="126" spans="1:9" x14ac:dyDescent="0.3">
      <c r="A126">
        <f>'flow bench data and cam data '!A129</f>
        <v>123</v>
      </c>
      <c r="B126">
        <f>'flow bench data and cam data '!E129</f>
        <v>0.4</v>
      </c>
      <c r="C126">
        <f>'flow bench data and cam data '!B129</f>
        <v>0.41</v>
      </c>
      <c r="D126">
        <f t="shared" si="6"/>
        <v>2.4999999999999994E-2</v>
      </c>
      <c r="E126">
        <f t="shared" si="7"/>
        <v>7.4999999999999789E-3</v>
      </c>
      <c r="F126">
        <f t="shared" si="8"/>
        <v>1.2500000000000011E-3</v>
      </c>
      <c r="G126">
        <f t="shared" si="9"/>
        <v>1.4999999999999986E-2</v>
      </c>
      <c r="H126">
        <f t="shared" si="10"/>
        <v>2.5000000000000161E-3</v>
      </c>
      <c r="I126">
        <f t="shared" si="11"/>
        <v>2.5000000000000092E-3</v>
      </c>
    </row>
    <row r="127" spans="1:9" x14ac:dyDescent="0.3">
      <c r="A127">
        <f>'flow bench data and cam data '!A130</f>
        <v>124</v>
      </c>
      <c r="B127">
        <f>'flow bench data and cam data '!E130</f>
        <v>0.43</v>
      </c>
      <c r="C127">
        <f>'flow bench data and cam data '!B130</f>
        <v>0.43</v>
      </c>
      <c r="D127">
        <f t="shared" si="6"/>
        <v>3.4999999999999976E-2</v>
      </c>
      <c r="E127">
        <f t="shared" si="7"/>
        <v>5.0000000000000044E-3</v>
      </c>
      <c r="F127">
        <f t="shared" si="8"/>
        <v>-2.4999999999999745E-3</v>
      </c>
      <c r="G127">
        <f t="shared" si="9"/>
        <v>2.0000000000000018E-2</v>
      </c>
      <c r="H127">
        <f t="shared" si="10"/>
        <v>2.5000000000000022E-3</v>
      </c>
      <c r="I127">
        <f t="shared" si="11"/>
        <v>-1.250000000000015E-3</v>
      </c>
    </row>
    <row r="128" spans="1:9" x14ac:dyDescent="0.3">
      <c r="A128">
        <f>'flow bench data and cam data '!A131</f>
        <v>125</v>
      </c>
      <c r="B128">
        <f>'flow bench data and cam data '!E131</f>
        <v>0.47</v>
      </c>
      <c r="C128">
        <f>'flow bench data and cam data '!B131</f>
        <v>0.45</v>
      </c>
      <c r="D128">
        <f t="shared" si="6"/>
        <v>3.5000000000000003E-2</v>
      </c>
      <c r="E128">
        <f t="shared" si="7"/>
        <v>2.50000000000003E-3</v>
      </c>
      <c r="F128">
        <f t="shared" si="8"/>
        <v>-6.9388939039072284E-18</v>
      </c>
      <c r="G128">
        <f t="shared" si="9"/>
        <v>1.999999999999999E-2</v>
      </c>
      <c r="H128">
        <f t="shared" si="10"/>
        <v>-1.3877787807814457E-17</v>
      </c>
      <c r="I128">
        <f t="shared" si="11"/>
        <v>-1.2499999999999942E-3</v>
      </c>
    </row>
    <row r="129" spans="1:9" x14ac:dyDescent="0.3">
      <c r="A129">
        <f>'flow bench data and cam data '!A132</f>
        <v>126</v>
      </c>
      <c r="B129">
        <f>'flow bench data and cam data '!E132</f>
        <v>0.5</v>
      </c>
      <c r="C129">
        <f>'flow bench data and cam data '!B132</f>
        <v>0.47</v>
      </c>
      <c r="D129">
        <f t="shared" si="6"/>
        <v>4.0000000000000036E-2</v>
      </c>
      <c r="E129">
        <f t="shared" si="7"/>
        <v>4.9999999999999906E-3</v>
      </c>
      <c r="F129">
        <f t="shared" si="8"/>
        <v>1.2499999999999734E-3</v>
      </c>
      <c r="G129">
        <f t="shared" si="9"/>
        <v>1.999999999999999E-2</v>
      </c>
      <c r="H129">
        <f t="shared" si="10"/>
        <v>1.3877787807814457E-17</v>
      </c>
      <c r="I129">
        <f t="shared" si="11"/>
        <v>1.3877787807814457E-17</v>
      </c>
    </row>
    <row r="130" spans="1:9" x14ac:dyDescent="0.3">
      <c r="A130">
        <f>'flow bench data and cam data '!A133</f>
        <v>127</v>
      </c>
      <c r="B130">
        <f>'flow bench data and cam data '!E133</f>
        <v>0.55000000000000004</v>
      </c>
      <c r="C130">
        <f>'flow bench data and cam data '!B133</f>
        <v>0.49</v>
      </c>
      <c r="D130">
        <f t="shared" si="6"/>
        <v>4.4999999999999984E-2</v>
      </c>
      <c r="E130">
        <f t="shared" si="7"/>
        <v>4.9999999999999767E-3</v>
      </c>
      <c r="F130">
        <f t="shared" si="8"/>
        <v>1.250000000000008E-3</v>
      </c>
      <c r="G130">
        <f t="shared" si="9"/>
        <v>2.0000000000000018E-2</v>
      </c>
      <c r="H130">
        <f t="shared" si="10"/>
        <v>1.3877787807814457E-17</v>
      </c>
      <c r="I130">
        <f t="shared" si="11"/>
        <v>1.2499999999999942E-3</v>
      </c>
    </row>
    <row r="131" spans="1:9" x14ac:dyDescent="0.3">
      <c r="A131">
        <f>'flow bench data and cam data '!A134</f>
        <v>128</v>
      </c>
      <c r="B131">
        <f>'flow bench data and cam data '!E134</f>
        <v>0.59</v>
      </c>
      <c r="C131">
        <f>'flow bench data and cam data '!B134</f>
        <v>0.51</v>
      </c>
      <c r="D131">
        <f t="shared" si="6"/>
        <v>4.9999999999999989E-2</v>
      </c>
      <c r="E131">
        <f t="shared" si="7"/>
        <v>7.5000000000000067E-3</v>
      </c>
      <c r="F131">
        <f t="shared" si="8"/>
        <v>-1.2499999999999872E-3</v>
      </c>
      <c r="G131">
        <f t="shared" si="9"/>
        <v>2.0000000000000018E-2</v>
      </c>
      <c r="H131">
        <f t="shared" si="10"/>
        <v>2.5000000000000022E-3</v>
      </c>
      <c r="I131">
        <f t="shared" si="11"/>
        <v>2.4999999999999814E-3</v>
      </c>
    </row>
    <row r="132" spans="1:9" x14ac:dyDescent="0.3">
      <c r="A132">
        <f>'flow bench data and cam data '!A135</f>
        <v>129</v>
      </c>
      <c r="B132">
        <f>'flow bench data and cam data '!E135</f>
        <v>0.65</v>
      </c>
      <c r="C132">
        <f>'flow bench data and cam data '!B135</f>
        <v>0.53</v>
      </c>
      <c r="D132">
        <f t="shared" si="6"/>
        <v>0.06</v>
      </c>
      <c r="E132">
        <f t="shared" si="7"/>
        <v>2.5000000000000022E-3</v>
      </c>
      <c r="F132">
        <f t="shared" si="8"/>
        <v>-3.7500000000000033E-3</v>
      </c>
      <c r="G132">
        <f t="shared" si="9"/>
        <v>2.5000000000000022E-2</v>
      </c>
      <c r="H132">
        <f t="shared" si="10"/>
        <v>4.9999999999999767E-3</v>
      </c>
      <c r="I132">
        <f t="shared" si="11"/>
        <v>1.2499999999999872E-3</v>
      </c>
    </row>
    <row r="133" spans="1:9" x14ac:dyDescent="0.3">
      <c r="A133">
        <f>'flow bench data and cam data '!A136</f>
        <v>130</v>
      </c>
      <c r="B133">
        <f>'flow bench data and cam data '!E136</f>
        <v>0.71</v>
      </c>
      <c r="C133">
        <f>'flow bench data and cam data '!B136</f>
        <v>0.56000000000000005</v>
      </c>
      <c r="D133">
        <f t="shared" ref="D133:D196" si="12">(B134-B132)/(A134-A132)</f>
        <v>5.4999999999999993E-2</v>
      </c>
      <c r="E133">
        <f t="shared" ref="E133:E196" si="13">(D134-D132)/(A134-A132)</f>
        <v>0</v>
      </c>
      <c r="F133">
        <f t="shared" ref="F133:F196" si="14">(E134-E132)/(A134-A132)</f>
        <v>3.7500000000000033E-3</v>
      </c>
      <c r="G133">
        <f t="shared" ref="G133:G196" si="15">(C134-C132)/(A134-A132)</f>
        <v>2.9999999999999971E-2</v>
      </c>
      <c r="H133">
        <f t="shared" ref="H133:H196" si="16">(G134-G132)/(A134-A132)</f>
        <v>4.9999999999999767E-3</v>
      </c>
      <c r="I133">
        <f t="shared" ref="I133:I196" si="17">(H134-H132)/(A134-A132)</f>
        <v>2.7755575615628914E-17</v>
      </c>
    </row>
    <row r="134" spans="1:9" x14ac:dyDescent="0.3">
      <c r="A134">
        <f>'flow bench data and cam data '!A137</f>
        <v>131</v>
      </c>
      <c r="B134">
        <f>'flow bench data and cam data '!E137</f>
        <v>0.76</v>
      </c>
      <c r="C134">
        <f>'flow bench data and cam data '!B137</f>
        <v>0.59</v>
      </c>
      <c r="D134">
        <f t="shared" si="12"/>
        <v>0.06</v>
      </c>
      <c r="E134">
        <f t="shared" si="13"/>
        <v>1.0000000000000009E-2</v>
      </c>
      <c r="F134">
        <f t="shared" si="14"/>
        <v>5.0000000000000044E-3</v>
      </c>
      <c r="G134">
        <f t="shared" si="15"/>
        <v>3.4999999999999976E-2</v>
      </c>
      <c r="H134">
        <f t="shared" si="16"/>
        <v>5.0000000000000322E-3</v>
      </c>
      <c r="I134">
        <f t="shared" si="17"/>
        <v>-1.2499999999999872E-3</v>
      </c>
    </row>
    <row r="135" spans="1:9" x14ac:dyDescent="0.3">
      <c r="A135">
        <f>'flow bench data and cam data '!A138</f>
        <v>132</v>
      </c>
      <c r="B135">
        <f>'flow bench data and cam data '!E138</f>
        <v>0.83</v>
      </c>
      <c r="C135">
        <f>'flow bench data and cam data '!B138</f>
        <v>0.63</v>
      </c>
      <c r="D135">
        <f t="shared" si="12"/>
        <v>7.5000000000000011E-2</v>
      </c>
      <c r="E135">
        <f t="shared" si="13"/>
        <v>1.0000000000000009E-2</v>
      </c>
      <c r="F135">
        <f t="shared" si="14"/>
        <v>-5.0000000000000044E-3</v>
      </c>
      <c r="G135">
        <f t="shared" si="15"/>
        <v>4.0000000000000036E-2</v>
      </c>
      <c r="H135">
        <f t="shared" si="16"/>
        <v>2.5000000000000022E-3</v>
      </c>
      <c r="I135">
        <f t="shared" si="17"/>
        <v>-2.7755575615628914E-17</v>
      </c>
    </row>
    <row r="136" spans="1:9" x14ac:dyDescent="0.3">
      <c r="A136">
        <f>'flow bench data and cam data '!A139</f>
        <v>133</v>
      </c>
      <c r="B136">
        <f>'flow bench data and cam data '!E139</f>
        <v>0.91</v>
      </c>
      <c r="C136">
        <f>'flow bench data and cam data '!B139</f>
        <v>0.67</v>
      </c>
      <c r="D136">
        <f t="shared" si="12"/>
        <v>8.0000000000000016E-2</v>
      </c>
      <c r="E136">
        <f t="shared" si="13"/>
        <v>0</v>
      </c>
      <c r="F136">
        <f t="shared" si="14"/>
        <v>-5.0000000000000183E-3</v>
      </c>
      <c r="G136">
        <f t="shared" si="15"/>
        <v>3.999999999999998E-2</v>
      </c>
      <c r="H136">
        <f t="shared" si="16"/>
        <v>4.9999999999999767E-3</v>
      </c>
      <c r="I136">
        <f t="shared" si="17"/>
        <v>2.5000000000000022E-3</v>
      </c>
    </row>
    <row r="137" spans="1:9" x14ac:dyDescent="0.3">
      <c r="A137">
        <f>'flow bench data and cam data '!A140</f>
        <v>134</v>
      </c>
      <c r="B137">
        <f>'flow bench data and cam data '!E140</f>
        <v>0.99</v>
      </c>
      <c r="C137">
        <f>'flow bench data and cam data '!B140</f>
        <v>0.71</v>
      </c>
      <c r="D137">
        <f t="shared" si="12"/>
        <v>7.5000000000000011E-2</v>
      </c>
      <c r="E137">
        <f t="shared" si="13"/>
        <v>-2.7755575615628914E-17</v>
      </c>
      <c r="F137">
        <f t="shared" si="14"/>
        <v>3.7499999999999895E-3</v>
      </c>
      <c r="G137">
        <f t="shared" si="15"/>
        <v>4.9999999999999989E-2</v>
      </c>
      <c r="H137">
        <f t="shared" si="16"/>
        <v>7.5000000000000067E-3</v>
      </c>
      <c r="I137">
        <f t="shared" si="17"/>
        <v>1.3877787807814457E-17</v>
      </c>
    </row>
    <row r="138" spans="1:9" x14ac:dyDescent="0.3">
      <c r="A138">
        <f>'flow bench data and cam data '!A141</f>
        <v>135</v>
      </c>
      <c r="B138">
        <f>'flow bench data and cam data '!E141</f>
        <v>1.06</v>
      </c>
      <c r="C138">
        <f>'flow bench data and cam data '!B141</f>
        <v>0.77</v>
      </c>
      <c r="D138">
        <f t="shared" si="12"/>
        <v>7.999999999999996E-2</v>
      </c>
      <c r="E138">
        <f t="shared" si="13"/>
        <v>7.4999999999999789E-3</v>
      </c>
      <c r="F138">
        <f t="shared" si="14"/>
        <v>3.750000000000045E-3</v>
      </c>
      <c r="G138">
        <f t="shared" si="15"/>
        <v>5.4999999999999993E-2</v>
      </c>
      <c r="H138">
        <f t="shared" si="16"/>
        <v>5.0000000000000044E-3</v>
      </c>
      <c r="I138">
        <f t="shared" si="17"/>
        <v>0</v>
      </c>
    </row>
    <row r="139" spans="1:9" x14ac:dyDescent="0.3">
      <c r="A139">
        <f>'flow bench data and cam data '!A142</f>
        <v>136</v>
      </c>
      <c r="B139">
        <f>'flow bench data and cam data '!E142</f>
        <v>1.1499999999999999</v>
      </c>
      <c r="C139">
        <f>'flow bench data and cam data '!B142</f>
        <v>0.82</v>
      </c>
      <c r="D139">
        <f t="shared" si="12"/>
        <v>8.9999999999999969E-2</v>
      </c>
      <c r="E139">
        <f t="shared" si="13"/>
        <v>7.5000000000000622E-3</v>
      </c>
      <c r="F139">
        <f t="shared" si="14"/>
        <v>1.3877787807814457E-17</v>
      </c>
      <c r="G139">
        <f t="shared" si="15"/>
        <v>0.06</v>
      </c>
      <c r="H139">
        <f t="shared" si="16"/>
        <v>7.5000000000000067E-3</v>
      </c>
      <c r="I139">
        <f t="shared" si="17"/>
        <v>1.2500000000000011E-3</v>
      </c>
    </row>
    <row r="140" spans="1:9" x14ac:dyDescent="0.3">
      <c r="A140">
        <f>'flow bench data and cam data '!A143</f>
        <v>137</v>
      </c>
      <c r="B140">
        <f>'flow bench data and cam data '!E143</f>
        <v>1.24</v>
      </c>
      <c r="C140">
        <f>'flow bench data and cam data '!B143</f>
        <v>0.89</v>
      </c>
      <c r="D140">
        <f t="shared" si="12"/>
        <v>9.5000000000000084E-2</v>
      </c>
      <c r="E140">
        <f t="shared" si="13"/>
        <v>7.5000000000000067E-3</v>
      </c>
      <c r="F140">
        <f t="shared" si="14"/>
        <v>-5.5511151231257827E-17</v>
      </c>
      <c r="G140">
        <f t="shared" si="15"/>
        <v>7.0000000000000007E-2</v>
      </c>
      <c r="H140">
        <f t="shared" si="16"/>
        <v>7.5000000000000067E-3</v>
      </c>
      <c r="I140">
        <f t="shared" si="17"/>
        <v>-2.4999999999999883E-3</v>
      </c>
    </row>
    <row r="141" spans="1:9" x14ac:dyDescent="0.3">
      <c r="A141">
        <f>'flow bench data and cam data '!A144</f>
        <v>138</v>
      </c>
      <c r="B141">
        <f>'flow bench data and cam data '!E144</f>
        <v>1.34</v>
      </c>
      <c r="C141">
        <f>'flow bench data and cam data '!B144</f>
        <v>0.96</v>
      </c>
      <c r="D141">
        <f t="shared" si="12"/>
        <v>0.10499999999999998</v>
      </c>
      <c r="E141">
        <f t="shared" si="13"/>
        <v>7.4999999999999512E-3</v>
      </c>
      <c r="F141">
        <f t="shared" si="14"/>
        <v>-2.5000000000000022E-3</v>
      </c>
      <c r="G141">
        <f t="shared" si="15"/>
        <v>7.5000000000000011E-2</v>
      </c>
      <c r="H141">
        <f t="shared" si="16"/>
        <v>2.50000000000003E-3</v>
      </c>
      <c r="I141">
        <f t="shared" si="17"/>
        <v>-2.5000000000000161E-3</v>
      </c>
    </row>
    <row r="142" spans="1:9" x14ac:dyDescent="0.3">
      <c r="A142">
        <f>'flow bench data and cam data '!A145</f>
        <v>139</v>
      </c>
      <c r="B142">
        <f>'flow bench data and cam data '!E145</f>
        <v>1.45</v>
      </c>
      <c r="C142">
        <f>'flow bench data and cam data '!B145</f>
        <v>1.04</v>
      </c>
      <c r="D142">
        <f t="shared" si="12"/>
        <v>0.10999999999999999</v>
      </c>
      <c r="E142">
        <f t="shared" si="13"/>
        <v>2.5000000000000022E-3</v>
      </c>
      <c r="F142">
        <f t="shared" si="14"/>
        <v>-1.2499999999999734E-3</v>
      </c>
      <c r="G142">
        <f t="shared" si="15"/>
        <v>7.5000000000000067E-2</v>
      </c>
      <c r="H142">
        <f t="shared" si="16"/>
        <v>2.4999999999999745E-3</v>
      </c>
      <c r="I142">
        <f t="shared" si="17"/>
        <v>2.4999999999999606E-3</v>
      </c>
    </row>
    <row r="143" spans="1:9" x14ac:dyDescent="0.3">
      <c r="A143">
        <f>'flow bench data and cam data '!A146</f>
        <v>140</v>
      </c>
      <c r="B143">
        <f>'flow bench data and cam data '!E146</f>
        <v>1.56</v>
      </c>
      <c r="C143">
        <f>'flow bench data and cam data '!B146</f>
        <v>1.1100000000000001</v>
      </c>
      <c r="D143">
        <f t="shared" si="12"/>
        <v>0.10999999999999999</v>
      </c>
      <c r="E143">
        <f t="shared" si="13"/>
        <v>5.0000000000000044E-3</v>
      </c>
      <c r="F143">
        <f t="shared" si="14"/>
        <v>1.2500000000000011E-3</v>
      </c>
      <c r="G143">
        <f t="shared" si="15"/>
        <v>7.999999999999996E-2</v>
      </c>
      <c r="H143">
        <f t="shared" si="16"/>
        <v>7.4999999999999512E-3</v>
      </c>
      <c r="I143">
        <f t="shared" si="17"/>
        <v>1.250000000000015E-3</v>
      </c>
    </row>
    <row r="144" spans="1:9" x14ac:dyDescent="0.3">
      <c r="A144">
        <f>'flow bench data and cam data '!A147</f>
        <v>141</v>
      </c>
      <c r="B144">
        <f>'flow bench data and cam data '!E147</f>
        <v>1.67</v>
      </c>
      <c r="C144">
        <f>'flow bench data and cam data '!B147</f>
        <v>1.2</v>
      </c>
      <c r="D144">
        <f t="shared" si="12"/>
        <v>0.12</v>
      </c>
      <c r="E144">
        <f t="shared" si="13"/>
        <v>5.0000000000000044E-3</v>
      </c>
      <c r="F144">
        <f t="shared" si="14"/>
        <v>0</v>
      </c>
      <c r="G144">
        <f t="shared" si="15"/>
        <v>8.9999999999999969E-2</v>
      </c>
      <c r="H144">
        <f t="shared" si="16"/>
        <v>5.0000000000000044E-3</v>
      </c>
      <c r="I144">
        <f t="shared" si="17"/>
        <v>-2.4999999999999745E-3</v>
      </c>
    </row>
    <row r="145" spans="1:9" x14ac:dyDescent="0.3">
      <c r="A145">
        <f>'flow bench data and cam data '!A148</f>
        <v>142</v>
      </c>
      <c r="B145">
        <f>'flow bench data and cam data '!E148</f>
        <v>1.8</v>
      </c>
      <c r="C145">
        <f>'flow bench data and cam data '!B148</f>
        <v>1.29</v>
      </c>
      <c r="D145">
        <f t="shared" si="12"/>
        <v>0.12</v>
      </c>
      <c r="E145">
        <f t="shared" si="13"/>
        <v>5.0000000000000044E-3</v>
      </c>
      <c r="F145">
        <f t="shared" si="14"/>
        <v>3.7500000000000311E-3</v>
      </c>
      <c r="G145">
        <f t="shared" si="15"/>
        <v>8.9999999999999969E-2</v>
      </c>
      <c r="H145">
        <f t="shared" si="16"/>
        <v>2.5000000000000022E-3</v>
      </c>
      <c r="I145">
        <f t="shared" si="17"/>
        <v>-2.4999999999999745E-3</v>
      </c>
    </row>
    <row r="146" spans="1:9" x14ac:dyDescent="0.3">
      <c r="A146">
        <f>'flow bench data and cam data '!A149</f>
        <v>143</v>
      </c>
      <c r="B146">
        <f>'flow bench data and cam data '!E149</f>
        <v>1.91</v>
      </c>
      <c r="C146">
        <f>'flow bench data and cam data '!B149</f>
        <v>1.38</v>
      </c>
      <c r="D146">
        <f t="shared" si="12"/>
        <v>0.13</v>
      </c>
      <c r="E146">
        <f t="shared" si="13"/>
        <v>1.2500000000000067E-2</v>
      </c>
      <c r="F146">
        <f t="shared" si="14"/>
        <v>-2.50000000000003E-3</v>
      </c>
      <c r="G146">
        <f t="shared" si="15"/>
        <v>9.4999999999999973E-2</v>
      </c>
      <c r="H146">
        <f t="shared" si="16"/>
        <v>5.5511151231257827E-17</v>
      </c>
      <c r="I146">
        <f t="shared" si="17"/>
        <v>1.2500000000000011E-3</v>
      </c>
    </row>
    <row r="147" spans="1:9" x14ac:dyDescent="0.3">
      <c r="A147">
        <f>'flow bench data and cam data '!A150</f>
        <v>144</v>
      </c>
      <c r="B147">
        <f>'flow bench data and cam data '!E150</f>
        <v>2.06</v>
      </c>
      <c r="C147">
        <f>'flow bench data and cam data '!B150</f>
        <v>1.48</v>
      </c>
      <c r="D147">
        <f t="shared" si="12"/>
        <v>0.14500000000000013</v>
      </c>
      <c r="E147">
        <f t="shared" si="13"/>
        <v>-5.5511151231257827E-17</v>
      </c>
      <c r="F147">
        <f t="shared" si="14"/>
        <v>-5.0000000000000877E-3</v>
      </c>
      <c r="G147">
        <f t="shared" si="15"/>
        <v>9.000000000000008E-2</v>
      </c>
      <c r="H147">
        <f t="shared" si="16"/>
        <v>5.0000000000000044E-3</v>
      </c>
      <c r="I147">
        <f t="shared" si="17"/>
        <v>8.7499999999999523E-3</v>
      </c>
    </row>
    <row r="148" spans="1:9" x14ac:dyDescent="0.3">
      <c r="A148">
        <f>'flow bench data and cam data '!A151</f>
        <v>145</v>
      </c>
      <c r="B148">
        <f>'flow bench data and cam data '!E151</f>
        <v>2.2000000000000002</v>
      </c>
      <c r="C148">
        <f>'flow bench data and cam data '!B151</f>
        <v>1.56</v>
      </c>
      <c r="D148">
        <f t="shared" si="12"/>
        <v>0.12999999999999989</v>
      </c>
      <c r="E148">
        <f t="shared" si="13"/>
        <v>2.4999999999998912E-3</v>
      </c>
      <c r="F148">
        <f t="shared" si="14"/>
        <v>1.1250000000000066E-2</v>
      </c>
      <c r="G148">
        <f t="shared" si="15"/>
        <v>0.10499999999999998</v>
      </c>
      <c r="H148">
        <f t="shared" si="16"/>
        <v>1.749999999999996E-2</v>
      </c>
      <c r="I148">
        <f t="shared" si="17"/>
        <v>1.2500000000000011E-3</v>
      </c>
    </row>
    <row r="149" spans="1:9" x14ac:dyDescent="0.3">
      <c r="A149">
        <f>'flow bench data and cam data '!A152</f>
        <v>146</v>
      </c>
      <c r="B149">
        <f>'flow bench data and cam data '!E152</f>
        <v>2.3199999999999998</v>
      </c>
      <c r="C149">
        <f>'flow bench data and cam data '!B152</f>
        <v>1.69</v>
      </c>
      <c r="D149">
        <f t="shared" si="12"/>
        <v>0.14999999999999991</v>
      </c>
      <c r="E149">
        <f t="shared" si="13"/>
        <v>2.2500000000000075E-2</v>
      </c>
      <c r="F149">
        <f t="shared" si="14"/>
        <v>8.3266726846886741E-17</v>
      </c>
      <c r="G149">
        <f t="shared" si="15"/>
        <v>0.125</v>
      </c>
      <c r="H149">
        <f t="shared" si="16"/>
        <v>7.5000000000000067E-3</v>
      </c>
      <c r="I149">
        <f t="shared" si="17"/>
        <v>-8.74999999999998E-3</v>
      </c>
    </row>
    <row r="150" spans="1:9" x14ac:dyDescent="0.3">
      <c r="A150">
        <f>'flow bench data and cam data '!A153</f>
        <v>147</v>
      </c>
      <c r="B150">
        <f>'flow bench data and cam data '!E153</f>
        <v>2.5</v>
      </c>
      <c r="C150">
        <f>'flow bench data and cam data '!B153</f>
        <v>1.81</v>
      </c>
      <c r="D150">
        <f t="shared" si="12"/>
        <v>0.17500000000000004</v>
      </c>
      <c r="E150">
        <f t="shared" si="13"/>
        <v>2.5000000000000577E-3</v>
      </c>
      <c r="F150">
        <f t="shared" si="14"/>
        <v>-1.375000000000004E-2</v>
      </c>
      <c r="G150">
        <f t="shared" si="15"/>
        <v>0.12</v>
      </c>
      <c r="H150">
        <f t="shared" si="16"/>
        <v>0</v>
      </c>
      <c r="I150">
        <f t="shared" si="17"/>
        <v>2.7755575615628914E-17</v>
      </c>
    </row>
    <row r="151" spans="1:9" x14ac:dyDescent="0.3">
      <c r="A151">
        <f>'flow bench data and cam data '!A154</f>
        <v>148</v>
      </c>
      <c r="B151">
        <f>'flow bench data and cam data '!E154</f>
        <v>2.67</v>
      </c>
      <c r="C151">
        <f>'flow bench data and cam data '!B154</f>
        <v>1.93</v>
      </c>
      <c r="D151">
        <f t="shared" si="12"/>
        <v>0.15500000000000003</v>
      </c>
      <c r="E151">
        <f t="shared" si="13"/>
        <v>-5.0000000000000044E-3</v>
      </c>
      <c r="F151">
        <f t="shared" si="14"/>
        <v>7.4999999999999512E-3</v>
      </c>
      <c r="G151">
        <f t="shared" si="15"/>
        <v>0.125</v>
      </c>
      <c r="H151">
        <f t="shared" si="16"/>
        <v>7.5000000000000622E-3</v>
      </c>
      <c r="I151">
        <f t="shared" si="17"/>
        <v>3.7499999999999756E-3</v>
      </c>
    </row>
    <row r="152" spans="1:9" x14ac:dyDescent="0.3">
      <c r="A152">
        <f>'flow bench data and cam data '!A155</f>
        <v>149</v>
      </c>
      <c r="B152">
        <f>'flow bench data and cam data '!E155</f>
        <v>2.81</v>
      </c>
      <c r="C152">
        <f>'flow bench data and cam data '!B155</f>
        <v>2.06</v>
      </c>
      <c r="D152">
        <f t="shared" si="12"/>
        <v>0.16500000000000004</v>
      </c>
      <c r="E152">
        <f t="shared" si="13"/>
        <v>1.749999999999996E-2</v>
      </c>
      <c r="F152">
        <f t="shared" si="14"/>
        <v>8.74999999999998E-3</v>
      </c>
      <c r="G152">
        <f t="shared" si="15"/>
        <v>0.13500000000000012</v>
      </c>
      <c r="H152">
        <f t="shared" si="16"/>
        <v>7.4999999999999512E-3</v>
      </c>
      <c r="I152">
        <f t="shared" si="17"/>
        <v>-1.2500000000000566E-3</v>
      </c>
    </row>
    <row r="153" spans="1:9" x14ac:dyDescent="0.3">
      <c r="A153">
        <f>'flow bench data and cam data '!A156</f>
        <v>150</v>
      </c>
      <c r="B153">
        <f>'flow bench data and cam data '!E156</f>
        <v>3</v>
      </c>
      <c r="C153">
        <f>'flow bench data and cam data '!B156</f>
        <v>2.2000000000000002</v>
      </c>
      <c r="D153">
        <f t="shared" si="12"/>
        <v>0.18999999999999995</v>
      </c>
      <c r="E153">
        <f t="shared" si="13"/>
        <v>1.2499999999999956E-2</v>
      </c>
      <c r="F153">
        <f t="shared" si="14"/>
        <v>-9.9999999999999534E-3</v>
      </c>
      <c r="G153">
        <f t="shared" si="15"/>
        <v>0.1399999999999999</v>
      </c>
      <c r="H153">
        <f t="shared" si="16"/>
        <v>4.9999999999999489E-3</v>
      </c>
      <c r="I153">
        <f t="shared" si="17"/>
        <v>-2.4999999999999467E-3</v>
      </c>
    </row>
    <row r="154" spans="1:9" x14ac:dyDescent="0.3">
      <c r="A154">
        <f>'flow bench data and cam data '!A157</f>
        <v>151</v>
      </c>
      <c r="B154">
        <f>'flow bench data and cam data '!E157</f>
        <v>3.19</v>
      </c>
      <c r="C154">
        <f>'flow bench data and cam data '!B157</f>
        <v>2.34</v>
      </c>
      <c r="D154">
        <f t="shared" si="12"/>
        <v>0.18999999999999995</v>
      </c>
      <c r="E154">
        <f t="shared" si="13"/>
        <v>-2.4999999999999467E-3</v>
      </c>
      <c r="F154">
        <f t="shared" si="14"/>
        <v>-4.9999999999999489E-3</v>
      </c>
      <c r="G154">
        <f t="shared" si="15"/>
        <v>0.14500000000000002</v>
      </c>
      <c r="H154">
        <f t="shared" si="16"/>
        <v>2.5000000000000577E-3</v>
      </c>
      <c r="I154">
        <f t="shared" si="17"/>
        <v>-1.2499999999999983E-2</v>
      </c>
    </row>
    <row r="155" spans="1:9" x14ac:dyDescent="0.3">
      <c r="A155">
        <f>'flow bench data and cam data '!A158</f>
        <v>152</v>
      </c>
      <c r="B155">
        <f>'flow bench data and cam data '!E158</f>
        <v>3.38</v>
      </c>
      <c r="C155">
        <f>'flow bench data and cam data '!B158</f>
        <v>2.4900000000000002</v>
      </c>
      <c r="D155">
        <f t="shared" si="12"/>
        <v>0.18500000000000005</v>
      </c>
      <c r="E155">
        <f t="shared" si="13"/>
        <v>2.5000000000000577E-3</v>
      </c>
      <c r="F155">
        <f t="shared" si="14"/>
        <v>1.24999999999999E-2</v>
      </c>
      <c r="G155">
        <f t="shared" si="15"/>
        <v>0.14500000000000002</v>
      </c>
      <c r="H155">
        <f t="shared" si="16"/>
        <v>-2.0000000000000018E-2</v>
      </c>
      <c r="I155">
        <f t="shared" si="17"/>
        <v>1.2499999999999734E-3</v>
      </c>
    </row>
    <row r="156" spans="1:9" x14ac:dyDescent="0.3">
      <c r="A156">
        <f>'flow bench data and cam data '!A159</f>
        <v>153</v>
      </c>
      <c r="B156">
        <f>'flow bench data and cam data '!E159</f>
        <v>3.56</v>
      </c>
      <c r="C156">
        <f>'flow bench data and cam data '!B159</f>
        <v>2.63</v>
      </c>
      <c r="D156">
        <f t="shared" si="12"/>
        <v>0.19500000000000006</v>
      </c>
      <c r="E156">
        <f t="shared" si="13"/>
        <v>2.2499999999999853E-2</v>
      </c>
      <c r="F156">
        <f t="shared" si="14"/>
        <v>4.9999999999999489E-3</v>
      </c>
      <c r="G156">
        <f t="shared" si="15"/>
        <v>0.10499999999999998</v>
      </c>
      <c r="H156">
        <f t="shared" si="16"/>
        <v>5.0000000000000044E-3</v>
      </c>
      <c r="I156">
        <f t="shared" si="17"/>
        <v>3.999999999999998E-2</v>
      </c>
    </row>
    <row r="157" spans="1:9" x14ac:dyDescent="0.3">
      <c r="A157">
        <f>'flow bench data and cam data '!A160</f>
        <v>154</v>
      </c>
      <c r="B157">
        <f>'flow bench data and cam data '!E160</f>
        <v>3.77</v>
      </c>
      <c r="C157">
        <f>'flow bench data and cam data '!B160</f>
        <v>2.7</v>
      </c>
      <c r="D157">
        <f t="shared" si="12"/>
        <v>0.22999999999999976</v>
      </c>
      <c r="E157">
        <f t="shared" si="13"/>
        <v>1.2499999999999956E-2</v>
      </c>
      <c r="F157">
        <f t="shared" si="14"/>
        <v>-1.8749999999999822E-2</v>
      </c>
      <c r="G157">
        <f t="shared" si="15"/>
        <v>0.15500000000000003</v>
      </c>
      <c r="H157">
        <f t="shared" si="16"/>
        <v>5.9999999999999942E-2</v>
      </c>
      <c r="I157">
        <f t="shared" si="17"/>
        <v>3.7499999999999756E-3</v>
      </c>
    </row>
    <row r="158" spans="1:9" x14ac:dyDescent="0.3">
      <c r="A158">
        <f>'flow bench data and cam data '!A161</f>
        <v>155</v>
      </c>
      <c r="B158">
        <f>'flow bench data and cam data '!E161</f>
        <v>4.0199999999999996</v>
      </c>
      <c r="C158">
        <f>'flow bench data and cam data '!B161</f>
        <v>2.94</v>
      </c>
      <c r="D158">
        <f t="shared" si="12"/>
        <v>0.21999999999999997</v>
      </c>
      <c r="E158">
        <f t="shared" si="13"/>
        <v>-1.4999999999999791E-2</v>
      </c>
      <c r="F158">
        <f t="shared" si="14"/>
        <v>-3.7499999999999756E-3</v>
      </c>
      <c r="G158">
        <f t="shared" si="15"/>
        <v>0.22499999999999987</v>
      </c>
      <c r="H158">
        <f t="shared" si="16"/>
        <v>1.2499999999999956E-2</v>
      </c>
      <c r="I158">
        <f t="shared" si="17"/>
        <v>-4.1249999999999953E-2</v>
      </c>
    </row>
    <row r="159" spans="1:9" x14ac:dyDescent="0.3">
      <c r="A159">
        <f>'flow bench data and cam data '!A162</f>
        <v>156</v>
      </c>
      <c r="B159">
        <f>'flow bench data and cam data '!E162</f>
        <v>4.21</v>
      </c>
      <c r="C159">
        <f>'flow bench data and cam data '!B162</f>
        <v>3.15</v>
      </c>
      <c r="D159">
        <f t="shared" si="12"/>
        <v>0.20000000000000018</v>
      </c>
      <c r="E159">
        <f t="shared" si="13"/>
        <v>5.0000000000000044E-3</v>
      </c>
      <c r="F159">
        <f t="shared" si="14"/>
        <v>1.8749999999999878E-2</v>
      </c>
      <c r="G159">
        <f t="shared" si="15"/>
        <v>0.17999999999999994</v>
      </c>
      <c r="H159">
        <f t="shared" si="16"/>
        <v>-2.2499999999999964E-2</v>
      </c>
      <c r="I159">
        <f t="shared" si="17"/>
        <v>-2.4999999999999467E-3</v>
      </c>
    </row>
    <row r="160" spans="1:9" x14ac:dyDescent="0.3">
      <c r="A160">
        <f>'flow bench data and cam data '!A163</f>
        <v>157</v>
      </c>
      <c r="B160">
        <f>'flow bench data and cam data '!E163</f>
        <v>4.42</v>
      </c>
      <c r="C160">
        <f>'flow bench data and cam data '!B163</f>
        <v>3.3</v>
      </c>
      <c r="D160">
        <f t="shared" si="12"/>
        <v>0.22999999999999998</v>
      </c>
      <c r="E160">
        <f t="shared" si="13"/>
        <v>2.2499999999999964E-2</v>
      </c>
      <c r="F160">
        <f t="shared" si="14"/>
        <v>6.2500000000000333E-3</v>
      </c>
      <c r="G160">
        <f t="shared" si="15"/>
        <v>0.17999999999999994</v>
      </c>
      <c r="H160">
        <f t="shared" si="16"/>
        <v>7.5000000000000622E-3</v>
      </c>
      <c r="I160">
        <f t="shared" si="17"/>
        <v>1.375000000000004E-2</v>
      </c>
    </row>
    <row r="161" spans="1:9" x14ac:dyDescent="0.3">
      <c r="A161">
        <f>'flow bench data and cam data '!A164</f>
        <v>158</v>
      </c>
      <c r="B161">
        <f>'flow bench data and cam data '!E164</f>
        <v>4.67</v>
      </c>
      <c r="C161">
        <f>'flow bench data and cam data '!B164</f>
        <v>3.51</v>
      </c>
      <c r="D161">
        <f t="shared" si="12"/>
        <v>0.24500000000000011</v>
      </c>
      <c r="E161">
        <f t="shared" si="13"/>
        <v>1.7500000000000071E-2</v>
      </c>
      <c r="F161">
        <f t="shared" si="14"/>
        <v>-1.8750000000000044E-2</v>
      </c>
      <c r="G161">
        <f t="shared" si="15"/>
        <v>0.19500000000000006</v>
      </c>
      <c r="H161">
        <f t="shared" si="16"/>
        <v>5.0000000000001155E-3</v>
      </c>
      <c r="I161">
        <f t="shared" si="17"/>
        <v>1.2499999999999734E-3</v>
      </c>
    </row>
    <row r="162" spans="1:9" x14ac:dyDescent="0.3">
      <c r="A162">
        <f>'flow bench data and cam data '!A165</f>
        <v>159</v>
      </c>
      <c r="B162">
        <f>'flow bench data and cam data '!E165</f>
        <v>4.91</v>
      </c>
      <c r="C162">
        <f>'flow bench data and cam data '!B165</f>
        <v>3.69</v>
      </c>
      <c r="D162">
        <f t="shared" si="12"/>
        <v>0.26500000000000012</v>
      </c>
      <c r="E162">
        <f t="shared" si="13"/>
        <v>-1.5000000000000124E-2</v>
      </c>
      <c r="F162">
        <f t="shared" si="14"/>
        <v>-1.000000000000012E-2</v>
      </c>
      <c r="G162">
        <f t="shared" si="15"/>
        <v>0.19000000000000017</v>
      </c>
      <c r="H162">
        <f t="shared" si="16"/>
        <v>1.0000000000000009E-2</v>
      </c>
      <c r="I162">
        <f t="shared" si="17"/>
        <v>3.7499999999999201E-3</v>
      </c>
    </row>
    <row r="163" spans="1:9" x14ac:dyDescent="0.3">
      <c r="A163">
        <f>'flow bench data and cam data '!A166</f>
        <v>160</v>
      </c>
      <c r="B163">
        <f>'flow bench data and cam data '!E166</f>
        <v>5.2</v>
      </c>
      <c r="C163">
        <f>'flow bench data and cam data '!B166</f>
        <v>3.89</v>
      </c>
      <c r="D163">
        <f t="shared" si="12"/>
        <v>0.21499999999999986</v>
      </c>
      <c r="E163">
        <f t="shared" si="13"/>
        <v>-2.5000000000001688E-3</v>
      </c>
      <c r="F163">
        <f t="shared" si="14"/>
        <v>3.6250000000000115E-2</v>
      </c>
      <c r="G163">
        <f t="shared" si="15"/>
        <v>0.21500000000000008</v>
      </c>
      <c r="H163">
        <f t="shared" si="16"/>
        <v>1.2499999999999956E-2</v>
      </c>
      <c r="I163">
        <f t="shared" si="17"/>
        <v>-3.7500000000000866E-3</v>
      </c>
    </row>
    <row r="164" spans="1:9" x14ac:dyDescent="0.3">
      <c r="A164">
        <f>'flow bench data and cam data '!A167</f>
        <v>161</v>
      </c>
      <c r="B164">
        <f>'flow bench data and cam data '!E167</f>
        <v>5.34</v>
      </c>
      <c r="C164">
        <f>'flow bench data and cam data '!B167</f>
        <v>4.12</v>
      </c>
      <c r="D164">
        <f t="shared" si="12"/>
        <v>0.25999999999999979</v>
      </c>
      <c r="E164">
        <f t="shared" si="13"/>
        <v>5.7500000000000107E-2</v>
      </c>
      <c r="F164">
        <f t="shared" si="14"/>
        <v>5.0000000000001155E-3</v>
      </c>
      <c r="G164">
        <f t="shared" si="15"/>
        <v>0.21500000000000008</v>
      </c>
      <c r="H164">
        <f t="shared" si="16"/>
        <v>2.4999999999998357E-3</v>
      </c>
      <c r="I164">
        <f t="shared" si="17"/>
        <v>-6.2500000000000333E-3</v>
      </c>
    </row>
    <row r="165" spans="1:9" x14ac:dyDescent="0.3">
      <c r="A165">
        <f>'flow bench data and cam data '!A168</f>
        <v>162</v>
      </c>
      <c r="B165">
        <f>'flow bench data and cam data '!E168</f>
        <v>5.72</v>
      </c>
      <c r="C165">
        <f>'flow bench data and cam data '!B168</f>
        <v>4.32</v>
      </c>
      <c r="D165">
        <f t="shared" si="12"/>
        <v>0.33000000000000007</v>
      </c>
      <c r="E165">
        <f t="shared" si="13"/>
        <v>7.5000000000000622E-3</v>
      </c>
      <c r="F165">
        <f t="shared" si="14"/>
        <v>-4.0000000000000036E-2</v>
      </c>
      <c r="G165">
        <f t="shared" si="15"/>
        <v>0.21999999999999975</v>
      </c>
      <c r="H165">
        <f t="shared" si="16"/>
        <v>-1.1102230246251565E-16</v>
      </c>
      <c r="I165">
        <f t="shared" si="17"/>
        <v>6.2500000000001443E-3</v>
      </c>
    </row>
    <row r="166" spans="1:9" x14ac:dyDescent="0.3">
      <c r="A166">
        <f>'flow bench data and cam data '!A169</f>
        <v>163</v>
      </c>
      <c r="B166">
        <f>'flow bench data and cam data '!E169</f>
        <v>6</v>
      </c>
      <c r="C166">
        <f>'flow bench data and cam data '!B169</f>
        <v>4.5599999999999996</v>
      </c>
      <c r="D166">
        <f t="shared" si="12"/>
        <v>0.27499999999999991</v>
      </c>
      <c r="E166">
        <f t="shared" si="13"/>
        <v>-2.2499999999999964E-2</v>
      </c>
      <c r="F166">
        <f t="shared" si="14"/>
        <v>5.0000000000000044E-3</v>
      </c>
      <c r="G166">
        <f t="shared" si="15"/>
        <v>0.21499999999999986</v>
      </c>
      <c r="H166">
        <f t="shared" si="16"/>
        <v>1.5000000000000124E-2</v>
      </c>
      <c r="I166">
        <f t="shared" si="17"/>
        <v>1.1250000000000038E-2</v>
      </c>
    </row>
    <row r="167" spans="1:9" x14ac:dyDescent="0.3">
      <c r="A167">
        <f>'flow bench data and cam data '!A170</f>
        <v>164</v>
      </c>
      <c r="B167">
        <f>'flow bench data and cam data '!E170</f>
        <v>6.27</v>
      </c>
      <c r="C167">
        <f>'flow bench data and cam data '!B170</f>
        <v>4.75</v>
      </c>
      <c r="D167">
        <f t="shared" si="12"/>
        <v>0.28500000000000014</v>
      </c>
      <c r="E167">
        <f t="shared" si="13"/>
        <v>1.7500000000000071E-2</v>
      </c>
      <c r="F167">
        <f t="shared" si="14"/>
        <v>1.2499999999999956E-2</v>
      </c>
      <c r="G167">
        <f t="shared" si="15"/>
        <v>0.25</v>
      </c>
      <c r="H167">
        <f t="shared" si="16"/>
        <v>2.2499999999999964E-2</v>
      </c>
      <c r="I167">
        <f t="shared" si="17"/>
        <v>-1.1249999999999982E-2</v>
      </c>
    </row>
    <row r="168" spans="1:9" x14ac:dyDescent="0.3">
      <c r="A168">
        <f>'flow bench data and cam data '!A171</f>
        <v>165</v>
      </c>
      <c r="B168">
        <f>'flow bench data and cam data '!E171</f>
        <v>6.57</v>
      </c>
      <c r="C168">
        <f>'flow bench data and cam data '!B171</f>
        <v>5.0599999999999996</v>
      </c>
      <c r="D168">
        <f t="shared" si="12"/>
        <v>0.31000000000000005</v>
      </c>
      <c r="E168">
        <f t="shared" si="13"/>
        <v>2.4999999999999467E-3</v>
      </c>
      <c r="F168">
        <f t="shared" si="14"/>
        <v>-1.6249999999999987E-2</v>
      </c>
      <c r="G168">
        <f t="shared" si="15"/>
        <v>0.25999999999999979</v>
      </c>
      <c r="H168">
        <f t="shared" si="16"/>
        <v>-7.4999999999998401E-3</v>
      </c>
      <c r="I168">
        <f t="shared" si="17"/>
        <v>-1.1249999999999871E-2</v>
      </c>
    </row>
    <row r="169" spans="1:9" x14ac:dyDescent="0.3">
      <c r="A169">
        <f>'flow bench data and cam data '!A172</f>
        <v>166</v>
      </c>
      <c r="B169">
        <f>'flow bench data and cam data '!E172</f>
        <v>6.89</v>
      </c>
      <c r="C169">
        <f>'flow bench data and cam data '!B172</f>
        <v>5.27</v>
      </c>
      <c r="D169">
        <f t="shared" si="12"/>
        <v>0.29000000000000004</v>
      </c>
      <c r="E169">
        <f t="shared" si="13"/>
        <v>-1.4999999999999902E-2</v>
      </c>
      <c r="F169">
        <f t="shared" si="14"/>
        <v>2.4999999999999467E-3</v>
      </c>
      <c r="G169">
        <f t="shared" si="15"/>
        <v>0.23500000000000032</v>
      </c>
      <c r="H169">
        <f t="shared" si="16"/>
        <v>2.2204460492503131E-16</v>
      </c>
      <c r="I169">
        <f t="shared" si="17"/>
        <v>1.8749999999999822E-2</v>
      </c>
    </row>
    <row r="170" spans="1:9" x14ac:dyDescent="0.3">
      <c r="A170">
        <f>'flow bench data and cam data '!A173</f>
        <v>167</v>
      </c>
      <c r="B170">
        <f>'flow bench data and cam data '!E173</f>
        <v>7.15</v>
      </c>
      <c r="C170">
        <f>'flow bench data and cam data '!B173</f>
        <v>5.53</v>
      </c>
      <c r="D170">
        <f t="shared" si="12"/>
        <v>0.28000000000000025</v>
      </c>
      <c r="E170">
        <f t="shared" si="13"/>
        <v>7.4999999999998401E-3</v>
      </c>
      <c r="F170">
        <f t="shared" si="14"/>
        <v>7.4999999999998401E-3</v>
      </c>
      <c r="G170">
        <f t="shared" si="15"/>
        <v>0.26000000000000023</v>
      </c>
      <c r="H170">
        <f t="shared" si="16"/>
        <v>2.9999999999999805E-2</v>
      </c>
      <c r="I170">
        <f t="shared" si="17"/>
        <v>8.7499999999998135E-3</v>
      </c>
    </row>
    <row r="171" spans="1:9" x14ac:dyDescent="0.3">
      <c r="A171">
        <f>'flow bench data and cam data '!A174</f>
        <v>168</v>
      </c>
      <c r="B171">
        <f>'flow bench data and cam data '!E174</f>
        <v>7.45</v>
      </c>
      <c r="C171">
        <f>'flow bench data and cam data '!B174</f>
        <v>5.79</v>
      </c>
      <c r="D171">
        <f t="shared" si="12"/>
        <v>0.30499999999999972</v>
      </c>
      <c r="E171">
        <f t="shared" si="13"/>
        <v>-2.2204460492503131E-16</v>
      </c>
      <c r="F171">
        <f t="shared" si="14"/>
        <v>-1.3749999999999929E-2</v>
      </c>
      <c r="G171">
        <f t="shared" si="15"/>
        <v>0.29499999999999993</v>
      </c>
      <c r="H171">
        <f t="shared" si="16"/>
        <v>1.7499999999999849E-2</v>
      </c>
      <c r="I171">
        <f t="shared" si="17"/>
        <v>-2.9999999999999916E-2</v>
      </c>
    </row>
    <row r="172" spans="1:9" x14ac:dyDescent="0.3">
      <c r="A172">
        <f>'flow bench data and cam data '!A175</f>
        <v>169</v>
      </c>
      <c r="B172">
        <f>'flow bench data and cam data '!E175</f>
        <v>7.76</v>
      </c>
      <c r="C172">
        <f>'flow bench data and cam data '!B175</f>
        <v>6.12</v>
      </c>
      <c r="D172">
        <f t="shared" si="12"/>
        <v>0.2799999999999998</v>
      </c>
      <c r="E172">
        <f t="shared" si="13"/>
        <v>-2.0000000000000018E-2</v>
      </c>
      <c r="F172">
        <f t="shared" si="14"/>
        <v>-4.9999999999998934E-3</v>
      </c>
      <c r="G172">
        <f t="shared" si="15"/>
        <v>0.29499999999999993</v>
      </c>
      <c r="H172">
        <f t="shared" si="16"/>
        <v>-3.0000000000000027E-2</v>
      </c>
      <c r="I172">
        <f t="shared" si="17"/>
        <v>-1.8749999999999933E-2</v>
      </c>
    </row>
    <row r="173" spans="1:9" x14ac:dyDescent="0.3">
      <c r="A173">
        <f>'flow bench data and cam data '!A176</f>
        <v>170</v>
      </c>
      <c r="B173">
        <f>'flow bench data and cam data '!E176</f>
        <v>8.01</v>
      </c>
      <c r="C173">
        <f>'flow bench data and cam data '!B176</f>
        <v>6.38</v>
      </c>
      <c r="D173">
        <f t="shared" si="12"/>
        <v>0.26499999999999968</v>
      </c>
      <c r="E173">
        <f t="shared" si="13"/>
        <v>-1.0000000000000009E-2</v>
      </c>
      <c r="F173">
        <f t="shared" si="14"/>
        <v>-2.4999999999997247E-3</v>
      </c>
      <c r="G173">
        <f t="shared" si="15"/>
        <v>0.23499999999999988</v>
      </c>
      <c r="H173">
        <f t="shared" si="16"/>
        <v>-2.0000000000000018E-2</v>
      </c>
      <c r="I173">
        <f t="shared" si="17"/>
        <v>2.750000000000008E-2</v>
      </c>
    </row>
    <row r="174" spans="1:9" x14ac:dyDescent="0.3">
      <c r="A174">
        <f>'flow bench data and cam data '!A177</f>
        <v>171</v>
      </c>
      <c r="B174">
        <f>'flow bench data and cam data '!E177</f>
        <v>8.2899999999999991</v>
      </c>
      <c r="C174">
        <f>'flow bench data and cam data '!B177</f>
        <v>6.59</v>
      </c>
      <c r="D174">
        <f t="shared" si="12"/>
        <v>0.25999999999999979</v>
      </c>
      <c r="E174">
        <f t="shared" si="13"/>
        <v>-2.4999999999999467E-2</v>
      </c>
      <c r="F174">
        <f t="shared" si="14"/>
        <v>-1.749999999999996E-2</v>
      </c>
      <c r="G174">
        <f t="shared" si="15"/>
        <v>0.25499999999999989</v>
      </c>
      <c r="H174">
        <f t="shared" si="16"/>
        <v>2.5000000000000133E-2</v>
      </c>
      <c r="I174">
        <f t="shared" si="17"/>
        <v>1.1250000000000093E-2</v>
      </c>
    </row>
    <row r="175" spans="1:9" x14ac:dyDescent="0.3">
      <c r="A175">
        <f>'flow bench data and cam data '!A178</f>
        <v>172</v>
      </c>
      <c r="B175">
        <f>'flow bench data and cam data '!E178</f>
        <v>8.5299999999999994</v>
      </c>
      <c r="C175">
        <f>'flow bench data and cam data '!B178</f>
        <v>6.89</v>
      </c>
      <c r="D175">
        <f t="shared" si="12"/>
        <v>0.21500000000000075</v>
      </c>
      <c r="E175">
        <f t="shared" si="13"/>
        <v>-4.4999999999999929E-2</v>
      </c>
      <c r="F175">
        <f t="shared" si="14"/>
        <v>-1.3750000000000595E-2</v>
      </c>
      <c r="G175">
        <f t="shared" si="15"/>
        <v>0.28500000000000014</v>
      </c>
      <c r="H175">
        <f t="shared" si="16"/>
        <v>2.5000000000001688E-3</v>
      </c>
      <c r="I175">
        <f t="shared" si="17"/>
        <v>-2.5000000000000133E-2</v>
      </c>
    </row>
    <row r="176" spans="1:9" x14ac:dyDescent="0.3">
      <c r="A176">
        <f>'flow bench data and cam data '!A179</f>
        <v>173</v>
      </c>
      <c r="B176">
        <f>'flow bench data and cam data '!E179</f>
        <v>8.7200000000000006</v>
      </c>
      <c r="C176">
        <f>'flow bench data and cam data '!B179</f>
        <v>7.16</v>
      </c>
      <c r="D176">
        <f t="shared" si="12"/>
        <v>0.16999999999999993</v>
      </c>
      <c r="E176">
        <f t="shared" si="13"/>
        <v>-5.2500000000000657E-2</v>
      </c>
      <c r="F176">
        <f t="shared" si="14"/>
        <v>-4.9999999999998934E-3</v>
      </c>
      <c r="G176">
        <f t="shared" si="15"/>
        <v>0.26000000000000023</v>
      </c>
      <c r="H176">
        <f t="shared" si="16"/>
        <v>-2.5000000000000133E-2</v>
      </c>
      <c r="I176">
        <f t="shared" si="17"/>
        <v>-1.2500000000000178E-2</v>
      </c>
    </row>
    <row r="177" spans="1:9" x14ac:dyDescent="0.3">
      <c r="A177">
        <f>'flow bench data and cam data '!A180</f>
        <v>174</v>
      </c>
      <c r="B177">
        <f>'flow bench data and cam data '!E180</f>
        <v>8.8699999999999992</v>
      </c>
      <c r="C177">
        <f>'flow bench data and cam data '!B180</f>
        <v>7.41</v>
      </c>
      <c r="D177">
        <f t="shared" si="12"/>
        <v>0.10999999999999943</v>
      </c>
      <c r="E177">
        <f t="shared" si="13"/>
        <v>-5.4999999999999716E-2</v>
      </c>
      <c r="F177">
        <f t="shared" si="14"/>
        <v>6.2500000000005329E-3</v>
      </c>
      <c r="G177">
        <f t="shared" si="15"/>
        <v>0.23499999999999988</v>
      </c>
      <c r="H177">
        <f t="shared" si="16"/>
        <v>-2.2500000000000187E-2</v>
      </c>
      <c r="I177">
        <f t="shared" si="17"/>
        <v>2.5000000000000577E-3</v>
      </c>
    </row>
    <row r="178" spans="1:9" x14ac:dyDescent="0.3">
      <c r="A178">
        <f>'flow bench data and cam data '!A181</f>
        <v>175</v>
      </c>
      <c r="B178">
        <f>'flow bench data and cam data '!E181</f>
        <v>8.94</v>
      </c>
      <c r="C178">
        <f>'flow bench data and cam data '!B181</f>
        <v>7.63</v>
      </c>
      <c r="D178">
        <f t="shared" si="12"/>
        <v>6.0000000000000497E-2</v>
      </c>
      <c r="E178">
        <f t="shared" si="13"/>
        <v>-3.9999999999999591E-2</v>
      </c>
      <c r="F178">
        <f t="shared" si="14"/>
        <v>9.9999999999997868E-3</v>
      </c>
      <c r="G178">
        <f t="shared" si="15"/>
        <v>0.21499999999999986</v>
      </c>
      <c r="H178">
        <f t="shared" si="16"/>
        <v>-2.0000000000000018E-2</v>
      </c>
      <c r="I178">
        <f t="shared" si="17"/>
        <v>-8.7499999999999245E-3</v>
      </c>
    </row>
    <row r="179" spans="1:9" x14ac:dyDescent="0.3">
      <c r="A179">
        <f>'flow bench data and cam data '!A182</f>
        <v>176</v>
      </c>
      <c r="B179">
        <f>'flow bench data and cam data '!E182</f>
        <v>8.99</v>
      </c>
      <c r="C179">
        <f>'flow bench data and cam data '!B182</f>
        <v>7.84</v>
      </c>
      <c r="D179">
        <f t="shared" si="12"/>
        <v>3.0000000000000249E-2</v>
      </c>
      <c r="E179">
        <f t="shared" si="13"/>
        <v>-3.5000000000000142E-2</v>
      </c>
      <c r="F179">
        <f t="shared" si="14"/>
        <v>-2.5000000000001688E-3</v>
      </c>
      <c r="G179">
        <f t="shared" si="15"/>
        <v>0.19499999999999984</v>
      </c>
      <c r="H179">
        <f t="shared" si="16"/>
        <v>-4.0000000000000036E-2</v>
      </c>
      <c r="I179">
        <f t="shared" si="17"/>
        <v>-1.9999999999999907E-2</v>
      </c>
    </row>
    <row r="180" spans="1:9" x14ac:dyDescent="0.3">
      <c r="A180">
        <f>'flow bench data and cam data '!A183</f>
        <v>177</v>
      </c>
      <c r="B180">
        <f>'flow bench data and cam data '!E183</f>
        <v>9</v>
      </c>
      <c r="C180">
        <f>'flow bench data and cam data '!B183</f>
        <v>8.02</v>
      </c>
      <c r="D180">
        <f t="shared" si="12"/>
        <v>-9.9999999999997868E-3</v>
      </c>
      <c r="E180">
        <f t="shared" si="13"/>
        <v>-4.4999999999999929E-2</v>
      </c>
      <c r="F180">
        <f t="shared" si="14"/>
        <v>-1.1249999999999982E-2</v>
      </c>
      <c r="G180">
        <f t="shared" si="15"/>
        <v>0.13499999999999979</v>
      </c>
      <c r="H180">
        <f t="shared" si="16"/>
        <v>-5.9999999999999831E-2</v>
      </c>
      <c r="I180">
        <f t="shared" si="17"/>
        <v>-3.7499999999999201E-3</v>
      </c>
    </row>
    <row r="181" spans="1:9" x14ac:dyDescent="0.3">
      <c r="A181">
        <f>'flow bench data and cam data '!A184</f>
        <v>178</v>
      </c>
      <c r="B181">
        <f>'flow bench data and cam data '!E184</f>
        <v>8.9700000000000006</v>
      </c>
      <c r="C181">
        <f>'flow bench data and cam data '!B184</f>
        <v>8.11</v>
      </c>
      <c r="D181">
        <f t="shared" si="12"/>
        <v>-5.9999999999999609E-2</v>
      </c>
      <c r="E181">
        <f t="shared" si="13"/>
        <v>-5.7500000000000107E-2</v>
      </c>
      <c r="F181">
        <f t="shared" si="14"/>
        <v>-1.1250000000000204E-2</v>
      </c>
      <c r="G181">
        <f t="shared" si="15"/>
        <v>7.5000000000000178E-2</v>
      </c>
      <c r="H181">
        <f t="shared" si="16"/>
        <v>-4.7499999999999876E-2</v>
      </c>
      <c r="I181">
        <f t="shared" si="17"/>
        <v>9.9999999999998979E-3</v>
      </c>
    </row>
    <row r="182" spans="1:9" x14ac:dyDescent="0.3">
      <c r="A182">
        <f>'flow bench data and cam data '!A185</f>
        <v>179</v>
      </c>
      <c r="B182">
        <f>'flow bench data and cam data '!E185</f>
        <v>8.8800000000000008</v>
      </c>
      <c r="C182">
        <f>'flow bench data and cam data '!B185</f>
        <v>8.17</v>
      </c>
      <c r="D182">
        <f t="shared" si="12"/>
        <v>-0.125</v>
      </c>
      <c r="E182">
        <f t="shared" si="13"/>
        <v>-6.7500000000000338E-2</v>
      </c>
      <c r="F182">
        <f t="shared" si="14"/>
        <v>2.4999999999999467E-3</v>
      </c>
      <c r="G182">
        <f t="shared" si="15"/>
        <v>4.0000000000000036E-2</v>
      </c>
      <c r="H182">
        <f t="shared" si="16"/>
        <v>-4.0000000000000036E-2</v>
      </c>
      <c r="I182">
        <f t="shared" si="17"/>
        <v>1.2499999999999734E-3</v>
      </c>
    </row>
    <row r="183" spans="1:9" x14ac:dyDescent="0.3">
      <c r="A183">
        <f>'flow bench data and cam data '!A186</f>
        <v>180</v>
      </c>
      <c r="B183">
        <f>'flow bench data and cam data '!E186</f>
        <v>8.7200000000000006</v>
      </c>
      <c r="C183">
        <f>'flow bench data and cam data '!B186</f>
        <v>8.19</v>
      </c>
      <c r="D183">
        <f t="shared" si="12"/>
        <v>-0.19500000000000028</v>
      </c>
      <c r="E183">
        <f t="shared" si="13"/>
        <v>-5.2500000000000213E-2</v>
      </c>
      <c r="F183">
        <f t="shared" si="14"/>
        <v>1.8750000000000266E-2</v>
      </c>
      <c r="G183">
        <f t="shared" si="15"/>
        <v>-4.9999999999998934E-3</v>
      </c>
      <c r="H183">
        <f t="shared" si="16"/>
        <v>-4.4999999999999929E-2</v>
      </c>
      <c r="I183">
        <f t="shared" si="17"/>
        <v>-6.2499999999999778E-3</v>
      </c>
    </row>
    <row r="184" spans="1:9" x14ac:dyDescent="0.3">
      <c r="A184">
        <f>'flow bench data and cam data '!A187</f>
        <v>181</v>
      </c>
      <c r="B184">
        <f>'flow bench data and cam data '!E187</f>
        <v>8.49</v>
      </c>
      <c r="C184">
        <f>'flow bench data and cam data '!B187</f>
        <v>8.16</v>
      </c>
      <c r="D184">
        <f t="shared" si="12"/>
        <v>-0.23000000000000043</v>
      </c>
      <c r="E184">
        <f t="shared" si="13"/>
        <v>-2.9999999999999805E-2</v>
      </c>
      <c r="F184">
        <f t="shared" si="14"/>
        <v>1.2500000000000289E-2</v>
      </c>
      <c r="G184">
        <f t="shared" si="15"/>
        <v>-4.9999999999999822E-2</v>
      </c>
      <c r="H184">
        <f t="shared" si="16"/>
        <v>-5.2499999999999991E-2</v>
      </c>
      <c r="I184">
        <f t="shared" si="17"/>
        <v>-2.8750000000000053E-2</v>
      </c>
    </row>
    <row r="185" spans="1:9" x14ac:dyDescent="0.3">
      <c r="A185">
        <f>'flow bench data and cam data '!A188</f>
        <v>182</v>
      </c>
      <c r="B185">
        <f>'flow bench data and cam data '!E188</f>
        <v>8.26</v>
      </c>
      <c r="C185">
        <f>'flow bench data and cam data '!B188</f>
        <v>8.09</v>
      </c>
      <c r="D185">
        <f t="shared" si="12"/>
        <v>-0.25499999999999989</v>
      </c>
      <c r="E185">
        <f t="shared" si="13"/>
        <v>-2.7499999999999636E-2</v>
      </c>
      <c r="F185">
        <f t="shared" si="14"/>
        <v>1.2499999999998623E-3</v>
      </c>
      <c r="G185">
        <f t="shared" si="15"/>
        <v>-0.10999999999999988</v>
      </c>
      <c r="H185">
        <f t="shared" si="16"/>
        <v>-0.10250000000000004</v>
      </c>
      <c r="I185">
        <f t="shared" si="17"/>
        <v>-1.7500000000000071E-2</v>
      </c>
    </row>
    <row r="186" spans="1:9" x14ac:dyDescent="0.3">
      <c r="A186">
        <f>'flow bench data and cam data '!A189</f>
        <v>183</v>
      </c>
      <c r="B186">
        <f>'flow bench data and cam data '!E189</f>
        <v>7.98</v>
      </c>
      <c r="C186">
        <f>'flow bench data and cam data '!B189</f>
        <v>7.94</v>
      </c>
      <c r="D186">
        <f t="shared" si="12"/>
        <v>-0.2849999999999997</v>
      </c>
      <c r="E186">
        <f t="shared" si="13"/>
        <v>-2.750000000000008E-2</v>
      </c>
      <c r="F186">
        <f t="shared" si="14"/>
        <v>6.2499999999996447E-3</v>
      </c>
      <c r="G186">
        <f t="shared" si="15"/>
        <v>-0.25499999999999989</v>
      </c>
      <c r="H186">
        <f t="shared" si="16"/>
        <v>-8.7500000000000133E-2</v>
      </c>
      <c r="I186">
        <f t="shared" si="17"/>
        <v>5.2499999999999991E-2</v>
      </c>
    </row>
    <row r="187" spans="1:9" x14ac:dyDescent="0.3">
      <c r="A187">
        <f>'flow bench data and cam data '!A190</f>
        <v>184</v>
      </c>
      <c r="B187">
        <f>'flow bench data and cam data '!E190</f>
        <v>7.69</v>
      </c>
      <c r="C187">
        <f>'flow bench data and cam data '!B190</f>
        <v>7.58</v>
      </c>
      <c r="D187">
        <f t="shared" si="12"/>
        <v>-0.31000000000000005</v>
      </c>
      <c r="E187">
        <f t="shared" si="13"/>
        <v>-1.5000000000000346E-2</v>
      </c>
      <c r="F187">
        <f t="shared" si="14"/>
        <v>1.375000000000004E-2</v>
      </c>
      <c r="G187">
        <f t="shared" si="15"/>
        <v>-0.28500000000000014</v>
      </c>
      <c r="H187">
        <f t="shared" si="16"/>
        <v>2.4999999999999467E-3</v>
      </c>
      <c r="I187">
        <f t="shared" si="17"/>
        <v>3.8750000000000062E-2</v>
      </c>
    </row>
    <row r="188" spans="1:9" x14ac:dyDescent="0.3">
      <c r="A188">
        <f>'flow bench data and cam data '!A191</f>
        <v>185</v>
      </c>
      <c r="B188">
        <f>'flow bench data and cam data '!E191</f>
        <v>7.36</v>
      </c>
      <c r="C188">
        <f>'flow bench data and cam data '!B191</f>
        <v>7.37</v>
      </c>
      <c r="D188">
        <f t="shared" si="12"/>
        <v>-0.31500000000000039</v>
      </c>
      <c r="E188">
        <f t="shared" si="13"/>
        <v>0</v>
      </c>
      <c r="F188">
        <f t="shared" si="14"/>
        <v>1.0000000000000342E-2</v>
      </c>
      <c r="G188">
        <f t="shared" si="15"/>
        <v>-0.25</v>
      </c>
      <c r="H188">
        <f t="shared" si="16"/>
        <v>-1.0000000000000009E-2</v>
      </c>
      <c r="I188">
        <f t="shared" si="17"/>
        <v>-6.2499999999999778E-3</v>
      </c>
    </row>
    <row r="189" spans="1:9" x14ac:dyDescent="0.3">
      <c r="A189">
        <f>'flow bench data and cam data '!A192</f>
        <v>186</v>
      </c>
      <c r="B189">
        <f>'flow bench data and cam data '!E192</f>
        <v>7.06</v>
      </c>
      <c r="C189">
        <f>'flow bench data and cam data '!B192</f>
        <v>7.08</v>
      </c>
      <c r="D189">
        <f t="shared" si="12"/>
        <v>-0.31000000000000005</v>
      </c>
      <c r="E189">
        <f t="shared" si="13"/>
        <v>5.0000000000003375E-3</v>
      </c>
      <c r="F189">
        <f t="shared" si="14"/>
        <v>-1.2499999999999734E-3</v>
      </c>
      <c r="G189">
        <f t="shared" si="15"/>
        <v>-0.30500000000000016</v>
      </c>
      <c r="H189">
        <f t="shared" si="16"/>
        <v>-1.0000000000000009E-2</v>
      </c>
      <c r="I189">
        <f t="shared" si="17"/>
        <v>1.6250000000000098E-2</v>
      </c>
    </row>
    <row r="190" spans="1:9" x14ac:dyDescent="0.3">
      <c r="A190">
        <f>'flow bench data and cam data '!A193</f>
        <v>187</v>
      </c>
      <c r="B190">
        <f>'flow bench data and cam data '!E193</f>
        <v>6.74</v>
      </c>
      <c r="C190">
        <f>'flow bench data and cam data '!B193</f>
        <v>6.76</v>
      </c>
      <c r="D190">
        <f t="shared" si="12"/>
        <v>-0.30499999999999972</v>
      </c>
      <c r="E190">
        <f t="shared" si="13"/>
        <v>-2.4999999999999467E-3</v>
      </c>
      <c r="F190">
        <f t="shared" si="14"/>
        <v>-1.2500000000003064E-3</v>
      </c>
      <c r="G190">
        <f t="shared" si="15"/>
        <v>-0.27</v>
      </c>
      <c r="H190">
        <f t="shared" si="16"/>
        <v>2.2500000000000187E-2</v>
      </c>
      <c r="I190">
        <f t="shared" si="17"/>
        <v>2.5000000000000577E-3</v>
      </c>
    </row>
    <row r="191" spans="1:9" x14ac:dyDescent="0.3">
      <c r="A191">
        <f>'flow bench data and cam data '!A194</f>
        <v>188</v>
      </c>
      <c r="B191">
        <f>'flow bench data and cam data '!E194</f>
        <v>6.45</v>
      </c>
      <c r="C191">
        <f>'flow bench data and cam data '!B194</f>
        <v>6.54</v>
      </c>
      <c r="D191">
        <f t="shared" si="12"/>
        <v>-0.31499999999999995</v>
      </c>
      <c r="E191">
        <f t="shared" si="13"/>
        <v>2.4999999999997247E-3</v>
      </c>
      <c r="F191">
        <f t="shared" si="14"/>
        <v>3.7499999999999201E-3</v>
      </c>
      <c r="G191">
        <f t="shared" si="15"/>
        <v>-0.25999999999999979</v>
      </c>
      <c r="H191">
        <f t="shared" si="16"/>
        <v>-4.9999999999998934E-3</v>
      </c>
      <c r="I191">
        <f t="shared" si="17"/>
        <v>-1.3750000000000151E-2</v>
      </c>
    </row>
    <row r="192" spans="1:9" x14ac:dyDescent="0.3">
      <c r="A192">
        <f>'flow bench data and cam data '!A195</f>
        <v>189</v>
      </c>
      <c r="B192">
        <f>'flow bench data and cam data '!E195</f>
        <v>6.11</v>
      </c>
      <c r="C192">
        <f>'flow bench data and cam data '!B195</f>
        <v>6.24</v>
      </c>
      <c r="D192">
        <f t="shared" si="12"/>
        <v>-0.30000000000000027</v>
      </c>
      <c r="E192">
        <f t="shared" si="13"/>
        <v>4.9999999999998934E-3</v>
      </c>
      <c r="F192">
        <f t="shared" si="14"/>
        <v>-7.4999999999997291E-3</v>
      </c>
      <c r="G192">
        <f t="shared" si="15"/>
        <v>-0.2799999999999998</v>
      </c>
      <c r="H192">
        <f t="shared" si="16"/>
        <v>-5.0000000000001155E-3</v>
      </c>
      <c r="I192">
        <f t="shared" si="17"/>
        <v>2.4999999999998357E-3</v>
      </c>
    </row>
    <row r="193" spans="1:9" x14ac:dyDescent="0.3">
      <c r="A193">
        <f>'flow bench data and cam data '!A196</f>
        <v>190</v>
      </c>
      <c r="B193">
        <f>'flow bench data and cam data '!E196</f>
        <v>5.85</v>
      </c>
      <c r="C193">
        <f>'flow bench data and cam data '!B196</f>
        <v>5.98</v>
      </c>
      <c r="D193">
        <f t="shared" si="12"/>
        <v>-0.30500000000000016</v>
      </c>
      <c r="E193">
        <f t="shared" si="13"/>
        <v>-1.2499999999999734E-2</v>
      </c>
      <c r="F193">
        <f t="shared" si="14"/>
        <v>1.1102230246251565E-16</v>
      </c>
      <c r="G193">
        <f t="shared" si="15"/>
        <v>-0.27</v>
      </c>
      <c r="H193">
        <f t="shared" si="16"/>
        <v>-2.2204460492503131E-16</v>
      </c>
      <c r="I193">
        <f t="shared" si="17"/>
        <v>0</v>
      </c>
    </row>
    <row r="194" spans="1:9" x14ac:dyDescent="0.3">
      <c r="A194">
        <f>'flow bench data and cam data '!A197</f>
        <v>191</v>
      </c>
      <c r="B194">
        <f>'flow bench data and cam data '!E197</f>
        <v>5.5</v>
      </c>
      <c r="C194">
        <f>'flow bench data and cam data '!B197</f>
        <v>5.7</v>
      </c>
      <c r="D194">
        <f t="shared" si="12"/>
        <v>-0.32499999999999973</v>
      </c>
      <c r="E194">
        <f t="shared" si="13"/>
        <v>5.0000000000001155E-3</v>
      </c>
      <c r="F194">
        <f t="shared" si="14"/>
        <v>1.9999999999999796E-2</v>
      </c>
      <c r="G194">
        <f t="shared" si="15"/>
        <v>-0.28000000000000025</v>
      </c>
      <c r="H194">
        <f t="shared" si="16"/>
        <v>-5.0000000000001155E-3</v>
      </c>
      <c r="I194">
        <f t="shared" si="17"/>
        <v>-2.4999999999998357E-3</v>
      </c>
    </row>
    <row r="195" spans="1:9" x14ac:dyDescent="0.3">
      <c r="A195">
        <f>'flow bench data and cam data '!A198</f>
        <v>192</v>
      </c>
      <c r="B195">
        <f>'flow bench data and cam data '!E198</f>
        <v>5.2</v>
      </c>
      <c r="C195">
        <f>'flow bench data and cam data '!B198</f>
        <v>5.42</v>
      </c>
      <c r="D195">
        <f t="shared" si="12"/>
        <v>-0.29499999999999993</v>
      </c>
      <c r="E195">
        <f t="shared" si="13"/>
        <v>2.7499999999999858E-2</v>
      </c>
      <c r="F195">
        <f t="shared" si="14"/>
        <v>7.4999999999999512E-3</v>
      </c>
      <c r="G195">
        <f t="shared" si="15"/>
        <v>-0.28000000000000025</v>
      </c>
      <c r="H195">
        <f t="shared" si="16"/>
        <v>-4.9999999999998934E-3</v>
      </c>
      <c r="I195">
        <f t="shared" si="17"/>
        <v>7.5000000000001732E-3</v>
      </c>
    </row>
    <row r="196" spans="1:9" x14ac:dyDescent="0.3">
      <c r="A196">
        <f>'flow bench data and cam data '!A199</f>
        <v>193</v>
      </c>
      <c r="B196">
        <f>'flow bench data and cam data '!E199</f>
        <v>4.91</v>
      </c>
      <c r="C196">
        <f>'flow bench data and cam data '!B199</f>
        <v>5.14</v>
      </c>
      <c r="D196">
        <f t="shared" si="12"/>
        <v>-0.27</v>
      </c>
      <c r="E196">
        <f t="shared" si="13"/>
        <v>2.0000000000000018E-2</v>
      </c>
      <c r="F196">
        <f t="shared" si="14"/>
        <v>-9.9999999999998979E-3</v>
      </c>
      <c r="G196">
        <f t="shared" si="15"/>
        <v>-0.29000000000000004</v>
      </c>
      <c r="H196">
        <f t="shared" si="16"/>
        <v>1.0000000000000231E-2</v>
      </c>
      <c r="I196">
        <f t="shared" si="17"/>
        <v>1.5000000000000013E-2</v>
      </c>
    </row>
    <row r="197" spans="1:9" x14ac:dyDescent="0.3">
      <c r="A197">
        <f>'flow bench data and cam data '!A200</f>
        <v>194</v>
      </c>
      <c r="B197">
        <f>'flow bench data and cam data '!E200</f>
        <v>4.66</v>
      </c>
      <c r="C197">
        <f>'flow bench data and cam data '!B200</f>
        <v>4.84</v>
      </c>
      <c r="D197">
        <f t="shared" ref="D197:D260" si="18">(B198-B196)/(A198-A196)</f>
        <v>-0.25499999999999989</v>
      </c>
      <c r="E197">
        <f t="shared" ref="E197:E260" si="19">(D198-D196)/(A198-A196)</f>
        <v>7.5000000000000622E-3</v>
      </c>
      <c r="F197">
        <f t="shared" ref="F197:F260" si="20">(E198-E196)/(A198-A196)</f>
        <v>-6.2500000000000888E-3</v>
      </c>
      <c r="G197">
        <f t="shared" ref="G197:G260" si="21">(C198-C196)/(A198-A196)</f>
        <v>-0.25999999999999979</v>
      </c>
      <c r="H197">
        <f t="shared" ref="H197:H260" si="22">(G198-G196)/(A198-A196)</f>
        <v>2.5000000000000133E-2</v>
      </c>
      <c r="I197">
        <f t="shared" ref="I197:I260" si="23">(H198-H196)/(A198-A196)</f>
        <v>-3.7500000000001421E-3</v>
      </c>
    </row>
    <row r="198" spans="1:9" x14ac:dyDescent="0.3">
      <c r="A198">
        <f>'flow bench data and cam data '!A201</f>
        <v>195</v>
      </c>
      <c r="B198">
        <f>'flow bench data and cam data '!E201</f>
        <v>4.4000000000000004</v>
      </c>
      <c r="C198">
        <f>'flow bench data and cam data '!B201</f>
        <v>4.62</v>
      </c>
      <c r="D198">
        <f t="shared" si="18"/>
        <v>-0.25499999999999989</v>
      </c>
      <c r="E198">
        <f t="shared" si="19"/>
        <v>7.4999999999998401E-3</v>
      </c>
      <c r="F198">
        <f t="shared" si="20"/>
        <v>1.2499999999999178E-3</v>
      </c>
      <c r="G198">
        <f t="shared" si="21"/>
        <v>-0.23999999999999977</v>
      </c>
      <c r="H198">
        <f t="shared" si="22"/>
        <v>2.4999999999999467E-3</v>
      </c>
      <c r="I198">
        <f t="shared" si="23"/>
        <v>-7.5000000000001732E-3</v>
      </c>
    </row>
    <row r="199" spans="1:9" x14ac:dyDescent="0.3">
      <c r="A199">
        <f>'flow bench data and cam data '!A202</f>
        <v>196</v>
      </c>
      <c r="B199">
        <f>'flow bench data and cam data '!E202</f>
        <v>4.1500000000000004</v>
      </c>
      <c r="C199">
        <f>'flow bench data and cam data '!B202</f>
        <v>4.3600000000000003</v>
      </c>
      <c r="D199">
        <f t="shared" si="18"/>
        <v>-0.24000000000000021</v>
      </c>
      <c r="E199">
        <f t="shared" si="19"/>
        <v>9.9999999999998979E-3</v>
      </c>
      <c r="F199">
        <f t="shared" si="20"/>
        <v>-3.7499999999998646E-3</v>
      </c>
      <c r="G199">
        <f t="shared" si="21"/>
        <v>-0.25499999999999989</v>
      </c>
      <c r="H199">
        <f t="shared" si="22"/>
        <v>9.9999999999997868E-3</v>
      </c>
      <c r="I199">
        <f t="shared" si="23"/>
        <v>9.9999999999999534E-3</v>
      </c>
    </row>
    <row r="200" spans="1:9" x14ac:dyDescent="0.3">
      <c r="A200">
        <f>'flow bench data and cam data '!A203</f>
        <v>197</v>
      </c>
      <c r="B200">
        <f>'flow bench data and cam data '!E203</f>
        <v>3.92</v>
      </c>
      <c r="C200">
        <f>'flow bench data and cam data '!B203</f>
        <v>4.1100000000000003</v>
      </c>
      <c r="D200">
        <f t="shared" si="18"/>
        <v>-0.2350000000000001</v>
      </c>
      <c r="E200">
        <f t="shared" si="19"/>
        <v>1.1102230246251565E-16</v>
      </c>
      <c r="F200">
        <f t="shared" si="20"/>
        <v>5.5511151231257827E-17</v>
      </c>
      <c r="G200">
        <f t="shared" si="21"/>
        <v>-0.2200000000000002</v>
      </c>
      <c r="H200">
        <f t="shared" si="22"/>
        <v>2.2499999999999853E-2</v>
      </c>
      <c r="I200">
        <f t="shared" si="23"/>
        <v>-4.9999999999998379E-3</v>
      </c>
    </row>
    <row r="201" spans="1:9" x14ac:dyDescent="0.3">
      <c r="A201">
        <f>'flow bench data and cam data '!A204</f>
        <v>198</v>
      </c>
      <c r="B201">
        <f>'flow bench data and cam data '!E204</f>
        <v>3.68</v>
      </c>
      <c r="C201">
        <f>'flow bench data and cam data '!B204</f>
        <v>3.92</v>
      </c>
      <c r="D201">
        <f t="shared" si="18"/>
        <v>-0.24</v>
      </c>
      <c r="E201">
        <f t="shared" si="19"/>
        <v>1.0000000000000009E-2</v>
      </c>
      <c r="F201">
        <f t="shared" si="20"/>
        <v>7.4999999999999512E-3</v>
      </c>
      <c r="G201">
        <f t="shared" si="21"/>
        <v>-0.21000000000000019</v>
      </c>
      <c r="H201">
        <f t="shared" si="22"/>
        <v>1.1102230246251565E-16</v>
      </c>
      <c r="I201">
        <f t="shared" si="23"/>
        <v>-4.9999999999998934E-3</v>
      </c>
    </row>
    <row r="202" spans="1:9" x14ac:dyDescent="0.3">
      <c r="A202">
        <f>'flow bench data and cam data '!A205</f>
        <v>199</v>
      </c>
      <c r="B202">
        <f>'flow bench data and cam data '!E205</f>
        <v>3.44</v>
      </c>
      <c r="C202">
        <f>'flow bench data and cam data '!B205</f>
        <v>3.69</v>
      </c>
      <c r="D202">
        <f t="shared" si="18"/>
        <v>-0.21500000000000008</v>
      </c>
      <c r="E202">
        <f t="shared" si="19"/>
        <v>1.5000000000000013E-2</v>
      </c>
      <c r="F202">
        <f t="shared" si="20"/>
        <v>-1.2499999999999734E-3</v>
      </c>
      <c r="G202">
        <f t="shared" si="21"/>
        <v>-0.21999999999999997</v>
      </c>
      <c r="H202">
        <f t="shared" si="22"/>
        <v>1.2500000000000067E-2</v>
      </c>
      <c r="I202">
        <f t="shared" si="23"/>
        <v>8.7499999999999245E-3</v>
      </c>
    </row>
    <row r="203" spans="1:9" x14ac:dyDescent="0.3">
      <c r="A203">
        <f>'flow bench data and cam data '!A206</f>
        <v>200</v>
      </c>
      <c r="B203">
        <f>'flow bench data and cam data '!E206</f>
        <v>3.25</v>
      </c>
      <c r="C203">
        <f>'flow bench data and cam data '!B206</f>
        <v>3.48</v>
      </c>
      <c r="D203">
        <f t="shared" si="18"/>
        <v>-0.20999999999999996</v>
      </c>
      <c r="E203">
        <f t="shared" si="19"/>
        <v>7.5000000000000622E-3</v>
      </c>
      <c r="F203">
        <f t="shared" si="20"/>
        <v>5.0000000000000044E-3</v>
      </c>
      <c r="G203">
        <f t="shared" si="21"/>
        <v>-0.18500000000000005</v>
      </c>
      <c r="H203">
        <f t="shared" si="22"/>
        <v>1.749999999999996E-2</v>
      </c>
      <c r="I203">
        <f t="shared" si="23"/>
        <v>-8.74999999999998E-3</v>
      </c>
    </row>
    <row r="204" spans="1:9" x14ac:dyDescent="0.3">
      <c r="A204">
        <f>'flow bench data and cam data '!A207</f>
        <v>201</v>
      </c>
      <c r="B204">
        <f>'flow bench data and cam data '!E207</f>
        <v>3.02</v>
      </c>
      <c r="C204">
        <f>'flow bench data and cam data '!B207</f>
        <v>3.32</v>
      </c>
      <c r="D204">
        <f t="shared" si="18"/>
        <v>-0.19999999999999996</v>
      </c>
      <c r="E204">
        <f t="shared" si="19"/>
        <v>2.5000000000000022E-2</v>
      </c>
      <c r="F204">
        <f t="shared" si="20"/>
        <v>4.9999999999999489E-3</v>
      </c>
      <c r="G204">
        <f t="shared" si="21"/>
        <v>-0.18500000000000005</v>
      </c>
      <c r="H204">
        <f t="shared" si="22"/>
        <v>-4.9999999999998934E-3</v>
      </c>
      <c r="I204">
        <f t="shared" si="23"/>
        <v>-4.9999999999999489E-3</v>
      </c>
    </row>
    <row r="205" spans="1:9" x14ac:dyDescent="0.3">
      <c r="A205">
        <f>'flow bench data and cam data '!A208</f>
        <v>202</v>
      </c>
      <c r="B205">
        <f>'flow bench data and cam data '!E208</f>
        <v>2.85</v>
      </c>
      <c r="C205">
        <f>'flow bench data and cam data '!B208</f>
        <v>3.11</v>
      </c>
      <c r="D205">
        <f t="shared" si="18"/>
        <v>-0.15999999999999992</v>
      </c>
      <c r="E205">
        <f t="shared" si="19"/>
        <v>1.749999999999996E-2</v>
      </c>
      <c r="F205">
        <f t="shared" si="20"/>
        <v>-2.0000000000000073E-2</v>
      </c>
      <c r="G205">
        <f t="shared" si="21"/>
        <v>-0.19499999999999984</v>
      </c>
      <c r="H205">
        <f t="shared" si="22"/>
        <v>7.5000000000000622E-3</v>
      </c>
      <c r="I205">
        <f t="shared" si="23"/>
        <v>1.1249999999999871E-2</v>
      </c>
    </row>
    <row r="206" spans="1:9" x14ac:dyDescent="0.3">
      <c r="A206">
        <f>'flow bench data and cam data '!A209</f>
        <v>203</v>
      </c>
      <c r="B206">
        <f>'flow bench data and cam data '!E209</f>
        <v>2.7</v>
      </c>
      <c r="C206">
        <f>'flow bench data and cam data '!B209</f>
        <v>2.93</v>
      </c>
      <c r="D206">
        <f t="shared" si="18"/>
        <v>-0.16500000000000004</v>
      </c>
      <c r="E206">
        <f t="shared" si="19"/>
        <v>-1.5000000000000124E-2</v>
      </c>
      <c r="F206">
        <f t="shared" si="20"/>
        <v>-9.9999999999999534E-3</v>
      </c>
      <c r="G206">
        <f t="shared" si="21"/>
        <v>-0.16999999999999993</v>
      </c>
      <c r="H206">
        <f t="shared" si="22"/>
        <v>1.7499999999999849E-2</v>
      </c>
      <c r="I206">
        <f t="shared" si="23"/>
        <v>-2.5000000000000577E-3</v>
      </c>
    </row>
    <row r="207" spans="1:9" x14ac:dyDescent="0.3">
      <c r="A207">
        <f>'flow bench data and cam data '!A210</f>
        <v>204</v>
      </c>
      <c r="B207">
        <f>'flow bench data and cam data '!E210</f>
        <v>2.52</v>
      </c>
      <c r="C207">
        <f>'flow bench data and cam data '!B210</f>
        <v>2.77</v>
      </c>
      <c r="D207">
        <f t="shared" si="18"/>
        <v>-0.19000000000000017</v>
      </c>
      <c r="E207">
        <f t="shared" si="19"/>
        <v>-2.4999999999999467E-3</v>
      </c>
      <c r="F207">
        <f t="shared" si="20"/>
        <v>2.1250000000000102E-2</v>
      </c>
      <c r="G207">
        <f t="shared" si="21"/>
        <v>-0.16000000000000014</v>
      </c>
      <c r="H207">
        <f t="shared" si="22"/>
        <v>2.4999999999999467E-3</v>
      </c>
      <c r="I207">
        <f t="shared" si="23"/>
        <v>-7.4999999999998956E-3</v>
      </c>
    </row>
    <row r="208" spans="1:9" x14ac:dyDescent="0.3">
      <c r="A208">
        <f>'flow bench data and cam data '!A211</f>
        <v>205</v>
      </c>
      <c r="B208">
        <f>'flow bench data and cam data '!E211</f>
        <v>2.3199999999999998</v>
      </c>
      <c r="C208">
        <f>'flow bench data and cam data '!B211</f>
        <v>2.61</v>
      </c>
      <c r="D208">
        <f t="shared" si="18"/>
        <v>-0.16999999999999993</v>
      </c>
      <c r="E208">
        <f t="shared" si="19"/>
        <v>2.750000000000008E-2</v>
      </c>
      <c r="F208">
        <f t="shared" si="20"/>
        <v>7.4999999999999234E-3</v>
      </c>
      <c r="G208">
        <f t="shared" si="21"/>
        <v>-0.16500000000000004</v>
      </c>
      <c r="H208">
        <f t="shared" si="22"/>
        <v>2.5000000000000577E-3</v>
      </c>
      <c r="I208">
        <f t="shared" si="23"/>
        <v>5.00000000000006E-3</v>
      </c>
    </row>
    <row r="209" spans="1:9" x14ac:dyDescent="0.3">
      <c r="A209">
        <f>'flow bench data and cam data '!A212</f>
        <v>206</v>
      </c>
      <c r="B209">
        <f>'flow bench data and cam data '!E212</f>
        <v>2.1800000000000002</v>
      </c>
      <c r="C209">
        <f>'flow bench data and cam data '!B212</f>
        <v>2.44</v>
      </c>
      <c r="D209">
        <f t="shared" si="18"/>
        <v>-0.13500000000000001</v>
      </c>
      <c r="E209">
        <f t="shared" si="19"/>
        <v>1.24999999999999E-2</v>
      </c>
      <c r="F209">
        <f t="shared" si="20"/>
        <v>-1.7500000000000016E-2</v>
      </c>
      <c r="G209">
        <f t="shared" si="21"/>
        <v>-0.15500000000000003</v>
      </c>
      <c r="H209">
        <f t="shared" si="22"/>
        <v>1.2500000000000067E-2</v>
      </c>
      <c r="I209">
        <f t="shared" si="23"/>
        <v>2.5000000000000022E-3</v>
      </c>
    </row>
    <row r="210" spans="1:9" x14ac:dyDescent="0.3">
      <c r="A210">
        <f>'flow bench data and cam data '!A213</f>
        <v>207</v>
      </c>
      <c r="B210">
        <f>'flow bench data and cam data '!E213</f>
        <v>2.0499999999999998</v>
      </c>
      <c r="C210">
        <f>'flow bench data and cam data '!B213</f>
        <v>2.2999999999999998</v>
      </c>
      <c r="D210">
        <f t="shared" si="18"/>
        <v>-0.14500000000000013</v>
      </c>
      <c r="E210">
        <f t="shared" si="19"/>
        <v>-7.4999999999999512E-3</v>
      </c>
      <c r="F210">
        <f t="shared" si="20"/>
        <v>-3.7499999999998923E-3</v>
      </c>
      <c r="G210">
        <f t="shared" si="21"/>
        <v>-0.1399999999999999</v>
      </c>
      <c r="H210">
        <f t="shared" si="22"/>
        <v>7.5000000000000622E-3</v>
      </c>
      <c r="I210">
        <f t="shared" si="23"/>
        <v>-3.7500000000000866E-3</v>
      </c>
    </row>
    <row r="211" spans="1:9" x14ac:dyDescent="0.3">
      <c r="A211">
        <f>'flow bench data and cam data '!A214</f>
        <v>208</v>
      </c>
      <c r="B211">
        <f>'flow bench data and cam data '!E214</f>
        <v>1.89</v>
      </c>
      <c r="C211">
        <f>'flow bench data and cam data '!B214</f>
        <v>2.16</v>
      </c>
      <c r="D211">
        <f t="shared" si="18"/>
        <v>-0.14999999999999991</v>
      </c>
      <c r="E211">
        <f t="shared" si="19"/>
        <v>5.0000000000001155E-3</v>
      </c>
      <c r="F211">
        <f t="shared" si="20"/>
        <v>8.7499999999999523E-3</v>
      </c>
      <c r="G211">
        <f t="shared" si="21"/>
        <v>-0.1399999999999999</v>
      </c>
      <c r="H211">
        <f t="shared" si="22"/>
        <v>4.9999999999998934E-3</v>
      </c>
      <c r="I211">
        <f t="shared" si="23"/>
        <v>2.4999999999999467E-3</v>
      </c>
    </row>
    <row r="212" spans="1:9" x14ac:dyDescent="0.3">
      <c r="A212">
        <f>'flow bench data and cam data '!A215</f>
        <v>209</v>
      </c>
      <c r="B212">
        <f>'flow bench data and cam data '!E215</f>
        <v>1.75</v>
      </c>
      <c r="C212">
        <f>'flow bench data and cam data '!B215</f>
        <v>2.02</v>
      </c>
      <c r="D212">
        <f t="shared" si="18"/>
        <v>-0.1349999999999999</v>
      </c>
      <c r="E212">
        <f t="shared" si="19"/>
        <v>9.9999999999999534E-3</v>
      </c>
      <c r="F212">
        <f t="shared" si="20"/>
        <v>1.2499999999998901E-3</v>
      </c>
      <c r="G212">
        <f t="shared" si="21"/>
        <v>-0.13000000000000012</v>
      </c>
      <c r="H212">
        <f t="shared" si="22"/>
        <v>1.2499999999999956E-2</v>
      </c>
      <c r="I212">
        <f t="shared" si="23"/>
        <v>8.3266726846886741E-17</v>
      </c>
    </row>
    <row r="213" spans="1:9" x14ac:dyDescent="0.3">
      <c r="A213">
        <f>'flow bench data and cam data '!A216</f>
        <v>210</v>
      </c>
      <c r="B213">
        <f>'flow bench data and cam data '!E216</f>
        <v>1.62</v>
      </c>
      <c r="C213">
        <f>'flow bench data and cam data '!B216</f>
        <v>1.9</v>
      </c>
      <c r="D213">
        <f t="shared" si="18"/>
        <v>-0.13</v>
      </c>
      <c r="E213">
        <f t="shared" si="19"/>
        <v>7.4999999999998956E-3</v>
      </c>
      <c r="F213">
        <f t="shared" si="20"/>
        <v>-1.2499999999999734E-3</v>
      </c>
      <c r="G213">
        <f t="shared" si="21"/>
        <v>-0.11499999999999999</v>
      </c>
      <c r="H213">
        <f t="shared" si="22"/>
        <v>5.00000000000006E-3</v>
      </c>
      <c r="I213">
        <f t="shared" si="23"/>
        <v>-7.4999999999999789E-3</v>
      </c>
    </row>
    <row r="214" spans="1:9" x14ac:dyDescent="0.3">
      <c r="A214">
        <f>'flow bench data and cam data '!A217</f>
        <v>211</v>
      </c>
      <c r="B214">
        <f>'flow bench data and cam data '!E217</f>
        <v>1.49</v>
      </c>
      <c r="C214">
        <f>'flow bench data and cam data '!B217</f>
        <v>1.79</v>
      </c>
      <c r="D214">
        <f t="shared" si="18"/>
        <v>-0.12000000000000011</v>
      </c>
      <c r="E214">
        <f t="shared" si="19"/>
        <v>7.5000000000000067E-3</v>
      </c>
      <c r="F214">
        <f t="shared" si="20"/>
        <v>-1.2499999999999178E-3</v>
      </c>
      <c r="G214">
        <f t="shared" si="21"/>
        <v>-0.12</v>
      </c>
      <c r="H214">
        <f t="shared" si="22"/>
        <v>-2.5000000000000022E-3</v>
      </c>
      <c r="I214">
        <f t="shared" si="23"/>
        <v>1.2499999999999734E-3</v>
      </c>
    </row>
    <row r="215" spans="1:9" x14ac:dyDescent="0.3">
      <c r="A215">
        <f>'flow bench data and cam data '!A218</f>
        <v>212</v>
      </c>
      <c r="B215">
        <f>'flow bench data and cam data '!E218</f>
        <v>1.38</v>
      </c>
      <c r="C215">
        <f>'flow bench data and cam data '!B218</f>
        <v>1.66</v>
      </c>
      <c r="D215">
        <f t="shared" si="18"/>
        <v>-0.11499999999999999</v>
      </c>
      <c r="E215">
        <f t="shared" si="19"/>
        <v>5.00000000000006E-3</v>
      </c>
      <c r="F215">
        <f t="shared" si="20"/>
        <v>0</v>
      </c>
      <c r="G215">
        <f t="shared" si="21"/>
        <v>-0.12</v>
      </c>
      <c r="H215">
        <f t="shared" si="22"/>
        <v>7.5000000000000067E-3</v>
      </c>
      <c r="I215">
        <f t="shared" si="23"/>
        <v>8.7500000000000078E-3</v>
      </c>
    </row>
    <row r="216" spans="1:9" x14ac:dyDescent="0.3">
      <c r="A216">
        <f>'flow bench data and cam data '!A219</f>
        <v>213</v>
      </c>
      <c r="B216">
        <f>'flow bench data and cam data '!E219</f>
        <v>1.26</v>
      </c>
      <c r="C216">
        <f>'flow bench data and cam data '!B219</f>
        <v>1.55</v>
      </c>
      <c r="D216">
        <f t="shared" si="18"/>
        <v>-0.10999999999999999</v>
      </c>
      <c r="E216">
        <f t="shared" si="19"/>
        <v>7.5000000000000067E-3</v>
      </c>
      <c r="F216">
        <f t="shared" si="20"/>
        <v>1.2499999999999734E-3</v>
      </c>
      <c r="G216">
        <f t="shared" si="21"/>
        <v>-0.10499999999999998</v>
      </c>
      <c r="H216">
        <f t="shared" si="22"/>
        <v>1.5000000000000013E-2</v>
      </c>
      <c r="I216">
        <f t="shared" si="23"/>
        <v>1.2500000000000011E-3</v>
      </c>
    </row>
    <row r="217" spans="1:9" x14ac:dyDescent="0.3">
      <c r="A217">
        <f>'flow bench data and cam data '!A220</f>
        <v>214</v>
      </c>
      <c r="B217">
        <f>'flow bench data and cam data '!E220</f>
        <v>1.1599999999999999</v>
      </c>
      <c r="C217">
        <f>'flow bench data and cam data '!B220</f>
        <v>1.45</v>
      </c>
      <c r="D217">
        <f t="shared" si="18"/>
        <v>-9.9999999999999978E-2</v>
      </c>
      <c r="E217">
        <f t="shared" si="19"/>
        <v>7.5000000000000067E-3</v>
      </c>
      <c r="F217">
        <f t="shared" si="20"/>
        <v>-1.250000000000015E-3</v>
      </c>
      <c r="G217">
        <f t="shared" si="21"/>
        <v>-8.9999999999999969E-2</v>
      </c>
      <c r="H217">
        <f t="shared" si="22"/>
        <v>1.0000000000000009E-2</v>
      </c>
      <c r="I217">
        <f t="shared" si="23"/>
        <v>-7.5000000000000344E-3</v>
      </c>
    </row>
    <row r="218" spans="1:9" x14ac:dyDescent="0.3">
      <c r="A218">
        <f>'flow bench data and cam data '!A221</f>
        <v>215</v>
      </c>
      <c r="B218">
        <f>'flow bench data and cam data '!E221</f>
        <v>1.06</v>
      </c>
      <c r="C218">
        <f>'flow bench data and cam data '!B221</f>
        <v>1.37</v>
      </c>
      <c r="D218">
        <f t="shared" si="18"/>
        <v>-9.4999999999999973E-2</v>
      </c>
      <c r="E218">
        <f t="shared" si="19"/>
        <v>4.9999999999999767E-3</v>
      </c>
      <c r="F218">
        <f t="shared" si="20"/>
        <v>-1.2500000000000011E-3</v>
      </c>
      <c r="G218">
        <f t="shared" si="21"/>
        <v>-8.4999999999999964E-2</v>
      </c>
      <c r="H218">
        <f t="shared" si="22"/>
        <v>-5.5511151231257827E-17</v>
      </c>
      <c r="I218">
        <f t="shared" si="23"/>
        <v>-6.2500000000000056E-3</v>
      </c>
    </row>
    <row r="219" spans="1:9" x14ac:dyDescent="0.3">
      <c r="A219">
        <f>'flow bench data and cam data '!A222</f>
        <v>216</v>
      </c>
      <c r="B219">
        <f>'flow bench data and cam data '!E222</f>
        <v>0.97</v>
      </c>
      <c r="C219">
        <f>'flow bench data and cam data '!B222</f>
        <v>1.28</v>
      </c>
      <c r="D219">
        <f t="shared" si="18"/>
        <v>-9.0000000000000024E-2</v>
      </c>
      <c r="E219">
        <f t="shared" si="19"/>
        <v>5.0000000000000044E-3</v>
      </c>
      <c r="F219">
        <f t="shared" si="20"/>
        <v>2.5000000000000161E-3</v>
      </c>
      <c r="G219">
        <f t="shared" si="21"/>
        <v>-9.000000000000008E-2</v>
      </c>
      <c r="H219">
        <f t="shared" si="22"/>
        <v>-2.5000000000000022E-3</v>
      </c>
      <c r="I219">
        <f t="shared" si="23"/>
        <v>1.2500000000000566E-3</v>
      </c>
    </row>
    <row r="220" spans="1:9" x14ac:dyDescent="0.3">
      <c r="A220">
        <f>'flow bench data and cam data '!A223</f>
        <v>217</v>
      </c>
      <c r="B220">
        <f>'flow bench data and cam data '!E223</f>
        <v>0.88</v>
      </c>
      <c r="C220">
        <f>'flow bench data and cam data '!B223</f>
        <v>1.19</v>
      </c>
      <c r="D220">
        <f t="shared" si="18"/>
        <v>-8.4999999999999964E-2</v>
      </c>
      <c r="E220">
        <f t="shared" si="19"/>
        <v>1.0000000000000009E-2</v>
      </c>
      <c r="F220">
        <f t="shared" si="20"/>
        <v>2.4999999999999883E-3</v>
      </c>
      <c r="G220">
        <f t="shared" si="21"/>
        <v>-8.9999999999999969E-2</v>
      </c>
      <c r="H220">
        <f t="shared" si="22"/>
        <v>2.5000000000000577E-3</v>
      </c>
      <c r="I220">
        <f t="shared" si="23"/>
        <v>7.4999999999999789E-3</v>
      </c>
    </row>
    <row r="221" spans="1:9" x14ac:dyDescent="0.3">
      <c r="A221">
        <f>'flow bench data and cam data '!A224</f>
        <v>218</v>
      </c>
      <c r="B221">
        <f>'flow bench data and cam data '!E224</f>
        <v>0.8</v>
      </c>
      <c r="C221">
        <f>'flow bench data and cam data '!B224</f>
        <v>1.1000000000000001</v>
      </c>
      <c r="D221">
        <f t="shared" si="18"/>
        <v>-7.0000000000000007E-2</v>
      </c>
      <c r="E221">
        <f t="shared" si="19"/>
        <v>9.9999999999999811E-3</v>
      </c>
      <c r="F221">
        <f t="shared" si="20"/>
        <v>-5.0000000000000044E-3</v>
      </c>
      <c r="G221">
        <f t="shared" si="21"/>
        <v>-8.4999999999999964E-2</v>
      </c>
      <c r="H221">
        <f t="shared" si="22"/>
        <v>1.2499999999999956E-2</v>
      </c>
      <c r="I221">
        <f t="shared" si="23"/>
        <v>4.9999999999999628E-3</v>
      </c>
    </row>
    <row r="222" spans="1:9" x14ac:dyDescent="0.3">
      <c r="A222">
        <f>'flow bench data and cam data '!A225</f>
        <v>219</v>
      </c>
      <c r="B222">
        <f>'flow bench data and cam data '!E225</f>
        <v>0.74</v>
      </c>
      <c r="C222">
        <f>'flow bench data and cam data '!B225</f>
        <v>1.02</v>
      </c>
      <c r="D222">
        <f t="shared" si="18"/>
        <v>-6.5000000000000002E-2</v>
      </c>
      <c r="E222">
        <f t="shared" si="19"/>
        <v>0</v>
      </c>
      <c r="F222">
        <f t="shared" si="20"/>
        <v>-4.9999999999999906E-3</v>
      </c>
      <c r="G222">
        <f t="shared" si="21"/>
        <v>-6.5000000000000058E-2</v>
      </c>
      <c r="H222">
        <f t="shared" si="22"/>
        <v>1.2499999999999983E-2</v>
      </c>
      <c r="I222">
        <f t="shared" si="23"/>
        <v>-6.2499999999999639E-3</v>
      </c>
    </row>
    <row r="223" spans="1:9" x14ac:dyDescent="0.3">
      <c r="A223">
        <f>'flow bench data and cam data '!A226</f>
        <v>220</v>
      </c>
      <c r="B223">
        <f>'flow bench data and cam data '!E226</f>
        <v>0.67</v>
      </c>
      <c r="C223">
        <f>'flow bench data and cam data '!B226</f>
        <v>0.97</v>
      </c>
      <c r="D223">
        <f t="shared" si="18"/>
        <v>-7.0000000000000007E-2</v>
      </c>
      <c r="E223">
        <f t="shared" si="19"/>
        <v>0</v>
      </c>
      <c r="F223">
        <f t="shared" si="20"/>
        <v>2.5000000000000022E-3</v>
      </c>
      <c r="G223">
        <f t="shared" si="21"/>
        <v>-0.06</v>
      </c>
      <c r="H223">
        <f t="shared" si="22"/>
        <v>2.7755575615628914E-17</v>
      </c>
      <c r="I223">
        <f t="shared" si="23"/>
        <v>-3.7499999999999895E-3</v>
      </c>
    </row>
    <row r="224" spans="1:9" x14ac:dyDescent="0.3">
      <c r="A224">
        <f>'flow bench data and cam data '!A227</f>
        <v>221</v>
      </c>
      <c r="B224">
        <f>'flow bench data and cam data '!E227</f>
        <v>0.6</v>
      </c>
      <c r="C224">
        <f>'flow bench data and cam data '!B227</f>
        <v>0.9</v>
      </c>
      <c r="D224">
        <f t="shared" si="18"/>
        <v>-6.5000000000000002E-2</v>
      </c>
      <c r="E224">
        <f t="shared" si="19"/>
        <v>5.0000000000000044E-3</v>
      </c>
      <c r="F224">
        <f t="shared" si="20"/>
        <v>3.7499999999999964E-3</v>
      </c>
      <c r="G224">
        <f t="shared" si="21"/>
        <v>-6.5000000000000002E-2</v>
      </c>
      <c r="H224">
        <f t="shared" si="22"/>
        <v>5.0000000000000044E-3</v>
      </c>
      <c r="I224">
        <f t="shared" si="23"/>
        <v>4.9999999999999906E-3</v>
      </c>
    </row>
    <row r="225" spans="1:9" x14ac:dyDescent="0.3">
      <c r="A225">
        <f>'flow bench data and cam data '!A228</f>
        <v>222</v>
      </c>
      <c r="B225">
        <f>'flow bench data and cam data '!E228</f>
        <v>0.54</v>
      </c>
      <c r="C225">
        <f>'flow bench data and cam data '!B228</f>
        <v>0.84</v>
      </c>
      <c r="D225">
        <f t="shared" si="18"/>
        <v>-0.06</v>
      </c>
      <c r="E225">
        <f t="shared" si="19"/>
        <v>7.4999999999999928E-3</v>
      </c>
      <c r="F225">
        <f t="shared" si="20"/>
        <v>1.2500000000000011E-3</v>
      </c>
      <c r="G225">
        <f t="shared" si="21"/>
        <v>-4.9999999999999989E-2</v>
      </c>
      <c r="H225">
        <f t="shared" si="22"/>
        <v>1.0000000000000009E-2</v>
      </c>
      <c r="I225">
        <f t="shared" si="23"/>
        <v>-2.5000000000000161E-3</v>
      </c>
    </row>
    <row r="226" spans="1:9" x14ac:dyDescent="0.3">
      <c r="A226">
        <f>'flow bench data and cam data '!A229</f>
        <v>223</v>
      </c>
      <c r="B226">
        <f>'flow bench data and cam data '!E229</f>
        <v>0.48</v>
      </c>
      <c r="C226">
        <f>'flow bench data and cam data '!B229</f>
        <v>0.8</v>
      </c>
      <c r="D226">
        <f t="shared" si="18"/>
        <v>-5.0000000000000017E-2</v>
      </c>
      <c r="E226">
        <f t="shared" si="19"/>
        <v>7.5000000000000067E-3</v>
      </c>
      <c r="F226">
        <f t="shared" si="20"/>
        <v>-2.4999999999999953E-3</v>
      </c>
      <c r="G226">
        <f t="shared" si="21"/>
        <v>-4.4999999999999984E-2</v>
      </c>
      <c r="H226">
        <f t="shared" si="22"/>
        <v>-2.7755575615628914E-17</v>
      </c>
      <c r="I226">
        <f t="shared" si="23"/>
        <v>-2.5000000000000022E-3</v>
      </c>
    </row>
    <row r="227" spans="1:9" x14ac:dyDescent="0.3">
      <c r="A227">
        <f>'flow bench data and cam data '!A230</f>
        <v>224</v>
      </c>
      <c r="B227">
        <f>'flow bench data and cam data '!E230</f>
        <v>0.44</v>
      </c>
      <c r="C227">
        <f>'flow bench data and cam data '!B230</f>
        <v>0.75</v>
      </c>
      <c r="D227">
        <f t="shared" si="18"/>
        <v>-4.4999999999999984E-2</v>
      </c>
      <c r="E227">
        <f t="shared" si="19"/>
        <v>2.5000000000000022E-3</v>
      </c>
      <c r="F227">
        <f t="shared" si="20"/>
        <v>-1.250000000000008E-3</v>
      </c>
      <c r="G227">
        <f t="shared" si="21"/>
        <v>-5.0000000000000044E-2</v>
      </c>
      <c r="H227">
        <f t="shared" si="22"/>
        <v>5.0000000000000044E-3</v>
      </c>
      <c r="I227">
        <f t="shared" si="23"/>
        <v>6.2500000000000333E-3</v>
      </c>
    </row>
    <row r="228" spans="1:9" x14ac:dyDescent="0.3">
      <c r="A228">
        <f>'flow bench data and cam data '!A231</f>
        <v>225</v>
      </c>
      <c r="B228">
        <f>'flow bench data and cam data '!E231</f>
        <v>0.39</v>
      </c>
      <c r="C228">
        <f>'flow bench data and cam data '!B231</f>
        <v>0.7</v>
      </c>
      <c r="D228">
        <f t="shared" si="18"/>
        <v>-4.5000000000000012E-2</v>
      </c>
      <c r="E228">
        <f t="shared" si="19"/>
        <v>4.9999999999999906E-3</v>
      </c>
      <c r="F228">
        <f t="shared" si="20"/>
        <v>2.5000000000000022E-3</v>
      </c>
      <c r="G228">
        <f t="shared" si="21"/>
        <v>-3.4999999999999976E-2</v>
      </c>
      <c r="H228">
        <f t="shared" si="22"/>
        <v>1.2500000000000039E-2</v>
      </c>
      <c r="I228">
        <f t="shared" si="23"/>
        <v>-1.250000000000015E-3</v>
      </c>
    </row>
    <row r="229" spans="1:9" x14ac:dyDescent="0.3">
      <c r="A229">
        <f>'flow bench data and cam data '!A232</f>
        <v>226</v>
      </c>
      <c r="B229">
        <f>'flow bench data and cam data '!E232</f>
        <v>0.35</v>
      </c>
      <c r="C229">
        <f>'flow bench data and cam data '!B232</f>
        <v>0.68</v>
      </c>
      <c r="D229">
        <f t="shared" si="18"/>
        <v>-3.5000000000000003E-2</v>
      </c>
      <c r="E229">
        <f t="shared" si="19"/>
        <v>7.5000000000000067E-3</v>
      </c>
      <c r="F229">
        <f t="shared" si="20"/>
        <v>-1.2499999999999942E-3</v>
      </c>
      <c r="G229">
        <f t="shared" si="21"/>
        <v>-2.4999999999999967E-2</v>
      </c>
      <c r="H229">
        <f t="shared" si="22"/>
        <v>2.4999999999999745E-3</v>
      </c>
      <c r="I229">
        <f t="shared" si="23"/>
        <v>-7.5000000000000344E-3</v>
      </c>
    </row>
    <row r="230" spans="1:9" x14ac:dyDescent="0.3">
      <c r="A230">
        <f>'flow bench data and cam data '!A233</f>
        <v>227</v>
      </c>
      <c r="B230">
        <f>'flow bench data and cam data '!E233</f>
        <v>0.32</v>
      </c>
      <c r="C230">
        <f>'flow bench data and cam data '!B233</f>
        <v>0.65</v>
      </c>
      <c r="D230">
        <f t="shared" si="18"/>
        <v>-0.03</v>
      </c>
      <c r="E230">
        <f t="shared" si="19"/>
        <v>2.5000000000000022E-3</v>
      </c>
      <c r="F230">
        <f t="shared" si="20"/>
        <v>-2.5000000000000022E-3</v>
      </c>
      <c r="G230">
        <f t="shared" si="21"/>
        <v>-3.0000000000000027E-2</v>
      </c>
      <c r="H230">
        <f t="shared" si="22"/>
        <v>-2.50000000000003E-3</v>
      </c>
      <c r="I230">
        <f t="shared" si="23"/>
        <v>1.250000000000015E-3</v>
      </c>
    </row>
    <row r="231" spans="1:9" x14ac:dyDescent="0.3">
      <c r="A231">
        <f>'flow bench data and cam data '!A234</f>
        <v>228</v>
      </c>
      <c r="B231">
        <f>'flow bench data and cam data '!E234</f>
        <v>0.28999999999999998</v>
      </c>
      <c r="C231">
        <f>'flow bench data and cam data '!B234</f>
        <v>0.62</v>
      </c>
      <c r="D231">
        <f t="shared" si="18"/>
        <v>-0.03</v>
      </c>
      <c r="E231">
        <f t="shared" si="19"/>
        <v>2.5000000000000022E-3</v>
      </c>
      <c r="F231">
        <f t="shared" si="20"/>
        <v>-3.4694469519536142E-18</v>
      </c>
      <c r="G231">
        <f t="shared" si="21"/>
        <v>-3.0000000000000027E-2</v>
      </c>
      <c r="H231">
        <f t="shared" si="22"/>
        <v>5.0000000000000044E-3</v>
      </c>
      <c r="I231">
        <f t="shared" si="23"/>
        <v>3.7500000000000311E-3</v>
      </c>
    </row>
    <row r="232" spans="1:9" x14ac:dyDescent="0.3">
      <c r="A232">
        <f>'flow bench data and cam data '!A235</f>
        <v>229</v>
      </c>
      <c r="B232">
        <f>'flow bench data and cam data '!E235</f>
        <v>0.26</v>
      </c>
      <c r="C232">
        <f>'flow bench data and cam data '!B235</f>
        <v>0.59</v>
      </c>
      <c r="D232">
        <f t="shared" si="18"/>
        <v>-2.4999999999999994E-2</v>
      </c>
      <c r="E232">
        <f t="shared" si="19"/>
        <v>2.4999999999999953E-3</v>
      </c>
      <c r="F232">
        <f t="shared" si="20"/>
        <v>0</v>
      </c>
      <c r="G232">
        <f t="shared" si="21"/>
        <v>-2.0000000000000018E-2</v>
      </c>
      <c r="H232">
        <f t="shared" si="22"/>
        <v>5.0000000000000322E-3</v>
      </c>
      <c r="I232">
        <f t="shared" si="23"/>
        <v>-3.7499999999999895E-3</v>
      </c>
    </row>
    <row r="233" spans="1:9" x14ac:dyDescent="0.3">
      <c r="A233">
        <f>'flow bench data and cam data '!A236</f>
        <v>230</v>
      </c>
      <c r="B233">
        <f>'flow bench data and cam data '!E236</f>
        <v>0.24</v>
      </c>
      <c r="C233">
        <f>'flow bench data and cam data '!B236</f>
        <v>0.57999999999999996</v>
      </c>
      <c r="D233">
        <f t="shared" si="18"/>
        <v>-2.5000000000000008E-2</v>
      </c>
      <c r="E233">
        <f t="shared" si="19"/>
        <v>2.5000000000000022E-3</v>
      </c>
      <c r="F233">
        <f t="shared" si="20"/>
        <v>1.2500000000000046E-3</v>
      </c>
      <c r="G233">
        <f t="shared" si="21"/>
        <v>-1.9999999999999962E-2</v>
      </c>
      <c r="H233">
        <f t="shared" si="22"/>
        <v>-2.4999999999999745E-3</v>
      </c>
      <c r="I233">
        <f t="shared" si="23"/>
        <v>-2.50000000000003E-3</v>
      </c>
    </row>
    <row r="234" spans="1:9" x14ac:dyDescent="0.3">
      <c r="A234">
        <f>'flow bench data and cam data '!A237</f>
        <v>231</v>
      </c>
      <c r="B234">
        <f>'flow bench data and cam data '!E237</f>
        <v>0.21</v>
      </c>
      <c r="C234">
        <f>'flow bench data and cam data '!B237</f>
        <v>0.55000000000000004</v>
      </c>
      <c r="D234">
        <f t="shared" si="18"/>
        <v>-1.999999999999999E-2</v>
      </c>
      <c r="E234">
        <f t="shared" si="19"/>
        <v>5.0000000000000044E-3</v>
      </c>
      <c r="F234">
        <f t="shared" si="20"/>
        <v>-1.2500000000000046E-3</v>
      </c>
      <c r="G234">
        <f t="shared" si="21"/>
        <v>-2.4999999999999967E-2</v>
      </c>
      <c r="H234">
        <f t="shared" si="22"/>
        <v>-2.7755575615628914E-17</v>
      </c>
      <c r="I234">
        <f t="shared" si="23"/>
        <v>3.7499999999999756E-3</v>
      </c>
    </row>
    <row r="235" spans="1:9" x14ac:dyDescent="0.3">
      <c r="A235">
        <f>'flow bench data and cam data '!A238</f>
        <v>232</v>
      </c>
      <c r="B235">
        <f>'flow bench data and cam data '!E238</f>
        <v>0.2</v>
      </c>
      <c r="C235">
        <f>'flow bench data and cam data '!B238</f>
        <v>0.53</v>
      </c>
      <c r="D235">
        <f t="shared" si="18"/>
        <v>-1.4999999999999999E-2</v>
      </c>
      <c r="E235">
        <f t="shared" si="19"/>
        <v>-6.9388939039072284E-18</v>
      </c>
      <c r="F235">
        <f t="shared" si="20"/>
        <v>-3.7499999999999999E-3</v>
      </c>
      <c r="G235">
        <f t="shared" si="21"/>
        <v>-2.0000000000000018E-2</v>
      </c>
      <c r="H235">
        <f t="shared" si="22"/>
        <v>4.9999999999999767E-3</v>
      </c>
      <c r="I235">
        <f t="shared" si="23"/>
        <v>1.250000000000015E-3</v>
      </c>
    </row>
    <row r="236" spans="1:9" x14ac:dyDescent="0.3">
      <c r="A236">
        <f>'flow bench data and cam data '!A239</f>
        <v>233</v>
      </c>
      <c r="B236">
        <f>'flow bench data and cam data '!E239</f>
        <v>0.18</v>
      </c>
      <c r="C236">
        <f>'flow bench data and cam data '!B239</f>
        <v>0.51</v>
      </c>
      <c r="D236">
        <f t="shared" si="18"/>
        <v>-2.0000000000000004E-2</v>
      </c>
      <c r="E236">
        <f t="shared" si="19"/>
        <v>-2.4999999999999953E-3</v>
      </c>
      <c r="F236">
        <f t="shared" si="20"/>
        <v>3.4694469519536142E-18</v>
      </c>
      <c r="G236">
        <f t="shared" si="21"/>
        <v>-1.5000000000000013E-2</v>
      </c>
      <c r="H236">
        <f t="shared" si="22"/>
        <v>2.5000000000000022E-3</v>
      </c>
      <c r="I236">
        <f t="shared" si="23"/>
        <v>-3.7499999999999825E-3</v>
      </c>
    </row>
    <row r="237" spans="1:9" x14ac:dyDescent="0.3">
      <c r="A237">
        <f>'flow bench data and cam data '!A240</f>
        <v>234</v>
      </c>
      <c r="B237">
        <f>'flow bench data and cam data '!E240</f>
        <v>0.16</v>
      </c>
      <c r="C237">
        <f>'flow bench data and cam data '!B240</f>
        <v>0.5</v>
      </c>
      <c r="D237">
        <f t="shared" si="18"/>
        <v>-1.999999999999999E-2</v>
      </c>
      <c r="E237">
        <f t="shared" si="19"/>
        <v>0</v>
      </c>
      <c r="F237">
        <f t="shared" si="20"/>
        <v>1.2499999999999942E-3</v>
      </c>
      <c r="G237">
        <f t="shared" si="21"/>
        <v>-1.5000000000000013E-2</v>
      </c>
      <c r="H237">
        <f t="shared" si="22"/>
        <v>-2.4999999999999883E-3</v>
      </c>
      <c r="I237">
        <f t="shared" si="23"/>
        <v>-2.4999999999999953E-3</v>
      </c>
    </row>
    <row r="238" spans="1:9" x14ac:dyDescent="0.3">
      <c r="A238">
        <f>'flow bench data and cam data '!A241</f>
        <v>235</v>
      </c>
      <c r="B238">
        <f>'flow bench data and cam data '!E241</f>
        <v>0.14000000000000001</v>
      </c>
      <c r="C238">
        <f>'flow bench data and cam data '!B241</f>
        <v>0.48</v>
      </c>
      <c r="D238">
        <f t="shared" si="18"/>
        <v>-2.0000000000000004E-2</v>
      </c>
      <c r="E238">
        <f t="shared" si="19"/>
        <v>-6.9388939039072284E-18</v>
      </c>
      <c r="F238">
        <f t="shared" si="20"/>
        <v>1.2500000000000011E-3</v>
      </c>
      <c r="G238">
        <f t="shared" si="21"/>
        <v>-1.999999999999999E-2</v>
      </c>
      <c r="H238">
        <f t="shared" si="22"/>
        <v>-2.4999999999999883E-3</v>
      </c>
      <c r="I238">
        <f t="shared" si="23"/>
        <v>1.2499999999999872E-3</v>
      </c>
    </row>
    <row r="239" spans="1:9" x14ac:dyDescent="0.3">
      <c r="A239">
        <f>'flow bench data and cam data '!A242</f>
        <v>236</v>
      </c>
      <c r="B239">
        <f>'flow bench data and cam data '!E242</f>
        <v>0.12</v>
      </c>
      <c r="C239">
        <f>'flow bench data and cam data '!B242</f>
        <v>0.46</v>
      </c>
      <c r="D239">
        <f t="shared" si="18"/>
        <v>-2.0000000000000004E-2</v>
      </c>
      <c r="E239">
        <f t="shared" si="19"/>
        <v>2.5000000000000022E-3</v>
      </c>
      <c r="F239">
        <f t="shared" si="20"/>
        <v>1.2500000000000046E-3</v>
      </c>
      <c r="G239">
        <f t="shared" si="21"/>
        <v>-1.999999999999999E-2</v>
      </c>
      <c r="H239">
        <f t="shared" si="22"/>
        <v>-1.3877787807814457E-17</v>
      </c>
      <c r="I239">
        <f t="shared" si="23"/>
        <v>1.2499999999999942E-3</v>
      </c>
    </row>
    <row r="240" spans="1:9" x14ac:dyDescent="0.3">
      <c r="A240">
        <f>'flow bench data and cam data '!A243</f>
        <v>237</v>
      </c>
      <c r="B240">
        <f>'flow bench data and cam data '!E243</f>
        <v>0.1</v>
      </c>
      <c r="C240">
        <f>'flow bench data and cam data '!B243</f>
        <v>0.44</v>
      </c>
      <c r="D240">
        <f t="shared" si="18"/>
        <v>-1.4999999999999999E-2</v>
      </c>
      <c r="E240">
        <f t="shared" si="19"/>
        <v>2.5000000000000022E-3</v>
      </c>
      <c r="F240">
        <f t="shared" si="20"/>
        <v>-2.5000000000000005E-3</v>
      </c>
      <c r="G240">
        <f t="shared" si="21"/>
        <v>-2.0000000000000018E-2</v>
      </c>
      <c r="H240">
        <f t="shared" si="22"/>
        <v>0</v>
      </c>
      <c r="I240">
        <f t="shared" si="23"/>
        <v>1.3877787807814457E-17</v>
      </c>
    </row>
    <row r="241" spans="1:9" x14ac:dyDescent="0.3">
      <c r="A241">
        <f>'flow bench data and cam data '!A244</f>
        <v>238</v>
      </c>
      <c r="B241">
        <f>'flow bench data and cam data '!E244</f>
        <v>0.09</v>
      </c>
      <c r="C241">
        <f>'flow bench data and cam data '!B244</f>
        <v>0.42</v>
      </c>
      <c r="D241">
        <f t="shared" si="18"/>
        <v>-1.4999999999999999E-2</v>
      </c>
      <c r="E241">
        <f t="shared" si="19"/>
        <v>-2.4999999999999988E-3</v>
      </c>
      <c r="F241">
        <f t="shared" si="20"/>
        <v>-2.5000000000000022E-3</v>
      </c>
      <c r="G241">
        <f t="shared" si="21"/>
        <v>-1.999999999999999E-2</v>
      </c>
      <c r="H241">
        <f t="shared" si="22"/>
        <v>1.3877787807814457E-17</v>
      </c>
      <c r="I241">
        <f t="shared" si="23"/>
        <v>-6.9388939039072284E-18</v>
      </c>
    </row>
    <row r="242" spans="1:9" x14ac:dyDescent="0.3">
      <c r="A242">
        <f>'flow bench data and cam data '!A245</f>
        <v>239</v>
      </c>
      <c r="B242">
        <f>'flow bench data and cam data '!E245</f>
        <v>7.0000000000000007E-2</v>
      </c>
      <c r="C242">
        <f>'flow bench data and cam data '!B245</f>
        <v>0.4</v>
      </c>
      <c r="D242">
        <f t="shared" si="18"/>
        <v>-1.9999999999999997E-2</v>
      </c>
      <c r="E242">
        <f t="shared" si="19"/>
        <v>-2.5000000000000022E-3</v>
      </c>
      <c r="F242">
        <f t="shared" si="20"/>
        <v>2.4999999999999983E-3</v>
      </c>
      <c r="G242">
        <f t="shared" si="21"/>
        <v>-1.999999999999999E-2</v>
      </c>
      <c r="H242">
        <f t="shared" si="22"/>
        <v>-1.3877787807814457E-17</v>
      </c>
      <c r="I242">
        <f t="shared" si="23"/>
        <v>-6.9388939039072284E-18</v>
      </c>
    </row>
    <row r="243" spans="1:9" x14ac:dyDescent="0.3">
      <c r="A243">
        <f>'flow bench data and cam data '!A246</f>
        <v>240</v>
      </c>
      <c r="B243">
        <f>'flow bench data and cam data '!E246</f>
        <v>0.05</v>
      </c>
      <c r="C243">
        <f>'flow bench data and cam data '!B246</f>
        <v>0.38</v>
      </c>
      <c r="D243">
        <f t="shared" si="18"/>
        <v>-2.0000000000000004E-2</v>
      </c>
      <c r="E243">
        <f t="shared" si="19"/>
        <v>2.4999999999999979E-3</v>
      </c>
      <c r="F243">
        <f t="shared" si="20"/>
        <v>2.5000000000000022E-3</v>
      </c>
      <c r="G243">
        <f t="shared" si="21"/>
        <v>-2.0000000000000018E-2</v>
      </c>
      <c r="H243">
        <f t="shared" si="22"/>
        <v>0</v>
      </c>
      <c r="I243">
        <f t="shared" si="23"/>
        <v>1.3877787807814457E-17</v>
      </c>
    </row>
    <row r="244" spans="1:9" x14ac:dyDescent="0.3">
      <c r="A244">
        <f>'flow bench data and cam data '!A247</f>
        <v>241</v>
      </c>
      <c r="B244">
        <f>'flow bench data and cam data '!E247</f>
        <v>0.03</v>
      </c>
      <c r="C244">
        <f>'flow bench data and cam data '!B247</f>
        <v>0.36</v>
      </c>
      <c r="D244">
        <f t="shared" si="18"/>
        <v>-1.5000000000000001E-2</v>
      </c>
      <c r="E244">
        <f t="shared" si="19"/>
        <v>2.5000000000000022E-3</v>
      </c>
      <c r="F244">
        <f t="shared" si="20"/>
        <v>1.3010426069826053E-18</v>
      </c>
      <c r="G244">
        <f t="shared" si="21"/>
        <v>-1.999999999999999E-2</v>
      </c>
      <c r="H244">
        <f t="shared" si="22"/>
        <v>1.3877787807814457E-17</v>
      </c>
      <c r="I244">
        <f t="shared" si="23"/>
        <v>-6.9388939039072284E-18</v>
      </c>
    </row>
    <row r="245" spans="1:9" x14ac:dyDescent="0.3">
      <c r="A245">
        <f>'flow bench data and cam data '!A248</f>
        <v>242</v>
      </c>
      <c r="B245">
        <f>'flow bench data and cam data '!E248</f>
        <v>0.02</v>
      </c>
      <c r="C245">
        <f>'flow bench data and cam data '!B248</f>
        <v>0.34</v>
      </c>
      <c r="D245">
        <f t="shared" si="18"/>
        <v>-1.4999999999999999E-2</v>
      </c>
      <c r="E245">
        <f t="shared" si="19"/>
        <v>2.5000000000000005E-3</v>
      </c>
      <c r="F245">
        <f t="shared" si="20"/>
        <v>2.4999999999999988E-3</v>
      </c>
      <c r="G245">
        <f t="shared" si="21"/>
        <v>-1.999999999999999E-2</v>
      </c>
      <c r="H245">
        <f t="shared" si="22"/>
        <v>-1.3877787807814457E-17</v>
      </c>
      <c r="I245">
        <f t="shared" si="23"/>
        <v>-6.9388939039072284E-18</v>
      </c>
    </row>
    <row r="246" spans="1:9" x14ac:dyDescent="0.3">
      <c r="A246">
        <f>'flow bench data and cam data '!A249</f>
        <v>243</v>
      </c>
      <c r="B246">
        <f>'flow bench data and cam data '!E249</f>
        <v>0</v>
      </c>
      <c r="C246">
        <f>'flow bench data and cam data '!B249</f>
        <v>0.32</v>
      </c>
      <c r="D246">
        <f t="shared" si="18"/>
        <v>-0.01</v>
      </c>
      <c r="E246">
        <f t="shared" si="19"/>
        <v>7.4999999999999997E-3</v>
      </c>
      <c r="F246">
        <f t="shared" si="20"/>
        <v>1.2499999999999998E-3</v>
      </c>
      <c r="G246">
        <f t="shared" si="21"/>
        <v>-2.0000000000000018E-2</v>
      </c>
      <c r="H246">
        <f t="shared" si="22"/>
        <v>0</v>
      </c>
      <c r="I246">
        <f t="shared" si="23"/>
        <v>1.3877787807814457E-17</v>
      </c>
    </row>
    <row r="247" spans="1:9" x14ac:dyDescent="0.3">
      <c r="A247">
        <f>'flow bench data and cam data '!A250</f>
        <v>244</v>
      </c>
      <c r="B247">
        <f>'flow bench data and cam data '!E250</f>
        <v>0</v>
      </c>
      <c r="C247">
        <f>'flow bench data and cam data '!B250</f>
        <v>0.3</v>
      </c>
      <c r="D247">
        <f t="shared" si="18"/>
        <v>0</v>
      </c>
      <c r="E247">
        <f t="shared" si="19"/>
        <v>5.0000000000000001E-3</v>
      </c>
      <c r="F247">
        <f t="shared" si="20"/>
        <v>-3.7499999999999999E-3</v>
      </c>
      <c r="G247">
        <f t="shared" si="21"/>
        <v>-1.999999999999999E-2</v>
      </c>
      <c r="H247">
        <f t="shared" si="22"/>
        <v>1.3877787807814457E-17</v>
      </c>
      <c r="I247">
        <f t="shared" si="23"/>
        <v>-6.9388939039072284E-18</v>
      </c>
    </row>
    <row r="248" spans="1:9" x14ac:dyDescent="0.3">
      <c r="A248">
        <f>'flow bench data and cam data '!A251</f>
        <v>245</v>
      </c>
      <c r="B248">
        <f>'flow bench data and cam data '!E251</f>
        <v>0</v>
      </c>
      <c r="C248">
        <f>'flow bench data and cam data '!B251</f>
        <v>0.28000000000000003</v>
      </c>
      <c r="D248">
        <f t="shared" si="18"/>
        <v>0</v>
      </c>
      <c r="E248">
        <f t="shared" si="19"/>
        <v>0</v>
      </c>
      <c r="F248">
        <f t="shared" si="20"/>
        <v>-2.5000000000000001E-3</v>
      </c>
      <c r="G248">
        <f t="shared" si="21"/>
        <v>-1.999999999999999E-2</v>
      </c>
      <c r="H248">
        <f t="shared" si="22"/>
        <v>-1.3877787807814457E-17</v>
      </c>
      <c r="I248">
        <f t="shared" si="23"/>
        <v>-1.0408340855860843E-17</v>
      </c>
    </row>
    <row r="249" spans="1:9" x14ac:dyDescent="0.3">
      <c r="A249">
        <f>'flow bench data and cam data '!A252</f>
        <v>246</v>
      </c>
      <c r="B249">
        <f>'flow bench data and cam data '!E252</f>
        <v>0</v>
      </c>
      <c r="C249">
        <f>'flow bench data and cam data '!B252</f>
        <v>0.26</v>
      </c>
      <c r="D249">
        <f t="shared" si="18"/>
        <v>0</v>
      </c>
      <c r="E249">
        <f t="shared" si="19"/>
        <v>0</v>
      </c>
      <c r="F249">
        <f t="shared" si="20"/>
        <v>0</v>
      </c>
      <c r="G249">
        <f t="shared" si="21"/>
        <v>-2.0000000000000018E-2</v>
      </c>
      <c r="H249">
        <f t="shared" si="22"/>
        <v>-6.9388939039072284E-18</v>
      </c>
      <c r="I249">
        <f t="shared" si="23"/>
        <v>1.3877787807814457E-17</v>
      </c>
    </row>
    <row r="250" spans="1:9" x14ac:dyDescent="0.3">
      <c r="A250">
        <f>'flow bench data and cam data '!A253</f>
        <v>247</v>
      </c>
      <c r="B250">
        <f>'flow bench data and cam data '!E253</f>
        <v>0</v>
      </c>
      <c r="C250">
        <f>'flow bench data and cam data '!B253</f>
        <v>0.24</v>
      </c>
      <c r="D250">
        <f t="shared" si="18"/>
        <v>0</v>
      </c>
      <c r="E250">
        <f t="shared" si="19"/>
        <v>0</v>
      </c>
      <c r="F250">
        <f t="shared" si="20"/>
        <v>0</v>
      </c>
      <c r="G250">
        <f t="shared" si="21"/>
        <v>-2.0000000000000004E-2</v>
      </c>
      <c r="H250">
        <f t="shared" si="22"/>
        <v>1.3877787807814457E-17</v>
      </c>
      <c r="I250">
        <f t="shared" si="23"/>
        <v>1.2500000000000046E-3</v>
      </c>
    </row>
    <row r="251" spans="1:9" x14ac:dyDescent="0.3">
      <c r="A251">
        <f>'flow bench data and cam data '!A254</f>
        <v>248</v>
      </c>
      <c r="B251">
        <f>'flow bench data and cam data '!E254</f>
        <v>0</v>
      </c>
      <c r="C251">
        <f>'flow bench data and cam data '!B254</f>
        <v>0.22</v>
      </c>
      <c r="D251">
        <f t="shared" si="18"/>
        <v>0</v>
      </c>
      <c r="E251">
        <f t="shared" si="19"/>
        <v>0</v>
      </c>
      <c r="F251">
        <f t="shared" si="20"/>
        <v>0</v>
      </c>
      <c r="G251">
        <f t="shared" si="21"/>
        <v>-1.999999999999999E-2</v>
      </c>
      <c r="H251">
        <f t="shared" si="22"/>
        <v>2.5000000000000022E-3</v>
      </c>
      <c r="I251">
        <f t="shared" si="23"/>
        <v>1.2499999999999907E-3</v>
      </c>
    </row>
    <row r="252" spans="1:9" x14ac:dyDescent="0.3">
      <c r="A252">
        <f>'flow bench data and cam data '!A255</f>
        <v>249</v>
      </c>
      <c r="B252">
        <f>'flow bench data and cam data '!E255</f>
        <v>0</v>
      </c>
      <c r="C252">
        <f>'flow bench data and cam data '!B255</f>
        <v>0.2</v>
      </c>
      <c r="D252">
        <f t="shared" si="18"/>
        <v>0</v>
      </c>
      <c r="E252">
        <f t="shared" si="19"/>
        <v>0</v>
      </c>
      <c r="F252">
        <f t="shared" si="20"/>
        <v>0</v>
      </c>
      <c r="G252">
        <f t="shared" si="21"/>
        <v>-1.4999999999999999E-2</v>
      </c>
      <c r="H252">
        <f t="shared" si="22"/>
        <v>2.4999999999999953E-3</v>
      </c>
      <c r="I252">
        <f t="shared" si="23"/>
        <v>-2.5000000000000022E-3</v>
      </c>
    </row>
    <row r="253" spans="1:9" x14ac:dyDescent="0.3">
      <c r="A253">
        <f>'flow bench data and cam data '!A256</f>
        <v>250</v>
      </c>
      <c r="B253">
        <f>'flow bench data and cam data '!E256</f>
        <v>0</v>
      </c>
      <c r="C253">
        <f>'flow bench data and cam data '!B256</f>
        <v>0.19</v>
      </c>
      <c r="D253">
        <f t="shared" si="18"/>
        <v>0</v>
      </c>
      <c r="E253">
        <f t="shared" si="19"/>
        <v>0</v>
      </c>
      <c r="F253">
        <f t="shared" si="20"/>
        <v>0</v>
      </c>
      <c r="G253">
        <f t="shared" si="21"/>
        <v>-1.4999999999999999E-2</v>
      </c>
      <c r="H253">
        <f t="shared" si="22"/>
        <v>-2.5000000000000022E-3</v>
      </c>
      <c r="I253">
        <f t="shared" si="23"/>
        <v>-2.4999999999999988E-3</v>
      </c>
    </row>
    <row r="254" spans="1:9" x14ac:dyDescent="0.3">
      <c r="A254">
        <f>'flow bench data and cam data '!A257</f>
        <v>251</v>
      </c>
      <c r="B254">
        <f>'flow bench data and cam data '!E257</f>
        <v>0</v>
      </c>
      <c r="C254">
        <f>'flow bench data and cam data '!B257</f>
        <v>0.17</v>
      </c>
      <c r="D254">
        <f t="shared" si="18"/>
        <v>0</v>
      </c>
      <c r="E254">
        <f t="shared" si="19"/>
        <v>0</v>
      </c>
      <c r="F254">
        <f t="shared" si="20"/>
        <v>0</v>
      </c>
      <c r="G254">
        <f t="shared" si="21"/>
        <v>-2.0000000000000004E-2</v>
      </c>
      <c r="H254">
        <f t="shared" si="22"/>
        <v>-2.5000000000000022E-3</v>
      </c>
      <c r="I254">
        <f t="shared" si="23"/>
        <v>1.2500000000000028E-3</v>
      </c>
    </row>
    <row r="255" spans="1:9" x14ac:dyDescent="0.3">
      <c r="A255">
        <f>'flow bench data and cam data '!A258</f>
        <v>252</v>
      </c>
      <c r="B255">
        <f>'flow bench data and cam data '!E258</f>
        <v>0</v>
      </c>
      <c r="C255">
        <f>'flow bench data and cam data '!B258</f>
        <v>0.15</v>
      </c>
      <c r="D255">
        <f t="shared" si="18"/>
        <v>0</v>
      </c>
      <c r="E255">
        <f t="shared" si="19"/>
        <v>0</v>
      </c>
      <c r="F255">
        <f t="shared" si="20"/>
        <v>0</v>
      </c>
      <c r="G255">
        <f t="shared" si="21"/>
        <v>-2.0000000000000004E-2</v>
      </c>
      <c r="H255">
        <f t="shared" si="22"/>
        <v>3.4694469519536142E-18</v>
      </c>
      <c r="I255">
        <f t="shared" si="23"/>
        <v>2.5000000000000022E-3</v>
      </c>
    </row>
    <row r="256" spans="1:9" x14ac:dyDescent="0.3">
      <c r="A256">
        <f>'flow bench data and cam data '!A259</f>
        <v>253</v>
      </c>
      <c r="B256">
        <f>'flow bench data and cam data '!E259</f>
        <v>0</v>
      </c>
      <c r="C256">
        <f>'flow bench data and cam data '!B259</f>
        <v>0.13</v>
      </c>
      <c r="D256">
        <f t="shared" si="18"/>
        <v>0</v>
      </c>
      <c r="E256">
        <f t="shared" si="19"/>
        <v>0</v>
      </c>
      <c r="F256">
        <f t="shared" si="20"/>
        <v>0</v>
      </c>
      <c r="G256">
        <f t="shared" si="21"/>
        <v>-1.9999999999999997E-2</v>
      </c>
      <c r="H256">
        <f t="shared" si="22"/>
        <v>2.5000000000000022E-3</v>
      </c>
      <c r="I256">
        <f t="shared" si="23"/>
        <v>2.499999999999997E-3</v>
      </c>
    </row>
    <row r="257" spans="1:9" x14ac:dyDescent="0.3">
      <c r="A257">
        <f>'flow bench data and cam data '!A260</f>
        <v>254</v>
      </c>
      <c r="B257">
        <f>'flow bench data and cam data '!E260</f>
        <v>0</v>
      </c>
      <c r="C257">
        <f>'flow bench data and cam data '!B260</f>
        <v>0.11</v>
      </c>
      <c r="D257">
        <f t="shared" si="18"/>
        <v>0</v>
      </c>
      <c r="E257">
        <f t="shared" si="19"/>
        <v>0</v>
      </c>
      <c r="F257">
        <f t="shared" si="20"/>
        <v>0</v>
      </c>
      <c r="G257">
        <f t="shared" si="21"/>
        <v>-1.4999999999999999E-2</v>
      </c>
      <c r="H257">
        <f t="shared" si="22"/>
        <v>4.9999999999999975E-3</v>
      </c>
      <c r="I257">
        <f t="shared" si="23"/>
        <v>-1.7347234759768071E-18</v>
      </c>
    </row>
    <row r="258" spans="1:9" x14ac:dyDescent="0.3">
      <c r="A258">
        <f>'flow bench data and cam data '!A261</f>
        <v>255</v>
      </c>
      <c r="B258">
        <f>'flow bench data and cam data '!E261</f>
        <v>0</v>
      </c>
      <c r="C258">
        <f>'flow bench data and cam data '!B261</f>
        <v>0.1</v>
      </c>
      <c r="D258">
        <f t="shared" si="18"/>
        <v>0</v>
      </c>
      <c r="E258">
        <f t="shared" si="19"/>
        <v>0</v>
      </c>
      <c r="F258">
        <f t="shared" si="20"/>
        <v>0</v>
      </c>
      <c r="G258">
        <f t="shared" si="21"/>
        <v>-1.0000000000000002E-2</v>
      </c>
      <c r="H258">
        <f t="shared" si="22"/>
        <v>2.4999999999999988E-3</v>
      </c>
      <c r="I258">
        <f t="shared" si="23"/>
        <v>-2.499999999999997E-3</v>
      </c>
    </row>
    <row r="259" spans="1:9" x14ac:dyDescent="0.3">
      <c r="A259">
        <f>'flow bench data and cam data '!A262</f>
        <v>256</v>
      </c>
      <c r="B259">
        <f>'flow bench data and cam data '!E262</f>
        <v>0</v>
      </c>
      <c r="C259">
        <f>'flow bench data and cam data '!B262</f>
        <v>0.09</v>
      </c>
      <c r="D259">
        <f t="shared" si="18"/>
        <v>0</v>
      </c>
      <c r="E259">
        <f t="shared" si="19"/>
        <v>0</v>
      </c>
      <c r="F259">
        <f t="shared" si="20"/>
        <v>0</v>
      </c>
      <c r="G259">
        <f t="shared" si="21"/>
        <v>-1.0000000000000002E-2</v>
      </c>
      <c r="H259">
        <f t="shared" si="22"/>
        <v>3.4694469519536142E-18</v>
      </c>
      <c r="I259">
        <f t="shared" si="23"/>
        <v>1.7347234759768071E-18</v>
      </c>
    </row>
    <row r="260" spans="1:9" x14ac:dyDescent="0.3">
      <c r="A260">
        <f>'flow bench data and cam data '!A263</f>
        <v>257</v>
      </c>
      <c r="B260">
        <f>'flow bench data and cam data '!E263</f>
        <v>0</v>
      </c>
      <c r="C260">
        <f>'flow bench data and cam data '!B263</f>
        <v>0.08</v>
      </c>
      <c r="D260">
        <f t="shared" si="18"/>
        <v>0</v>
      </c>
      <c r="E260">
        <f t="shared" si="19"/>
        <v>0</v>
      </c>
      <c r="F260">
        <f t="shared" si="20"/>
        <v>0</v>
      </c>
      <c r="G260">
        <f t="shared" si="21"/>
        <v>-9.999999999999995E-3</v>
      </c>
      <c r="H260">
        <f t="shared" si="22"/>
        <v>2.5000000000000022E-3</v>
      </c>
      <c r="I260">
        <f t="shared" si="23"/>
        <v>2.499999999999997E-3</v>
      </c>
    </row>
    <row r="261" spans="1:9" x14ac:dyDescent="0.3">
      <c r="A261">
        <f>'flow bench data and cam data '!A264</f>
        <v>258</v>
      </c>
      <c r="B261">
        <f>'flow bench data and cam data '!E264</f>
        <v>0</v>
      </c>
      <c r="C261">
        <f>'flow bench data and cam data '!B264</f>
        <v>7.0000000000000007E-2</v>
      </c>
      <c r="D261">
        <f t="shared" ref="D261:D324" si="24">(B262-B260)/(A262-A260)</f>
        <v>0</v>
      </c>
      <c r="E261">
        <f t="shared" ref="E261:E324" si="25">(D262-D260)/(A262-A260)</f>
        <v>0</v>
      </c>
      <c r="F261">
        <f t="shared" ref="F261:F324" si="26">(E262-E260)/(A262-A260)</f>
        <v>0</v>
      </c>
      <c r="G261">
        <f t="shared" ref="G261:G324" si="27">(C262-C260)/(A262-A260)</f>
        <v>-4.9999999999999975E-3</v>
      </c>
      <c r="H261">
        <f t="shared" ref="H261:H324" si="28">(G262-G260)/(A262-A260)</f>
        <v>4.9999999999999975E-3</v>
      </c>
      <c r="I261">
        <f t="shared" ref="I261:I324" si="29">(H262-H260)/(A262-A260)</f>
        <v>-1.2500000000000028E-3</v>
      </c>
    </row>
    <row r="262" spans="1:9" x14ac:dyDescent="0.3">
      <c r="A262">
        <f>'flow bench data and cam data '!A265</f>
        <v>259</v>
      </c>
      <c r="B262">
        <f>'flow bench data and cam data '!E265</f>
        <v>0</v>
      </c>
      <c r="C262">
        <f>'flow bench data and cam data '!B265</f>
        <v>7.0000000000000007E-2</v>
      </c>
      <c r="D262">
        <f t="shared" si="24"/>
        <v>0</v>
      </c>
      <c r="E262">
        <f t="shared" si="25"/>
        <v>0</v>
      </c>
      <c r="F262">
        <f t="shared" si="26"/>
        <v>0</v>
      </c>
      <c r="G262">
        <f t="shared" si="27"/>
        <v>0</v>
      </c>
      <c r="H262">
        <f t="shared" si="28"/>
        <v>-3.4694469519536142E-18</v>
      </c>
      <c r="I262">
        <f t="shared" si="29"/>
        <v>-3.7499999999999999E-3</v>
      </c>
    </row>
    <row r="263" spans="1:9" x14ac:dyDescent="0.3">
      <c r="A263">
        <f>'flow bench data and cam data '!A266</f>
        <v>260</v>
      </c>
      <c r="B263">
        <f>'flow bench data and cam data '!E266</f>
        <v>0</v>
      </c>
      <c r="C263">
        <f>'flow bench data and cam data '!B266</f>
        <v>7.0000000000000007E-2</v>
      </c>
      <c r="D263">
        <f t="shared" si="24"/>
        <v>0</v>
      </c>
      <c r="E263">
        <f t="shared" si="25"/>
        <v>0</v>
      </c>
      <c r="F263">
        <f t="shared" si="26"/>
        <v>0</v>
      </c>
      <c r="G263">
        <f t="shared" si="27"/>
        <v>-5.0000000000000044E-3</v>
      </c>
      <c r="H263">
        <f t="shared" si="28"/>
        <v>-2.5000000000000022E-3</v>
      </c>
      <c r="I263">
        <f t="shared" si="29"/>
        <v>1.2500000000000028E-3</v>
      </c>
    </row>
    <row r="264" spans="1:9" x14ac:dyDescent="0.3">
      <c r="A264">
        <f>'flow bench data and cam data '!A267</f>
        <v>261</v>
      </c>
      <c r="B264">
        <f>'flow bench data and cam data '!E267</f>
        <v>0</v>
      </c>
      <c r="C264">
        <f>'flow bench data and cam data '!B267</f>
        <v>0.06</v>
      </c>
      <c r="D264">
        <f t="shared" si="24"/>
        <v>0</v>
      </c>
      <c r="E264">
        <f t="shared" si="25"/>
        <v>0</v>
      </c>
      <c r="F264">
        <f t="shared" si="26"/>
        <v>0</v>
      </c>
      <c r="G264">
        <f t="shared" si="27"/>
        <v>-5.0000000000000044E-3</v>
      </c>
      <c r="H264">
        <f t="shared" si="28"/>
        <v>2.5000000000000022E-3</v>
      </c>
      <c r="I264">
        <f t="shared" si="29"/>
        <v>2.5000000000000022E-3</v>
      </c>
    </row>
    <row r="265" spans="1:9" x14ac:dyDescent="0.3">
      <c r="A265">
        <f>'flow bench data and cam data '!A268</f>
        <v>262</v>
      </c>
      <c r="B265">
        <f>'flow bench data and cam data '!E268</f>
        <v>0</v>
      </c>
      <c r="C265">
        <f>'flow bench data and cam data '!B268</f>
        <v>0.06</v>
      </c>
      <c r="D265">
        <f t="shared" si="24"/>
        <v>0</v>
      </c>
      <c r="E265">
        <f t="shared" si="25"/>
        <v>0</v>
      </c>
      <c r="F265">
        <f t="shared" si="26"/>
        <v>0</v>
      </c>
      <c r="G265">
        <f t="shared" si="27"/>
        <v>0</v>
      </c>
      <c r="H265">
        <f t="shared" si="28"/>
        <v>2.5000000000000022E-3</v>
      </c>
      <c r="I265">
        <f t="shared" si="29"/>
        <v>-1.2500000000000011E-3</v>
      </c>
    </row>
    <row r="266" spans="1:9" x14ac:dyDescent="0.3">
      <c r="A266">
        <f>'flow bench data and cam data '!A269</f>
        <v>263</v>
      </c>
      <c r="B266">
        <f>'flow bench data and cam data '!E269</f>
        <v>0</v>
      </c>
      <c r="C266">
        <f>'flow bench data and cam data '!B269</f>
        <v>0.06</v>
      </c>
      <c r="D266">
        <f t="shared" si="24"/>
        <v>0</v>
      </c>
      <c r="E266">
        <f t="shared" si="25"/>
        <v>0</v>
      </c>
      <c r="F266">
        <f t="shared" si="26"/>
        <v>0</v>
      </c>
      <c r="G266">
        <f t="shared" si="27"/>
        <v>0</v>
      </c>
      <c r="H266">
        <f t="shared" si="28"/>
        <v>0</v>
      </c>
      <c r="I266">
        <f t="shared" si="29"/>
        <v>-2.5000000000000005E-3</v>
      </c>
    </row>
    <row r="267" spans="1:9" x14ac:dyDescent="0.3">
      <c r="A267">
        <f>'flow bench data and cam data '!A270</f>
        <v>264</v>
      </c>
      <c r="B267">
        <f>'flow bench data and cam data '!E270</f>
        <v>0</v>
      </c>
      <c r="C267">
        <f>'flow bench data and cam data '!B270</f>
        <v>0.06</v>
      </c>
      <c r="D267">
        <f t="shared" si="24"/>
        <v>0</v>
      </c>
      <c r="E267">
        <f t="shared" si="25"/>
        <v>0</v>
      </c>
      <c r="F267">
        <f t="shared" si="26"/>
        <v>0</v>
      </c>
      <c r="G267">
        <f t="shared" si="27"/>
        <v>0</v>
      </c>
      <c r="H267">
        <f t="shared" si="28"/>
        <v>-2.4999999999999988E-3</v>
      </c>
      <c r="I267">
        <f t="shared" si="29"/>
        <v>-1.2499999999999994E-3</v>
      </c>
    </row>
    <row r="268" spans="1:9" x14ac:dyDescent="0.3">
      <c r="A268">
        <f>'flow bench data and cam data '!A271</f>
        <v>265</v>
      </c>
      <c r="B268">
        <f>'flow bench data and cam data '!E271</f>
        <v>0</v>
      </c>
      <c r="C268">
        <f>'flow bench data and cam data '!B271</f>
        <v>0.06</v>
      </c>
      <c r="D268">
        <f t="shared" si="24"/>
        <v>0</v>
      </c>
      <c r="E268">
        <f t="shared" si="25"/>
        <v>0</v>
      </c>
      <c r="F268">
        <f t="shared" si="26"/>
        <v>0</v>
      </c>
      <c r="G268">
        <f t="shared" si="27"/>
        <v>-4.9999999999999975E-3</v>
      </c>
      <c r="H268">
        <f t="shared" si="28"/>
        <v>-2.4999999999999988E-3</v>
      </c>
      <c r="I268">
        <f t="shared" si="29"/>
        <v>2.4999999999999988E-3</v>
      </c>
    </row>
    <row r="269" spans="1:9" x14ac:dyDescent="0.3">
      <c r="A269">
        <f>'flow bench data and cam data '!A272</f>
        <v>266</v>
      </c>
      <c r="B269">
        <f>'flow bench data and cam data '!E272</f>
        <v>0</v>
      </c>
      <c r="C269">
        <f>'flow bench data and cam data '!B272</f>
        <v>0.05</v>
      </c>
      <c r="D269">
        <f t="shared" si="24"/>
        <v>0</v>
      </c>
      <c r="E269">
        <f t="shared" si="25"/>
        <v>0</v>
      </c>
      <c r="F269">
        <f t="shared" si="26"/>
        <v>0</v>
      </c>
      <c r="G269">
        <f t="shared" si="27"/>
        <v>-4.9999999999999975E-3</v>
      </c>
      <c r="H269">
        <f t="shared" si="28"/>
        <v>2.4999999999999988E-3</v>
      </c>
      <c r="I269">
        <f t="shared" si="29"/>
        <v>2.4999999999999988E-3</v>
      </c>
    </row>
    <row r="270" spans="1:9" x14ac:dyDescent="0.3">
      <c r="A270">
        <f>'flow bench data and cam data '!A273</f>
        <v>267</v>
      </c>
      <c r="B270">
        <f>'flow bench data and cam data '!E273</f>
        <v>0</v>
      </c>
      <c r="C270">
        <f>'flow bench data and cam data '!B273</f>
        <v>0.05</v>
      </c>
      <c r="D270">
        <f t="shared" si="24"/>
        <v>0</v>
      </c>
      <c r="E270">
        <f t="shared" si="25"/>
        <v>0</v>
      </c>
      <c r="F270">
        <f t="shared" si="26"/>
        <v>0</v>
      </c>
      <c r="G270">
        <f t="shared" si="27"/>
        <v>0</v>
      </c>
      <c r="H270">
        <f t="shared" si="28"/>
        <v>2.4999999999999988E-3</v>
      </c>
      <c r="I270">
        <f t="shared" si="29"/>
        <v>-1.2499999999999994E-3</v>
      </c>
    </row>
    <row r="271" spans="1:9" x14ac:dyDescent="0.3">
      <c r="A271">
        <f>'flow bench data and cam data '!A274</f>
        <v>268</v>
      </c>
      <c r="B271">
        <f>'flow bench data and cam data '!E274</f>
        <v>0</v>
      </c>
      <c r="C271">
        <f>'flow bench data and cam data '!B274</f>
        <v>0.05</v>
      </c>
      <c r="D271">
        <f t="shared" si="24"/>
        <v>0</v>
      </c>
      <c r="E271">
        <f t="shared" si="25"/>
        <v>0</v>
      </c>
      <c r="F271">
        <f t="shared" si="26"/>
        <v>0</v>
      </c>
      <c r="G271">
        <f t="shared" si="27"/>
        <v>0</v>
      </c>
      <c r="H271">
        <f t="shared" si="28"/>
        <v>0</v>
      </c>
      <c r="I271">
        <f t="shared" si="29"/>
        <v>-2.4999999999999996E-3</v>
      </c>
    </row>
    <row r="272" spans="1:9" x14ac:dyDescent="0.3">
      <c r="A272">
        <f>'flow bench data and cam data '!A275</f>
        <v>269</v>
      </c>
      <c r="B272">
        <f>'flow bench data and cam data '!E275</f>
        <v>0</v>
      </c>
      <c r="C272">
        <f>'flow bench data and cam data '!B275</f>
        <v>0.05</v>
      </c>
      <c r="D272">
        <f t="shared" si="24"/>
        <v>0</v>
      </c>
      <c r="E272">
        <f t="shared" si="25"/>
        <v>0</v>
      </c>
      <c r="F272">
        <f t="shared" si="26"/>
        <v>0</v>
      </c>
      <c r="G272">
        <f t="shared" si="27"/>
        <v>0</v>
      </c>
      <c r="H272">
        <f t="shared" si="28"/>
        <v>-2.5000000000000005E-3</v>
      </c>
      <c r="I272">
        <f t="shared" si="29"/>
        <v>-1.2500000000000002E-3</v>
      </c>
    </row>
    <row r="273" spans="1:9" x14ac:dyDescent="0.3">
      <c r="A273">
        <f>'flow bench data and cam data '!A276</f>
        <v>270</v>
      </c>
      <c r="B273">
        <f>'flow bench data and cam data '!E276</f>
        <v>0</v>
      </c>
      <c r="C273">
        <f>'flow bench data and cam data '!B276</f>
        <v>0.05</v>
      </c>
      <c r="D273">
        <f t="shared" si="24"/>
        <v>0</v>
      </c>
      <c r="E273">
        <f t="shared" si="25"/>
        <v>0</v>
      </c>
      <c r="F273">
        <f t="shared" si="26"/>
        <v>0</v>
      </c>
      <c r="G273">
        <f t="shared" si="27"/>
        <v>-5.000000000000001E-3</v>
      </c>
      <c r="H273">
        <f t="shared" si="28"/>
        <v>-2.5000000000000005E-3</v>
      </c>
      <c r="I273">
        <f t="shared" si="29"/>
        <v>2.5000000000000005E-3</v>
      </c>
    </row>
    <row r="274" spans="1:9" x14ac:dyDescent="0.3">
      <c r="A274">
        <f>'flow bench data and cam data '!A277</f>
        <v>271</v>
      </c>
      <c r="B274">
        <f>'flow bench data and cam data '!E277</f>
        <v>0</v>
      </c>
      <c r="C274">
        <f>'flow bench data and cam data '!B277</f>
        <v>0.04</v>
      </c>
      <c r="D274">
        <f t="shared" si="24"/>
        <v>0</v>
      </c>
      <c r="E274">
        <f t="shared" si="25"/>
        <v>0</v>
      </c>
      <c r="F274">
        <f t="shared" si="26"/>
        <v>0</v>
      </c>
      <c r="G274">
        <f t="shared" si="27"/>
        <v>-5.000000000000001E-3</v>
      </c>
      <c r="H274">
        <f t="shared" si="28"/>
        <v>2.5000000000000005E-3</v>
      </c>
      <c r="I274">
        <f t="shared" si="29"/>
        <v>2.5000000000000005E-3</v>
      </c>
    </row>
    <row r="275" spans="1:9" x14ac:dyDescent="0.3">
      <c r="A275">
        <f>'flow bench data and cam data '!A278</f>
        <v>272</v>
      </c>
      <c r="B275">
        <f>'flow bench data and cam data '!E278</f>
        <v>0</v>
      </c>
      <c r="C275">
        <f>'flow bench data and cam data '!B278</f>
        <v>0.04</v>
      </c>
      <c r="D275">
        <f t="shared" si="24"/>
        <v>0</v>
      </c>
      <c r="E275">
        <f t="shared" si="25"/>
        <v>0</v>
      </c>
      <c r="F275">
        <f t="shared" si="26"/>
        <v>0</v>
      </c>
      <c r="G275">
        <f t="shared" si="27"/>
        <v>0</v>
      </c>
      <c r="H275">
        <f t="shared" si="28"/>
        <v>2.5000000000000005E-3</v>
      </c>
      <c r="I275">
        <f t="shared" si="29"/>
        <v>-1.2500000000000002E-3</v>
      </c>
    </row>
    <row r="276" spans="1:9" x14ac:dyDescent="0.3">
      <c r="A276">
        <f>'flow bench data and cam data '!A279</f>
        <v>273</v>
      </c>
      <c r="B276">
        <f>'flow bench data and cam data '!E279</f>
        <v>0</v>
      </c>
      <c r="C276">
        <f>'flow bench data and cam data '!B279</f>
        <v>0.04</v>
      </c>
      <c r="D276">
        <f t="shared" si="24"/>
        <v>0</v>
      </c>
      <c r="E276">
        <f t="shared" si="25"/>
        <v>0</v>
      </c>
      <c r="F276">
        <f t="shared" si="26"/>
        <v>0</v>
      </c>
      <c r="G276">
        <f t="shared" si="27"/>
        <v>0</v>
      </c>
      <c r="H276">
        <f t="shared" si="28"/>
        <v>0</v>
      </c>
      <c r="I276">
        <f t="shared" si="29"/>
        <v>-1.2500000000000002E-3</v>
      </c>
    </row>
    <row r="277" spans="1:9" x14ac:dyDescent="0.3">
      <c r="A277">
        <f>'flow bench data and cam data '!A280</f>
        <v>274</v>
      </c>
      <c r="B277">
        <f>'flow bench data and cam data '!E280</f>
        <v>0</v>
      </c>
      <c r="C277">
        <f>'flow bench data and cam data '!B280</f>
        <v>0.04</v>
      </c>
      <c r="D277">
        <f t="shared" si="24"/>
        <v>0</v>
      </c>
      <c r="E277">
        <f t="shared" si="25"/>
        <v>0</v>
      </c>
      <c r="F277">
        <f t="shared" si="26"/>
        <v>0</v>
      </c>
      <c r="G277">
        <f t="shared" si="27"/>
        <v>0</v>
      </c>
      <c r="H277">
        <f t="shared" si="28"/>
        <v>0</v>
      </c>
      <c r="I277">
        <f t="shared" si="29"/>
        <v>-1.2500000000000002E-3</v>
      </c>
    </row>
    <row r="278" spans="1:9" x14ac:dyDescent="0.3">
      <c r="A278">
        <f>'flow bench data and cam data '!A281</f>
        <v>275</v>
      </c>
      <c r="B278">
        <f>'flow bench data and cam data '!E281</f>
        <v>0</v>
      </c>
      <c r="C278">
        <f>'flow bench data and cam data '!B281</f>
        <v>0.04</v>
      </c>
      <c r="D278">
        <f t="shared" si="24"/>
        <v>0</v>
      </c>
      <c r="E278">
        <f t="shared" si="25"/>
        <v>0</v>
      </c>
      <c r="F278">
        <f t="shared" si="26"/>
        <v>0</v>
      </c>
      <c r="G278">
        <f t="shared" si="27"/>
        <v>0</v>
      </c>
      <c r="H278">
        <f t="shared" si="28"/>
        <v>-2.5000000000000005E-3</v>
      </c>
      <c r="I278">
        <f t="shared" si="29"/>
        <v>-1.2500000000000002E-3</v>
      </c>
    </row>
    <row r="279" spans="1:9" x14ac:dyDescent="0.3">
      <c r="A279">
        <f>'flow bench data and cam data '!A282</f>
        <v>276</v>
      </c>
      <c r="B279">
        <f>'flow bench data and cam data '!E282</f>
        <v>0</v>
      </c>
      <c r="C279">
        <f>'flow bench data and cam data '!B282</f>
        <v>0.04</v>
      </c>
      <c r="D279">
        <f t="shared" si="24"/>
        <v>0</v>
      </c>
      <c r="E279">
        <f t="shared" si="25"/>
        <v>0</v>
      </c>
      <c r="F279">
        <f t="shared" si="26"/>
        <v>0</v>
      </c>
      <c r="G279">
        <f t="shared" si="27"/>
        <v>-5.000000000000001E-3</v>
      </c>
      <c r="H279">
        <f t="shared" si="28"/>
        <v>-2.5000000000000005E-3</v>
      </c>
      <c r="I279">
        <f t="shared" si="29"/>
        <v>2.5000000000000005E-3</v>
      </c>
    </row>
    <row r="280" spans="1:9" x14ac:dyDescent="0.3">
      <c r="A280">
        <f>'flow bench data and cam data '!A283</f>
        <v>277</v>
      </c>
      <c r="B280">
        <f>'flow bench data and cam data '!E283</f>
        <v>0</v>
      </c>
      <c r="C280">
        <f>'flow bench data and cam data '!B283</f>
        <v>0.03</v>
      </c>
      <c r="D280">
        <f t="shared" si="24"/>
        <v>0</v>
      </c>
      <c r="E280">
        <f t="shared" si="25"/>
        <v>0</v>
      </c>
      <c r="F280">
        <f t="shared" si="26"/>
        <v>0</v>
      </c>
      <c r="G280">
        <f t="shared" si="27"/>
        <v>-5.000000000000001E-3</v>
      </c>
      <c r="H280">
        <f t="shared" si="28"/>
        <v>2.5000000000000005E-3</v>
      </c>
      <c r="I280">
        <f t="shared" si="29"/>
        <v>2.5000000000000005E-3</v>
      </c>
    </row>
    <row r="281" spans="1:9" x14ac:dyDescent="0.3">
      <c r="A281">
        <f>'flow bench data and cam data '!A284</f>
        <v>278</v>
      </c>
      <c r="B281">
        <f>'flow bench data and cam data '!E284</f>
        <v>0</v>
      </c>
      <c r="C281">
        <f>'flow bench data and cam data '!B284</f>
        <v>0.03</v>
      </c>
      <c r="D281">
        <f t="shared" si="24"/>
        <v>0</v>
      </c>
      <c r="E281">
        <f t="shared" si="25"/>
        <v>0</v>
      </c>
      <c r="F281">
        <f t="shared" si="26"/>
        <v>0</v>
      </c>
      <c r="G281">
        <f t="shared" si="27"/>
        <v>0</v>
      </c>
      <c r="H281">
        <f t="shared" si="28"/>
        <v>2.5000000000000005E-3</v>
      </c>
      <c r="I281">
        <f t="shared" si="29"/>
        <v>-1.2500000000000002E-3</v>
      </c>
    </row>
    <row r="282" spans="1:9" x14ac:dyDescent="0.3">
      <c r="A282">
        <f>'flow bench data and cam data '!A285</f>
        <v>279</v>
      </c>
      <c r="B282">
        <f>'flow bench data and cam data '!E285</f>
        <v>0</v>
      </c>
      <c r="C282">
        <f>'flow bench data and cam data '!B285</f>
        <v>0.03</v>
      </c>
      <c r="D282">
        <f t="shared" si="24"/>
        <v>0</v>
      </c>
      <c r="E282">
        <f t="shared" si="25"/>
        <v>0</v>
      </c>
      <c r="F282">
        <f t="shared" si="26"/>
        <v>0</v>
      </c>
      <c r="G282">
        <f t="shared" si="27"/>
        <v>0</v>
      </c>
      <c r="H282">
        <f t="shared" si="28"/>
        <v>0</v>
      </c>
      <c r="I282">
        <f t="shared" si="29"/>
        <v>-1.2500000000000002E-3</v>
      </c>
    </row>
    <row r="283" spans="1:9" x14ac:dyDescent="0.3">
      <c r="A283">
        <f>'flow bench data and cam data '!A286</f>
        <v>280</v>
      </c>
      <c r="B283">
        <f>'flow bench data and cam data '!E286</f>
        <v>0</v>
      </c>
      <c r="C283">
        <f>'flow bench data and cam data '!B286</f>
        <v>0.03</v>
      </c>
      <c r="D283">
        <f t="shared" si="24"/>
        <v>0</v>
      </c>
      <c r="E283">
        <f t="shared" si="25"/>
        <v>0</v>
      </c>
      <c r="F283">
        <f t="shared" si="26"/>
        <v>0</v>
      </c>
      <c r="G283">
        <f t="shared" si="27"/>
        <v>0</v>
      </c>
      <c r="H283">
        <f t="shared" si="28"/>
        <v>0</v>
      </c>
      <c r="I283">
        <f t="shared" si="29"/>
        <v>-1.2499999999999998E-3</v>
      </c>
    </row>
    <row r="284" spans="1:9" x14ac:dyDescent="0.3">
      <c r="A284">
        <f>'flow bench data and cam data '!A287</f>
        <v>281</v>
      </c>
      <c r="B284">
        <f>'flow bench data and cam data '!E287</f>
        <v>0</v>
      </c>
      <c r="C284">
        <f>'flow bench data and cam data '!B287</f>
        <v>0.03</v>
      </c>
      <c r="D284">
        <f t="shared" si="24"/>
        <v>0</v>
      </c>
      <c r="E284">
        <f t="shared" si="25"/>
        <v>0</v>
      </c>
      <c r="F284">
        <f t="shared" si="26"/>
        <v>0</v>
      </c>
      <c r="G284">
        <f t="shared" si="27"/>
        <v>0</v>
      </c>
      <c r="H284">
        <f t="shared" si="28"/>
        <v>-2.4999999999999996E-3</v>
      </c>
      <c r="I284">
        <f t="shared" si="29"/>
        <v>-1.2499999999999998E-3</v>
      </c>
    </row>
    <row r="285" spans="1:9" x14ac:dyDescent="0.3">
      <c r="A285">
        <f>'flow bench data and cam data '!A288</f>
        <v>282</v>
      </c>
      <c r="B285">
        <f>'flow bench data and cam data '!E288</f>
        <v>0</v>
      </c>
      <c r="C285">
        <f>'flow bench data and cam data '!B288</f>
        <v>0.03</v>
      </c>
      <c r="D285">
        <f t="shared" si="24"/>
        <v>0</v>
      </c>
      <c r="E285">
        <f t="shared" si="25"/>
        <v>0</v>
      </c>
      <c r="F285">
        <f t="shared" si="26"/>
        <v>0</v>
      </c>
      <c r="G285">
        <f t="shared" si="27"/>
        <v>-4.9999999999999992E-3</v>
      </c>
      <c r="H285">
        <f t="shared" si="28"/>
        <v>-2.4999999999999996E-3</v>
      </c>
      <c r="I285">
        <f t="shared" si="29"/>
        <v>2.4999999999999996E-3</v>
      </c>
    </row>
    <row r="286" spans="1:9" x14ac:dyDescent="0.3">
      <c r="A286">
        <f>'flow bench data and cam data '!A289</f>
        <v>283</v>
      </c>
      <c r="B286">
        <f>'flow bench data and cam data '!E289</f>
        <v>0</v>
      </c>
      <c r="C286">
        <f>'flow bench data and cam data '!B289</f>
        <v>0.02</v>
      </c>
      <c r="D286">
        <f t="shared" si="24"/>
        <v>0</v>
      </c>
      <c r="E286">
        <f t="shared" si="25"/>
        <v>0</v>
      </c>
      <c r="F286">
        <f t="shared" si="26"/>
        <v>0</v>
      </c>
      <c r="G286">
        <f t="shared" si="27"/>
        <v>-4.9999999999999992E-3</v>
      </c>
      <c r="H286">
        <f t="shared" si="28"/>
        <v>2.4999999999999996E-3</v>
      </c>
      <c r="I286">
        <f t="shared" si="29"/>
        <v>2.4999999999999996E-3</v>
      </c>
    </row>
    <row r="287" spans="1:9" x14ac:dyDescent="0.3">
      <c r="A287">
        <f>'flow bench data and cam data '!A290</f>
        <v>284</v>
      </c>
      <c r="B287">
        <f>'flow bench data and cam data '!E290</f>
        <v>0</v>
      </c>
      <c r="C287">
        <f>'flow bench data and cam data '!B290</f>
        <v>0.02</v>
      </c>
      <c r="D287">
        <f t="shared" si="24"/>
        <v>0</v>
      </c>
      <c r="E287">
        <f t="shared" si="25"/>
        <v>0</v>
      </c>
      <c r="F287">
        <f t="shared" si="26"/>
        <v>0</v>
      </c>
      <c r="G287">
        <f t="shared" si="27"/>
        <v>0</v>
      </c>
      <c r="H287">
        <f t="shared" si="28"/>
        <v>2.4999999999999996E-3</v>
      </c>
      <c r="I287">
        <f t="shared" si="29"/>
        <v>-1.2499999999999998E-3</v>
      </c>
    </row>
    <row r="288" spans="1:9" x14ac:dyDescent="0.3">
      <c r="A288">
        <f>'flow bench data and cam data '!A291</f>
        <v>285</v>
      </c>
      <c r="B288">
        <f>'flow bench data and cam data '!E291</f>
        <v>0</v>
      </c>
      <c r="C288">
        <f>'flow bench data and cam data '!B291</f>
        <v>0.02</v>
      </c>
      <c r="D288">
        <f t="shared" si="24"/>
        <v>0</v>
      </c>
      <c r="E288">
        <f t="shared" si="25"/>
        <v>0</v>
      </c>
      <c r="F288">
        <f t="shared" si="26"/>
        <v>0</v>
      </c>
      <c r="G288">
        <f t="shared" si="27"/>
        <v>0</v>
      </c>
      <c r="H288">
        <f t="shared" si="28"/>
        <v>0</v>
      </c>
      <c r="I288">
        <f t="shared" si="29"/>
        <v>-2.4999999999999996E-3</v>
      </c>
    </row>
    <row r="289" spans="1:9" x14ac:dyDescent="0.3">
      <c r="A289">
        <f>'flow bench data and cam data '!A292</f>
        <v>286</v>
      </c>
      <c r="B289">
        <f>'flow bench data and cam data '!E292</f>
        <v>0</v>
      </c>
      <c r="C289">
        <f>'flow bench data and cam data '!B292</f>
        <v>0.02</v>
      </c>
      <c r="D289">
        <f t="shared" si="24"/>
        <v>0</v>
      </c>
      <c r="E289">
        <f t="shared" si="25"/>
        <v>0</v>
      </c>
      <c r="F289">
        <f t="shared" si="26"/>
        <v>0</v>
      </c>
      <c r="G289">
        <f t="shared" si="27"/>
        <v>0</v>
      </c>
      <c r="H289">
        <f t="shared" si="28"/>
        <v>-2.5000000000000001E-3</v>
      </c>
      <c r="I289">
        <f t="shared" si="29"/>
        <v>-1.25E-3</v>
      </c>
    </row>
    <row r="290" spans="1:9" x14ac:dyDescent="0.3">
      <c r="A290">
        <f>'flow bench data and cam data '!A293</f>
        <v>287</v>
      </c>
      <c r="B290">
        <f>'flow bench data and cam data '!E293</f>
        <v>0</v>
      </c>
      <c r="C290">
        <f>'flow bench data and cam data '!B293</f>
        <v>0.02</v>
      </c>
      <c r="D290">
        <f t="shared" si="24"/>
        <v>0</v>
      </c>
      <c r="E290">
        <f t="shared" si="25"/>
        <v>0</v>
      </c>
      <c r="F290">
        <f t="shared" si="26"/>
        <v>0</v>
      </c>
      <c r="G290">
        <f t="shared" si="27"/>
        <v>-5.0000000000000001E-3</v>
      </c>
      <c r="H290">
        <f t="shared" si="28"/>
        <v>-2.5000000000000001E-3</v>
      </c>
      <c r="I290">
        <f t="shared" si="29"/>
        <v>2.5000000000000001E-3</v>
      </c>
    </row>
    <row r="291" spans="1:9" x14ac:dyDescent="0.3">
      <c r="A291">
        <f>'flow bench data and cam data '!A294</f>
        <v>288</v>
      </c>
      <c r="B291">
        <f>'flow bench data and cam data '!E294</f>
        <v>0</v>
      </c>
      <c r="C291">
        <f>'flow bench data and cam data '!B294</f>
        <v>0.01</v>
      </c>
      <c r="D291">
        <f t="shared" si="24"/>
        <v>0</v>
      </c>
      <c r="E291">
        <f t="shared" si="25"/>
        <v>0</v>
      </c>
      <c r="F291">
        <f t="shared" si="26"/>
        <v>0</v>
      </c>
      <c r="G291">
        <f t="shared" si="27"/>
        <v>-5.0000000000000001E-3</v>
      </c>
      <c r="H291">
        <f t="shared" si="28"/>
        <v>2.5000000000000001E-3</v>
      </c>
      <c r="I291">
        <f t="shared" si="29"/>
        <v>2.5000000000000001E-3</v>
      </c>
    </row>
    <row r="292" spans="1:9" x14ac:dyDescent="0.3">
      <c r="A292">
        <f>'flow bench data and cam data '!A295</f>
        <v>289</v>
      </c>
      <c r="B292">
        <f>'flow bench data and cam data '!E295</f>
        <v>0</v>
      </c>
      <c r="C292">
        <f>'flow bench data and cam data '!B295</f>
        <v>0.01</v>
      </c>
      <c r="D292">
        <f t="shared" si="24"/>
        <v>0</v>
      </c>
      <c r="E292">
        <f t="shared" si="25"/>
        <v>0</v>
      </c>
      <c r="F292">
        <f t="shared" si="26"/>
        <v>0</v>
      </c>
      <c r="G292">
        <f t="shared" si="27"/>
        <v>0</v>
      </c>
      <c r="H292">
        <f t="shared" si="28"/>
        <v>2.5000000000000001E-3</v>
      </c>
      <c r="I292">
        <f t="shared" si="29"/>
        <v>-1.25E-3</v>
      </c>
    </row>
    <row r="293" spans="1:9" x14ac:dyDescent="0.3">
      <c r="A293">
        <f>'flow bench data and cam data '!A296</f>
        <v>290</v>
      </c>
      <c r="B293">
        <f>'flow bench data and cam data '!E296</f>
        <v>0</v>
      </c>
      <c r="C293">
        <f>'flow bench data and cam data '!B296</f>
        <v>0.01</v>
      </c>
      <c r="D293">
        <f t="shared" si="24"/>
        <v>0</v>
      </c>
      <c r="E293">
        <f t="shared" si="25"/>
        <v>0</v>
      </c>
      <c r="F293">
        <f t="shared" si="26"/>
        <v>0</v>
      </c>
      <c r="G293">
        <f t="shared" si="27"/>
        <v>0</v>
      </c>
      <c r="H293">
        <f t="shared" si="28"/>
        <v>0</v>
      </c>
      <c r="I293">
        <f t="shared" si="29"/>
        <v>-1.25E-3</v>
      </c>
    </row>
    <row r="294" spans="1:9" x14ac:dyDescent="0.3">
      <c r="A294">
        <f>'flow bench data and cam data '!A297</f>
        <v>291</v>
      </c>
      <c r="B294">
        <f>'flow bench data and cam data '!E297</f>
        <v>0</v>
      </c>
      <c r="C294">
        <f>'flow bench data and cam data '!B297</f>
        <v>0.01</v>
      </c>
      <c r="D294">
        <f t="shared" si="24"/>
        <v>0</v>
      </c>
      <c r="E294">
        <f t="shared" si="25"/>
        <v>0</v>
      </c>
      <c r="F294">
        <f t="shared" si="26"/>
        <v>0</v>
      </c>
      <c r="G294">
        <f t="shared" si="27"/>
        <v>0</v>
      </c>
      <c r="H294">
        <f t="shared" si="28"/>
        <v>0</v>
      </c>
      <c r="I294">
        <f t="shared" si="29"/>
        <v>-1.25E-3</v>
      </c>
    </row>
    <row r="295" spans="1:9" x14ac:dyDescent="0.3">
      <c r="A295">
        <f>'flow bench data and cam data '!A298</f>
        <v>292</v>
      </c>
      <c r="B295">
        <f>'flow bench data and cam data '!E298</f>
        <v>0</v>
      </c>
      <c r="C295">
        <f>'flow bench data and cam data '!B298</f>
        <v>0.01</v>
      </c>
      <c r="D295">
        <f t="shared" si="24"/>
        <v>0</v>
      </c>
      <c r="E295">
        <f t="shared" si="25"/>
        <v>0</v>
      </c>
      <c r="F295">
        <f t="shared" si="26"/>
        <v>0</v>
      </c>
      <c r="G295">
        <f t="shared" si="27"/>
        <v>0</v>
      </c>
      <c r="H295">
        <f t="shared" si="28"/>
        <v>-2.5000000000000001E-3</v>
      </c>
      <c r="I295">
        <f t="shared" si="29"/>
        <v>-1.25E-3</v>
      </c>
    </row>
    <row r="296" spans="1:9" x14ac:dyDescent="0.3">
      <c r="A296">
        <f>'flow bench data and cam data '!A299</f>
        <v>293</v>
      </c>
      <c r="B296">
        <f>'flow bench data and cam data '!E299</f>
        <v>0</v>
      </c>
      <c r="C296">
        <f>'flow bench data and cam data '!B299</f>
        <v>0.01</v>
      </c>
      <c r="D296">
        <f t="shared" si="24"/>
        <v>0</v>
      </c>
      <c r="E296">
        <f t="shared" si="25"/>
        <v>0</v>
      </c>
      <c r="F296">
        <f t="shared" si="26"/>
        <v>0</v>
      </c>
      <c r="G296">
        <f t="shared" si="27"/>
        <v>-5.0000000000000001E-3</v>
      </c>
      <c r="H296">
        <f t="shared" si="28"/>
        <v>-2.5000000000000001E-3</v>
      </c>
      <c r="I296">
        <f t="shared" si="29"/>
        <v>2.5000000000000001E-3</v>
      </c>
    </row>
    <row r="297" spans="1:9" x14ac:dyDescent="0.3">
      <c r="A297">
        <f>'flow bench data and cam data '!A300</f>
        <v>294</v>
      </c>
      <c r="B297">
        <f>'flow bench data and cam data '!E300</f>
        <v>0</v>
      </c>
      <c r="C297">
        <f>'flow bench data and cam data '!B300</f>
        <v>0</v>
      </c>
      <c r="D297">
        <f t="shared" si="24"/>
        <v>0</v>
      </c>
      <c r="E297">
        <f t="shared" si="25"/>
        <v>0</v>
      </c>
      <c r="F297">
        <f t="shared" si="26"/>
        <v>0</v>
      </c>
      <c r="G297">
        <f t="shared" si="27"/>
        <v>-5.0000000000000001E-3</v>
      </c>
      <c r="H297">
        <f t="shared" si="28"/>
        <v>2.5000000000000001E-3</v>
      </c>
      <c r="I297">
        <f t="shared" si="29"/>
        <v>2.5000000000000001E-3</v>
      </c>
    </row>
    <row r="298" spans="1:9" x14ac:dyDescent="0.3">
      <c r="A298">
        <f>'flow bench data and cam data '!A301</f>
        <v>295</v>
      </c>
      <c r="B298">
        <f>'flow bench data and cam data '!E301</f>
        <v>0</v>
      </c>
      <c r="C298">
        <f>'flow bench data and cam data '!B301</f>
        <v>0</v>
      </c>
      <c r="D298">
        <f t="shared" si="24"/>
        <v>0</v>
      </c>
      <c r="E298">
        <f t="shared" si="25"/>
        <v>0</v>
      </c>
      <c r="F298">
        <f t="shared" si="26"/>
        <v>0</v>
      </c>
      <c r="G298">
        <f t="shared" si="27"/>
        <v>0</v>
      </c>
      <c r="H298">
        <f t="shared" si="28"/>
        <v>2.5000000000000001E-3</v>
      </c>
      <c r="I298">
        <f t="shared" si="29"/>
        <v>-1.25E-3</v>
      </c>
    </row>
    <row r="299" spans="1:9" x14ac:dyDescent="0.3">
      <c r="A299">
        <f>'flow bench data and cam data '!A302</f>
        <v>296</v>
      </c>
      <c r="B299">
        <f>'flow bench data and cam data '!E302</f>
        <v>0</v>
      </c>
      <c r="C299">
        <f>'flow bench data and cam data '!B302</f>
        <v>0</v>
      </c>
      <c r="D299">
        <f t="shared" si="24"/>
        <v>0</v>
      </c>
      <c r="E299">
        <f t="shared" si="25"/>
        <v>0</v>
      </c>
      <c r="F299">
        <f t="shared" si="26"/>
        <v>0</v>
      </c>
      <c r="G299">
        <f t="shared" si="27"/>
        <v>0</v>
      </c>
      <c r="H299">
        <f t="shared" si="28"/>
        <v>0</v>
      </c>
      <c r="I299">
        <f t="shared" si="29"/>
        <v>-1.25E-3</v>
      </c>
    </row>
    <row r="300" spans="1:9" x14ac:dyDescent="0.3">
      <c r="A300">
        <f>'flow bench data and cam data '!A303</f>
        <v>297</v>
      </c>
      <c r="B300">
        <f>'flow bench data and cam data '!E303</f>
        <v>0</v>
      </c>
      <c r="C300">
        <f>'flow bench data and cam data '!B303</f>
        <v>0</v>
      </c>
      <c r="D300">
        <f t="shared" si="24"/>
        <v>0</v>
      </c>
      <c r="E300">
        <f t="shared" si="25"/>
        <v>0</v>
      </c>
      <c r="F300">
        <f t="shared" si="26"/>
        <v>0</v>
      </c>
      <c r="G300">
        <f t="shared" si="27"/>
        <v>0</v>
      </c>
      <c r="H300">
        <f t="shared" si="28"/>
        <v>0</v>
      </c>
      <c r="I300">
        <f t="shared" si="29"/>
        <v>0</v>
      </c>
    </row>
    <row r="301" spans="1:9" x14ac:dyDescent="0.3">
      <c r="A301">
        <f>'flow bench data and cam data '!A304</f>
        <v>298</v>
      </c>
      <c r="B301">
        <f>'flow bench data and cam data '!E304</f>
        <v>0</v>
      </c>
      <c r="C301">
        <f>'flow bench data and cam data '!B304</f>
        <v>0</v>
      </c>
      <c r="D301">
        <f t="shared" si="24"/>
        <v>0</v>
      </c>
      <c r="E301">
        <f t="shared" si="25"/>
        <v>0</v>
      </c>
      <c r="F301">
        <f t="shared" si="26"/>
        <v>0</v>
      </c>
      <c r="G301">
        <f t="shared" si="27"/>
        <v>0</v>
      </c>
      <c r="H301">
        <f t="shared" si="28"/>
        <v>0</v>
      </c>
      <c r="I301">
        <f t="shared" si="29"/>
        <v>0</v>
      </c>
    </row>
    <row r="302" spans="1:9" x14ac:dyDescent="0.3">
      <c r="A302">
        <f>'flow bench data and cam data '!A305</f>
        <v>299</v>
      </c>
      <c r="B302">
        <f>'flow bench data and cam data '!E305</f>
        <v>0</v>
      </c>
      <c r="C302">
        <f>'flow bench data and cam data '!B305</f>
        <v>0</v>
      </c>
      <c r="D302">
        <f t="shared" si="24"/>
        <v>0</v>
      </c>
      <c r="E302">
        <f t="shared" si="25"/>
        <v>0</v>
      </c>
      <c r="F302">
        <f t="shared" si="26"/>
        <v>0</v>
      </c>
      <c r="G302">
        <f t="shared" si="27"/>
        <v>0</v>
      </c>
      <c r="H302">
        <f t="shared" si="28"/>
        <v>0</v>
      </c>
      <c r="I302">
        <f t="shared" si="29"/>
        <v>0</v>
      </c>
    </row>
    <row r="303" spans="1:9" x14ac:dyDescent="0.3">
      <c r="A303">
        <f>'flow bench data and cam data '!A306</f>
        <v>300</v>
      </c>
      <c r="B303">
        <f>'flow bench data and cam data '!E306</f>
        <v>0</v>
      </c>
      <c r="C303">
        <f>'flow bench data and cam data '!B306</f>
        <v>0</v>
      </c>
      <c r="D303">
        <f t="shared" si="24"/>
        <v>0</v>
      </c>
      <c r="E303">
        <f t="shared" si="25"/>
        <v>0</v>
      </c>
      <c r="F303">
        <f t="shared" si="26"/>
        <v>0</v>
      </c>
      <c r="G303">
        <f t="shared" si="27"/>
        <v>0</v>
      </c>
      <c r="H303">
        <f t="shared" si="28"/>
        <v>0</v>
      </c>
      <c r="I303">
        <f t="shared" si="29"/>
        <v>0</v>
      </c>
    </row>
    <row r="304" spans="1:9" x14ac:dyDescent="0.3">
      <c r="A304">
        <f>'flow bench data and cam data '!A307</f>
        <v>301</v>
      </c>
      <c r="B304">
        <f>'flow bench data and cam data '!E307</f>
        <v>0</v>
      </c>
      <c r="C304">
        <f>'flow bench data and cam data '!B307</f>
        <v>0</v>
      </c>
      <c r="D304">
        <f t="shared" si="24"/>
        <v>0</v>
      </c>
      <c r="E304">
        <f t="shared" si="25"/>
        <v>0</v>
      </c>
      <c r="F304">
        <f t="shared" si="26"/>
        <v>0</v>
      </c>
      <c r="G304">
        <f t="shared" si="27"/>
        <v>0</v>
      </c>
      <c r="H304">
        <f t="shared" si="28"/>
        <v>0</v>
      </c>
      <c r="I304">
        <f t="shared" si="29"/>
        <v>0</v>
      </c>
    </row>
    <row r="305" spans="1:9" x14ac:dyDescent="0.3">
      <c r="A305">
        <f>'flow bench data and cam data '!A308</f>
        <v>302</v>
      </c>
      <c r="B305">
        <f>'flow bench data and cam data '!E308</f>
        <v>0</v>
      </c>
      <c r="C305">
        <f>'flow bench data and cam data '!B308</f>
        <v>0</v>
      </c>
      <c r="D305">
        <f t="shared" si="24"/>
        <v>0</v>
      </c>
      <c r="E305">
        <f t="shared" si="25"/>
        <v>0</v>
      </c>
      <c r="F305">
        <f t="shared" si="26"/>
        <v>0</v>
      </c>
      <c r="G305">
        <f t="shared" si="27"/>
        <v>0</v>
      </c>
      <c r="H305">
        <f t="shared" si="28"/>
        <v>0</v>
      </c>
      <c r="I305">
        <f t="shared" si="29"/>
        <v>0</v>
      </c>
    </row>
    <row r="306" spans="1:9" x14ac:dyDescent="0.3">
      <c r="A306">
        <f>'flow bench data and cam data '!A309</f>
        <v>303</v>
      </c>
      <c r="B306">
        <f>'flow bench data and cam data '!E309</f>
        <v>0</v>
      </c>
      <c r="C306">
        <f>'flow bench data and cam data '!B309</f>
        <v>0</v>
      </c>
      <c r="D306">
        <f t="shared" si="24"/>
        <v>0</v>
      </c>
      <c r="E306">
        <f t="shared" si="25"/>
        <v>0</v>
      </c>
      <c r="F306">
        <f t="shared" si="26"/>
        <v>0</v>
      </c>
      <c r="G306">
        <f t="shared" si="27"/>
        <v>0</v>
      </c>
      <c r="H306">
        <f t="shared" si="28"/>
        <v>0</v>
      </c>
      <c r="I306">
        <f t="shared" si="29"/>
        <v>0</v>
      </c>
    </row>
    <row r="307" spans="1:9" x14ac:dyDescent="0.3">
      <c r="A307">
        <f>'flow bench data and cam data '!A310</f>
        <v>304</v>
      </c>
      <c r="B307">
        <f>'flow bench data and cam data '!E310</f>
        <v>0</v>
      </c>
      <c r="C307">
        <f>'flow bench data and cam data '!B310</f>
        <v>0</v>
      </c>
      <c r="D307">
        <f t="shared" si="24"/>
        <v>0</v>
      </c>
      <c r="E307">
        <f t="shared" si="25"/>
        <v>0</v>
      </c>
      <c r="F307">
        <f t="shared" si="26"/>
        <v>0</v>
      </c>
      <c r="G307">
        <f t="shared" si="27"/>
        <v>0</v>
      </c>
      <c r="H307">
        <f t="shared" si="28"/>
        <v>0</v>
      </c>
      <c r="I307">
        <f t="shared" si="29"/>
        <v>0</v>
      </c>
    </row>
    <row r="308" spans="1:9" x14ac:dyDescent="0.3">
      <c r="A308">
        <f>'flow bench data and cam data '!A311</f>
        <v>305</v>
      </c>
      <c r="B308">
        <f>'flow bench data and cam data '!E311</f>
        <v>0</v>
      </c>
      <c r="C308">
        <f>'flow bench data and cam data '!B311</f>
        <v>0</v>
      </c>
      <c r="D308">
        <f t="shared" si="24"/>
        <v>0</v>
      </c>
      <c r="E308">
        <f t="shared" si="25"/>
        <v>0</v>
      </c>
      <c r="F308">
        <f t="shared" si="26"/>
        <v>0</v>
      </c>
      <c r="G308">
        <f t="shared" si="27"/>
        <v>0</v>
      </c>
      <c r="H308">
        <f t="shared" si="28"/>
        <v>0</v>
      </c>
      <c r="I308">
        <f t="shared" si="29"/>
        <v>0</v>
      </c>
    </row>
    <row r="309" spans="1:9" x14ac:dyDescent="0.3">
      <c r="A309">
        <f>'flow bench data and cam data '!A312</f>
        <v>306</v>
      </c>
      <c r="B309">
        <f>'flow bench data and cam data '!E312</f>
        <v>0</v>
      </c>
      <c r="C309">
        <f>'flow bench data and cam data '!B312</f>
        <v>0</v>
      </c>
      <c r="D309">
        <f t="shared" si="24"/>
        <v>0</v>
      </c>
      <c r="E309">
        <f t="shared" si="25"/>
        <v>0</v>
      </c>
      <c r="F309">
        <f t="shared" si="26"/>
        <v>0</v>
      </c>
      <c r="G309">
        <f t="shared" si="27"/>
        <v>0</v>
      </c>
      <c r="H309">
        <f t="shared" si="28"/>
        <v>0</v>
      </c>
      <c r="I309">
        <f t="shared" si="29"/>
        <v>0</v>
      </c>
    </row>
    <row r="310" spans="1:9" x14ac:dyDescent="0.3">
      <c r="A310">
        <f>'flow bench data and cam data '!A313</f>
        <v>307</v>
      </c>
      <c r="B310">
        <f>'flow bench data and cam data '!E313</f>
        <v>0</v>
      </c>
      <c r="C310">
        <f>'flow bench data and cam data '!B313</f>
        <v>0</v>
      </c>
      <c r="D310">
        <f t="shared" si="24"/>
        <v>0</v>
      </c>
      <c r="E310">
        <f t="shared" si="25"/>
        <v>0</v>
      </c>
      <c r="F310">
        <f t="shared" si="26"/>
        <v>0</v>
      </c>
      <c r="G310">
        <f t="shared" si="27"/>
        <v>0</v>
      </c>
      <c r="H310">
        <f t="shared" si="28"/>
        <v>0</v>
      </c>
      <c r="I310">
        <f t="shared" si="29"/>
        <v>0</v>
      </c>
    </row>
    <row r="311" spans="1:9" x14ac:dyDescent="0.3">
      <c r="A311">
        <f>'flow bench data and cam data '!A314</f>
        <v>308</v>
      </c>
      <c r="B311">
        <f>'flow bench data and cam data '!E314</f>
        <v>0</v>
      </c>
      <c r="C311">
        <f>'flow bench data and cam data '!B314</f>
        <v>0</v>
      </c>
      <c r="D311">
        <f t="shared" si="24"/>
        <v>0</v>
      </c>
      <c r="E311">
        <f t="shared" si="25"/>
        <v>0</v>
      </c>
      <c r="F311">
        <f t="shared" si="26"/>
        <v>0</v>
      </c>
      <c r="G311">
        <f t="shared" si="27"/>
        <v>0</v>
      </c>
      <c r="H311">
        <f t="shared" si="28"/>
        <v>0</v>
      </c>
      <c r="I311">
        <f t="shared" si="29"/>
        <v>0</v>
      </c>
    </row>
    <row r="312" spans="1:9" x14ac:dyDescent="0.3">
      <c r="A312">
        <f>'flow bench data and cam data '!A315</f>
        <v>309</v>
      </c>
      <c r="B312">
        <f>'flow bench data and cam data '!E315</f>
        <v>0</v>
      </c>
      <c r="C312">
        <f>'flow bench data and cam data '!B315</f>
        <v>0</v>
      </c>
      <c r="D312">
        <f t="shared" si="24"/>
        <v>0</v>
      </c>
      <c r="E312">
        <f t="shared" si="25"/>
        <v>0</v>
      </c>
      <c r="F312">
        <f t="shared" si="26"/>
        <v>0</v>
      </c>
      <c r="G312">
        <f t="shared" si="27"/>
        <v>0</v>
      </c>
      <c r="H312">
        <f t="shared" si="28"/>
        <v>0</v>
      </c>
      <c r="I312">
        <f t="shared" si="29"/>
        <v>0</v>
      </c>
    </row>
    <row r="313" spans="1:9" x14ac:dyDescent="0.3">
      <c r="A313">
        <f>'flow bench data and cam data '!A316</f>
        <v>310</v>
      </c>
      <c r="B313">
        <f>'flow bench data and cam data '!E316</f>
        <v>0</v>
      </c>
      <c r="C313">
        <f>'flow bench data and cam data '!B316</f>
        <v>0</v>
      </c>
      <c r="D313">
        <f t="shared" si="24"/>
        <v>0</v>
      </c>
      <c r="E313">
        <f t="shared" si="25"/>
        <v>0</v>
      </c>
      <c r="F313">
        <f t="shared" si="26"/>
        <v>0</v>
      </c>
      <c r="G313">
        <f t="shared" si="27"/>
        <v>0</v>
      </c>
      <c r="H313">
        <f t="shared" si="28"/>
        <v>0</v>
      </c>
      <c r="I313">
        <f t="shared" si="29"/>
        <v>0</v>
      </c>
    </row>
    <row r="314" spans="1:9" x14ac:dyDescent="0.3">
      <c r="A314">
        <f>'flow bench data and cam data '!A317</f>
        <v>311</v>
      </c>
      <c r="B314">
        <f>'flow bench data and cam data '!E317</f>
        <v>0</v>
      </c>
      <c r="C314">
        <f>'flow bench data and cam data '!B317</f>
        <v>0</v>
      </c>
      <c r="D314">
        <f t="shared" si="24"/>
        <v>0</v>
      </c>
      <c r="E314">
        <f t="shared" si="25"/>
        <v>0</v>
      </c>
      <c r="F314">
        <f t="shared" si="26"/>
        <v>0</v>
      </c>
      <c r="G314">
        <f t="shared" si="27"/>
        <v>0</v>
      </c>
      <c r="H314">
        <f t="shared" si="28"/>
        <v>0</v>
      </c>
      <c r="I314">
        <f t="shared" si="29"/>
        <v>0</v>
      </c>
    </row>
    <row r="315" spans="1:9" x14ac:dyDescent="0.3">
      <c r="A315">
        <f>'flow bench data and cam data '!A318</f>
        <v>312</v>
      </c>
      <c r="B315">
        <f>'flow bench data and cam data '!E318</f>
        <v>0</v>
      </c>
      <c r="C315">
        <f>'flow bench data and cam data '!B318</f>
        <v>0</v>
      </c>
      <c r="D315">
        <f t="shared" si="24"/>
        <v>0</v>
      </c>
      <c r="E315">
        <f t="shared" si="25"/>
        <v>0</v>
      </c>
      <c r="F315">
        <f t="shared" si="26"/>
        <v>0</v>
      </c>
      <c r="G315">
        <f t="shared" si="27"/>
        <v>0</v>
      </c>
      <c r="H315">
        <f t="shared" si="28"/>
        <v>0</v>
      </c>
      <c r="I315">
        <f t="shared" si="29"/>
        <v>0</v>
      </c>
    </row>
    <row r="316" spans="1:9" x14ac:dyDescent="0.3">
      <c r="A316">
        <f>'flow bench data and cam data '!A319</f>
        <v>313</v>
      </c>
      <c r="B316">
        <f>'flow bench data and cam data '!E319</f>
        <v>0</v>
      </c>
      <c r="C316">
        <f>'flow bench data and cam data '!B319</f>
        <v>0</v>
      </c>
      <c r="D316">
        <f t="shared" si="24"/>
        <v>0</v>
      </c>
      <c r="E316">
        <f t="shared" si="25"/>
        <v>0</v>
      </c>
      <c r="F316">
        <f t="shared" si="26"/>
        <v>0</v>
      </c>
      <c r="G316">
        <f t="shared" si="27"/>
        <v>0</v>
      </c>
      <c r="H316">
        <f t="shared" si="28"/>
        <v>0</v>
      </c>
      <c r="I316">
        <f t="shared" si="29"/>
        <v>0</v>
      </c>
    </row>
    <row r="317" spans="1:9" x14ac:dyDescent="0.3">
      <c r="A317">
        <f>'flow bench data and cam data '!A320</f>
        <v>314</v>
      </c>
      <c r="B317">
        <f>'flow bench data and cam data '!E320</f>
        <v>0</v>
      </c>
      <c r="C317">
        <f>'flow bench data and cam data '!B320</f>
        <v>0</v>
      </c>
      <c r="D317">
        <f t="shared" si="24"/>
        <v>0</v>
      </c>
      <c r="E317">
        <f t="shared" si="25"/>
        <v>0</v>
      </c>
      <c r="F317">
        <f t="shared" si="26"/>
        <v>0</v>
      </c>
      <c r="G317">
        <f t="shared" si="27"/>
        <v>0</v>
      </c>
      <c r="H317">
        <f t="shared" si="28"/>
        <v>0</v>
      </c>
      <c r="I317">
        <f t="shared" si="29"/>
        <v>0</v>
      </c>
    </row>
    <row r="318" spans="1:9" x14ac:dyDescent="0.3">
      <c r="A318">
        <f>'flow bench data and cam data '!A321</f>
        <v>315</v>
      </c>
      <c r="B318">
        <f>'flow bench data and cam data '!E321</f>
        <v>0</v>
      </c>
      <c r="C318">
        <f>'flow bench data and cam data '!B321</f>
        <v>0</v>
      </c>
      <c r="D318">
        <f t="shared" si="24"/>
        <v>0</v>
      </c>
      <c r="E318">
        <f t="shared" si="25"/>
        <v>0</v>
      </c>
      <c r="F318">
        <f t="shared" si="26"/>
        <v>0</v>
      </c>
      <c r="G318">
        <f t="shared" si="27"/>
        <v>0</v>
      </c>
      <c r="H318">
        <f t="shared" si="28"/>
        <v>0</v>
      </c>
      <c r="I318">
        <f t="shared" si="29"/>
        <v>0</v>
      </c>
    </row>
    <row r="319" spans="1:9" x14ac:dyDescent="0.3">
      <c r="A319">
        <f>'flow bench data and cam data '!A322</f>
        <v>316</v>
      </c>
      <c r="B319">
        <f>'flow bench data and cam data '!E322</f>
        <v>0</v>
      </c>
      <c r="C319">
        <f>'flow bench data and cam data '!B322</f>
        <v>0</v>
      </c>
      <c r="D319">
        <f t="shared" si="24"/>
        <v>0</v>
      </c>
      <c r="E319">
        <f t="shared" si="25"/>
        <v>0</v>
      </c>
      <c r="F319">
        <f t="shared" si="26"/>
        <v>0</v>
      </c>
      <c r="G319">
        <f t="shared" si="27"/>
        <v>0</v>
      </c>
      <c r="H319">
        <f t="shared" si="28"/>
        <v>0</v>
      </c>
      <c r="I319">
        <f t="shared" si="29"/>
        <v>0</v>
      </c>
    </row>
    <row r="320" spans="1:9" x14ac:dyDescent="0.3">
      <c r="A320">
        <f>'flow bench data and cam data '!A323</f>
        <v>317</v>
      </c>
      <c r="B320">
        <f>'flow bench data and cam data '!E323</f>
        <v>0</v>
      </c>
      <c r="C320">
        <f>'flow bench data and cam data '!B323</f>
        <v>0</v>
      </c>
      <c r="D320">
        <f t="shared" si="24"/>
        <v>0</v>
      </c>
      <c r="E320">
        <f t="shared" si="25"/>
        <v>0</v>
      </c>
      <c r="F320">
        <f t="shared" si="26"/>
        <v>0</v>
      </c>
      <c r="G320">
        <f t="shared" si="27"/>
        <v>0</v>
      </c>
      <c r="H320">
        <f t="shared" si="28"/>
        <v>0</v>
      </c>
      <c r="I320">
        <f t="shared" si="29"/>
        <v>0</v>
      </c>
    </row>
    <row r="321" spans="1:9" x14ac:dyDescent="0.3">
      <c r="A321">
        <f>'flow bench data and cam data '!A324</f>
        <v>318</v>
      </c>
      <c r="B321">
        <f>'flow bench data and cam data '!E324</f>
        <v>0</v>
      </c>
      <c r="C321">
        <f>'flow bench data and cam data '!B324</f>
        <v>0</v>
      </c>
      <c r="D321">
        <f t="shared" si="24"/>
        <v>0</v>
      </c>
      <c r="E321">
        <f t="shared" si="25"/>
        <v>0</v>
      </c>
      <c r="F321">
        <f t="shared" si="26"/>
        <v>0</v>
      </c>
      <c r="G321">
        <f t="shared" si="27"/>
        <v>0</v>
      </c>
      <c r="H321">
        <f t="shared" si="28"/>
        <v>0</v>
      </c>
      <c r="I321">
        <f t="shared" si="29"/>
        <v>0</v>
      </c>
    </row>
    <row r="322" spans="1:9" x14ac:dyDescent="0.3">
      <c r="A322">
        <f>'flow bench data and cam data '!A325</f>
        <v>319</v>
      </c>
      <c r="B322">
        <f>'flow bench data and cam data '!E325</f>
        <v>0</v>
      </c>
      <c r="C322">
        <f>'flow bench data and cam data '!B325</f>
        <v>0</v>
      </c>
      <c r="D322">
        <f t="shared" si="24"/>
        <v>0</v>
      </c>
      <c r="E322">
        <f t="shared" si="25"/>
        <v>0</v>
      </c>
      <c r="F322">
        <f t="shared" si="26"/>
        <v>0</v>
      </c>
      <c r="G322">
        <f t="shared" si="27"/>
        <v>0</v>
      </c>
      <c r="H322">
        <f t="shared" si="28"/>
        <v>0</v>
      </c>
      <c r="I322">
        <f t="shared" si="29"/>
        <v>0</v>
      </c>
    </row>
    <row r="323" spans="1:9" x14ac:dyDescent="0.3">
      <c r="A323">
        <f>'flow bench data and cam data '!A326</f>
        <v>320</v>
      </c>
      <c r="B323">
        <f>'flow bench data and cam data '!E326</f>
        <v>0</v>
      </c>
      <c r="C323">
        <f>'flow bench data and cam data '!B326</f>
        <v>0</v>
      </c>
      <c r="D323">
        <f t="shared" si="24"/>
        <v>0</v>
      </c>
      <c r="E323">
        <f t="shared" si="25"/>
        <v>0</v>
      </c>
      <c r="F323">
        <f t="shared" si="26"/>
        <v>0</v>
      </c>
      <c r="G323">
        <f t="shared" si="27"/>
        <v>0</v>
      </c>
      <c r="H323">
        <f t="shared" si="28"/>
        <v>0</v>
      </c>
      <c r="I323">
        <f t="shared" si="29"/>
        <v>0</v>
      </c>
    </row>
    <row r="324" spans="1:9" x14ac:dyDescent="0.3">
      <c r="A324">
        <f>'flow bench data and cam data '!A327</f>
        <v>321</v>
      </c>
      <c r="B324">
        <f>'flow bench data and cam data '!E327</f>
        <v>0</v>
      </c>
      <c r="C324">
        <f>'flow bench data and cam data '!B327</f>
        <v>0</v>
      </c>
      <c r="D324">
        <f t="shared" si="24"/>
        <v>0</v>
      </c>
      <c r="E324">
        <f t="shared" si="25"/>
        <v>0</v>
      </c>
      <c r="F324">
        <f t="shared" si="26"/>
        <v>0</v>
      </c>
      <c r="G324">
        <f t="shared" si="27"/>
        <v>0</v>
      </c>
      <c r="H324">
        <f t="shared" si="28"/>
        <v>0</v>
      </c>
      <c r="I324">
        <f t="shared" si="29"/>
        <v>0</v>
      </c>
    </row>
    <row r="325" spans="1:9" x14ac:dyDescent="0.3">
      <c r="A325">
        <f>'flow bench data and cam data '!A328</f>
        <v>322</v>
      </c>
      <c r="B325">
        <f>'flow bench data and cam data '!E328</f>
        <v>0</v>
      </c>
      <c r="C325">
        <f>'flow bench data and cam data '!B328</f>
        <v>0</v>
      </c>
      <c r="D325">
        <f t="shared" ref="D325:D362" si="30">(B326-B324)/(A326-A324)</f>
        <v>0</v>
      </c>
      <c r="E325">
        <f t="shared" ref="E325:E362" si="31">(D326-D324)/(A326-A324)</f>
        <v>0</v>
      </c>
      <c r="F325">
        <f t="shared" ref="F325:F362" si="32">(E326-E324)/(A326-A324)</f>
        <v>0</v>
      </c>
      <c r="G325">
        <f t="shared" ref="G325:G362" si="33">(C326-C324)/(A326-A324)</f>
        <v>0</v>
      </c>
      <c r="H325">
        <f t="shared" ref="H325:H362" si="34">(G326-G324)/(A326-A324)</f>
        <v>0</v>
      </c>
      <c r="I325">
        <f t="shared" ref="I325:I362" si="35">(H326-H324)/(A326-A324)</f>
        <v>0</v>
      </c>
    </row>
    <row r="326" spans="1:9" x14ac:dyDescent="0.3">
      <c r="A326">
        <f>'flow bench data and cam data '!A329</f>
        <v>323</v>
      </c>
      <c r="B326">
        <f>'flow bench data and cam data '!E329</f>
        <v>0</v>
      </c>
      <c r="C326">
        <f>'flow bench data and cam data '!B329</f>
        <v>0</v>
      </c>
      <c r="D326">
        <f t="shared" si="30"/>
        <v>0</v>
      </c>
      <c r="E326">
        <f t="shared" si="31"/>
        <v>0</v>
      </c>
      <c r="F326">
        <f t="shared" si="32"/>
        <v>0</v>
      </c>
      <c r="G326">
        <f t="shared" si="33"/>
        <v>0</v>
      </c>
      <c r="H326">
        <f t="shared" si="34"/>
        <v>0</v>
      </c>
      <c r="I326">
        <f t="shared" si="35"/>
        <v>0</v>
      </c>
    </row>
    <row r="327" spans="1:9" x14ac:dyDescent="0.3">
      <c r="A327">
        <f>'flow bench data and cam data '!A330</f>
        <v>324</v>
      </c>
      <c r="B327">
        <f>'flow bench data and cam data '!E330</f>
        <v>0</v>
      </c>
      <c r="C327">
        <f>'flow bench data and cam data '!B330</f>
        <v>0</v>
      </c>
      <c r="D327">
        <f t="shared" si="30"/>
        <v>0</v>
      </c>
      <c r="E327">
        <f t="shared" si="31"/>
        <v>0</v>
      </c>
      <c r="F327">
        <f t="shared" si="32"/>
        <v>0</v>
      </c>
      <c r="G327">
        <f t="shared" si="33"/>
        <v>0</v>
      </c>
      <c r="H327">
        <f t="shared" si="34"/>
        <v>0</v>
      </c>
      <c r="I327">
        <f t="shared" si="35"/>
        <v>0</v>
      </c>
    </row>
    <row r="328" spans="1:9" x14ac:dyDescent="0.3">
      <c r="A328">
        <f>'flow bench data and cam data '!A331</f>
        <v>325</v>
      </c>
      <c r="B328">
        <f>'flow bench data and cam data '!E331</f>
        <v>0</v>
      </c>
      <c r="C328">
        <f>'flow bench data and cam data '!B331</f>
        <v>0</v>
      </c>
      <c r="D328">
        <f t="shared" si="30"/>
        <v>0</v>
      </c>
      <c r="E328">
        <f t="shared" si="31"/>
        <v>0</v>
      </c>
      <c r="F328">
        <f t="shared" si="32"/>
        <v>0</v>
      </c>
      <c r="G328">
        <f t="shared" si="33"/>
        <v>0</v>
      </c>
      <c r="H328">
        <f t="shared" si="34"/>
        <v>0</v>
      </c>
      <c r="I328">
        <f t="shared" si="35"/>
        <v>0</v>
      </c>
    </row>
    <row r="329" spans="1:9" x14ac:dyDescent="0.3">
      <c r="A329">
        <f>'flow bench data and cam data '!A332</f>
        <v>326</v>
      </c>
      <c r="B329">
        <f>'flow bench data and cam data '!E332</f>
        <v>0</v>
      </c>
      <c r="C329">
        <f>'flow bench data and cam data '!B332</f>
        <v>0</v>
      </c>
      <c r="D329">
        <f t="shared" si="30"/>
        <v>0</v>
      </c>
      <c r="E329">
        <f t="shared" si="31"/>
        <v>0</v>
      </c>
      <c r="F329">
        <f t="shared" si="32"/>
        <v>0</v>
      </c>
      <c r="G329">
        <f t="shared" si="33"/>
        <v>0</v>
      </c>
      <c r="H329">
        <f t="shared" si="34"/>
        <v>0</v>
      </c>
      <c r="I329">
        <f t="shared" si="35"/>
        <v>0</v>
      </c>
    </row>
    <row r="330" spans="1:9" x14ac:dyDescent="0.3">
      <c r="A330">
        <f>'flow bench data and cam data '!A333</f>
        <v>327</v>
      </c>
      <c r="B330">
        <f>'flow bench data and cam data '!E333</f>
        <v>0</v>
      </c>
      <c r="C330">
        <f>'flow bench data and cam data '!B333</f>
        <v>0</v>
      </c>
      <c r="D330">
        <f t="shared" si="30"/>
        <v>0</v>
      </c>
      <c r="E330">
        <f t="shared" si="31"/>
        <v>0</v>
      </c>
      <c r="F330">
        <f t="shared" si="32"/>
        <v>0</v>
      </c>
      <c r="G330">
        <f t="shared" si="33"/>
        <v>0</v>
      </c>
      <c r="H330">
        <f t="shared" si="34"/>
        <v>0</v>
      </c>
      <c r="I330">
        <f t="shared" si="35"/>
        <v>0</v>
      </c>
    </row>
    <row r="331" spans="1:9" x14ac:dyDescent="0.3">
      <c r="A331">
        <f>'flow bench data and cam data '!A334</f>
        <v>328</v>
      </c>
      <c r="B331">
        <f>'flow bench data and cam data '!E334</f>
        <v>0</v>
      </c>
      <c r="C331">
        <f>'flow bench data and cam data '!B334</f>
        <v>0</v>
      </c>
      <c r="D331">
        <f t="shared" si="30"/>
        <v>0</v>
      </c>
      <c r="E331">
        <f t="shared" si="31"/>
        <v>0</v>
      </c>
      <c r="F331">
        <f t="shared" si="32"/>
        <v>0</v>
      </c>
      <c r="G331">
        <f t="shared" si="33"/>
        <v>0</v>
      </c>
      <c r="H331">
        <f t="shared" si="34"/>
        <v>0</v>
      </c>
      <c r="I331">
        <f t="shared" si="35"/>
        <v>0</v>
      </c>
    </row>
    <row r="332" spans="1:9" x14ac:dyDescent="0.3">
      <c r="A332">
        <f>'flow bench data and cam data '!A335</f>
        <v>329</v>
      </c>
      <c r="B332">
        <f>'flow bench data and cam data '!E335</f>
        <v>0</v>
      </c>
      <c r="C332">
        <f>'flow bench data and cam data '!B335</f>
        <v>0</v>
      </c>
      <c r="D332">
        <f t="shared" si="30"/>
        <v>0</v>
      </c>
      <c r="E332">
        <f t="shared" si="31"/>
        <v>0</v>
      </c>
      <c r="F332">
        <f t="shared" si="32"/>
        <v>0</v>
      </c>
      <c r="G332">
        <f t="shared" si="33"/>
        <v>0</v>
      </c>
      <c r="H332">
        <f t="shared" si="34"/>
        <v>0</v>
      </c>
      <c r="I332">
        <f t="shared" si="35"/>
        <v>0</v>
      </c>
    </row>
    <row r="333" spans="1:9" x14ac:dyDescent="0.3">
      <c r="A333">
        <f>'flow bench data and cam data '!A336</f>
        <v>330</v>
      </c>
      <c r="B333">
        <f>'flow bench data and cam data '!E336</f>
        <v>0</v>
      </c>
      <c r="C333">
        <f>'flow bench data and cam data '!B336</f>
        <v>0</v>
      </c>
      <c r="D333">
        <f t="shared" si="30"/>
        <v>0</v>
      </c>
      <c r="E333">
        <f t="shared" si="31"/>
        <v>0</v>
      </c>
      <c r="F333">
        <f t="shared" si="32"/>
        <v>0</v>
      </c>
      <c r="G333">
        <f t="shared" si="33"/>
        <v>0</v>
      </c>
      <c r="H333">
        <f t="shared" si="34"/>
        <v>0</v>
      </c>
      <c r="I333">
        <f t="shared" si="35"/>
        <v>0</v>
      </c>
    </row>
    <row r="334" spans="1:9" x14ac:dyDescent="0.3">
      <c r="A334">
        <f>'flow bench data and cam data '!A337</f>
        <v>331</v>
      </c>
      <c r="B334">
        <f>'flow bench data and cam data '!E337</f>
        <v>0</v>
      </c>
      <c r="C334">
        <f>'flow bench data and cam data '!B337</f>
        <v>0</v>
      </c>
      <c r="D334">
        <f t="shared" si="30"/>
        <v>0</v>
      </c>
      <c r="E334">
        <f t="shared" si="31"/>
        <v>0</v>
      </c>
      <c r="F334">
        <f t="shared" si="32"/>
        <v>0</v>
      </c>
      <c r="G334">
        <f t="shared" si="33"/>
        <v>0</v>
      </c>
      <c r="H334">
        <f t="shared" si="34"/>
        <v>0</v>
      </c>
      <c r="I334">
        <f t="shared" si="35"/>
        <v>0</v>
      </c>
    </row>
    <row r="335" spans="1:9" x14ac:dyDescent="0.3">
      <c r="A335">
        <f>'flow bench data and cam data '!A338</f>
        <v>332</v>
      </c>
      <c r="B335">
        <f>'flow bench data and cam data '!E338</f>
        <v>0</v>
      </c>
      <c r="C335">
        <f>'flow bench data and cam data '!B338</f>
        <v>0</v>
      </c>
      <c r="D335">
        <f t="shared" si="30"/>
        <v>0</v>
      </c>
      <c r="E335">
        <f t="shared" si="31"/>
        <v>0</v>
      </c>
      <c r="F335">
        <f t="shared" si="32"/>
        <v>0</v>
      </c>
      <c r="G335">
        <f t="shared" si="33"/>
        <v>0</v>
      </c>
      <c r="H335">
        <f t="shared" si="34"/>
        <v>0</v>
      </c>
      <c r="I335">
        <f t="shared" si="35"/>
        <v>0</v>
      </c>
    </row>
    <row r="336" spans="1:9" x14ac:dyDescent="0.3">
      <c r="A336">
        <f>'flow bench data and cam data '!A339</f>
        <v>333</v>
      </c>
      <c r="B336">
        <f>'flow bench data and cam data '!E339</f>
        <v>0</v>
      </c>
      <c r="C336">
        <f>'flow bench data and cam data '!B339</f>
        <v>0</v>
      </c>
      <c r="D336">
        <f t="shared" si="30"/>
        <v>0</v>
      </c>
      <c r="E336">
        <f t="shared" si="31"/>
        <v>0</v>
      </c>
      <c r="F336">
        <f t="shared" si="32"/>
        <v>0</v>
      </c>
      <c r="G336">
        <f t="shared" si="33"/>
        <v>0</v>
      </c>
      <c r="H336">
        <f t="shared" si="34"/>
        <v>0</v>
      </c>
      <c r="I336">
        <f t="shared" si="35"/>
        <v>0</v>
      </c>
    </row>
    <row r="337" spans="1:9" x14ac:dyDescent="0.3">
      <c r="A337">
        <f>'flow bench data and cam data '!A340</f>
        <v>334</v>
      </c>
      <c r="B337">
        <f>'flow bench data and cam data '!E340</f>
        <v>0</v>
      </c>
      <c r="C337">
        <f>'flow bench data and cam data '!B340</f>
        <v>0</v>
      </c>
      <c r="D337">
        <f t="shared" si="30"/>
        <v>0</v>
      </c>
      <c r="E337">
        <f t="shared" si="31"/>
        <v>0</v>
      </c>
      <c r="F337">
        <f t="shared" si="32"/>
        <v>0</v>
      </c>
      <c r="G337">
        <f t="shared" si="33"/>
        <v>0</v>
      </c>
      <c r="H337">
        <f t="shared" si="34"/>
        <v>0</v>
      </c>
      <c r="I337">
        <f t="shared" si="35"/>
        <v>0</v>
      </c>
    </row>
    <row r="338" spans="1:9" x14ac:dyDescent="0.3">
      <c r="A338">
        <f>'flow bench data and cam data '!A341</f>
        <v>335</v>
      </c>
      <c r="B338">
        <f>'flow bench data and cam data '!E341</f>
        <v>0</v>
      </c>
      <c r="C338">
        <f>'flow bench data and cam data '!B341</f>
        <v>0</v>
      </c>
      <c r="D338">
        <f t="shared" si="30"/>
        <v>0</v>
      </c>
      <c r="E338">
        <f t="shared" si="31"/>
        <v>0</v>
      </c>
      <c r="F338">
        <f t="shared" si="32"/>
        <v>0</v>
      </c>
      <c r="G338">
        <f t="shared" si="33"/>
        <v>0</v>
      </c>
      <c r="H338">
        <f t="shared" si="34"/>
        <v>0</v>
      </c>
      <c r="I338">
        <f t="shared" si="35"/>
        <v>0</v>
      </c>
    </row>
    <row r="339" spans="1:9" x14ac:dyDescent="0.3">
      <c r="A339">
        <f>'flow bench data and cam data '!A342</f>
        <v>336</v>
      </c>
      <c r="B339">
        <f>'flow bench data and cam data '!E342</f>
        <v>0</v>
      </c>
      <c r="C339">
        <f>'flow bench data and cam data '!B342</f>
        <v>0</v>
      </c>
      <c r="D339">
        <f t="shared" si="30"/>
        <v>0</v>
      </c>
      <c r="E339">
        <f t="shared" si="31"/>
        <v>0</v>
      </c>
      <c r="F339">
        <f t="shared" si="32"/>
        <v>0</v>
      </c>
      <c r="G339">
        <f t="shared" si="33"/>
        <v>0</v>
      </c>
      <c r="H339">
        <f t="shared" si="34"/>
        <v>0</v>
      </c>
      <c r="I339">
        <f t="shared" si="35"/>
        <v>0</v>
      </c>
    </row>
    <row r="340" spans="1:9" x14ac:dyDescent="0.3">
      <c r="A340">
        <f>'flow bench data and cam data '!A343</f>
        <v>337</v>
      </c>
      <c r="B340">
        <f>'flow bench data and cam data '!E343</f>
        <v>0</v>
      </c>
      <c r="C340">
        <f>'flow bench data and cam data '!B343</f>
        <v>0</v>
      </c>
      <c r="D340">
        <f t="shared" si="30"/>
        <v>0</v>
      </c>
      <c r="E340">
        <f t="shared" si="31"/>
        <v>0</v>
      </c>
      <c r="F340">
        <f t="shared" si="32"/>
        <v>0</v>
      </c>
      <c r="G340">
        <f t="shared" si="33"/>
        <v>0</v>
      </c>
      <c r="H340">
        <f t="shared" si="34"/>
        <v>0</v>
      </c>
      <c r="I340">
        <f t="shared" si="35"/>
        <v>0</v>
      </c>
    </row>
    <row r="341" spans="1:9" x14ac:dyDescent="0.3">
      <c r="A341">
        <f>'flow bench data and cam data '!A344</f>
        <v>338</v>
      </c>
      <c r="B341">
        <f>'flow bench data and cam data '!E344</f>
        <v>0</v>
      </c>
      <c r="C341">
        <f>'flow bench data and cam data '!B344</f>
        <v>0</v>
      </c>
      <c r="D341">
        <f t="shared" si="30"/>
        <v>0</v>
      </c>
      <c r="E341">
        <f t="shared" si="31"/>
        <v>0</v>
      </c>
      <c r="F341">
        <f t="shared" si="32"/>
        <v>0</v>
      </c>
      <c r="G341">
        <f t="shared" si="33"/>
        <v>0</v>
      </c>
      <c r="H341">
        <f t="shared" si="34"/>
        <v>0</v>
      </c>
      <c r="I341">
        <f t="shared" si="35"/>
        <v>0</v>
      </c>
    </row>
    <row r="342" spans="1:9" x14ac:dyDescent="0.3">
      <c r="A342">
        <f>'flow bench data and cam data '!A345</f>
        <v>339</v>
      </c>
      <c r="B342">
        <f>'flow bench data and cam data '!E345</f>
        <v>0</v>
      </c>
      <c r="C342">
        <f>'flow bench data and cam data '!B345</f>
        <v>0</v>
      </c>
      <c r="D342">
        <f t="shared" si="30"/>
        <v>0</v>
      </c>
      <c r="E342">
        <f t="shared" si="31"/>
        <v>0</v>
      </c>
      <c r="F342">
        <f t="shared" si="32"/>
        <v>0</v>
      </c>
      <c r="G342">
        <f t="shared" si="33"/>
        <v>0</v>
      </c>
      <c r="H342">
        <f t="shared" si="34"/>
        <v>0</v>
      </c>
      <c r="I342">
        <f t="shared" si="35"/>
        <v>0</v>
      </c>
    </row>
    <row r="343" spans="1:9" x14ac:dyDescent="0.3">
      <c r="A343">
        <f>'flow bench data and cam data '!A346</f>
        <v>340</v>
      </c>
      <c r="B343">
        <f>'flow bench data and cam data '!E346</f>
        <v>0</v>
      </c>
      <c r="C343">
        <f>'flow bench data and cam data '!B346</f>
        <v>0</v>
      </c>
      <c r="D343">
        <f t="shared" si="30"/>
        <v>0</v>
      </c>
      <c r="E343">
        <f t="shared" si="31"/>
        <v>0</v>
      </c>
      <c r="F343">
        <f t="shared" si="32"/>
        <v>0</v>
      </c>
      <c r="G343">
        <f t="shared" si="33"/>
        <v>0</v>
      </c>
      <c r="H343">
        <f t="shared" si="34"/>
        <v>0</v>
      </c>
      <c r="I343">
        <f t="shared" si="35"/>
        <v>0</v>
      </c>
    </row>
    <row r="344" spans="1:9" x14ac:dyDescent="0.3">
      <c r="A344">
        <f>'flow bench data and cam data '!A347</f>
        <v>341</v>
      </c>
      <c r="B344">
        <f>'flow bench data and cam data '!E347</f>
        <v>0</v>
      </c>
      <c r="C344">
        <f>'flow bench data and cam data '!B347</f>
        <v>0</v>
      </c>
      <c r="D344">
        <f t="shared" si="30"/>
        <v>0</v>
      </c>
      <c r="E344">
        <f t="shared" si="31"/>
        <v>0</v>
      </c>
      <c r="F344">
        <f t="shared" si="32"/>
        <v>0</v>
      </c>
      <c r="G344">
        <f t="shared" si="33"/>
        <v>0</v>
      </c>
      <c r="H344">
        <f t="shared" si="34"/>
        <v>0</v>
      </c>
      <c r="I344">
        <f t="shared" si="35"/>
        <v>0</v>
      </c>
    </row>
    <row r="345" spans="1:9" x14ac:dyDescent="0.3">
      <c r="A345">
        <f>'flow bench data and cam data '!A348</f>
        <v>342</v>
      </c>
      <c r="B345">
        <f>'flow bench data and cam data '!E348</f>
        <v>0</v>
      </c>
      <c r="C345">
        <f>'flow bench data and cam data '!B348</f>
        <v>0</v>
      </c>
      <c r="D345">
        <f t="shared" si="30"/>
        <v>0</v>
      </c>
      <c r="E345">
        <f t="shared" si="31"/>
        <v>0</v>
      </c>
      <c r="F345">
        <f t="shared" si="32"/>
        <v>0</v>
      </c>
      <c r="G345">
        <f t="shared" si="33"/>
        <v>0</v>
      </c>
      <c r="H345">
        <f t="shared" si="34"/>
        <v>0</v>
      </c>
      <c r="I345">
        <f t="shared" si="35"/>
        <v>0</v>
      </c>
    </row>
    <row r="346" spans="1:9" x14ac:dyDescent="0.3">
      <c r="A346">
        <f>'flow bench data and cam data '!A349</f>
        <v>343</v>
      </c>
      <c r="B346">
        <f>'flow bench data and cam data '!E349</f>
        <v>0</v>
      </c>
      <c r="C346">
        <f>'flow bench data and cam data '!B349</f>
        <v>0</v>
      </c>
      <c r="D346">
        <f t="shared" si="30"/>
        <v>0</v>
      </c>
      <c r="E346">
        <f t="shared" si="31"/>
        <v>0</v>
      </c>
      <c r="F346">
        <f t="shared" si="32"/>
        <v>0</v>
      </c>
      <c r="G346">
        <f t="shared" si="33"/>
        <v>0</v>
      </c>
      <c r="H346">
        <f t="shared" si="34"/>
        <v>0</v>
      </c>
      <c r="I346">
        <f t="shared" si="35"/>
        <v>0</v>
      </c>
    </row>
    <row r="347" spans="1:9" x14ac:dyDescent="0.3">
      <c r="A347">
        <f>'flow bench data and cam data '!A350</f>
        <v>344</v>
      </c>
      <c r="B347">
        <f>'flow bench data and cam data '!E350</f>
        <v>0</v>
      </c>
      <c r="C347">
        <f>'flow bench data and cam data '!B350</f>
        <v>0</v>
      </c>
      <c r="D347">
        <f t="shared" si="30"/>
        <v>0</v>
      </c>
      <c r="E347">
        <f t="shared" si="31"/>
        <v>0</v>
      </c>
      <c r="F347">
        <f t="shared" si="32"/>
        <v>0</v>
      </c>
      <c r="G347">
        <f t="shared" si="33"/>
        <v>0</v>
      </c>
      <c r="H347">
        <f t="shared" si="34"/>
        <v>0</v>
      </c>
      <c r="I347">
        <f t="shared" si="35"/>
        <v>0</v>
      </c>
    </row>
    <row r="348" spans="1:9" x14ac:dyDescent="0.3">
      <c r="A348">
        <f>'flow bench data and cam data '!A351</f>
        <v>345</v>
      </c>
      <c r="B348">
        <f>'flow bench data and cam data '!E351</f>
        <v>0</v>
      </c>
      <c r="C348">
        <f>'flow bench data and cam data '!B351</f>
        <v>0</v>
      </c>
      <c r="D348">
        <f t="shared" si="30"/>
        <v>0</v>
      </c>
      <c r="E348">
        <f t="shared" si="31"/>
        <v>0</v>
      </c>
      <c r="F348">
        <f t="shared" si="32"/>
        <v>0</v>
      </c>
      <c r="G348">
        <f t="shared" si="33"/>
        <v>0</v>
      </c>
      <c r="H348">
        <f t="shared" si="34"/>
        <v>0</v>
      </c>
      <c r="I348">
        <f t="shared" si="35"/>
        <v>0</v>
      </c>
    </row>
    <row r="349" spans="1:9" x14ac:dyDescent="0.3">
      <c r="A349">
        <f>'flow bench data and cam data '!A352</f>
        <v>346</v>
      </c>
      <c r="B349">
        <f>'flow bench data and cam data '!E352</f>
        <v>0</v>
      </c>
      <c r="C349">
        <f>'flow bench data and cam data '!B352</f>
        <v>0</v>
      </c>
      <c r="D349">
        <f t="shared" si="30"/>
        <v>0</v>
      </c>
      <c r="E349">
        <f t="shared" si="31"/>
        <v>0</v>
      </c>
      <c r="F349">
        <f t="shared" si="32"/>
        <v>0</v>
      </c>
      <c r="G349">
        <f t="shared" si="33"/>
        <v>0</v>
      </c>
      <c r="H349">
        <f t="shared" si="34"/>
        <v>0</v>
      </c>
      <c r="I349">
        <f t="shared" si="35"/>
        <v>0</v>
      </c>
    </row>
    <row r="350" spans="1:9" x14ac:dyDescent="0.3">
      <c r="A350">
        <f>'flow bench data and cam data '!A353</f>
        <v>347</v>
      </c>
      <c r="B350">
        <f>'flow bench data and cam data '!E353</f>
        <v>0</v>
      </c>
      <c r="C350">
        <f>'flow bench data and cam data '!B353</f>
        <v>0</v>
      </c>
      <c r="D350">
        <f t="shared" si="30"/>
        <v>0</v>
      </c>
      <c r="E350">
        <f t="shared" si="31"/>
        <v>0</v>
      </c>
      <c r="F350">
        <f t="shared" si="32"/>
        <v>0</v>
      </c>
      <c r="G350">
        <f t="shared" si="33"/>
        <v>0</v>
      </c>
      <c r="H350">
        <f t="shared" si="34"/>
        <v>0</v>
      </c>
      <c r="I350">
        <f t="shared" si="35"/>
        <v>0</v>
      </c>
    </row>
    <row r="351" spans="1:9" x14ac:dyDescent="0.3">
      <c r="A351">
        <f>'flow bench data and cam data '!A354</f>
        <v>348</v>
      </c>
      <c r="B351">
        <f>'flow bench data and cam data '!E354</f>
        <v>0</v>
      </c>
      <c r="C351">
        <f>'flow bench data and cam data '!B354</f>
        <v>0</v>
      </c>
      <c r="D351">
        <f t="shared" si="30"/>
        <v>0</v>
      </c>
      <c r="E351">
        <f t="shared" si="31"/>
        <v>0</v>
      </c>
      <c r="F351">
        <f t="shared" si="32"/>
        <v>0</v>
      </c>
      <c r="G351">
        <f t="shared" si="33"/>
        <v>0</v>
      </c>
      <c r="H351">
        <f t="shared" si="34"/>
        <v>0</v>
      </c>
      <c r="I351">
        <f t="shared" si="35"/>
        <v>0</v>
      </c>
    </row>
    <row r="352" spans="1:9" x14ac:dyDescent="0.3">
      <c r="A352">
        <f>'flow bench data and cam data '!A355</f>
        <v>349</v>
      </c>
      <c r="B352">
        <f>'flow bench data and cam data '!E355</f>
        <v>0</v>
      </c>
      <c r="C352">
        <f>'flow bench data and cam data '!B355</f>
        <v>0</v>
      </c>
      <c r="D352">
        <f t="shared" si="30"/>
        <v>0</v>
      </c>
      <c r="E352">
        <f t="shared" si="31"/>
        <v>0</v>
      </c>
      <c r="F352">
        <f t="shared" si="32"/>
        <v>0</v>
      </c>
      <c r="G352">
        <f t="shared" si="33"/>
        <v>0</v>
      </c>
      <c r="H352">
        <f t="shared" si="34"/>
        <v>0</v>
      </c>
      <c r="I352">
        <f t="shared" si="35"/>
        <v>0</v>
      </c>
    </row>
    <row r="353" spans="1:9" x14ac:dyDescent="0.3">
      <c r="A353">
        <f>'flow bench data and cam data '!A356</f>
        <v>350</v>
      </c>
      <c r="B353">
        <f>'flow bench data and cam data '!E356</f>
        <v>0</v>
      </c>
      <c r="C353">
        <f>'flow bench data and cam data '!B356</f>
        <v>0</v>
      </c>
      <c r="D353">
        <f t="shared" si="30"/>
        <v>0</v>
      </c>
      <c r="E353">
        <f t="shared" si="31"/>
        <v>0</v>
      </c>
      <c r="F353">
        <f t="shared" si="32"/>
        <v>0</v>
      </c>
      <c r="G353">
        <f t="shared" si="33"/>
        <v>0</v>
      </c>
      <c r="H353">
        <f t="shared" si="34"/>
        <v>0</v>
      </c>
      <c r="I353">
        <f t="shared" si="35"/>
        <v>0</v>
      </c>
    </row>
    <row r="354" spans="1:9" x14ac:dyDescent="0.3">
      <c r="A354">
        <f>'flow bench data and cam data '!A357</f>
        <v>351</v>
      </c>
      <c r="B354">
        <f>'flow bench data and cam data '!E357</f>
        <v>0</v>
      </c>
      <c r="C354">
        <f>'flow bench data and cam data '!B357</f>
        <v>0</v>
      </c>
      <c r="D354">
        <f t="shared" si="30"/>
        <v>0</v>
      </c>
      <c r="E354">
        <f t="shared" si="31"/>
        <v>0</v>
      </c>
      <c r="F354">
        <f t="shared" si="32"/>
        <v>0</v>
      </c>
      <c r="G354">
        <f t="shared" si="33"/>
        <v>0</v>
      </c>
      <c r="H354">
        <f t="shared" si="34"/>
        <v>0</v>
      </c>
      <c r="I354">
        <f t="shared" si="35"/>
        <v>0</v>
      </c>
    </row>
    <row r="355" spans="1:9" x14ac:dyDescent="0.3">
      <c r="A355">
        <f>'flow bench data and cam data '!A358</f>
        <v>352</v>
      </c>
      <c r="B355">
        <f>'flow bench data and cam data '!E358</f>
        <v>0</v>
      </c>
      <c r="C355">
        <f>'flow bench data and cam data '!B358</f>
        <v>0</v>
      </c>
      <c r="D355">
        <f t="shared" si="30"/>
        <v>0</v>
      </c>
      <c r="E355">
        <f t="shared" si="31"/>
        <v>0</v>
      </c>
      <c r="F355">
        <f t="shared" si="32"/>
        <v>0</v>
      </c>
      <c r="G355">
        <f t="shared" si="33"/>
        <v>0</v>
      </c>
      <c r="H355">
        <f t="shared" si="34"/>
        <v>0</v>
      </c>
      <c r="I355">
        <f t="shared" si="35"/>
        <v>0</v>
      </c>
    </row>
    <row r="356" spans="1:9" x14ac:dyDescent="0.3">
      <c r="A356">
        <f>'flow bench data and cam data '!A359</f>
        <v>353</v>
      </c>
      <c r="B356">
        <f>'flow bench data and cam data '!E359</f>
        <v>0</v>
      </c>
      <c r="C356">
        <f>'flow bench data and cam data '!B359</f>
        <v>0</v>
      </c>
      <c r="D356">
        <f t="shared" si="30"/>
        <v>0</v>
      </c>
      <c r="E356">
        <f t="shared" si="31"/>
        <v>0</v>
      </c>
      <c r="F356">
        <f t="shared" si="32"/>
        <v>0</v>
      </c>
      <c r="G356">
        <f t="shared" si="33"/>
        <v>0</v>
      </c>
      <c r="H356">
        <f t="shared" si="34"/>
        <v>0</v>
      </c>
      <c r="I356">
        <f t="shared" si="35"/>
        <v>0</v>
      </c>
    </row>
    <row r="357" spans="1:9" x14ac:dyDescent="0.3">
      <c r="A357">
        <f>'flow bench data and cam data '!A360</f>
        <v>354</v>
      </c>
      <c r="B357">
        <f>'flow bench data and cam data '!E360</f>
        <v>0</v>
      </c>
      <c r="C357">
        <f>'flow bench data and cam data '!B360</f>
        <v>0</v>
      </c>
      <c r="D357">
        <f t="shared" si="30"/>
        <v>0</v>
      </c>
      <c r="E357">
        <f t="shared" si="31"/>
        <v>0</v>
      </c>
      <c r="F357">
        <f t="shared" si="32"/>
        <v>0</v>
      </c>
      <c r="G357">
        <f t="shared" si="33"/>
        <v>0</v>
      </c>
      <c r="H357">
        <f t="shared" si="34"/>
        <v>0</v>
      </c>
      <c r="I357">
        <f t="shared" si="35"/>
        <v>0</v>
      </c>
    </row>
    <row r="358" spans="1:9" x14ac:dyDescent="0.3">
      <c r="A358">
        <f>'flow bench data and cam data '!A361</f>
        <v>355</v>
      </c>
      <c r="B358">
        <f>'flow bench data and cam data '!E361</f>
        <v>0</v>
      </c>
      <c r="C358">
        <f>'flow bench data and cam data '!B361</f>
        <v>0</v>
      </c>
      <c r="D358">
        <f t="shared" si="30"/>
        <v>0</v>
      </c>
      <c r="E358">
        <f t="shared" si="31"/>
        <v>0</v>
      </c>
      <c r="F358">
        <f t="shared" si="32"/>
        <v>0</v>
      </c>
      <c r="G358">
        <f t="shared" si="33"/>
        <v>0</v>
      </c>
      <c r="H358">
        <f t="shared" si="34"/>
        <v>0</v>
      </c>
      <c r="I358">
        <f t="shared" si="35"/>
        <v>0</v>
      </c>
    </row>
    <row r="359" spans="1:9" x14ac:dyDescent="0.3">
      <c r="A359">
        <f>'flow bench data and cam data '!A362</f>
        <v>356</v>
      </c>
      <c r="B359">
        <f>'flow bench data and cam data '!E362</f>
        <v>0</v>
      </c>
      <c r="C359">
        <f>'flow bench data and cam data '!B362</f>
        <v>0</v>
      </c>
      <c r="D359">
        <f t="shared" si="30"/>
        <v>0</v>
      </c>
      <c r="E359">
        <f t="shared" si="31"/>
        <v>0</v>
      </c>
      <c r="F359">
        <f t="shared" si="32"/>
        <v>0</v>
      </c>
      <c r="G359">
        <f t="shared" si="33"/>
        <v>0</v>
      </c>
      <c r="H359">
        <f t="shared" si="34"/>
        <v>0</v>
      </c>
      <c r="I359">
        <f t="shared" si="35"/>
        <v>1.25E-3</v>
      </c>
    </row>
    <row r="360" spans="1:9" x14ac:dyDescent="0.3">
      <c r="A360">
        <f>'flow bench data and cam data '!A363</f>
        <v>357</v>
      </c>
      <c r="B360">
        <f>'flow bench data and cam data '!E363</f>
        <v>0</v>
      </c>
      <c r="C360">
        <f>'flow bench data and cam data '!B363</f>
        <v>0</v>
      </c>
      <c r="D360">
        <f t="shared" si="30"/>
        <v>0</v>
      </c>
      <c r="E360">
        <f t="shared" si="31"/>
        <v>0</v>
      </c>
      <c r="F360">
        <f t="shared" si="32"/>
        <v>0</v>
      </c>
      <c r="G360">
        <f t="shared" si="33"/>
        <v>0</v>
      </c>
      <c r="H360">
        <f t="shared" si="34"/>
        <v>2.5000000000000001E-3</v>
      </c>
      <c r="I360">
        <f t="shared" si="35"/>
        <v>1.25E-3</v>
      </c>
    </row>
    <row r="361" spans="1:9" x14ac:dyDescent="0.3">
      <c r="A361">
        <f>'flow bench data and cam data '!A364</f>
        <v>358</v>
      </c>
      <c r="B361">
        <f>'flow bench data and cam data '!E364</f>
        <v>0</v>
      </c>
      <c r="C361">
        <f>'flow bench data and cam data '!B364</f>
        <v>0</v>
      </c>
      <c r="D361">
        <f t="shared" si="30"/>
        <v>0</v>
      </c>
      <c r="E361">
        <f t="shared" si="31"/>
        <v>0</v>
      </c>
      <c r="F361">
        <f t="shared" si="32"/>
        <v>0</v>
      </c>
      <c r="G361">
        <f t="shared" si="33"/>
        <v>5.0000000000000001E-3</v>
      </c>
      <c r="H361">
        <f t="shared" si="34"/>
        <v>2.5000000000000001E-3</v>
      </c>
      <c r="I361">
        <f t="shared" si="35"/>
        <v>-2.5000000000000001E-3</v>
      </c>
    </row>
    <row r="362" spans="1:9" x14ac:dyDescent="0.3">
      <c r="A362">
        <f>'flow bench data and cam data '!A365</f>
        <v>359</v>
      </c>
      <c r="B362">
        <f>'flow bench data and cam data '!E365</f>
        <v>0</v>
      </c>
      <c r="C362">
        <f>'flow bench data and cam data '!B365</f>
        <v>0.01</v>
      </c>
      <c r="D362">
        <f t="shared" si="30"/>
        <v>0</v>
      </c>
      <c r="E362">
        <f t="shared" si="31"/>
        <v>0</v>
      </c>
      <c r="F362">
        <f t="shared" si="32"/>
        <v>0</v>
      </c>
      <c r="G362">
        <f t="shared" si="33"/>
        <v>5.0000000000000001E-3</v>
      </c>
      <c r="H362">
        <f t="shared" si="34"/>
        <v>-2.5000000000000001E-3</v>
      </c>
      <c r="I362">
        <f t="shared" si="35"/>
        <v>-3.7499999999999999E-3</v>
      </c>
    </row>
    <row r="363" spans="1:9" x14ac:dyDescent="0.3">
      <c r="A363">
        <f>'flow bench data and cam data '!A366</f>
        <v>360</v>
      </c>
      <c r="B363">
        <f>'flow bench data and cam data '!E366</f>
        <v>0</v>
      </c>
      <c r="C363">
        <f>'flow bench data and cam data '!B366</f>
        <v>0.01</v>
      </c>
      <c r="D363">
        <f>(B363-B362)/(A363-A362)</f>
        <v>0</v>
      </c>
      <c r="E363">
        <f>(D363-D362)/(A363-A362)</f>
        <v>0</v>
      </c>
      <c r="F363">
        <f>(E363-E362)/(A363-A362)</f>
        <v>0</v>
      </c>
      <c r="G363">
        <f>(C363-C362)/(A363-A362)</f>
        <v>0</v>
      </c>
      <c r="H363">
        <f>(G363-G362)/(A363-A362)</f>
        <v>-5.0000000000000001E-3</v>
      </c>
      <c r="I363">
        <f>(H363-H362)/(A363-A362)</f>
        <v>-2.5000000000000001E-3</v>
      </c>
    </row>
  </sheetData>
  <pageMargins left="0.75" right="0.75" top="1" bottom="1" header="0.5" footer="0.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5D69C-0818-42CE-AF8E-F31EBCA5E10A}">
  <dimension ref="A1"/>
  <sheetViews>
    <sheetView topLeftCell="H41" zoomScale="15" zoomScaleNormal="15" workbookViewId="0">
      <selection activeCell="M24" sqref="M24"/>
    </sheetView>
  </sheetViews>
  <sheetFormatPr defaultRowHeight="14.4" x14ac:dyDescent="0.3"/>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363"/>
  <sheetViews>
    <sheetView topLeftCell="A21" workbookViewId="0">
      <selection activeCell="D34" sqref="D34"/>
    </sheetView>
  </sheetViews>
  <sheetFormatPr defaultRowHeight="14.4" x14ac:dyDescent="0.3"/>
  <cols>
    <col min="1" max="3" width="22" customWidth="1"/>
  </cols>
  <sheetData>
    <row r="1" spans="1:3" x14ac:dyDescent="0.3">
      <c r="A1" t="s">
        <v>110</v>
      </c>
    </row>
    <row r="3" spans="1:3" x14ac:dyDescent="0.3">
      <c r="A3" t="s">
        <v>111</v>
      </c>
      <c r="B3" t="s">
        <v>112</v>
      </c>
      <c r="C3" t="s">
        <v>113</v>
      </c>
    </row>
    <row r="4" spans="1:3" x14ac:dyDescent="0.3">
      <c r="A4">
        <f>'flow bench data and cam data '!A7</f>
        <v>1</v>
      </c>
      <c r="B4">
        <f>'flow bench data and cam data '!E7</f>
        <v>0</v>
      </c>
      <c r="C4">
        <f>1000*(('crank and pistion Calculations'!E5/2)*(1-COS(RADIANS(A4))) + 'crank and pistion Calculations'!E8 - SQRT('crank and pistion Calculations'!E8^2 - ('crank and pistion Calculations'!E5/2)^2*SIN(RADIANS(A4))^2))</f>
        <v>8.1260170570474077E-3</v>
      </c>
    </row>
    <row r="5" spans="1:3" x14ac:dyDescent="0.3">
      <c r="A5">
        <f>'flow bench data and cam data '!A8</f>
        <v>2</v>
      </c>
      <c r="B5">
        <f>'flow bench data and cam data '!E8</f>
        <v>0</v>
      </c>
      <c r="C5">
        <f>1000*(('crank and pistion Calculations'!E5/2)*(1-COS(RADIANS(A5))) + 'crank and pistion Calculations'!E8 - SQRT('crank and pistion Calculations'!E8^2 - ('crank and pistion Calculations'!E5/2)^2*SIN(RADIANS(A5))^2))</f>
        <v>3.2500082797926044E-2</v>
      </c>
    </row>
    <row r="6" spans="1:3" x14ac:dyDescent="0.3">
      <c r="A6">
        <f>'flow bench data and cam data '!A9</f>
        <v>3</v>
      </c>
      <c r="B6">
        <f>'flow bench data and cam data '!E9</f>
        <v>0</v>
      </c>
      <c r="C6">
        <f>1000*(('crank and pistion Calculations'!E5/2)*(1-COS(RADIANS(A6))) + 'crank and pistion Calculations'!E8 - SQRT('crank and pistion Calculations'!E8^2 - ('crank and pistion Calculations'!E5/2)^2*SIN(RADIANS(A6))^2))</f>
        <v>7.311024342937511E-2</v>
      </c>
    </row>
    <row r="7" spans="1:3" x14ac:dyDescent="0.3">
      <c r="A7">
        <f>'flow bench data and cam data '!A10</f>
        <v>4</v>
      </c>
      <c r="B7">
        <f>'flow bench data and cam data '!E10</f>
        <v>0</v>
      </c>
      <c r="C7">
        <f>1000*(('crank and pistion Calculations'!E5/2)*(1-COS(RADIANS(A7))) + 'crank and pistion Calculations'!E8 - SQRT('crank and pistion Calculations'!E8^2 - ('crank and pistion Calculations'!E5/2)^2*SIN(RADIANS(A7))^2))</f>
        <v>0.12993658428755994</v>
      </c>
    </row>
    <row r="8" spans="1:3" x14ac:dyDescent="0.3">
      <c r="A8">
        <f>'flow bench data and cam data '!A11</f>
        <v>5</v>
      </c>
      <c r="B8">
        <f>'flow bench data and cam data '!E11</f>
        <v>0</v>
      </c>
      <c r="C8">
        <f>1000*(('crank and pistion Calculations'!E5/2)*(1-COS(RADIANS(A8))) + 'crank and pistion Calculations'!E8 - SQRT('crank and pistion Calculations'!E8^2 - ('crank and pistion Calculations'!E5/2)^2*SIN(RADIANS(A8))^2))</f>
        <v>0.20295124232486139</v>
      </c>
    </row>
    <row r="9" spans="1:3" x14ac:dyDescent="0.3">
      <c r="A9">
        <f>'flow bench data and cam data '!A12</f>
        <v>6</v>
      </c>
      <c r="B9">
        <f>'flow bench data and cam data '!E12</f>
        <v>0</v>
      </c>
      <c r="C9">
        <f>1000*(('crank and pistion Calculations'!E5/2)*(1-COS(RADIANS(A9))) + 'crank and pistion Calculations'!E8 - SQRT('crank and pistion Calculations'!E8^2 - ('crank and pistion Calculations'!E5/2)^2*SIN(RADIANS(A9))^2))</f>
        <v>0.29211842359117002</v>
      </c>
    </row>
    <row r="10" spans="1:3" x14ac:dyDescent="0.3">
      <c r="A10">
        <f>'flow bench data and cam data '!A13</f>
        <v>7</v>
      </c>
      <c r="B10">
        <f>'flow bench data and cam data '!E13</f>
        <v>0.01</v>
      </c>
      <c r="C10">
        <f>1000*(('crank and pistion Calculations'!E5/2)*(1-COS(RADIANS(A10))) + 'crank and pistion Calculations'!E8 - SQRT('crank and pistion Calculations'!E8^2 - ('crank and pistion Calculations'!E5/2)^2*SIN(RADIANS(A10))^2))</f>
        <v>0.39739442570821404</v>
      </c>
    </row>
    <row r="11" spans="1:3" x14ac:dyDescent="0.3">
      <c r="A11">
        <f>'flow bench data and cam data '!A14</f>
        <v>8</v>
      </c>
      <c r="B11">
        <f>'flow bench data and cam data '!E14</f>
        <v>0.01</v>
      </c>
      <c r="C11">
        <f>1000*(('crank and pistion Calculations'!E5/2)*(1-COS(RADIANS(A11))) + 'crank and pistion Calculations'!E8 - SQRT('crank and pistion Calculations'!E8^2 - ('crank and pistion Calculations'!E5/2)^2*SIN(RADIANS(A11))^2))</f>
        <v>0.51872766533625492</v>
      </c>
    </row>
    <row r="12" spans="1:3" x14ac:dyDescent="0.3">
      <c r="A12">
        <f>'flow bench data and cam data '!A15</f>
        <v>9</v>
      </c>
      <c r="B12">
        <f>'flow bench data and cam data '!E15</f>
        <v>0.01</v>
      </c>
      <c r="C12">
        <f>1000*(('crank and pistion Calculations'!E5/2)*(1-COS(RADIANS(A12))) + 'crank and pistion Calculations'!E8 - SQRT('crank and pistion Calculations'!E8^2 - ('crank and pistion Calculations'!E5/2)^2*SIN(RADIANS(A12))^2))</f>
        <v>0.65605871063198484</v>
      </c>
    </row>
    <row r="13" spans="1:3" x14ac:dyDescent="0.3">
      <c r="A13">
        <f>'flow bench data and cam data '!A16</f>
        <v>10</v>
      </c>
      <c r="B13">
        <f>'flow bench data and cam data '!E16</f>
        <v>0.01</v>
      </c>
      <c r="C13">
        <f>1000*(('crank and pistion Calculations'!E5/2)*(1-COS(RADIANS(A13))) + 'crank and pistion Calculations'!E8 - SQRT('crank and pistion Calculations'!E8^2 - ('crank and pistion Calculations'!E5/2)^2*SIN(RADIANS(A13))^2))</f>
        <v>0.80932031869518362</v>
      </c>
    </row>
    <row r="14" spans="1:3" x14ac:dyDescent="0.3">
      <c r="A14">
        <f>'flow bench data and cam data '!A17</f>
        <v>11</v>
      </c>
      <c r="B14">
        <f>'flow bench data and cam data '!E17</f>
        <v>0.01</v>
      </c>
      <c r="C14">
        <f>1000*(('crank and pistion Calculations'!E5/2)*(1-COS(RADIANS(A14))) + 'crank and pistion Calculations'!E8 - SQRT('crank and pistion Calculations'!E8^2 - ('crank and pistion Calculations'!E5/2)^2*SIN(RADIANS(A14))^2))</f>
        <v>0.97843747800235858</v>
      </c>
    </row>
    <row r="15" spans="1:3" x14ac:dyDescent="0.3">
      <c r="A15">
        <f>'flow bench data and cam data '!A18</f>
        <v>12</v>
      </c>
      <c r="B15">
        <f>'flow bench data and cam data '!E18</f>
        <v>0.01</v>
      </c>
      <c r="C15">
        <f>1000*(('crank and pistion Calculations'!E5/2)*(1-COS(RADIANS(A15))) + 'crank and pistion Calculations'!E8 - SQRT('crank and pistion Calculations'!E8^2 - ('crank and pistion Calculations'!E5/2)^2*SIN(RADIANS(A15))^2))</f>
        <v>1.1633274558238427</v>
      </c>
    </row>
    <row r="16" spans="1:3" x14ac:dyDescent="0.3">
      <c r="A16">
        <f>'flow bench data and cam data '!A19</f>
        <v>13</v>
      </c>
      <c r="B16">
        <f>'flow bench data and cam data '!E19</f>
        <v>0.01</v>
      </c>
      <c r="C16">
        <f>1000*(('crank and pistion Calculations'!E5/2)*(1-COS(RADIANS(A16))) + 'crank and pistion Calculations'!E8 - SQRT('crank and pistion Calculations'!E8^2 - ('crank and pistion Calculations'!E5/2)^2*SIN(RADIANS(A16))^2))</f>
        <v>1.3638998506211863</v>
      </c>
    </row>
    <row r="17" spans="1:3" x14ac:dyDescent="0.3">
      <c r="A17">
        <f>'flow bench data and cam data '!A20</f>
        <v>14</v>
      </c>
      <c r="B17">
        <f>'flow bench data and cam data '!E20</f>
        <v>0.01</v>
      </c>
      <c r="C17">
        <f>1000*(('crank and pistion Calculations'!E5/2)*(1-COS(RADIANS(A17))) + 'crank and pistion Calculations'!E8 - SQRT('crank and pistion Calculations'!E8^2 - ('crank and pistion Calculations'!E5/2)^2*SIN(RADIANS(A17))^2))</f>
        <v>1.5800566494194035</v>
      </c>
    </row>
    <row r="18" spans="1:3" x14ac:dyDescent="0.3">
      <c r="A18">
        <f>'flow bench data and cam data '!A21</f>
        <v>15</v>
      </c>
      <c r="B18">
        <f>'flow bench data and cam data '!E21</f>
        <v>0.01</v>
      </c>
      <c r="C18">
        <f>1000*(('crank and pistion Calculations'!E5/2)*(1-COS(RADIANS(A18))) + 'crank and pistion Calculations'!E8 - SQRT('crank and pistion Calculations'!E8^2 - ('crank and pistion Calculations'!E5/2)^2*SIN(RADIANS(A18))^2))</f>
        <v>1.8116922901491861</v>
      </c>
    </row>
    <row r="19" spans="1:3" x14ac:dyDescent="0.3">
      <c r="A19">
        <f>'flow bench data and cam data '!A22</f>
        <v>16</v>
      </c>
      <c r="B19">
        <f>'flow bench data and cam data '!E22</f>
        <v>0.01</v>
      </c>
      <c r="C19">
        <f>1000*(('crank and pistion Calculations'!E5/2)*(1-COS(RADIANS(A19))) + 'crank and pistion Calculations'!E8 - SQRT('crank and pistion Calculations'!E8^2 - ('crank and pistion Calculations'!E5/2)^2*SIN(RADIANS(A19))^2))</f>
        <v>2.0586937289514551</v>
      </c>
    </row>
    <row r="20" spans="1:3" x14ac:dyDescent="0.3">
      <c r="A20">
        <f>'flow bench data and cam data '!A23</f>
        <v>17</v>
      </c>
      <c r="B20">
        <f>'flow bench data and cam data '!E23</f>
        <v>0</v>
      </c>
      <c r="C20">
        <f>1000*(('crank and pistion Calculations'!E5/2)*(1-COS(RADIANS(A20))) + 'crank and pistion Calculations'!E8 - SQRT('crank and pistion Calculations'!E8^2 - ('crank and pistion Calculations'!E5/2)^2*SIN(RADIANS(A20))^2))</f>
        <v>2.3209405124366143</v>
      </c>
    </row>
    <row r="21" spans="1:3" x14ac:dyDescent="0.3">
      <c r="A21">
        <f>'flow bench data and cam data '!A24</f>
        <v>18</v>
      </c>
      <c r="B21">
        <f>'flow bench data and cam data '!E24</f>
        <v>0</v>
      </c>
      <c r="C21">
        <f>1000*(('crank and pistion Calculations'!E5/2)*(1-COS(RADIANS(A21))) + 'crank and pistion Calculations'!E8 - SQRT('crank and pistion Calculations'!E8^2 - ('crank and pistion Calculations'!E5/2)^2*SIN(RADIANS(A21))^2))</f>
        <v>2.5983048548878229</v>
      </c>
    </row>
    <row r="22" spans="1:3" x14ac:dyDescent="0.3">
      <c r="A22">
        <f>'flow bench data and cam data '!A25</f>
        <v>19</v>
      </c>
      <c r="B22">
        <f>'flow bench data and cam data '!E25</f>
        <v>0</v>
      </c>
      <c r="C22">
        <f>1000*(('crank and pistion Calculations'!E5/2)*(1-COS(RADIANS(A22))) + 'crank and pistion Calculations'!E8 - SQRT('crank and pistion Calculations'!E8^2 - ('crank and pistion Calculations'!E5/2)^2*SIN(RADIANS(A22))^2))</f>
        <v>2.8906517203978463</v>
      </c>
    </row>
    <row r="23" spans="1:3" x14ac:dyDescent="0.3">
      <c r="A23">
        <f>'flow bench data and cam data '!A26</f>
        <v>20</v>
      </c>
      <c r="B23">
        <f>'flow bench data and cam data '!E26</f>
        <v>0</v>
      </c>
      <c r="C23">
        <f>1000*(('crank and pistion Calculations'!E5/2)*(1-COS(RADIANS(A23))) + 'crank and pistion Calculations'!E8 - SQRT('crank and pistion Calculations'!E8^2 - ('crank and pistion Calculations'!E5/2)^2*SIN(RADIANS(A23))^2))</f>
        <v>3.1978389099243945</v>
      </c>
    </row>
    <row r="24" spans="1:3" x14ac:dyDescent="0.3">
      <c r="A24">
        <f>'flow bench data and cam data '!A27</f>
        <v>21</v>
      </c>
      <c r="B24">
        <f>'flow bench data and cam data '!E27</f>
        <v>0</v>
      </c>
      <c r="C24">
        <f>1000*(('crank and pistion Calculations'!E5/2)*(1-COS(RADIANS(A24))) + 'crank and pistion Calculations'!E8 - SQRT('crank and pistion Calculations'!E8^2 - ('crank and pistion Calculations'!E5/2)^2*SIN(RADIANS(A24))^2))</f>
        <v>3.519717153249613</v>
      </c>
    </row>
    <row r="25" spans="1:3" x14ac:dyDescent="0.3">
      <c r="A25">
        <f>'flow bench data and cam data '!A28</f>
        <v>22</v>
      </c>
      <c r="B25">
        <f>'flow bench data and cam data '!E28</f>
        <v>0</v>
      </c>
      <c r="C25">
        <f>1000*(('crank and pistion Calculations'!E5/2)*(1-COS(RADIANS(A25))) + 'crank and pistion Calculations'!E8 - SQRT('crank and pistion Calculations'!E8^2 - ('crank and pistion Calculations'!E5/2)^2*SIN(RADIANS(A25))^2))</f>
        <v>3.8561302058243152</v>
      </c>
    </row>
    <row r="26" spans="1:3" x14ac:dyDescent="0.3">
      <c r="A26">
        <f>'flow bench data and cam data '!A29</f>
        <v>23</v>
      </c>
      <c r="B26">
        <f>'flow bench data and cam data '!E29</f>
        <v>0</v>
      </c>
      <c r="C26">
        <f>1000*(('crank and pistion Calculations'!E5/2)*(1-COS(RADIANS(A26))) + 'crank and pistion Calculations'!E8 - SQRT('crank and pistion Calculations'!E8^2 - ('crank and pistion Calculations'!E5/2)^2*SIN(RADIANS(A26))^2))</f>
        <v>4.2069149504768699</v>
      </c>
    </row>
    <row r="27" spans="1:3" x14ac:dyDescent="0.3">
      <c r="A27">
        <f>'flow bench data and cam data '!A30</f>
        <v>24</v>
      </c>
      <c r="B27">
        <f>'flow bench data and cam data '!E30</f>
        <v>0</v>
      </c>
      <c r="C27">
        <f>1000*(('crank and pistion Calculations'!E5/2)*(1-COS(RADIANS(A27))) + 'crank and pistion Calculations'!E8 - SQRT('crank and pistion Calculations'!E8^2 - ('crank and pistion Calculations'!E5/2)^2*SIN(RADIANS(A27))^2))</f>
        <v>4.5719015039623052</v>
      </c>
    </row>
    <row r="28" spans="1:3" x14ac:dyDescent="0.3">
      <c r="A28">
        <f>'flow bench data and cam data '!A31</f>
        <v>25</v>
      </c>
      <c r="B28">
        <f>'flow bench data and cam data '!E31</f>
        <v>0</v>
      </c>
      <c r="C28">
        <f>1000*(('crank and pistion Calculations'!E5/2)*(1-COS(RADIANS(A28))) + 'crank and pistion Calculations'!E8 - SQRT('crank and pistion Calculations'!E8^2 - ('crank and pistion Calculations'!E5/2)^2*SIN(RADIANS(A28))^2))</f>
        <v>4.950913328324674</v>
      </c>
    </row>
    <row r="29" spans="1:3" x14ac:dyDescent="0.3">
      <c r="A29">
        <f>'flow bench data and cam data '!A32</f>
        <v>26</v>
      </c>
      <c r="B29">
        <f>'flow bench data and cam data '!E32</f>
        <v>0</v>
      </c>
      <c r="C29">
        <f>1000*(('crank and pistion Calculations'!E5/2)*(1-COS(RADIANS(A29))) + 'crank and pistion Calculations'!E8 - SQRT('crank and pistion Calculations'!E8^2 - ('crank and pistion Calculations'!E5/2)^2*SIN(RADIANS(A29))^2))</f>
        <v>5.3437673470425606</v>
      </c>
    </row>
    <row r="30" spans="1:3" x14ac:dyDescent="0.3">
      <c r="A30">
        <f>'flow bench data and cam data '!A33</f>
        <v>27</v>
      </c>
      <c r="B30">
        <f>'flow bench data and cam data '!E33</f>
        <v>0</v>
      </c>
      <c r="C30">
        <f>1000*(('crank and pistion Calculations'!E5/2)*(1-COS(RADIANS(A30))) + 'crank and pistion Calculations'!E8 - SQRT('crank and pistion Calculations'!E8^2 - ('crank and pistion Calculations'!E5/2)^2*SIN(RADIANS(A30))^2))</f>
        <v>5.7502740659226284</v>
      </c>
    </row>
    <row r="31" spans="1:3" x14ac:dyDescent="0.3">
      <c r="A31">
        <f>'flow bench data and cam data '!A34</f>
        <v>28</v>
      </c>
      <c r="B31">
        <f>'flow bench data and cam data '!E34</f>
        <v>0</v>
      </c>
      <c r="C31">
        <f>1000*(('crank and pistion Calculations'!E5/2)*(1-COS(RADIANS(A31))) + 'crank and pistion Calculations'!E8 - SQRT('crank and pistion Calculations'!E8^2 - ('crank and pistion Calculations'!E5/2)^2*SIN(RADIANS(A31))^2))</f>
        <v>6.1702376987035343</v>
      </c>
    </row>
    <row r="32" spans="1:3" x14ac:dyDescent="0.3">
      <c r="A32">
        <f>'flow bench data and cam data '!A35</f>
        <v>29</v>
      </c>
      <c r="B32">
        <f>'flow bench data and cam data '!E35</f>
        <v>0</v>
      </c>
      <c r="C32">
        <f>1000*(('crank and pistion Calculations'!E5/2)*(1-COS(RADIANS(A32))) + 'crank and pistion Calculations'!E8 - SQRT('crank and pistion Calculations'!E8^2 - ('crank and pistion Calculations'!E5/2)^2*SIN(RADIANS(A32))^2))</f>
        <v>6.6034562973269484</v>
      </c>
    </row>
    <row r="33" spans="1:3" x14ac:dyDescent="0.3">
      <c r="A33">
        <f>'flow bench data and cam data '!A36</f>
        <v>30</v>
      </c>
      <c r="B33">
        <f>'flow bench data and cam data '!E36</f>
        <v>0</v>
      </c>
      <c r="C33">
        <f>1000*(('crank and pistion Calculations'!E5/2)*(1-COS(RADIANS(A33))) + 'crank and pistion Calculations'!E8 - SQRT('crank and pistion Calculations'!E8^2 - ('crank and pistion Calculations'!E5/2)^2*SIN(RADIANS(A33))^2))</f>
        <v>7.0497218868288138</v>
      </c>
    </row>
    <row r="34" spans="1:3" x14ac:dyDescent="0.3">
      <c r="A34">
        <f>'flow bench data and cam data '!A37</f>
        <v>31</v>
      </c>
      <c r="B34">
        <f>'flow bench data and cam data '!E37</f>
        <v>0</v>
      </c>
      <c r="C34">
        <f>1000*(('crank and pistion Calculations'!E5/2)*(1-COS(RADIANS(A34))) + 'crank and pistion Calculations'!E8 - SQRT('crank and pistion Calculations'!E8^2 - ('crank and pistion Calculations'!E5/2)^2*SIN(RADIANS(A34))^2))</f>
        <v>7.5088206047981831</v>
      </c>
    </row>
    <row r="35" spans="1:3" x14ac:dyDescent="0.3">
      <c r="A35">
        <f>'flow bench data and cam data '!A38</f>
        <v>32</v>
      </c>
      <c r="B35">
        <f>'flow bench data and cam data '!E38</f>
        <v>0</v>
      </c>
      <c r="C35">
        <f>1000*(('crank and pistion Calculations'!E5/2)*(1-COS(RADIANS(A35))) + 'crank and pistion Calculations'!E8 - SQRT('crank and pistion Calculations'!E8^2 - ('crank and pistion Calculations'!E5/2)^2*SIN(RADIANS(A35))^2))</f>
        <v>7.9805328453458895</v>
      </c>
    </row>
    <row r="36" spans="1:3" x14ac:dyDescent="0.3">
      <c r="A36">
        <f>'flow bench data and cam data '!A39</f>
        <v>33</v>
      </c>
      <c r="B36">
        <f>'flow bench data and cam data '!E39</f>
        <v>0</v>
      </c>
      <c r="C36">
        <f>1000*(('crank and pistion Calculations'!E5/2)*(1-COS(RADIANS(A36))) + 'crank and pistion Calculations'!E8 - SQRT('crank and pistion Calculations'!E8^2 - ('crank and pistion Calculations'!E5/2)^2*SIN(RADIANS(A36))^2))</f>
        <v>8.464633407520628</v>
      </c>
    </row>
    <row r="37" spans="1:3" x14ac:dyDescent="0.3">
      <c r="A37">
        <f>'flow bench data and cam data '!A40</f>
        <v>34</v>
      </c>
      <c r="B37">
        <f>'flow bench data and cam data '!E40</f>
        <v>0</v>
      </c>
      <c r="C37">
        <f>1000*(('crank and pistion Calculations'!E5/2)*(1-COS(RADIANS(A37))) + 'crank and pistion Calculations'!E8 - SQRT('crank and pistion Calculations'!E8^2 - ('crank and pistion Calculations'!E5/2)^2*SIN(RADIANS(A37))^2))</f>
        <v>8.9608916481025975</v>
      </c>
    </row>
    <row r="38" spans="1:3" x14ac:dyDescent="0.3">
      <c r="A38">
        <f>'flow bench data and cam data '!A41</f>
        <v>35</v>
      </c>
      <c r="B38">
        <f>'flow bench data and cam data '!E41</f>
        <v>0</v>
      </c>
      <c r="C38">
        <f>1000*(('crank and pistion Calculations'!E5/2)*(1-COS(RADIANS(A38))) + 'crank and pistion Calculations'!E8 - SQRT('crank and pistion Calculations'!E8^2 - ('crank and pistion Calculations'!E5/2)^2*SIN(RADIANS(A38))^2))</f>
        <v>9.4690716387001714</v>
      </c>
    </row>
    <row r="39" spans="1:3" x14ac:dyDescent="0.3">
      <c r="A39">
        <f>'flow bench data and cam data '!A42</f>
        <v>36</v>
      </c>
      <c r="B39">
        <f>'flow bench data and cam data '!E42</f>
        <v>0</v>
      </c>
      <c r="C39">
        <f>1000*(('crank and pistion Calculations'!E5/2)*(1-COS(RADIANS(A39))) + 'crank and pistion Calculations'!E8 - SQRT('crank and pistion Calculations'!E8^2 - ('crank and pistion Calculations'!E5/2)^2*SIN(RADIANS(A39))^2))</f>
        <v>9.9889323270677686</v>
      </c>
    </row>
    <row r="40" spans="1:3" x14ac:dyDescent="0.3">
      <c r="A40">
        <f>'flow bench data and cam data '!A43</f>
        <v>37</v>
      </c>
      <c r="B40">
        <f>'flow bench data and cam data '!E43</f>
        <v>0</v>
      </c>
      <c r="C40">
        <f>1000*(('crank and pistion Calculations'!E5/2)*(1-COS(RADIANS(A40))) + 'crank and pistion Calculations'!E8 - SQRT('crank and pistion Calculations'!E8^2 - ('crank and pistion Calculations'!E5/2)^2*SIN(RADIANS(A40))^2))</f>
        <v>10.520227702556422</v>
      </c>
    </row>
    <row r="41" spans="1:3" x14ac:dyDescent="0.3">
      <c r="A41">
        <f>'flow bench data and cam data '!A44</f>
        <v>38</v>
      </c>
      <c r="B41">
        <f>'flow bench data and cam data '!E44</f>
        <v>0</v>
      </c>
      <c r="C41">
        <f>1000*(('crank and pistion Calculations'!E5/2)*(1-COS(RADIANS(A41))) + 'crank and pistion Calculations'!E8 - SQRT('crank and pistion Calculations'!E8^2 - ('crank and pistion Calculations'!E5/2)^2*SIN(RADIANS(A41))^2))</f>
        <v>11.062706965602132</v>
      </c>
    </row>
    <row r="42" spans="1:3" x14ac:dyDescent="0.3">
      <c r="A42">
        <f>'flow bench data and cam data '!A45</f>
        <v>39</v>
      </c>
      <c r="B42">
        <f>'flow bench data and cam data '!E45</f>
        <v>0</v>
      </c>
      <c r="C42">
        <f>1000*(('crank and pistion Calculations'!E5/2)*(1-COS(RADIANS(A42))) + 'crank and pistion Calculations'!E8 - SQRT('crank and pistion Calculations'!E8^2 - ('crank and pistion Calculations'!E5/2)^2*SIN(RADIANS(A42))^2))</f>
        <v>11.616114701148621</v>
      </c>
    </row>
    <row r="43" spans="1:3" x14ac:dyDescent="0.3">
      <c r="A43">
        <f>'flow bench data and cam data '!A46</f>
        <v>40</v>
      </c>
      <c r="B43">
        <f>'flow bench data and cam data '!E46</f>
        <v>0</v>
      </c>
      <c r="C43">
        <f>1000*(('crank and pistion Calculations'!E5/2)*(1-COS(RADIANS(A43))) + 'crank and pistion Calculations'!E8 - SQRT('crank and pistion Calculations'!E8^2 - ('crank and pistion Calculations'!E5/2)^2*SIN(RADIANS(A43))^2))</f>
        <v>12.180191055895072</v>
      </c>
    </row>
    <row r="44" spans="1:3" x14ac:dyDescent="0.3">
      <c r="A44">
        <f>'flow bench data and cam data '!A47</f>
        <v>41</v>
      </c>
      <c r="B44">
        <f>'flow bench data and cam data '!E47</f>
        <v>0</v>
      </c>
      <c r="C44">
        <f>1000*(('crank and pistion Calculations'!E5/2)*(1-COS(RADIANS(A44))) + 'crank and pistion Calculations'!E8 - SQRT('crank and pistion Calculations'!E8^2 - ('crank and pistion Calculations'!E5/2)^2*SIN(RADIANS(A44))^2))</f>
        <v>12.754671919250226</v>
      </c>
    </row>
    <row r="45" spans="1:3" x14ac:dyDescent="0.3">
      <c r="A45">
        <f>'flow bench data and cam data '!A48</f>
        <v>42</v>
      </c>
      <c r="B45">
        <f>'flow bench data and cam data '!E48</f>
        <v>0</v>
      </c>
      <c r="C45">
        <f>1000*(('crank and pistion Calculations'!E5/2)*(1-COS(RADIANS(A45))) + 'crank and pistion Calculations'!E8 - SQRT('crank and pistion Calculations'!E8^2 - ('crank and pistion Calculations'!E5/2)^2*SIN(RADIANS(A45))^2))</f>
        <v>13.33928910786722</v>
      </c>
    </row>
    <row r="46" spans="1:3" x14ac:dyDescent="0.3">
      <c r="A46">
        <f>'flow bench data and cam data '!A49</f>
        <v>43</v>
      </c>
      <c r="B46">
        <f>'flow bench data and cam data '!E49</f>
        <v>0</v>
      </c>
      <c r="C46">
        <f>1000*(('crank and pistion Calculations'!E5/2)*(1-COS(RADIANS(A46))) + 'crank and pistion Calculations'!E8 - SQRT('crank and pistion Calculations'!E8^2 - ('crank and pistion Calculations'!E5/2)^2*SIN(RADIANS(A46))^2))</f>
        <v>13.933770553624408</v>
      </c>
    </row>
    <row r="47" spans="1:3" x14ac:dyDescent="0.3">
      <c r="A47">
        <f>'flow bench data and cam data '!A50</f>
        <v>44</v>
      </c>
      <c r="B47">
        <f>'flow bench data and cam data '!E50</f>
        <v>0</v>
      </c>
      <c r="C47">
        <f>1000*(('crank and pistion Calculations'!E5/2)*(1-COS(RADIANS(A47))) + 'crank and pistion Calculations'!E8 - SQRT('crank and pistion Calculations'!E8^2 - ('crank and pistion Calculations'!E5/2)^2*SIN(RADIANS(A47))^2))</f>
        <v>14.537840494910276</v>
      </c>
    </row>
    <row r="48" spans="1:3" x14ac:dyDescent="0.3">
      <c r="A48">
        <f>'flow bench data and cam data '!A51</f>
        <v>45</v>
      </c>
      <c r="B48">
        <f>'flow bench data and cam data '!E51</f>
        <v>0</v>
      </c>
      <c r="C48">
        <f>1000*(('crank and pistion Calculations'!E5/2)*(1-COS(RADIANS(A48))) + 'crank and pistion Calculations'!E8 - SQRT('crank and pistion Calculations'!E8^2 - ('crank and pistion Calculations'!E5/2)^2*SIN(RADIANS(A48))^2))</f>
        <v>15.151219671060728</v>
      </c>
    </row>
    <row r="49" spans="1:3" x14ac:dyDescent="0.3">
      <c r="A49">
        <f>'flow bench data and cam data '!A52</f>
        <v>46</v>
      </c>
      <c r="B49">
        <f>'flow bench data and cam data '!E52</f>
        <v>0</v>
      </c>
      <c r="C49">
        <f>1000*(('crank and pistion Calculations'!E5/2)*(1-COS(RADIANS(A49))) + 'crank and pistion Calculations'!E8 - SQRT('crank and pistion Calculations'!E8^2 - ('crank and pistion Calculations'!E5/2)^2*SIN(RADIANS(A49))^2))</f>
        <v>15.773625519788864</v>
      </c>
    </row>
    <row r="50" spans="1:3" x14ac:dyDescent="0.3">
      <c r="A50">
        <f>'flow bench data and cam data '!A53</f>
        <v>47</v>
      </c>
      <c r="B50">
        <f>'flow bench data and cam data '!E53</f>
        <v>0</v>
      </c>
      <c r="C50">
        <f>1000*(('crank and pistion Calculations'!E5/2)*(1-COS(RADIANS(A50))) + 'crank and pistion Calculations'!E8 - SQRT('crank and pistion Calculations'!E8^2 - ('crank and pistion Calculations'!E5/2)^2*SIN(RADIANS(A50))^2))</f>
        <v>16.404772377438952</v>
      </c>
    </row>
    <row r="51" spans="1:3" x14ac:dyDescent="0.3">
      <c r="A51">
        <f>'flow bench data and cam data '!A54</f>
        <v>48</v>
      </c>
      <c r="B51">
        <f>'flow bench data and cam data '!E54</f>
        <v>0</v>
      </c>
      <c r="C51">
        <f>1000*(('crank and pistion Calculations'!E5/2)*(1-COS(RADIANS(A51))) + 'crank and pistion Calculations'!E8 - SQRT('crank and pistion Calculations'!E8^2 - ('crank and pistion Calculations'!E5/2)^2*SIN(RADIANS(A51))^2))</f>
        <v>17.04437168188694</v>
      </c>
    </row>
    <row r="52" spans="1:3" x14ac:dyDescent="0.3">
      <c r="A52">
        <f>'flow bench data and cam data '!A55</f>
        <v>49</v>
      </c>
      <c r="B52">
        <f>'flow bench data and cam data '!E55</f>
        <v>0</v>
      </c>
      <c r="C52">
        <f>1000*(('crank and pistion Calculations'!E5/2)*(1-COS(RADIANS(A52))) + 'crank and pistion Calculations'!E8 - SQRT('crank and pistion Calculations'!E8^2 - ('crank and pistion Calculations'!E5/2)^2*SIN(RADIANS(A52))^2))</f>
        <v>17.692132177901083</v>
      </c>
    </row>
    <row r="53" spans="1:3" x14ac:dyDescent="0.3">
      <c r="A53">
        <f>'flow bench data and cam data '!A56</f>
        <v>50</v>
      </c>
      <c r="B53">
        <f>'flow bench data and cam data '!E56</f>
        <v>0</v>
      </c>
      <c r="C53">
        <f>1000*(('crank and pistion Calculations'!E5/2)*(1-COS(RADIANS(A53))) + 'crank and pistion Calculations'!E8 - SQRT('crank and pistion Calculations'!E8^2 - ('crank and pistion Calculations'!E5/2)^2*SIN(RADIANS(A53))^2))</f>
        <v>18.347760124767632</v>
      </c>
    </row>
    <row r="54" spans="1:3" x14ac:dyDescent="0.3">
      <c r="A54">
        <f>'flow bench data and cam data '!A57</f>
        <v>51</v>
      </c>
      <c r="B54">
        <f>'flow bench data and cam data '!E57</f>
        <v>0</v>
      </c>
      <c r="C54">
        <f>1000*(('crank and pistion Calculations'!E5/2)*(1-COS(RADIANS(A54))) + 'crank and pistion Calculations'!E8 - SQRT('crank and pistion Calculations'!E8^2 - ('crank and pistion Calculations'!E5/2)^2*SIN(RADIANS(A54))^2))</f>
        <v>19.010959505977588</v>
      </c>
    </row>
    <row r="55" spans="1:3" x14ac:dyDescent="0.3">
      <c r="A55">
        <f>'flow bench data and cam data '!A58</f>
        <v>52</v>
      </c>
      <c r="B55">
        <f>'flow bench data and cam data '!E58</f>
        <v>0</v>
      </c>
      <c r="C55">
        <f>1000*(('crank and pistion Calculations'!E5/2)*(1-COS(RADIANS(A55))) + 'crank and pistion Calculations'!E8 - SQRT('crank and pistion Calculations'!E8^2 - ('crank and pistion Calculations'!E5/2)^2*SIN(RADIANS(A55))^2))</f>
        <v>19.681432240761549</v>
      </c>
    </row>
    <row r="56" spans="1:3" x14ac:dyDescent="0.3">
      <c r="A56">
        <f>'flow bench data and cam data '!A59</f>
        <v>53</v>
      </c>
      <c r="B56">
        <f>'flow bench data and cam data '!E59</f>
        <v>0</v>
      </c>
      <c r="C56">
        <f>1000*(('crank and pistion Calculations'!E5/2)*(1-COS(RADIANS(A56))) + 'crank and pistion Calculations'!E8 - SQRT('crank and pistion Calculations'!E8^2 - ('crank and pistion Calculations'!E5/2)^2*SIN(RADIANS(A56))^2))</f>
        <v>20.358878397251782</v>
      </c>
    </row>
    <row r="57" spans="1:3" x14ac:dyDescent="0.3">
      <c r="A57">
        <f>'flow bench data and cam data '!A60</f>
        <v>54</v>
      </c>
      <c r="B57">
        <f>'flow bench data and cam data '!E60</f>
        <v>0</v>
      </c>
      <c r="C57">
        <f>1000*(('crank and pistion Calculations'!E5/2)*(1-COS(RADIANS(A57))) + 'crank and pistion Calculations'!E8 - SQRT('crank and pistion Calculations'!E8^2 - ('crank and pistion Calculations'!E5/2)^2*SIN(RADIANS(A57))^2))</f>
        <v>21.042996407041297</v>
      </c>
    </row>
    <row r="58" spans="1:3" x14ac:dyDescent="0.3">
      <c r="A58">
        <f>'flow bench data and cam data '!A61</f>
        <v>55</v>
      </c>
      <c r="B58">
        <f>'flow bench data and cam data '!E61</f>
        <v>0</v>
      </c>
      <c r="C58">
        <f>1000*(('crank and pistion Calculations'!E5/2)*(1-COS(RADIANS(A58))) + 'crank and pistion Calculations'!E8 - SQRT('crank and pistion Calculations'!E8^2 - ('crank and pistion Calculations'!E5/2)^2*SIN(RADIANS(A58))^2))</f>
        <v>21.733483280902384</v>
      </c>
    </row>
    <row r="59" spans="1:3" x14ac:dyDescent="0.3">
      <c r="A59">
        <f>'flow bench data and cam data '!A62</f>
        <v>56</v>
      </c>
      <c r="B59">
        <f>'flow bench data and cam data '!E62</f>
        <v>0</v>
      </c>
      <c r="C59">
        <f>1000*(('crank and pistion Calculations'!E5/2)*(1-COS(RADIANS(A59))) + 'crank and pistion Calculations'!E8 - SQRT('crank and pistion Calculations'!E8^2 - ('crank and pistion Calculations'!E5/2)^2*SIN(RADIANS(A59))^2))</f>
        <v>22.430034825418776</v>
      </c>
    </row>
    <row r="60" spans="1:3" x14ac:dyDescent="0.3">
      <c r="A60">
        <f>'flow bench data and cam data '!A63</f>
        <v>57</v>
      </c>
      <c r="B60">
        <f>'flow bench data and cam data '!E63</f>
        <v>0</v>
      </c>
      <c r="C60">
        <f>1000*(('crank and pistion Calculations'!E5/2)*(1-COS(RADIANS(A60))) + 'crank and pistion Calculations'!E8 - SQRT('crank and pistion Calculations'!E8^2 - ('crank and pistion Calculations'!E5/2)^2*SIN(RADIANS(A60))^2))</f>
        <v>23.132345860277876</v>
      </c>
    </row>
    <row r="61" spans="1:3" x14ac:dyDescent="0.3">
      <c r="A61">
        <f>'flow bench data and cam data '!A64</f>
        <v>58</v>
      </c>
      <c r="B61">
        <f>'flow bench data and cam data '!E64</f>
        <v>0</v>
      </c>
      <c r="C61">
        <f>1000*(('crank and pistion Calculations'!E5/2)*(1-COS(RADIANS(A61))) + 'crank and pistion Calculations'!E8 - SQRT('crank and pistion Calculations'!E8^2 - ('crank and pistion Calculations'!E5/2)^2*SIN(RADIANS(A61))^2))</f>
        <v>23.840110435962654</v>
      </c>
    </row>
    <row r="62" spans="1:3" x14ac:dyDescent="0.3">
      <c r="A62">
        <f>'flow bench data and cam data '!A65</f>
        <v>59</v>
      </c>
      <c r="B62">
        <f>'flow bench data and cam data '!E65</f>
        <v>0</v>
      </c>
      <c r="C62">
        <f>1000*(('crank and pistion Calculations'!E5/2)*(1-COS(RADIANS(A62))) + 'crank and pistion Calculations'!E8 - SQRT('crank and pistion Calculations'!E8^2 - ('crank and pistion Calculations'!E5/2)^2*SIN(RADIANS(A62))^2))</f>
        <v>24.55302205157578</v>
      </c>
    </row>
    <row r="63" spans="1:3" x14ac:dyDescent="0.3">
      <c r="A63">
        <f>'flow bench data and cam data '!A66</f>
        <v>60</v>
      </c>
      <c r="B63">
        <f>'flow bench data and cam data '!E66</f>
        <v>0</v>
      </c>
      <c r="C63">
        <f>1000*(('crank and pistion Calculations'!E5/2)*(1-COS(RADIANS(A63))) + 'crank and pistion Calculations'!E8 - SQRT('crank and pistion Calculations'!E8^2 - ('crank and pistion Calculations'!E5/2)^2*SIN(RADIANS(A63))^2))</f>
        <v>25.270773872522579</v>
      </c>
    </row>
    <row r="64" spans="1:3" x14ac:dyDescent="0.3">
      <c r="A64">
        <f>'flow bench data and cam data '!A67</f>
        <v>61</v>
      </c>
      <c r="B64">
        <f>'flow bench data and cam data '!E67</f>
        <v>0</v>
      </c>
      <c r="C64">
        <f>1000*(('crank and pistion Calculations'!E5/2)*(1-COS(RADIANS(A64))) + 'crank and pistion Calculations'!E8 - SQRT('crank and pistion Calculations'!E8^2 - ('crank and pistion Calculations'!E5/2)^2*SIN(RADIANS(A64))^2))</f>
        <v>25.993058947773012</v>
      </c>
    </row>
    <row r="65" spans="1:3" x14ac:dyDescent="0.3">
      <c r="A65">
        <f>'flow bench data and cam data '!A68</f>
        <v>62</v>
      </c>
      <c r="B65">
        <f>'flow bench data and cam data '!E68</f>
        <v>0</v>
      </c>
      <c r="C65">
        <f>1000*(('crank and pistion Calculations'!E5/2)*(1-COS(RADIANS(A65))) + 'crank and pistion Calculations'!E8 - SQRT('crank and pistion Calculations'!E8^2 - ('crank and pistion Calculations'!E5/2)^2*SIN(RADIANS(A65))^2))</f>
        <v>26.719570426418453</v>
      </c>
    </row>
    <row r="66" spans="1:3" x14ac:dyDescent="0.3">
      <c r="A66">
        <f>'flow bench data and cam data '!A69</f>
        <v>63</v>
      </c>
      <c r="B66">
        <f>'flow bench data and cam data '!E69</f>
        <v>0</v>
      </c>
      <c r="C66">
        <f>1000*(('crank and pistion Calculations'!E5/2)*(1-COS(RADIANS(A66))) + 'crank and pistion Calculations'!E8 - SQRT('crank and pistion Calculations'!E8^2 - ('crank and pistion Calculations'!E5/2)^2*SIN(RADIANS(A66))^2))</f>
        <v>27.450001773234089</v>
      </c>
    </row>
    <row r="67" spans="1:3" x14ac:dyDescent="0.3">
      <c r="A67">
        <f>'flow bench data and cam data '!A70</f>
        <v>64</v>
      </c>
      <c r="B67">
        <f>'flow bench data and cam data '!E70</f>
        <v>0</v>
      </c>
      <c r="C67">
        <f>1000*(('crank and pistion Calculations'!E5/2)*(1-COS(RADIANS(A67))) + 'crank and pistion Calculations'!E8 - SQRT('crank and pistion Calculations'!E8^2 - ('crank and pistion Calculations'!E5/2)^2*SIN(RADIANS(A67))^2))</f>
        <v>28.184046982953959</v>
      </c>
    </row>
    <row r="68" spans="1:3" x14ac:dyDescent="0.3">
      <c r="A68">
        <f>'flow bench data and cam data '!A71</f>
        <v>65</v>
      </c>
      <c r="B68">
        <f>'flow bench data and cam data '!E71</f>
        <v>0</v>
      </c>
      <c r="C68">
        <f>1000*(('crank and pistion Calculations'!E5/2)*(1-COS(RADIANS(A68))) + 'crank and pistion Calculations'!E8 - SQRT('crank and pistion Calculations'!E8^2 - ('crank and pistion Calculations'!E5/2)^2*SIN(RADIANS(A68))^2))</f>
        <v>28.921400792962238</v>
      </c>
    </row>
    <row r="69" spans="1:3" x14ac:dyDescent="0.3">
      <c r="A69">
        <f>'flow bench data and cam data '!A72</f>
        <v>66</v>
      </c>
      <c r="B69">
        <f>'flow bench data and cam data '!E72</f>
        <v>0</v>
      </c>
      <c r="C69">
        <f>1000*(('crank and pistion Calculations'!E5/2)*(1-COS(RADIANS(A69))) + 'crank and pistion Calculations'!E8 - SQRT('crank and pistion Calculations'!E8^2 - ('crank and pistion Calculations'!E5/2)^2*SIN(RADIANS(A69))^2))</f>
        <v>29.661758894102942</v>
      </c>
    </row>
    <row r="70" spans="1:3" x14ac:dyDescent="0.3">
      <c r="A70">
        <f>'flow bench data and cam data '!A73</f>
        <v>67</v>
      </c>
      <c r="B70">
        <f>'flow bench data and cam data '!E73</f>
        <v>0.01</v>
      </c>
      <c r="C70">
        <f>1000*(('crank and pistion Calculations'!E5/2)*(1-COS(RADIANS(A70))) + 'crank and pistion Calculations'!E8 - SQRT('crank and pistion Calculations'!E8^2 - ('crank and pistion Calculations'!E5/2)^2*SIN(RADIANS(A70))^2))</f>
        <v>30.404818139307178</v>
      </c>
    </row>
    <row r="71" spans="1:3" x14ac:dyDescent="0.3">
      <c r="A71">
        <f>'flow bench data and cam data '!A74</f>
        <v>68</v>
      </c>
      <c r="B71">
        <f>'flow bench data and cam data '!E74</f>
        <v>0.01</v>
      </c>
      <c r="C71">
        <f>1000*(('crank and pistion Calculations'!E5/2)*(1-COS(RADIANS(A71))) + 'crank and pistion Calculations'!E8 - SQRT('crank and pistion Calculations'!E8^2 - ('crank and pistion Calculations'!E5/2)^2*SIN(RADIANS(A71))^2))</f>
        <v>31.150276749737944</v>
      </c>
    </row>
    <row r="72" spans="1:3" x14ac:dyDescent="0.3">
      <c r="A72">
        <f>'flow bench data and cam data '!A75</f>
        <v>69</v>
      </c>
      <c r="B72">
        <f>'flow bench data and cam data '!E75</f>
        <v>0.01</v>
      </c>
      <c r="C72">
        <f>1000*(('crank and pistion Calculations'!E5/2)*(1-COS(RADIANS(A72))) + 'crank and pistion Calculations'!E8 - SQRT('crank and pistion Calculations'!E8^2 - ('crank and pistion Calculations'!E5/2)^2*SIN(RADIANS(A72))^2))</f>
        <v>31.897834518151313</v>
      </c>
    </row>
    <row r="73" spans="1:3" x14ac:dyDescent="0.3">
      <c r="A73">
        <f>'flow bench data and cam data '!A76</f>
        <v>70</v>
      </c>
      <c r="B73">
        <f>'flow bench data and cam data '!E76</f>
        <v>0.01</v>
      </c>
      <c r="C73">
        <f>1000*(('crank and pistion Calculations'!E5/2)*(1-COS(RADIANS(A73))) + 'crank and pistion Calculations'!E8 - SQRT('crank and pistion Calculations'!E8^2 - ('crank and pistion Calculations'!E5/2)^2*SIN(RADIANS(A73))^2))</f>
        <v>32.647193009175233</v>
      </c>
    </row>
    <row r="74" spans="1:3" x14ac:dyDescent="0.3">
      <c r="A74">
        <f>'flow bench data and cam data '!A77</f>
        <v>71</v>
      </c>
      <c r="B74">
        <f>'flow bench data and cam data '!E77</f>
        <v>0.01</v>
      </c>
      <c r="C74">
        <f>1000*(('crank and pistion Calculations'!E5/2)*(1-COS(RADIANS(A74))) + 'crank and pistion Calculations'!E8 - SQRT('crank and pistion Calculations'!E8^2 - ('crank and pistion Calculations'!E5/2)^2*SIN(RADIANS(A74))^2))</f>
        <v>33.398055756207469</v>
      </c>
    </row>
    <row r="75" spans="1:3" x14ac:dyDescent="0.3">
      <c r="A75">
        <f>'flow bench data and cam data '!A78</f>
        <v>72</v>
      </c>
      <c r="B75">
        <f>'flow bench data and cam data '!E78</f>
        <v>0.01</v>
      </c>
      <c r="C75">
        <f>1000*(('crank and pistion Calculations'!E5/2)*(1-COS(RADIANS(A75))) + 'crank and pistion Calculations'!E8 - SQRT('crank and pistion Calculations'!E8^2 - ('crank and pistion Calculations'!E5/2)^2*SIN(RADIANS(A75))^2))</f>
        <v>34.150128454639578</v>
      </c>
    </row>
    <row r="76" spans="1:3" x14ac:dyDescent="0.3">
      <c r="A76">
        <f>'flow bench data and cam data '!A79</f>
        <v>73</v>
      </c>
      <c r="B76">
        <f>'flow bench data and cam data '!E79</f>
        <v>0.01</v>
      </c>
      <c r="C76">
        <f>1000*(('crank and pistion Calculations'!E5/2)*(1-COS(RADIANS(A76))) + 'crank and pistion Calculations'!E8 - SQRT('crank and pistion Calculations'!E8^2 - ('crank and pistion Calculations'!E5/2)^2*SIN(RADIANS(A76))^2))</f>
        <v>34.903119151115462</v>
      </c>
    </row>
    <row r="77" spans="1:3" x14ac:dyDescent="0.3">
      <c r="A77">
        <f>'flow bench data and cam data '!A80</f>
        <v>74</v>
      </c>
      <c r="B77">
        <f>'flow bench data and cam data '!E80</f>
        <v>0.01</v>
      </c>
      <c r="C77">
        <f>1000*(('crank and pistion Calculations'!E5/2)*(1-COS(RADIANS(A77))) + 'crank and pistion Calculations'!E8 - SQRT('crank and pistion Calculations'!E8^2 - ('crank and pistion Calculations'!E5/2)^2*SIN(RADIANS(A77))^2))</f>
        <v>35.656738428539668</v>
      </c>
    </row>
    <row r="78" spans="1:3" x14ac:dyDescent="0.3">
      <c r="A78">
        <f>'flow bench data and cam data '!A81</f>
        <v>75</v>
      </c>
      <c r="B78">
        <f>'flow bench data and cam data '!E81</f>
        <v>0.01</v>
      </c>
      <c r="C78">
        <f>1000*(('crank and pistion Calculations'!E5/2)*(1-COS(RADIANS(A78))) + 'crank and pistion Calculations'!E8 - SQRT('crank and pistion Calculations'!E8^2 - ('crank and pistion Calculations'!E5/2)^2*SIN(RADIANS(A78))^2))</f>
        <v>36.410699586555602</v>
      </c>
    </row>
    <row r="79" spans="1:3" x14ac:dyDescent="0.3">
      <c r="A79">
        <f>'flow bench data and cam data '!A82</f>
        <v>76</v>
      </c>
      <c r="B79">
        <f>'flow bench data and cam data '!E82</f>
        <v>0.01</v>
      </c>
      <c r="C79">
        <f>1000*(('crank and pistion Calculations'!E5/2)*(1-COS(RADIANS(A79))) + 'crank and pistion Calculations'!E8 - SQRT('crank and pistion Calculations'!E8^2 - ('crank and pistion Calculations'!E5/2)^2*SIN(RADIANS(A79))^2))</f>
        <v>37.164718817221612</v>
      </c>
    </row>
    <row r="80" spans="1:3" x14ac:dyDescent="0.3">
      <c r="A80">
        <f>'flow bench data and cam data '!A83</f>
        <v>77</v>
      </c>
      <c r="B80">
        <f>'flow bench data and cam data '!E83</f>
        <v>0.01</v>
      </c>
      <c r="C80">
        <f>1000*(('crank and pistion Calculations'!E5/2)*(1-COS(RADIANS(A80))) + 'crank and pistion Calculations'!E8 - SQRT('crank and pistion Calculations'!E8^2 - ('crank and pistion Calculations'!E5/2)^2*SIN(RADIANS(A80))^2))</f>
        <v>37.918515375620323</v>
      </c>
    </row>
    <row r="81" spans="1:3" x14ac:dyDescent="0.3">
      <c r="A81">
        <f>'flow bench data and cam data '!A84</f>
        <v>78</v>
      </c>
      <c r="B81">
        <f>'flow bench data and cam data '!E84</f>
        <v>0.01</v>
      </c>
      <c r="C81">
        <f>1000*(('crank and pistion Calculations'!E5/2)*(1-COS(RADIANS(A81))) + 'crank and pistion Calculations'!E8 - SQRT('crank and pistion Calculations'!E8^2 - ('crank and pistion Calculations'!E5/2)^2*SIN(RADIANS(A81))^2))</f>
        <v>38.671811745145554</v>
      </c>
    </row>
    <row r="82" spans="1:3" x14ac:dyDescent="0.3">
      <c r="A82">
        <f>'flow bench data and cam data '!A85</f>
        <v>79</v>
      </c>
      <c r="B82">
        <f>'flow bench data and cam data '!E85</f>
        <v>0.01</v>
      </c>
      <c r="C82">
        <f>1000*(('crank and pistion Calculations'!E5/2)*(1-COS(RADIANS(A82))) + 'crank and pistion Calculations'!E8 - SQRT('crank and pistion Calculations'!E8^2 - ('crank and pistion Calculations'!E5/2)^2*SIN(RADIANS(A82))^2))</f>
        <v>39.424333797221657</v>
      </c>
    </row>
    <row r="83" spans="1:3" x14ac:dyDescent="0.3">
      <c r="A83">
        <f>'flow bench data and cam data '!A86</f>
        <v>80</v>
      </c>
      <c r="B83">
        <f>'flow bench data and cam data '!E86</f>
        <v>0.01</v>
      </c>
      <c r="C83">
        <f>1000*(('crank and pistion Calculations'!E5/2)*(1-COS(RADIANS(A83))) + 'crank and pistion Calculations'!E8 - SQRT('crank and pistion Calculations'!E8^2 - ('crank and pistion Calculations'!E5/2)^2*SIN(RADIANS(A83))^2))</f>
        <v>40.175810945220356</v>
      </c>
    </row>
    <row r="84" spans="1:3" x14ac:dyDescent="0.3">
      <c r="A84">
        <f>'flow bench data and cam data '!A87</f>
        <v>81</v>
      </c>
      <c r="B84">
        <f>'flow bench data and cam data '!E87</f>
        <v>0.01</v>
      </c>
      <c r="C84">
        <f>1000*(('crank and pistion Calculations'!E5/2)*(1-COS(RADIANS(A84))) + 'crank and pistion Calculations'!E8 - SQRT('crank and pistion Calculations'!E8^2 - ('crank and pistion Calculations'!E5/2)^2*SIN(RADIANS(A84))^2))</f>
        <v>40.925976292352146</v>
      </c>
    </row>
    <row r="85" spans="1:3" x14ac:dyDescent="0.3">
      <c r="A85">
        <f>'flow bench data and cam data '!A88</f>
        <v>82</v>
      </c>
      <c r="B85">
        <f>'flow bench data and cam data '!E88</f>
        <v>0.01</v>
      </c>
      <c r="C85">
        <f>1000*(('crank and pistion Calculations'!E5/2)*(1-COS(RADIANS(A85))) + 'crank and pistion Calculations'!E8 - SQRT('crank and pistion Calculations'!E8^2 - ('crank and pistion Calculations'!E5/2)^2*SIN(RADIANS(A85))^2))</f>
        <v>41.674566773322539</v>
      </c>
    </row>
    <row r="86" spans="1:3" x14ac:dyDescent="0.3">
      <c r="A86">
        <f>'flow bench data and cam data '!A89</f>
        <v>83</v>
      </c>
      <c r="B86">
        <f>'flow bench data and cam data '!E89</f>
        <v>0.01</v>
      </c>
      <c r="C86">
        <f>1000*(('crank and pistion Calculations'!E5/2)*(1-COS(RADIANS(A86))) + 'crank and pistion Calculations'!E8 - SQRT('crank and pistion Calculations'!E8^2 - ('crank and pistion Calculations'!E5/2)^2*SIN(RADIANS(A86))^2))</f>
        <v>42.421323289555616</v>
      </c>
    </row>
    <row r="87" spans="1:3" x14ac:dyDescent="0.3">
      <c r="A87">
        <f>'flow bench data and cam data '!A90</f>
        <v>84</v>
      </c>
      <c r="B87">
        <f>'flow bench data and cam data '!E90</f>
        <v>0.01</v>
      </c>
      <c r="C87">
        <f>1000*(('crank and pistion Calculations'!E5/2)*(1-COS(RADIANS(A87))) + 'crank and pistion Calculations'!E8 - SQRT('crank and pistion Calculations'!E8^2 - ('crank and pistion Calculations'!E5/2)^2*SIN(RADIANS(A87))^2))</f>
        <v>43.165990837803228</v>
      </c>
    </row>
    <row r="88" spans="1:3" x14ac:dyDescent="0.3">
      <c r="A88">
        <f>'flow bench data and cam data '!A91</f>
        <v>85</v>
      </c>
      <c r="B88">
        <f>'flow bench data and cam data '!E91</f>
        <v>0.01</v>
      </c>
      <c r="C88">
        <f>1000*(('crank and pistion Calculations'!E5/2)*(1-COS(RADIANS(A88))) + 'crank and pistion Calculations'!E8 - SQRT('crank and pistion Calculations'!E8^2 - ('crank and pistion Calculations'!E5/2)^2*SIN(RADIANS(A88))^2))</f>
        <v>43.908318631971675</v>
      </c>
    </row>
    <row r="89" spans="1:3" x14ac:dyDescent="0.3">
      <c r="A89">
        <f>'flow bench data and cam data '!A92</f>
        <v>86</v>
      </c>
      <c r="B89">
        <f>'flow bench data and cam data '!E92</f>
        <v>0.01</v>
      </c>
      <c r="C89">
        <f>1000*(('crank and pistion Calculations'!E5/2)*(1-COS(RADIANS(A89))) + 'crank and pistion Calculations'!E8 - SQRT('crank and pistion Calculations'!E8^2 - ('crank and pistion Calculations'!E5/2)^2*SIN(RADIANS(A89))^2))</f>
        <v>44.648060218014649</v>
      </c>
    </row>
    <row r="90" spans="1:3" x14ac:dyDescent="0.3">
      <c r="A90">
        <f>'flow bench data and cam data '!A93</f>
        <v>87</v>
      </c>
      <c r="B90">
        <f>'flow bench data and cam data '!E93</f>
        <v>0.01</v>
      </c>
      <c r="C90">
        <f>1000*(('crank and pistion Calculations'!E5/2)*(1-COS(RADIANS(A90))) + 'crank and pistion Calculations'!E8 - SQRT('crank and pistion Calculations'!E8^2 - ('crank and pistion Calculations'!E5/2)^2*SIN(RADIANS(A90))^2))</f>
        <v>45.384973581756412</v>
      </c>
    </row>
    <row r="91" spans="1:3" x14ac:dyDescent="0.3">
      <c r="A91">
        <f>'flow bench data and cam data '!A94</f>
        <v>88</v>
      </c>
      <c r="B91">
        <f>'flow bench data and cam data '!E94</f>
        <v>0.01</v>
      </c>
      <c r="C91">
        <f>1000*(('crank and pistion Calculations'!E5/2)*(1-COS(RADIANS(A91))) + 'crank and pistion Calculations'!E8 - SQRT('crank and pistion Calculations'!E8^2 - ('crank and pistion Calculations'!E5/2)^2*SIN(RADIANS(A91))^2))</f>
        <v>46.118821249526682</v>
      </c>
    </row>
    <row r="92" spans="1:3" x14ac:dyDescent="0.3">
      <c r="A92">
        <f>'flow bench data and cam data '!A95</f>
        <v>89</v>
      </c>
      <c r="B92">
        <f>'flow bench data and cam data '!E95</f>
        <v>0.01</v>
      </c>
      <c r="C92">
        <f>1000*(('crank and pistion Calculations'!E5/2)*(1-COS(RADIANS(A92))) + 'crank and pistion Calculations'!E8 - SQRT('crank and pistion Calculations'!E8^2 - ('crank and pistion Calculations'!E5/2)^2*SIN(RADIANS(A92))^2))</f>
        <v>46.849370381505274</v>
      </c>
    </row>
    <row r="93" spans="1:3" x14ac:dyDescent="0.3">
      <c r="A93">
        <f>'flow bench data and cam data '!A96</f>
        <v>90</v>
      </c>
      <c r="B93">
        <f>'flow bench data and cam data '!E96</f>
        <v>0.01</v>
      </c>
      <c r="C93">
        <f>1000*(('crank and pistion Calculations'!E5/2)*(1-COS(RADIANS(A93))) + 'crank and pistion Calculations'!E8 - SQRT('crank and pistion Calculations'!E8^2 - ('crank and pistion Calculations'!E5/2)^2*SIN(RADIANS(A93))^2))</f>
        <v>47.576392857693165</v>
      </c>
    </row>
    <row r="94" spans="1:3" x14ac:dyDescent="0.3">
      <c r="A94">
        <f>'flow bench data and cam data '!A97</f>
        <v>91</v>
      </c>
      <c r="B94">
        <f>'flow bench data and cam data '!E97</f>
        <v>0.01</v>
      </c>
      <c r="C94">
        <f>1000*(('crank and pistion Calculations'!E5/2)*(1-COS(RADIANS(A94))) + 'crank and pistion Calculations'!E8 - SQRT('crank and pistion Calculations'!E8^2 - ('crank and pistion Calculations'!E5/2)^2*SIN(RADIANS(A94))^2))</f>
        <v>48.299665356443533</v>
      </c>
    </row>
    <row r="95" spans="1:3" x14ac:dyDescent="0.3">
      <c r="A95">
        <f>'flow bench data and cam data '!A98</f>
        <v>92</v>
      </c>
      <c r="B95">
        <f>'flow bench data and cam data '!E98</f>
        <v>0.01</v>
      </c>
      <c r="C95">
        <f>1000*(('crank and pistion Calculations'!E5/2)*(1-COS(RADIANS(A95))) + 'crank and pistion Calculations'!E8 - SQRT('crank and pistion Calculations'!E8^2 - ('crank and pistion Calculations'!E5/2)^2*SIN(RADIANS(A95))^2))</f>
        <v>49.018969425504487</v>
      </c>
    </row>
    <row r="96" spans="1:3" x14ac:dyDescent="0.3">
      <c r="A96">
        <f>'flow bench data and cam data '!A99</f>
        <v>93</v>
      </c>
      <c r="B96">
        <f>'flow bench data and cam data '!E99</f>
        <v>0.01</v>
      </c>
      <c r="C96">
        <f>1000*(('crank and pistion Calculations'!E5/2)*(1-COS(RADIANS(A96))) + 'crank and pistion Calculations'!E8 - SQRT('crank and pistion Calculations'!E8^2 - ('crank and pistion Calculations'!E5/2)^2*SIN(RADIANS(A96))^2))</f>
        <v>49.734091545545063</v>
      </c>
    </row>
    <row r="97" spans="1:3" x14ac:dyDescent="0.3">
      <c r="A97">
        <f>'flow bench data and cam data '!A100</f>
        <v>94</v>
      </c>
      <c r="B97">
        <f>'flow bench data and cam data '!E100</f>
        <v>0.01</v>
      </c>
      <c r="C97">
        <f>1000*(('crank and pistion Calculations'!E5/2)*(1-COS(RADIANS(A97))) + 'crank and pistion Calculations'!E8 - SQRT('crank and pistion Calculations'!E8^2 - ('crank and pistion Calculations'!E5/2)^2*SIN(RADIANS(A97))^2))</f>
        <v>50.444823186151453</v>
      </c>
    </row>
    <row r="98" spans="1:3" x14ac:dyDescent="0.3">
      <c r="A98">
        <f>'flow bench data and cam data '!A101</f>
        <v>95</v>
      </c>
      <c r="B98">
        <f>'flow bench data and cam data '!E101</f>
        <v>0.01</v>
      </c>
      <c r="C98">
        <f>1000*(('crank and pistion Calculations'!E5/2)*(1-COS(RADIANS(A98))) + 'crank and pistion Calculations'!E8 - SQRT('crank and pistion Calculations'!E8^2 - ('crank and pistion Calculations'!E5/2)^2*SIN(RADIANS(A98))^2))</f>
        <v>51.150960854302042</v>
      </c>
    </row>
    <row r="99" spans="1:3" x14ac:dyDescent="0.3">
      <c r="A99">
        <f>'flow bench data and cam data '!A102</f>
        <v>96</v>
      </c>
      <c r="B99">
        <f>'flow bench data and cam data '!E102</f>
        <v>0.01</v>
      </c>
      <c r="C99">
        <f>1000*(('crank and pistion Calculations'!E5/2)*(1-COS(RADIANS(A99))) + 'crank and pistion Calculations'!E8 - SQRT('crank and pistion Calculations'!E8^2 - ('crank and pistion Calculations'!E5/2)^2*SIN(RADIANS(A99))^2))</f>
        <v>51.852306135345223</v>
      </c>
    </row>
    <row r="100" spans="1:3" x14ac:dyDescent="0.3">
      <c r="A100">
        <f>'flow bench data and cam data '!A103</f>
        <v>97</v>
      </c>
      <c r="B100">
        <f>'flow bench data and cam data '!E103</f>
        <v>0.01</v>
      </c>
      <c r="C100">
        <f>1000*(('crank and pistion Calculations'!E5/2)*(1-COS(RADIANS(A100))) + 'crank and pistion Calculations'!E8 - SQRT('crank and pistion Calculations'!E8^2 - ('crank and pistion Calculations'!E5/2)^2*SIN(RADIANS(A100))^2))</f>
        <v>52.548665726523389</v>
      </c>
    </row>
    <row r="101" spans="1:3" x14ac:dyDescent="0.3">
      <c r="A101">
        <f>'flow bench data and cam data '!A104</f>
        <v>98</v>
      </c>
      <c r="B101">
        <f>'flow bench data and cam data '!E104</f>
        <v>0.01</v>
      </c>
      <c r="C101">
        <f>1000*(('crank and pistion Calculations'!E5/2)*(1-COS(RADIANS(A101))) + 'crank and pistion Calculations'!E8 - SQRT('crank and pistion Calculations'!E8^2 - ('crank and pistion Calculations'!E5/2)^2*SIN(RADIANS(A101))^2))</f>
        <v>53.239851463103975</v>
      </c>
    </row>
    <row r="102" spans="1:3" x14ac:dyDescent="0.3">
      <c r="A102">
        <f>'flow bench data and cam data '!A105</f>
        <v>99</v>
      </c>
      <c r="B102">
        <f>'flow bench data and cam data '!E105</f>
        <v>0.01</v>
      </c>
      <c r="C102">
        <f>1000*(('crank and pistion Calculations'!E5/2)*(1-COS(RADIANS(A102))) + 'crank and pistion Calculations'!E8 - SQRT('crank and pistion Calculations'!E8^2 - ('crank and pistion Calculations'!E5/2)^2*SIN(RADIANS(A102))^2))</f>
        <v>53.925680337195303</v>
      </c>
    </row>
    <row r="103" spans="1:3" x14ac:dyDescent="0.3">
      <c r="A103">
        <f>'flow bench data and cam data '!A106</f>
        <v>100</v>
      </c>
      <c r="B103">
        <f>'flow bench data and cam data '!E106</f>
        <v>0.02</v>
      </c>
      <c r="C103">
        <f>1000*(('crank and pistion Calculations'!E5/2)*(1-COS(RADIANS(A103))) + 'crank and pistion Calculations'!E8 - SQRT('crank and pistion Calculations'!E8^2 - ('crank and pistion Calculations'!E5/2)^2*SIN(RADIANS(A103))^2))</f>
        <v>54.605974509342268</v>
      </c>
    </row>
    <row r="104" spans="1:3" x14ac:dyDescent="0.3">
      <c r="A104">
        <f>'flow bench data and cam data '!A107</f>
        <v>101</v>
      </c>
      <c r="B104">
        <f>'flow bench data and cam data '!E107</f>
        <v>0.03</v>
      </c>
      <c r="C104">
        <f>1000*(('crank and pistion Calculations'!E5/2)*(1-COS(RADIANS(A104))) + 'crank and pistion Calculations'!E8 - SQRT('crank and pistion Calculations'!E8^2 - ('crank and pistion Calculations'!E5/2)^2*SIN(RADIANS(A104))^2))</f>
        <v>55.280561313012541</v>
      </c>
    </row>
    <row r="105" spans="1:3" x14ac:dyDescent="0.3">
      <c r="A105">
        <f>'flow bench data and cam data '!A108</f>
        <v>102</v>
      </c>
      <c r="B105">
        <f>'flow bench data and cam data '!E108</f>
        <v>0.04</v>
      </c>
      <c r="C105">
        <f>1000*(('crank and pistion Calculations'!E5/2)*(1-COS(RADIANS(A105))) + 'crank and pistion Calculations'!E8 - SQRT('crank and pistion Calculations'!E8^2 - ('crank and pistion Calculations'!E5/2)^2*SIN(RADIANS(A105))^2))</f>
        <v>55.949273252101392</v>
      </c>
    </row>
    <row r="106" spans="1:3" x14ac:dyDescent="0.3">
      <c r="A106">
        <f>'flow bench data and cam data '!A109</f>
        <v>103</v>
      </c>
      <c r="B106">
        <f>'flow bench data and cam data '!E109</f>
        <v>0.05</v>
      </c>
      <c r="C106">
        <f>1000*(('crank and pistion Calculations'!E5/2)*(1-COS(RADIANS(A106))) + 'crank and pistion Calculations'!E8 - SQRT('crank and pistion Calculations'!E8^2 - ('crank and pistion Calculations'!E5/2)^2*SIN(RADIANS(A106))^2))</f>
        <v>56.611947991595493</v>
      </c>
    </row>
    <row r="107" spans="1:3" x14ac:dyDescent="0.3">
      <c r="A107">
        <f>'flow bench data and cam data '!A110</f>
        <v>104</v>
      </c>
      <c r="B107">
        <f>'flow bench data and cam data '!E110</f>
        <v>7.0000000000000007E-2</v>
      </c>
      <c r="C107">
        <f>1000*(('crank and pistion Calculations'!E5/2)*(1-COS(RADIANS(A107))) + 'crank and pistion Calculations'!E8 - SQRT('crank and pistion Calculations'!E8^2 - ('crank and pistion Calculations'!E5/2)^2*SIN(RADIANS(A107))^2))</f>
        <v>57.268428341553992</v>
      </c>
    </row>
    <row r="108" spans="1:3" x14ac:dyDescent="0.3">
      <c r="A108">
        <f>'flow bench data and cam data '!A111</f>
        <v>105</v>
      </c>
      <c r="B108">
        <f>'flow bench data and cam data '!E111</f>
        <v>0.09</v>
      </c>
      <c r="C108">
        <f>1000*(('crank and pistion Calculations'!E5/2)*(1-COS(RADIANS(A108))) + 'crank and pistion Calculations'!E8 - SQRT('crank and pistion Calculations'!E8^2 - ('crank and pistion Calculations'!E5/2)^2*SIN(RADIANS(A108))^2))</f>
        <v>57.918562234575063</v>
      </c>
    </row>
    <row r="109" spans="1:3" x14ac:dyDescent="0.3">
      <c r="A109">
        <f>'flow bench data and cam data '!A112</f>
        <v>106</v>
      </c>
      <c r="B109">
        <f>'flow bench data and cam data '!E112</f>
        <v>0.1</v>
      </c>
      <c r="C109">
        <f>1000*(('crank and pistion Calculations'!E5/2)*(1-COS(RADIANS(A109))) + 'crank and pistion Calculations'!E8 - SQRT('crank and pistion Calculations'!E8^2 - ('crank and pistion Calculations'!E5/2)^2*SIN(RADIANS(A109))^2))</f>
        <v>58.562202696932296</v>
      </c>
    </row>
    <row r="110" spans="1:3" x14ac:dyDescent="0.3">
      <c r="A110">
        <f>'flow bench data and cam data '!A113</f>
        <v>107</v>
      </c>
      <c r="B110">
        <f>'flow bench data and cam data '!E113</f>
        <v>0.12</v>
      </c>
      <c r="C110">
        <f>1000*(('crank and pistion Calculations'!E5/2)*(1-COS(RADIANS(A110))) + 'crank and pistion Calculations'!E8 - SQRT('crank and pistion Calculations'!E8^2 - ('crank and pistion Calculations'!E5/2)^2*SIN(RADIANS(A110))^2))</f>
        <v>59.19920781357488</v>
      </c>
    </row>
    <row r="111" spans="1:3" x14ac:dyDescent="0.3">
      <c r="A111">
        <f>'flow bench data and cam data '!A114</f>
        <v>108</v>
      </c>
      <c r="B111">
        <f>'flow bench data and cam data '!E114</f>
        <v>0.14000000000000001</v>
      </c>
      <c r="C111">
        <f>1000*(('crank and pistion Calculations'!E5/2)*(1-COS(RADIANS(A111))) + 'crank and pistion Calculations'!E8 - SQRT('crank and pistion Calculations'!E8^2 - ('crank and pistion Calculations'!E5/2)^2*SIN(RADIANS(A111))^2))</f>
        <v>59.829440687197696</v>
      </c>
    </row>
    <row r="112" spans="1:3" x14ac:dyDescent="0.3">
      <c r="A112">
        <f>'flow bench data and cam data '!A115</f>
        <v>109</v>
      </c>
      <c r="B112">
        <f>'flow bench data and cam data '!E115</f>
        <v>0.15</v>
      </c>
      <c r="C112">
        <f>1000*(('crank and pistion Calculations'!E5/2)*(1-COS(RADIANS(A112))) + 'crank and pistion Calculations'!E8 - SQRT('crank and pistion Calculations'!E8^2 - ('crank and pistion Calculations'!E5/2)^2*SIN(RADIANS(A112))^2))</f>
        <v>60.452769391597187</v>
      </c>
    </row>
    <row r="113" spans="1:3" x14ac:dyDescent="0.3">
      <c r="A113">
        <f>'flow bench data and cam data '!A116</f>
        <v>110</v>
      </c>
      <c r="B113">
        <f>'flow bench data and cam data '!E116</f>
        <v>0.17</v>
      </c>
      <c r="C113">
        <f>1000*(('crank and pistion Calculations'!E5/2)*(1-COS(RADIANS(A113))) + 'crank and pistion Calculations'!E8 - SQRT('crank and pistion Calculations'!E8^2 - ('crank and pistion Calculations'!E5/2)^2*SIN(RADIANS(A113))^2))</f>
        <v>61.069066919538315</v>
      </c>
    </row>
    <row r="114" spans="1:3" x14ac:dyDescent="0.3">
      <c r="A114">
        <f>'flow bench data and cam data '!A117</f>
        <v>111</v>
      </c>
      <c r="B114">
        <f>'flow bench data and cam data '!E117</f>
        <v>0.19</v>
      </c>
      <c r="C114">
        <f>1000*(('crank and pistion Calculations'!E5/2)*(1-COS(RADIANS(A114))) + 'crank and pistion Calculations'!E8 - SQRT('crank and pistion Calculations'!E8^2 - ('crank and pistion Calculations'!E5/2)^2*SIN(RADIANS(A114))^2))</f>
        <v>61.678211125365785</v>
      </c>
    </row>
    <row r="115" spans="1:3" x14ac:dyDescent="0.3">
      <c r="A115">
        <f>'flow bench data and cam data '!A118</f>
        <v>112</v>
      </c>
      <c r="B115">
        <f>'flow bench data and cam data '!E118</f>
        <v>0.2</v>
      </c>
      <c r="C115">
        <f>1000*(('crank and pistion Calculations'!E5/2)*(1-COS(RADIANS(A115))) + 'crank and pistion Calculations'!E8 - SQRT('crank and pistion Calculations'!E8^2 - ('crank and pistion Calculations'!E5/2)^2*SIN(RADIANS(A115))^2))</f>
        <v>62.280084662600238</v>
      </c>
    </row>
    <row r="116" spans="1:3" x14ac:dyDescent="0.3">
      <c r="A116">
        <f>'flow bench data and cam data '!A119</f>
        <v>113</v>
      </c>
      <c r="B116">
        <f>'flow bench data and cam data '!E119</f>
        <v>0.22</v>
      </c>
      <c r="C116">
        <f>1000*(('crank and pistion Calculations'!E5/2)*(1-COS(RADIANS(A116))) + 'crank and pistion Calculations'!E8 - SQRT('crank and pistion Calculations'!E8^2 - ('crank and pistion Calculations'!E5/2)^2*SIN(RADIANS(A116))^2))</f>
        <v>62.874574916765816</v>
      </c>
    </row>
    <row r="117" spans="1:3" x14ac:dyDescent="0.3">
      <c r="A117">
        <f>'flow bench data and cam data '!A120</f>
        <v>114</v>
      </c>
      <c r="B117">
        <f>'flow bench data and cam data '!E120</f>
        <v>0.24</v>
      </c>
      <c r="C117">
        <f>1000*(('crank and pistion Calculations'!E5/2)*(1-COS(RADIANS(A117))) + 'crank and pistion Calculations'!E8 - SQRT('crank and pistion Calculations'!E8^2 - ('crank and pistion Calculations'!E5/2)^2*SIN(RADIANS(A117))^2))</f>
        <v>63.461573933701942</v>
      </c>
    </row>
    <row r="118" spans="1:3" x14ac:dyDescent="0.3">
      <c r="A118">
        <f>'flow bench data and cam data '!A121</f>
        <v>115</v>
      </c>
      <c r="B118">
        <f>'flow bench data and cam data '!E121</f>
        <v>0.26</v>
      </c>
      <c r="C118">
        <f>1000*(('crank and pistion Calculations'!E5/2)*(1-COS(RADIANS(A118))) + 'crank and pistion Calculations'!E8 - SQRT('crank and pistion Calculations'!E8^2 - ('crank and pistion Calculations'!E5/2)^2*SIN(RADIANS(A118))^2))</f>
        <v>64.040978343614356</v>
      </c>
    </row>
    <row r="119" spans="1:3" x14ac:dyDescent="0.3">
      <c r="A119">
        <f>'flow bench data and cam data '!A122</f>
        <v>116</v>
      </c>
      <c r="B119">
        <f>'flow bench data and cam data '!E122</f>
        <v>0.27</v>
      </c>
      <c r="C119">
        <f>1000*(('crank and pistion Calculations'!E5/2)*(1-COS(RADIANS(A119))) + 'crank and pistion Calculations'!E8 - SQRT('crank and pistion Calculations'!E8^2 - ('crank and pistion Calculations'!E5/2)^2*SIN(RADIANS(A119))^2))</f>
        <v>64.612689281126293</v>
      </c>
    </row>
    <row r="120" spans="1:3" x14ac:dyDescent="0.3">
      <c r="A120">
        <f>'flow bench data and cam data '!A123</f>
        <v>117</v>
      </c>
      <c r="B120">
        <f>'flow bench data and cam data '!E123</f>
        <v>0.28999999999999998</v>
      </c>
      <c r="C120">
        <f>1000*(('crank and pistion Calculations'!E5/2)*(1-COS(RADIANS(A120))) + 'crank and pistion Calculations'!E8 - SQRT('crank and pistion Calculations'!E8^2 - ('crank and pistion Calculations'!E5/2)^2*SIN(RADIANS(A120))^2))</f>
        <v>65.17661230159041</v>
      </c>
    </row>
    <row r="121" spans="1:3" x14ac:dyDescent="0.3">
      <c r="A121">
        <f>'flow bench data and cam data '!A124</f>
        <v>118</v>
      </c>
      <c r="B121">
        <f>'flow bench data and cam data '!E124</f>
        <v>0.3</v>
      </c>
      <c r="C121">
        <f>1000*(('crank and pistion Calculations'!E5/2)*(1-COS(RADIANS(A121))) + 'crank and pistion Calculations'!E8 - SQRT('crank and pistion Calculations'!E8^2 - ('crank and pistion Calculations'!E5/2)^2*SIN(RADIANS(A121))^2))</f>
        <v>65.732657293925996</v>
      </c>
    </row>
    <row r="122" spans="1:3" x14ac:dyDescent="0.3">
      <c r="A122">
        <f>'flow bench data and cam data '!A125</f>
        <v>119</v>
      </c>
      <c r="B122">
        <f>'flow bench data and cam data '!E125</f>
        <v>0.32</v>
      </c>
      <c r="C122">
        <f>1000*(('crank and pistion Calculations'!E5/2)*(1-COS(RADIANS(A122))) + 'crank and pistion Calculations'!E8 - SQRT('crank and pistion Calculations'!E8^2 - ('crank and pistion Calculations'!E5/2)^2*SIN(RADIANS(A122))^2))</f>
        <v>66.280738390243627</v>
      </c>
    </row>
    <row r="123" spans="1:3" x14ac:dyDescent="0.3">
      <c r="A123">
        <f>'flow bench data and cam data '!A126</f>
        <v>120</v>
      </c>
      <c r="B123">
        <f>'flow bench data and cam data '!E126</f>
        <v>0.34</v>
      </c>
      <c r="C123">
        <f>1000*(('crank and pistion Calculations'!E5/2)*(1-COS(RADIANS(A123))) + 'crank and pistion Calculations'!E8 - SQRT('crank and pistion Calculations'!E8^2 - ('crank and pistion Calculations'!E5/2)^2*SIN(RADIANS(A123))^2))</f>
        <v>66.820773872522579</v>
      </c>
    </row>
    <row r="124" spans="1:3" x14ac:dyDescent="0.3">
      <c r="A124">
        <f>'flow bench data and cam data '!A127</f>
        <v>121</v>
      </c>
      <c r="B124">
        <f>'flow bench data and cam data '!E127</f>
        <v>0.36</v>
      </c>
      <c r="C124">
        <f>1000*(('crank and pistion Calculations'!E5/2)*(1-COS(RADIANS(A124))) + 'crank and pistion Calculations'!E8 - SQRT('crank and pistion Calculations'!E8^2 - ('crank and pistion Calculations'!E5/2)^2*SIN(RADIANS(A124))^2))</f>
        <v>67.352686076601273</v>
      </c>
    </row>
    <row r="125" spans="1:3" x14ac:dyDescent="0.3">
      <c r="A125">
        <f>'flow bench data and cam data '!A128</f>
        <v>122</v>
      </c>
      <c r="B125">
        <f>'flow bench data and cam data '!E128</f>
        <v>0.38</v>
      </c>
      <c r="C125">
        <f>1000*(('crank and pistion Calculations'!E5/2)*(1-COS(RADIANS(A125))) + 'crank and pistion Calculations'!E8 - SQRT('crank and pistion Calculations'!E8^2 - ('crank and pistion Calculations'!E5/2)^2*SIN(RADIANS(A125))^2))</f>
        <v>67.876401293741978</v>
      </c>
    </row>
    <row r="126" spans="1:3" x14ac:dyDescent="0.3">
      <c r="A126">
        <f>'flow bench data and cam data '!A129</f>
        <v>123</v>
      </c>
      <c r="B126">
        <f>'flow bench data and cam data '!E129</f>
        <v>0.4</v>
      </c>
      <c r="C126">
        <f>1000*(('crank and pistion Calculations'!E5/2)*(1-COS(RADIANS(A126))) + 'crank and pistion Calculations'!E8 - SQRT('crank and pistion Calculations'!E8^2 - ('crank and pistion Calculations'!E5/2)^2*SIN(RADIANS(A126))^2))</f>
        <v>68.391849670026588</v>
      </c>
    </row>
    <row r="127" spans="1:3" x14ac:dyDescent="0.3">
      <c r="A127">
        <f>'flow bench data and cam data '!A130</f>
        <v>124</v>
      </c>
      <c r="B127">
        <f>'flow bench data and cam data '!E130</f>
        <v>0.43</v>
      </c>
      <c r="C127">
        <f>1000*(('crank and pistion Calculations'!E5/2)*(1-COS(RADIANS(A127))) + 'crank and pistion Calculations'!E8 - SQRT('crank and pistion Calculations'!E8^2 - ('crank and pistion Calculations'!E5/2)^2*SIN(RADIANS(A127))^2))</f>
        <v>68.898965103837838</v>
      </c>
    </row>
    <row r="128" spans="1:3" x14ac:dyDescent="0.3">
      <c r="A128">
        <f>'flow bench data and cam data '!A131</f>
        <v>125</v>
      </c>
      <c r="B128">
        <f>'flow bench data and cam data '!E131</f>
        <v>0.47</v>
      </c>
      <c r="C128">
        <f>1000*(('crank and pistion Calculations'!E5/2)*(1-COS(RADIANS(A128))) + 'crank and pistion Calculations'!E8 - SQRT('crank and pistion Calculations'!E8^2 - ('crank and pistion Calculations'!E5/2)^2*SIN(RADIANS(A128))^2))</f>
        <v>69.39768514167433</v>
      </c>
    </row>
    <row r="129" spans="1:3" x14ac:dyDescent="0.3">
      <c r="A129">
        <f>'flow bench data and cam data '!A132</f>
        <v>126</v>
      </c>
      <c r="B129">
        <f>'flow bench data and cam data '!E132</f>
        <v>0.5</v>
      </c>
      <c r="C129">
        <f>1000*(('crank and pistion Calculations'!E5/2)*(1-COS(RADIANS(A129))) + 'crank and pistion Calculations'!E8 - SQRT('crank and pistion Calculations'!E8^2 - ('crank and pistion Calculations'!E5/2)^2*SIN(RADIANS(A129))^2))</f>
        <v>69.887950872545787</v>
      </c>
    </row>
    <row r="130" spans="1:3" x14ac:dyDescent="0.3">
      <c r="A130">
        <f>'flow bench data and cam data '!A133</f>
        <v>127</v>
      </c>
      <c r="B130">
        <f>'flow bench data and cam data '!E133</f>
        <v>0.55000000000000004</v>
      </c>
      <c r="C130">
        <f>1000*(('crank and pistion Calculations'!E5/2)*(1-COS(RADIANS(A130))) + 'crank and pistion Calculations'!E8 - SQRT('crank and pistion Calculations'!E8^2 - ('crank and pistion Calculations'!E5/2)^2*SIN(RADIANS(A130))^2))</f>
        <v>70.369706821186981</v>
      </c>
    </row>
    <row r="131" spans="1:3" x14ac:dyDescent="0.3">
      <c r="A131">
        <f>'flow bench data and cam data '!A134</f>
        <v>128</v>
      </c>
      <c r="B131">
        <f>'flow bench data and cam data '!E134</f>
        <v>0.59</v>
      </c>
      <c r="C131">
        <f>1000*(('crank and pistion Calculations'!E5/2)*(1-COS(RADIANS(A131))) + 'crank and pistion Calculations'!E8 - SQRT('crank and pistion Calculations'!E8^2 - ('crank and pistion Calculations'!E5/2)^2*SIN(RADIANS(A131))^2))</f>
        <v>70.842900840323736</v>
      </c>
    </row>
    <row r="132" spans="1:3" x14ac:dyDescent="0.3">
      <c r="A132">
        <f>'flow bench data and cam data '!A135</f>
        <v>129</v>
      </c>
      <c r="B132">
        <f>'flow bench data and cam data '!E135</f>
        <v>0.65</v>
      </c>
      <c r="C132">
        <f>1000*(('crank and pistion Calculations'!E5/2)*(1-COS(RADIANS(A132))) + 'crank and pistion Calculations'!E8 - SQRT('crank and pistion Calculations'!E8^2 - ('crank and pistion Calculations'!E5/2)^2*SIN(RADIANS(A132))^2))</f>
        <v>71.307484002219056</v>
      </c>
    </row>
    <row r="133" spans="1:3" x14ac:dyDescent="0.3">
      <c r="A133">
        <f>'flow bench data and cam data '!A136</f>
        <v>130</v>
      </c>
      <c r="B133">
        <f>'flow bench data and cam data '!E136</f>
        <v>0.71</v>
      </c>
      <c r="C133">
        <f>1000*(('crank and pistion Calculations'!E5/2)*(1-COS(RADIANS(A133))) + 'crank and pistion Calculations'!E8 - SQRT('crank and pistion Calculations'!E8^2 - ('crank and pistion Calculations'!E5/2)^2*SIN(RADIANS(A133))^2))</f>
        <v>71.76341048971905</v>
      </c>
    </row>
    <row r="134" spans="1:3" x14ac:dyDescent="0.3">
      <c r="A134">
        <f>'flow bench data and cam data '!A137</f>
        <v>131</v>
      </c>
      <c r="B134">
        <f>'flow bench data and cam data '!E137</f>
        <v>0.76</v>
      </c>
      <c r="C134">
        <f>1000*(('crank and pistion Calculations'!E5/2)*(1-COS(RADIANS(A134))) + 'crank and pistion Calculations'!E8 - SQRT('crank and pistion Calculations'!E8^2 - ('crank and pistion Calculations'!E5/2)^2*SIN(RADIANS(A134))^2))</f>
        <v>72.210637487012235</v>
      </c>
    </row>
    <row r="135" spans="1:3" x14ac:dyDescent="0.3">
      <c r="A135">
        <f>'flow bench data and cam data '!A138</f>
        <v>132</v>
      </c>
      <c r="B135">
        <f>'flow bench data and cam data '!E138</f>
        <v>0.83</v>
      </c>
      <c r="C135">
        <f>1000*(('crank and pistion Calculations'!E5/2)*(1-COS(RADIANS(A135))) + 'crank and pistion Calculations'!E8 - SQRT('crank and pistion Calculations'!E8^2 - ('crank and pistion Calculations'!E5/2)^2*SIN(RADIANS(A135))^2))</f>
        <v>72.649125070308074</v>
      </c>
    </row>
    <row r="136" spans="1:3" x14ac:dyDescent="0.3">
      <c r="A136">
        <f>'flow bench data and cam data '!A139</f>
        <v>133</v>
      </c>
      <c r="B136">
        <f>'flow bench data and cam data '!E139</f>
        <v>0.91</v>
      </c>
      <c r="C136">
        <f>1000*(('crank and pistion Calculations'!E5/2)*(1-COS(RADIANS(A136))) + 'crank and pistion Calculations'!E8 - SQRT('crank and pistion Calculations'!E8^2 - ('crank and pistion Calculations'!E5/2)^2*SIN(RADIANS(A136))^2))</f>
        <v>73.078836098632578</v>
      </c>
    </row>
    <row r="137" spans="1:3" x14ac:dyDescent="0.3">
      <c r="A137">
        <f>'flow bench data and cam data '!A140</f>
        <v>134</v>
      </c>
      <c r="B137">
        <f>'flow bench data and cam data '!E140</f>
        <v>0.99</v>
      </c>
      <c r="C137">
        <f>1000*(('crank and pistion Calculations'!E5/2)*(1-COS(RADIANS(A137))) + 'crank and pistion Calculations'!E8 - SQRT('crank and pistion Calculations'!E8^2 - ('crank and pistion Calculations'!E5/2)^2*SIN(RADIANS(A137))^2))</f>
        <v>73.499736104931543</v>
      </c>
    </row>
    <row r="138" spans="1:3" x14ac:dyDescent="0.3">
      <c r="A138">
        <f>'flow bench data and cam data '!A141</f>
        <v>135</v>
      </c>
      <c r="B138">
        <f>'flow bench data and cam data '!E141</f>
        <v>1.06</v>
      </c>
      <c r="C138">
        <f>1000*(('crank and pistion Calculations'!E5/2)*(1-COS(RADIANS(A138))) + 'crank and pistion Calculations'!E8 - SQRT('crank and pistion Calculations'!E8^2 - ('crank and pistion Calculations'!E5/2)^2*SIN(RADIANS(A138))^2))</f>
        <v>73.911793187662838</v>
      </c>
    </row>
    <row r="139" spans="1:3" x14ac:dyDescent="0.3">
      <c r="A139">
        <f>'flow bench data and cam data '!A142</f>
        <v>136</v>
      </c>
      <c r="B139">
        <f>'flow bench data and cam data '!E142</f>
        <v>1.1499999999999999</v>
      </c>
      <c r="C139">
        <f>1000*(('crank and pistion Calculations'!E5/2)*(1-COS(RADIANS(A139))) + 'crank and pistion Calculations'!E8 - SQRT('crank and pistion Calculations'!E8^2 - ('crank and pistion Calculations'!E5/2)^2*SIN(RADIANS(A139))^2))</f>
        <v>74.314977903052196</v>
      </c>
    </row>
    <row r="140" spans="1:3" x14ac:dyDescent="0.3">
      <c r="A140">
        <f>'flow bench data and cam data '!A143</f>
        <v>137</v>
      </c>
      <c r="B140">
        <f>'flow bench data and cam data '!E143</f>
        <v>1.24</v>
      </c>
      <c r="C140">
        <f>1000*(('crank and pistion Calculations'!E5/2)*(1-COS(RADIANS(A140))) + 'crank and pistion Calculations'!E8 - SQRT('crank and pistion Calculations'!E8^2 - ('crank and pistion Calculations'!E5/2)^2*SIN(RADIANS(A140))^2))</f>
        <v>74.709263158177436</v>
      </c>
    </row>
    <row r="141" spans="1:3" x14ac:dyDescent="0.3">
      <c r="A141">
        <f>'flow bench data and cam data '!A144</f>
        <v>138</v>
      </c>
      <c r="B141">
        <f>'flow bench data and cam data '!E144</f>
        <v>1.34</v>
      </c>
      <c r="C141">
        <f>1000*(('crank and pistion Calculations'!E5/2)*(1-COS(RADIANS(A141))) + 'crank and pistion Calculations'!E8 - SQRT('crank and pistion Calculations'!E8^2 - ('crank and pistion Calculations'!E5/2)^2*SIN(RADIANS(A141))^2))</f>
        <v>75.094624105038648</v>
      </c>
    </row>
    <row r="142" spans="1:3" x14ac:dyDescent="0.3">
      <c r="A142">
        <f>'flow bench data and cam data '!A145</f>
        <v>139</v>
      </c>
      <c r="B142">
        <f>'flow bench data and cam data '!E145</f>
        <v>1.45</v>
      </c>
      <c r="C142">
        <f>1000*(('crank and pistion Calculations'!E5/2)*(1-COS(RADIANS(A142))) + 'crank and pistion Calculations'!E8 - SQRT('crank and pistion Calculations'!E8^2 - ('crank and pistion Calculations'!E5/2)^2*SIN(RADIANS(A142))^2))</f>
        <v>75.471038035762604</v>
      </c>
    </row>
    <row r="143" spans="1:3" x14ac:dyDescent="0.3">
      <c r="A143">
        <f>'flow bench data and cam data '!A146</f>
        <v>140</v>
      </c>
      <c r="B143">
        <f>'flow bench data and cam data '!E146</f>
        <v>1.56</v>
      </c>
      <c r="C143">
        <f>1000*(('crank and pistion Calculations'!E5/2)*(1-COS(RADIANS(A143))) + 'crank and pistion Calculations'!E8 - SQRT('crank and pistion Calculations'!E8^2 - ('crank and pistion Calculations'!E5/2)^2*SIN(RADIANS(A143))^2))</f>
        <v>75.838484279082124</v>
      </c>
    </row>
    <row r="144" spans="1:3" x14ac:dyDescent="0.3">
      <c r="A144">
        <f>'flow bench data and cam data '!A147</f>
        <v>141</v>
      </c>
      <c r="B144">
        <f>'flow bench data and cam data '!E147</f>
        <v>1.67</v>
      </c>
      <c r="C144">
        <f>1000*(('crank and pistion Calculations'!E5/2)*(1-COS(RADIANS(A144))) + 'crank and pistion Calculations'!E8 - SQRT('crank and pistion Calculations'!E8^2 - ('crank and pistion Calculations'!E5/2)^2*SIN(RADIANS(A144))^2))</f>
        <v>76.196944098222886</v>
      </c>
    </row>
    <row r="145" spans="1:3" x14ac:dyDescent="0.3">
      <c r="A145">
        <f>'flow bench data and cam data '!A148</f>
        <v>142</v>
      </c>
      <c r="B145">
        <f>'flow bench data and cam data '!E148</f>
        <v>1.8</v>
      </c>
      <c r="C145">
        <f>1000*(('crank and pistion Calculations'!E5/2)*(1-COS(RADIANS(A145))) + 'crank and pistion Calculations'!E8 - SQRT('crank and pistion Calculations'!E8^2 - ('crank and pistion Calculations'!E5/2)^2*SIN(RADIANS(A145))^2))</f>
        <v>76.546400590320729</v>
      </c>
    </row>
    <row r="146" spans="1:3" x14ac:dyDescent="0.3">
      <c r="A146">
        <f>'flow bench data and cam data '!A149</f>
        <v>143</v>
      </c>
      <c r="B146">
        <f>'flow bench data and cam data '!E149</f>
        <v>1.91</v>
      </c>
      <c r="C146">
        <f>1000*(('crank and pistion Calculations'!E5/2)*(1-COS(RADIANS(A146))) + 'crank and pistion Calculations'!E8 - SQRT('crank and pistion Calculations'!E8^2 - ('crank and pistion Calculations'!E5/2)^2*SIN(RADIANS(A146))^2))</f>
        <v>76.886838587486466</v>
      </c>
    </row>
    <row r="147" spans="1:3" x14ac:dyDescent="0.3">
      <c r="A147">
        <f>'flow bench data and cam data '!A150</f>
        <v>144</v>
      </c>
      <c r="B147">
        <f>'flow bench data and cam data '!E150</f>
        <v>2.06</v>
      </c>
      <c r="C147">
        <f>1000*(('crank and pistion Calculations'!E5/2)*(1-COS(RADIANS(A147))) + 'crank and pistion Calculations'!E8 - SQRT('crank and pistion Calculations'!E8^2 - ('crank and pistion Calculations'!E5/2)^2*SIN(RADIANS(A147))^2))</f>
        <v>77.218244559625887</v>
      </c>
    </row>
    <row r="148" spans="1:3" x14ac:dyDescent="0.3">
      <c r="A148">
        <f>'flow bench data and cam data '!A151</f>
        <v>145</v>
      </c>
      <c r="B148">
        <f>'flow bench data and cam data '!E151</f>
        <v>2.2000000000000002</v>
      </c>
      <c r="C148">
        <f>1000*(('crank and pistion Calculations'!E5/2)*(1-COS(RADIANS(A148))) + 'crank and pistion Calculations'!E8 - SQRT('crank and pistion Calculations'!E8^2 - ('crank and pistion Calculations'!E5/2)^2*SIN(RADIANS(A148))^2))</f>
        <v>77.5406065191154</v>
      </c>
    </row>
    <row r="149" spans="1:3" x14ac:dyDescent="0.3">
      <c r="A149">
        <f>'flow bench data and cam data '!A152</f>
        <v>146</v>
      </c>
      <c r="B149">
        <f>'flow bench data and cam data '!E152</f>
        <v>2.3199999999999998</v>
      </c>
      <c r="C149">
        <f>1000*(('crank and pistion Calculations'!E5/2)*(1-COS(RADIANS(A149))) + 'crank and pistion Calculations'!E8 - SQRT('crank and pistion Calculations'!E8^2 - ('crank and pistion Calculations'!E5/2)^2*SIN(RADIANS(A149))^2))</f>
        <v>77.853913927426575</v>
      </c>
    </row>
    <row r="150" spans="1:3" x14ac:dyDescent="0.3">
      <c r="A150">
        <f>'flow bench data and cam data '!A153</f>
        <v>147</v>
      </c>
      <c r="B150">
        <f>'flow bench data and cam data '!E153</f>
        <v>2.5</v>
      </c>
      <c r="C150">
        <f>1000*(('crank and pistion Calculations'!E5/2)*(1-COS(RADIANS(A150))) + 'crank and pistion Calculations'!E8 - SQRT('crank and pistion Calculations'!E8^2 - ('crank and pistion Calculations'!E5/2)^2*SIN(RADIANS(A150))^2))</f>
        <v>78.158157603785327</v>
      </c>
    </row>
    <row r="151" spans="1:3" x14ac:dyDescent="0.3">
      <c r="A151">
        <f>'flow bench data and cam data '!A154</f>
        <v>148</v>
      </c>
      <c r="B151">
        <f>'flow bench data and cam data '!E154</f>
        <v>2.67</v>
      </c>
      <c r="C151">
        <f>1000*(('crank and pistion Calculations'!E5/2)*(1-COS(RADIANS(A151))) + 'crank and pistion Calculations'!E8 - SQRT('crank and pistion Calculations'!E8^2 - ('crank and pistion Calculations'!E5/2)^2*SIN(RADIANS(A151))^2))</f>
        <v>78.453329635944868</v>
      </c>
    </row>
    <row r="152" spans="1:3" x14ac:dyDescent="0.3">
      <c r="A152">
        <f>'flow bench data and cam data '!A155</f>
        <v>149</v>
      </c>
      <c r="B152">
        <f>'flow bench data and cam data '!E155</f>
        <v>2.81</v>
      </c>
      <c r="C152">
        <f>1000*(('crank and pistion Calculations'!E5/2)*(1-COS(RADIANS(A152))) + 'crank and pistion Calculations'!E8 - SQRT('crank and pistion Calculations'!E8^2 - ('crank and pistion Calculations'!E5/2)^2*SIN(RADIANS(A152))^2))</f>
        <v>78.739423293143702</v>
      </c>
    </row>
    <row r="153" spans="1:3" x14ac:dyDescent="0.3">
      <c r="A153">
        <f>'flow bench data and cam data '!A156</f>
        <v>150</v>
      </c>
      <c r="B153">
        <f>'flow bench data and cam data '!E156</f>
        <v>3</v>
      </c>
      <c r="C153">
        <f>1000*(('crank and pistion Calculations'!E5/2)*(1-COS(RADIANS(A153))) + 'crank and pistion Calculations'!E8 - SQRT('crank and pistion Calculations'!E8^2 - ('crank and pistion Calculations'!E5/2)^2*SIN(RADIANS(A153))^2))</f>
        <v>79.016432941315685</v>
      </c>
    </row>
    <row r="154" spans="1:3" x14ac:dyDescent="0.3">
      <c r="A154">
        <f>'flow bench data and cam data '!A157</f>
        <v>151</v>
      </c>
      <c r="B154">
        <f>'flow bench data and cam data '!E157</f>
        <v>3.19</v>
      </c>
      <c r="C154">
        <f>1000*(('crank and pistion Calculations'!E5/2)*(1-COS(RADIANS(A154))) + 'crank and pistion Calculations'!E8 - SQRT('crank and pistion Calculations'!E8^2 - ('crank and pistion Calculations'!E5/2)^2*SIN(RADIANS(A154))^2))</f>
        <v>79.284353960610702</v>
      </c>
    </row>
    <row r="155" spans="1:3" x14ac:dyDescent="0.3">
      <c r="A155">
        <f>'flow bench data and cam data '!A158</f>
        <v>152</v>
      </c>
      <c r="B155">
        <f>'flow bench data and cam data '!E158</f>
        <v>3.38</v>
      </c>
      <c r="C155">
        <f>1000*(('crank and pistion Calculations'!E5/2)*(1-COS(RADIANS(A155))) + 'crank and pistion Calculations'!E8 - SQRT('crank and pistion Calculations'!E8^2 - ('crank and pistion Calculations'!E5/2)^2*SIN(RADIANS(A155))^2))</f>
        <v>79.543182665280355</v>
      </c>
    </row>
    <row r="156" spans="1:3" x14ac:dyDescent="0.3">
      <c r="A156">
        <f>'flow bench data and cam data '!A159</f>
        <v>153</v>
      </c>
      <c r="B156">
        <f>'flow bench data and cam data '!E159</f>
        <v>3.56</v>
      </c>
      <c r="C156">
        <f>1000*(('crank and pistion Calculations'!E5/2)*(1-COS(RADIANS(A156))) + 'crank and pistion Calculations'!E8 - SQRT('crank and pistion Calculations'!E8^2 - ('crank and pistion Calculations'!E5/2)^2*SIN(RADIANS(A156))^2))</f>
        <v>79.792916225976001</v>
      </c>
    </row>
    <row r="157" spans="1:3" x14ac:dyDescent="0.3">
      <c r="A157">
        <f>'flow bench data and cam data '!A160</f>
        <v>154</v>
      </c>
      <c r="B157">
        <f>'flow bench data and cam data '!E160</f>
        <v>3.77</v>
      </c>
      <c r="C157">
        <f>1000*(('crank and pistion Calculations'!E5/2)*(1-COS(RADIANS(A157))) + 'crank and pistion Calculations'!E8 - SQRT('crank and pistion Calculations'!E8^2 - ('crank and pistion Calculations'!E5/2)^2*SIN(RADIANS(A157))^2))</f>
        <v>80.033552594503348</v>
      </c>
    </row>
    <row r="158" spans="1:3" x14ac:dyDescent="0.3">
      <c r="A158">
        <f>'flow bench data and cam data '!A161</f>
        <v>155</v>
      </c>
      <c r="B158">
        <f>'flow bench data and cam data '!E161</f>
        <v>4.0199999999999996</v>
      </c>
      <c r="C158">
        <f>1000*(('crank and pistion Calculations'!E5/2)*(1-COS(RADIANS(A158))) + 'crank and pistion Calculations'!E8 - SQRT('crank and pistion Calculations'!E8^2 - ('crank and pistion Calculations'!E5/2)^2*SIN(RADIANS(A158))^2))</f>
        <v>80.265090431070305</v>
      </c>
    </row>
    <row r="159" spans="1:3" x14ac:dyDescent="0.3">
      <c r="A159">
        <f>'flow bench data and cam data '!A162</f>
        <v>156</v>
      </c>
      <c r="B159">
        <f>'flow bench data and cam data '!E162</f>
        <v>4.21</v>
      </c>
      <c r="C159">
        <f>1000*(('crank and pistion Calculations'!E5/2)*(1-COS(RADIANS(A159))) + 'crank and pistion Calculations'!E8 - SQRT('crank and pistion Calculations'!E8^2 - ('crank and pistion Calculations'!E5/2)^2*SIN(RADIANS(A159))^2))</f>
        <v>80.487529034062419</v>
      </c>
    </row>
    <row r="160" spans="1:3" x14ac:dyDescent="0.3">
      <c r="A160">
        <f>'flow bench data and cam data '!A163</f>
        <v>157</v>
      </c>
      <c r="B160">
        <f>'flow bench data and cam data '!E163</f>
        <v>4.42</v>
      </c>
      <c r="C160">
        <f>1000*(('crank and pistion Calculations'!E5/2)*(1-COS(RADIANS(A160))) + 'crank and pistion Calculations'!E8 - SQRT('crank and pistion Calculations'!E8^2 - ('crank and pistion Calculations'!E5/2)^2*SIN(RADIANS(A160))^2))</f>
        <v>80.700868272374663</v>
      </c>
    </row>
    <row r="161" spans="1:3" x14ac:dyDescent="0.3">
      <c r="A161">
        <f>'flow bench data and cam data '!A164</f>
        <v>158</v>
      </c>
      <c r="B161">
        <f>'flow bench data and cam data '!E164</f>
        <v>4.67</v>
      </c>
      <c r="C161">
        <f>1000*(('crank and pistion Calculations'!E5/2)*(1-COS(RADIANS(A161))) + 'crank and pistion Calculations'!E8 - SQRT('crank and pistion Calculations'!E8^2 - ('crank and pistion Calculations'!E5/2)^2*SIN(RADIANS(A161))^2))</f>
        <v>80.905108520324347</v>
      </c>
    </row>
    <row r="162" spans="1:3" x14ac:dyDescent="0.3">
      <c r="A162">
        <f>'flow bench data and cam data '!A165</f>
        <v>159</v>
      </c>
      <c r="B162">
        <f>'flow bench data and cam data '!E165</f>
        <v>4.91</v>
      </c>
      <c r="C162">
        <f>1000*(('crank and pistion Calculations'!E5/2)*(1-COS(RADIANS(A162))) + 'crank and pistion Calculations'!E8 - SQRT('crank and pistion Calculations'!E8^2 - ('crank and pistion Calculations'!E5/2)^2*SIN(RADIANS(A162))^2))</f>
        <v>81.100250595167068</v>
      </c>
    </row>
    <row r="163" spans="1:3" x14ac:dyDescent="0.3">
      <c r="A163">
        <f>'flow bench data and cam data '!A166</f>
        <v>160</v>
      </c>
      <c r="B163">
        <f>'flow bench data and cam data '!E166</f>
        <v>5.2</v>
      </c>
      <c r="C163">
        <f>1000*(('crank and pistion Calculations'!E5/2)*(1-COS(RADIANS(A163))) + 'crank and pistion Calculations'!E8 - SQRT('crank and pistion Calculations'!E8^2 - ('crank and pistion Calculations'!E5/2)^2*SIN(RADIANS(A163))^2))</f>
        <v>81.286295697233385</v>
      </c>
    </row>
    <row r="164" spans="1:3" x14ac:dyDescent="0.3">
      <c r="A164">
        <f>'flow bench data and cam data '!A167</f>
        <v>161</v>
      </c>
      <c r="B164">
        <f>'flow bench data and cam data '!E167</f>
        <v>5.34</v>
      </c>
      <c r="C164">
        <f>1000*(('crank and pistion Calculations'!E5/2)*(1-COS(RADIANS(A164))) + 'crank and pistion Calculations'!E8 - SQRT('crank and pistion Calculations'!E8^2 - ('crank and pistion Calculations'!E5/2)^2*SIN(RADIANS(A164))^2))</f>
        <v>81.46324535270108</v>
      </c>
    </row>
    <row r="165" spans="1:3" x14ac:dyDescent="0.3">
      <c r="A165">
        <f>'flow bench data and cam data '!A168</f>
        <v>162</v>
      </c>
      <c r="B165">
        <f>'flow bench data and cam data '!E168</f>
        <v>5.72</v>
      </c>
      <c r="C165">
        <f>1000*(('crank and pistion Calculations'!E5/2)*(1-COS(RADIANS(A165))) + 'crank and pistion Calculations'!E8 - SQRT('crank and pistion Calculations'!E8^2 - ('crank and pistion Calculations'!E5/2)^2*SIN(RADIANS(A165))^2))</f>
        <v>81.631101359015076</v>
      </c>
    </row>
    <row r="166" spans="1:3" x14ac:dyDescent="0.3">
      <c r="A166">
        <f>'flow bench data and cam data '!A169</f>
        <v>163</v>
      </c>
      <c r="B166">
        <f>'flow bench data and cam data '!E169</f>
        <v>6</v>
      </c>
      <c r="C166">
        <f>1000*(('crank and pistion Calculations'!E5/2)*(1-COS(RADIANS(A166))) + 'crank and pistion Calculations'!E8 - SQRT('crank and pistion Calculations'!E8^2 - ('crank and pistion Calculations'!E5/2)^2*SIN(RADIANS(A166))^2))</f>
        <v>81.789865732964842</v>
      </c>
    </row>
    <row r="167" spans="1:3" x14ac:dyDescent="0.3">
      <c r="A167">
        <f>'flow bench data and cam data '!A170</f>
        <v>164</v>
      </c>
      <c r="B167">
        <f>'flow bench data and cam data '!E170</f>
        <v>6.27</v>
      </c>
      <c r="C167">
        <f>1000*(('crank and pistion Calculations'!E5/2)*(1-COS(RADIANS(A167))) + 'crank and pistion Calculations'!E8 - SQRT('crank and pistion Calculations'!E8^2 - ('crank and pistion Calculations'!E5/2)^2*SIN(RADIANS(A167))^2))</f>
        <v>81.939540661425752</v>
      </c>
    </row>
    <row r="168" spans="1:3" x14ac:dyDescent="0.3">
      <c r="A168">
        <f>'flow bench data and cam data '!A171</f>
        <v>165</v>
      </c>
      <c r="B168">
        <f>'flow bench data and cam data '!E171</f>
        <v>6.57</v>
      </c>
      <c r="C168">
        <f>1000*(('crank and pistion Calculations'!E5/2)*(1-COS(RADIANS(A168))) + 'crank and pistion Calculations'!E8 - SQRT('crank and pistion Calculations'!E8^2 - ('crank and pistion Calculations'!E5/2)^2*SIN(RADIANS(A168))^2))</f>
        <v>82.080128454770744</v>
      </c>
    </row>
    <row r="169" spans="1:3" x14ac:dyDescent="0.3">
      <c r="A169">
        <f>'flow bench data and cam data '!A172</f>
        <v>166</v>
      </c>
      <c r="B169">
        <f>'flow bench data and cam data '!E172</f>
        <v>6.89</v>
      </c>
      <c r="C169">
        <f>1000*(('crank and pistion Calculations'!E5/2)*(1-COS(RADIANS(A169))) + 'crank and pistion Calculations'!E8 - SQRT('crank and pistion Calculations'!E8^2 - ('crank and pistion Calculations'!E5/2)^2*SIN(RADIANS(A169))^2))</f>
        <v>82.211631502954717</v>
      </c>
    </row>
    <row r="170" spans="1:3" x14ac:dyDescent="0.3">
      <c r="A170">
        <f>'flow bench data and cam data '!A173</f>
        <v>167</v>
      </c>
      <c r="B170">
        <f>'flow bench data and cam data '!E173</f>
        <v>7.15</v>
      </c>
      <c r="C170">
        <f>1000*(('crank and pistion Calculations'!E5/2)*(1-COS(RADIANS(A170))) + 'crank and pistion Calculations'!E8 - SQRT('crank and pistion Calculations'!E8^2 - ('crank and pistion Calculations'!E5/2)^2*SIN(RADIANS(A170))^2))</f>
        <v>82.334052234274225</v>
      </c>
    </row>
    <row r="171" spans="1:3" x14ac:dyDescent="0.3">
      <c r="A171">
        <f>'flow bench data and cam data '!A174</f>
        <v>168</v>
      </c>
      <c r="B171">
        <f>'flow bench data and cam data '!E174</f>
        <v>7.45</v>
      </c>
      <c r="C171">
        <f>1000*(('crank and pistion Calculations'!E5/2)*(1-COS(RADIANS(A171))) + 'crank and pistion Calculations'!E8 - SQRT('crank and pistion Calculations'!E8^2 - ('crank and pistion Calculations'!E5/2)^2*SIN(RADIANS(A171))^2))</f>
        <v>82.447393076803095</v>
      </c>
    </row>
    <row r="172" spans="1:3" x14ac:dyDescent="0.3">
      <c r="A172">
        <f>'flow bench data and cam data '!A175</f>
        <v>169</v>
      </c>
      <c r="B172">
        <f>'flow bench data and cam data '!E175</f>
        <v>7.76</v>
      </c>
      <c r="C172">
        <f>1000*(('crank and pistion Calculations'!E5/2)*(1-COS(RADIANS(A172))) + 'crank and pistion Calculations'!E8 - SQRT('crank and pistion Calculations'!E8^2 - ('crank and pistion Calculations'!E5/2)^2*SIN(RADIANS(A172))^2))</f>
        <v>82.551656422503228</v>
      </c>
    </row>
    <row r="173" spans="1:3" x14ac:dyDescent="0.3">
      <c r="A173">
        <f>'flow bench data and cam data '!A176</f>
        <v>170</v>
      </c>
      <c r="B173">
        <f>'flow bench data and cam data '!E176</f>
        <v>8.01</v>
      </c>
      <c r="C173">
        <f>1000*(('crank and pistion Calculations'!E5/2)*(1-COS(RADIANS(A173))) + 'crank and pistion Calculations'!E8 - SQRT('crank and pistion Calculations'!E8^2 - ('crank and pistion Calculations'!E5/2)^2*SIN(RADIANS(A173))^2))</f>
        <v>82.646844594009679</v>
      </c>
    </row>
    <row r="174" spans="1:3" x14ac:dyDescent="0.3">
      <c r="A174">
        <f>'flow bench data and cam data '!A177</f>
        <v>171</v>
      </c>
      <c r="B174">
        <f>'flow bench data and cam data '!E177</f>
        <v>8.2899999999999991</v>
      </c>
      <c r="C174">
        <f>1000*(('crank and pistion Calculations'!E5/2)*(1-COS(RADIANS(A174))) + 'crank and pistion Calculations'!E8 - SQRT('crank and pistion Calculations'!E8^2 - ('crank and pistion Calculations'!E5/2)^2*SIN(RADIANS(A174))^2))</f>
        <v>82.732959814087934</v>
      </c>
    </row>
    <row r="175" spans="1:3" x14ac:dyDescent="0.3">
      <c r="A175">
        <f>'flow bench data and cam data '!A178</f>
        <v>172</v>
      </c>
      <c r="B175">
        <f>'flow bench data and cam data '!E178</f>
        <v>8.5299999999999994</v>
      </c>
      <c r="C175">
        <f>1000*(('crank and pistion Calculations'!E5/2)*(1-COS(RADIANS(A175))) + 'crank and pistion Calculations'!E8 - SQRT('crank and pistion Calculations'!E8^2 - ('crank and pistion Calculations'!E5/2)^2*SIN(RADIANS(A175))^2))</f>
        <v>82.810004177760746</v>
      </c>
    </row>
    <row r="176" spans="1:3" x14ac:dyDescent="0.3">
      <c r="A176">
        <f>'flow bench data and cam data '!A179</f>
        <v>173</v>
      </c>
      <c r="B176">
        <f>'flow bench data and cam data '!E179</f>
        <v>8.7200000000000006</v>
      </c>
      <c r="C176">
        <f>1000*(('crank and pistion Calculations'!E5/2)*(1-COS(RADIANS(A176))) + 'crank and pistion Calculations'!E8 - SQRT('crank and pistion Calculations'!E8^2 - ('crank and pistion Calculations'!E5/2)^2*SIN(RADIANS(A176))^2))</f>
        <v>82.87797962710205</v>
      </c>
    </row>
    <row r="177" spans="1:3" x14ac:dyDescent="0.3">
      <c r="A177">
        <f>'flow bench data and cam data '!A180</f>
        <v>174</v>
      </c>
      <c r="B177">
        <f>'flow bench data and cam data '!E180</f>
        <v>8.8699999999999992</v>
      </c>
      <c r="C177">
        <f>1000*(('crank and pistion Calculations'!E5/2)*(1-COS(RADIANS(A177))) + 'crank and pistion Calculations'!E8 - SQRT('crank and pistion Calculations'!E8^2 - ('crank and pistion Calculations'!E5/2)^2*SIN(RADIANS(A177))^2))</f>
        <v>82.936887928694688</v>
      </c>
    </row>
    <row r="178" spans="1:3" x14ac:dyDescent="0.3">
      <c r="A178">
        <f>'flow bench data and cam data '!A181</f>
        <v>175</v>
      </c>
      <c r="B178">
        <f>'flow bench data and cam data '!E181</f>
        <v>8.94</v>
      </c>
      <c r="C178">
        <f>1000*(('crank and pistion Calculations'!E5/2)*(1-COS(RADIANS(A178))) + 'crank and pistion Calculations'!E8 - SQRT('crank and pistion Calculations'!E8^2 - ('crank and pistion Calculations'!E5/2)^2*SIN(RADIANS(A178))^2))</f>
        <v>82.986730653748921</v>
      </c>
    </row>
    <row r="179" spans="1:3" x14ac:dyDescent="0.3">
      <c r="A179">
        <f>'flow bench data and cam data '!A182</f>
        <v>176</v>
      </c>
      <c r="B179">
        <f>'flow bench data and cam data '!E182</f>
        <v>8.99</v>
      </c>
      <c r="C179">
        <f>1000*(('crank and pistion Calculations'!E5/2)*(1-COS(RADIANS(A179))) + 'crank and pistion Calculations'!E8 - SQRT('crank and pistion Calculations'!E8^2 - ('crank and pistion Calculations'!E5/2)^2*SIN(RADIANS(A179))^2))</f>
        <v>83.02750916087895</v>
      </c>
    </row>
    <row r="180" spans="1:3" x14ac:dyDescent="0.3">
      <c r="A180">
        <f>'flow bench data and cam data '!A183</f>
        <v>177</v>
      </c>
      <c r="B180">
        <f>'flow bench data and cam data '!E183</f>
        <v>9</v>
      </c>
      <c r="C180">
        <f>1000*(('crank and pistion Calculations'!E5/2)*(1-COS(RADIANS(A180))) + 'crank and pistion Calculations'!E8 - SQRT('crank and pistion Calculations'!E8^2 - ('crank and pistion Calculations'!E5/2)^2*SIN(RADIANS(A180))^2))</f>
        <v>83.059224581534451</v>
      </c>
    </row>
    <row r="181" spans="1:3" x14ac:dyDescent="0.3">
      <c r="A181">
        <f>'flow bench data and cam data '!A184</f>
        <v>178</v>
      </c>
      <c r="B181">
        <f>'flow bench data and cam data '!E184</f>
        <v>8.9700000000000006</v>
      </c>
      <c r="C181">
        <f>1000*(('crank and pistion Calculations'!E5/2)*(1-COS(RADIANS(A181))) + 'crank and pistion Calculations'!E8 - SQRT('crank and pistion Calculations'!E8^2 - ('crank and pistion Calculations'!E5/2)^2*SIN(RADIANS(A181))^2))</f>
        <v>83.081877808084769</v>
      </c>
    </row>
    <row r="182" spans="1:3" x14ac:dyDescent="0.3">
      <c r="A182">
        <f>'flow bench data and cam data '!A185</f>
        <v>179</v>
      </c>
      <c r="B182">
        <f>'flow bench data and cam data '!E185</f>
        <v>8.8800000000000008</v>
      </c>
      <c r="C182">
        <f>1000*(('crank and pistion Calculations'!E5/2)*(1-COS(RADIANS(A182))) + 'crank and pistion Calculations'!E8 - SQRT('crank and pistion Calculations'!E8^2 - ('crank and pistion Calculations'!E5/2)^2*SIN(RADIANS(A182))^2))</f>
        <v>83.095469484553149</v>
      </c>
    </row>
    <row r="183" spans="1:3" x14ac:dyDescent="0.3">
      <c r="A183">
        <f>'flow bench data and cam data '!A186</f>
        <v>180</v>
      </c>
      <c r="B183">
        <f>'flow bench data and cam data '!E186</f>
        <v>8.7200000000000006</v>
      </c>
      <c r="C183">
        <f>1000*(('crank and pistion Calculations'!E5/2)*(1-COS(RADIANS(A183))) + 'crank and pistion Calculations'!E8 - SQRT('crank and pistion Calculations'!E8^2 - ('crank and pistion Calculations'!E5/2)^2*SIN(RADIANS(A183))^2))</f>
        <v>83.100000000000009</v>
      </c>
    </row>
    <row r="184" spans="1:3" x14ac:dyDescent="0.3">
      <c r="A184">
        <f>'flow bench data and cam data '!A187</f>
        <v>181</v>
      </c>
      <c r="B184">
        <f>'flow bench data and cam data '!E187</f>
        <v>8.49</v>
      </c>
      <c r="C184">
        <f>1000*(('crank and pistion Calculations'!E5/2)*(1-COS(RADIANS(A184))) + 'crank and pistion Calculations'!E8 - SQRT('crank and pistion Calculations'!E8^2 - ('crank and pistion Calculations'!E5/2)^2*SIN(RADIANS(A184))^2))</f>
        <v>83.095469484553149</v>
      </c>
    </row>
    <row r="185" spans="1:3" x14ac:dyDescent="0.3">
      <c r="A185">
        <f>'flow bench data and cam data '!A188</f>
        <v>182</v>
      </c>
      <c r="B185">
        <f>'flow bench data and cam data '!E188</f>
        <v>8.26</v>
      </c>
      <c r="C185">
        <f>1000*(('crank and pistion Calculations'!E5/2)*(1-COS(RADIANS(A185))) + 'crank and pistion Calculations'!E8 - SQRT('crank and pistion Calculations'!E8^2 - ('crank and pistion Calculations'!E5/2)^2*SIN(RADIANS(A185))^2))</f>
        <v>83.081877808084769</v>
      </c>
    </row>
    <row r="186" spans="1:3" x14ac:dyDescent="0.3">
      <c r="A186">
        <f>'flow bench data and cam data '!A189</f>
        <v>183</v>
      </c>
      <c r="B186">
        <f>'flow bench data and cam data '!E189</f>
        <v>7.98</v>
      </c>
      <c r="C186">
        <f>1000*(('crank and pistion Calculations'!E5/2)*(1-COS(RADIANS(A186))) + 'crank and pistion Calculations'!E8 - SQRT('crank and pistion Calculations'!E8^2 - ('crank and pistion Calculations'!E5/2)^2*SIN(RADIANS(A186))^2))</f>
        <v>83.059224581534451</v>
      </c>
    </row>
    <row r="187" spans="1:3" x14ac:dyDescent="0.3">
      <c r="A187">
        <f>'flow bench data and cam data '!A190</f>
        <v>184</v>
      </c>
      <c r="B187">
        <f>'flow bench data and cam data '!E190</f>
        <v>7.69</v>
      </c>
      <c r="C187">
        <f>1000*(('crank and pistion Calculations'!E5/2)*(1-COS(RADIANS(A187))) + 'crank and pistion Calculations'!E8 - SQRT('crank and pistion Calculations'!E8^2 - ('crank and pistion Calculations'!E5/2)^2*SIN(RADIANS(A187))^2))</f>
        <v>83.02750916087895</v>
      </c>
    </row>
    <row r="188" spans="1:3" x14ac:dyDescent="0.3">
      <c r="A188">
        <f>'flow bench data and cam data '!A191</f>
        <v>185</v>
      </c>
      <c r="B188">
        <f>'flow bench data and cam data '!E191</f>
        <v>7.36</v>
      </c>
      <c r="C188">
        <f>1000*(('crank and pistion Calculations'!E5/2)*(1-COS(RADIANS(A188))) + 'crank and pistion Calculations'!E8 - SQRT('crank and pistion Calculations'!E8^2 - ('crank and pistion Calculations'!E5/2)^2*SIN(RADIANS(A188))^2))</f>
        <v>82.986730653748921</v>
      </c>
    </row>
    <row r="189" spans="1:3" x14ac:dyDescent="0.3">
      <c r="A189">
        <f>'flow bench data and cam data '!A192</f>
        <v>186</v>
      </c>
      <c r="B189">
        <f>'flow bench data and cam data '!E192</f>
        <v>7.06</v>
      </c>
      <c r="C189">
        <f>1000*(('crank and pistion Calculations'!E5/2)*(1-COS(RADIANS(A189))) + 'crank and pistion Calculations'!E8 - SQRT('crank and pistion Calculations'!E8^2 - ('crank and pistion Calculations'!E5/2)^2*SIN(RADIANS(A189))^2))</f>
        <v>82.936887928694688</v>
      </c>
    </row>
    <row r="190" spans="1:3" x14ac:dyDescent="0.3">
      <c r="A190">
        <f>'flow bench data and cam data '!A193</f>
        <v>187</v>
      </c>
      <c r="B190">
        <f>'flow bench data and cam data '!E193</f>
        <v>6.74</v>
      </c>
      <c r="C190">
        <f>1000*(('crank and pistion Calculations'!E5/2)*(1-COS(RADIANS(A190))) + 'crank and pistion Calculations'!E8 - SQRT('crank and pistion Calculations'!E8^2 - ('crank and pistion Calculations'!E5/2)^2*SIN(RADIANS(A190))^2))</f>
        <v>82.87797962710205</v>
      </c>
    </row>
    <row r="191" spans="1:3" x14ac:dyDescent="0.3">
      <c r="A191">
        <f>'flow bench data and cam data '!A194</f>
        <v>188</v>
      </c>
      <c r="B191">
        <f>'flow bench data and cam data '!E194</f>
        <v>6.45</v>
      </c>
      <c r="C191">
        <f>1000*(('crank and pistion Calculations'!E5/2)*(1-COS(RADIANS(A191))) + 'crank and pistion Calculations'!E8 - SQRT('crank and pistion Calculations'!E8^2 - ('crank and pistion Calculations'!E5/2)^2*SIN(RADIANS(A191))^2))</f>
        <v>82.810004177760746</v>
      </c>
    </row>
    <row r="192" spans="1:3" x14ac:dyDescent="0.3">
      <c r="A192">
        <f>'flow bench data and cam data '!A195</f>
        <v>189</v>
      </c>
      <c r="B192">
        <f>'flow bench data and cam data '!E195</f>
        <v>6.11</v>
      </c>
      <c r="C192">
        <f>1000*(('crank and pistion Calculations'!E5/2)*(1-COS(RADIANS(A192))) + 'crank and pistion Calculations'!E8 - SQRT('crank and pistion Calculations'!E8^2 - ('crank and pistion Calculations'!E5/2)^2*SIN(RADIANS(A192))^2))</f>
        <v>82.732959814087934</v>
      </c>
    </row>
    <row r="193" spans="1:3" x14ac:dyDescent="0.3">
      <c r="A193">
        <f>'flow bench data and cam data '!A196</f>
        <v>190</v>
      </c>
      <c r="B193">
        <f>'flow bench data and cam data '!E196</f>
        <v>5.85</v>
      </c>
      <c r="C193">
        <f>1000*(('crank and pistion Calculations'!E5/2)*(1-COS(RADIANS(A193))) + 'crank and pistion Calculations'!E8 - SQRT('crank and pistion Calculations'!E8^2 - ('crank and pistion Calculations'!E5/2)^2*SIN(RADIANS(A193))^2))</f>
        <v>82.646844594009693</v>
      </c>
    </row>
    <row r="194" spans="1:3" x14ac:dyDescent="0.3">
      <c r="A194">
        <f>'flow bench data and cam data '!A197</f>
        <v>191</v>
      </c>
      <c r="B194">
        <f>'flow bench data and cam data '!E197</f>
        <v>5.5</v>
      </c>
      <c r="C194">
        <f>1000*(('crank and pistion Calculations'!E5/2)*(1-COS(RADIANS(A194))) + 'crank and pistion Calculations'!E8 - SQRT('crank and pistion Calculations'!E8^2 - ('crank and pistion Calculations'!E5/2)^2*SIN(RADIANS(A194))^2))</f>
        <v>82.551656422503228</v>
      </c>
    </row>
    <row r="195" spans="1:3" x14ac:dyDescent="0.3">
      <c r="A195">
        <f>'flow bench data and cam data '!A198</f>
        <v>192</v>
      </c>
      <c r="B195">
        <f>'flow bench data and cam data '!E198</f>
        <v>5.2</v>
      </c>
      <c r="C195">
        <f>1000*(('crank and pistion Calculations'!E5/2)*(1-COS(RADIANS(A195))) + 'crank and pistion Calculations'!E8 - SQRT('crank and pistion Calculations'!E8^2 - ('crank and pistion Calculations'!E5/2)^2*SIN(RADIANS(A195))^2))</f>
        <v>82.447393076803095</v>
      </c>
    </row>
    <row r="196" spans="1:3" x14ac:dyDescent="0.3">
      <c r="A196">
        <f>'flow bench data and cam data '!A199</f>
        <v>193</v>
      </c>
      <c r="B196">
        <f>'flow bench data and cam data '!E199</f>
        <v>4.91</v>
      </c>
      <c r="C196">
        <f>1000*(('crank and pistion Calculations'!E5/2)*(1-COS(RADIANS(A196))) + 'crank and pistion Calculations'!E8 - SQRT('crank and pistion Calculations'!E8^2 - ('crank and pistion Calculations'!E5/2)^2*SIN(RADIANS(A196))^2))</f>
        <v>82.334052234274253</v>
      </c>
    </row>
    <row r="197" spans="1:3" x14ac:dyDescent="0.3">
      <c r="A197">
        <f>'flow bench data and cam data '!A200</f>
        <v>194</v>
      </c>
      <c r="B197">
        <f>'flow bench data and cam data '!E200</f>
        <v>4.66</v>
      </c>
      <c r="C197">
        <f>1000*(('crank and pistion Calculations'!E5/2)*(1-COS(RADIANS(A197))) + 'crank and pistion Calculations'!E8 - SQRT('crank and pistion Calculations'!E8^2 - ('crank and pistion Calculations'!E5/2)^2*SIN(RADIANS(A197))^2))</f>
        <v>82.211631502954717</v>
      </c>
    </row>
    <row r="198" spans="1:3" x14ac:dyDescent="0.3">
      <c r="A198">
        <f>'flow bench data and cam data '!A201</f>
        <v>195</v>
      </c>
      <c r="B198">
        <f>'flow bench data and cam data '!E201</f>
        <v>4.4000000000000004</v>
      </c>
      <c r="C198">
        <f>1000*(('crank and pistion Calculations'!E5/2)*(1-COS(RADIANS(A198))) + 'crank and pistion Calculations'!E8 - SQRT('crank and pistion Calculations'!E8^2 - ('crank and pistion Calculations'!E5/2)^2*SIN(RADIANS(A198))^2))</f>
        <v>82.080128454770744</v>
      </c>
    </row>
    <row r="199" spans="1:3" x14ac:dyDescent="0.3">
      <c r="A199">
        <f>'flow bench data and cam data '!A202</f>
        <v>196</v>
      </c>
      <c r="B199">
        <f>'flow bench data and cam data '!E202</f>
        <v>4.1500000000000004</v>
      </c>
      <c r="C199">
        <f>1000*(('crank and pistion Calculations'!E5/2)*(1-COS(RADIANS(A199))) + 'crank and pistion Calculations'!E8 - SQRT('crank and pistion Calculations'!E8^2 - ('crank and pistion Calculations'!E5/2)^2*SIN(RADIANS(A199))^2))</f>
        <v>81.939540661425752</v>
      </c>
    </row>
    <row r="200" spans="1:3" x14ac:dyDescent="0.3">
      <c r="A200">
        <f>'flow bench data and cam data '!A203</f>
        <v>197</v>
      </c>
      <c r="B200">
        <f>'flow bench data and cam data '!E203</f>
        <v>3.92</v>
      </c>
      <c r="C200">
        <f>1000*(('crank and pistion Calculations'!E5/2)*(1-COS(RADIANS(A200))) + 'crank and pistion Calculations'!E8 - SQRT('crank and pistion Calculations'!E8^2 - ('crank and pistion Calculations'!E5/2)^2*SIN(RADIANS(A200))^2))</f>
        <v>81.789865732964842</v>
      </c>
    </row>
    <row r="201" spans="1:3" x14ac:dyDescent="0.3">
      <c r="A201">
        <f>'flow bench data and cam data '!A204</f>
        <v>198</v>
      </c>
      <c r="B201">
        <f>'flow bench data and cam data '!E204</f>
        <v>3.68</v>
      </c>
      <c r="C201">
        <f>1000*(('crank and pistion Calculations'!E5/2)*(1-COS(RADIANS(A201))) + 'crank and pistion Calculations'!E8 - SQRT('crank and pistion Calculations'!E8^2 - ('crank and pistion Calculations'!E5/2)^2*SIN(RADIANS(A201))^2))</f>
        <v>81.631101359015076</v>
      </c>
    </row>
    <row r="202" spans="1:3" x14ac:dyDescent="0.3">
      <c r="A202">
        <f>'flow bench data and cam data '!A205</f>
        <v>199</v>
      </c>
      <c r="B202">
        <f>'flow bench data and cam data '!E205</f>
        <v>3.44</v>
      </c>
      <c r="C202">
        <f>1000*(('crank and pistion Calculations'!E5/2)*(1-COS(RADIANS(A202))) + 'crank and pistion Calculations'!E8 - SQRT('crank and pistion Calculations'!E8^2 - ('crank and pistion Calculations'!E5/2)^2*SIN(RADIANS(A202))^2))</f>
        <v>81.46324535270108</v>
      </c>
    </row>
    <row r="203" spans="1:3" x14ac:dyDescent="0.3">
      <c r="A203">
        <f>'flow bench data and cam data '!A206</f>
        <v>200</v>
      </c>
      <c r="B203">
        <f>'flow bench data and cam data '!E206</f>
        <v>3.25</v>
      </c>
      <c r="C203">
        <f>1000*(('crank and pistion Calculations'!E5/2)*(1-COS(RADIANS(A203))) + 'crank and pistion Calculations'!E8 - SQRT('crank and pistion Calculations'!E8^2 - ('crank and pistion Calculations'!E5/2)^2*SIN(RADIANS(A203))^2))</f>
        <v>81.286295697233385</v>
      </c>
    </row>
    <row r="204" spans="1:3" x14ac:dyDescent="0.3">
      <c r="A204">
        <f>'flow bench data and cam data '!A207</f>
        <v>201</v>
      </c>
      <c r="B204">
        <f>'flow bench data and cam data '!E207</f>
        <v>3.02</v>
      </c>
      <c r="C204">
        <f>1000*(('crank and pistion Calculations'!E5/2)*(1-COS(RADIANS(A204))) + 'crank and pistion Calculations'!E8 - SQRT('crank and pistion Calculations'!E8^2 - ('crank and pistion Calculations'!E5/2)^2*SIN(RADIANS(A204))^2))</f>
        <v>81.100250595167068</v>
      </c>
    </row>
    <row r="205" spans="1:3" x14ac:dyDescent="0.3">
      <c r="A205">
        <f>'flow bench data and cam data '!A208</f>
        <v>202</v>
      </c>
      <c r="B205">
        <f>'flow bench data and cam data '!E208</f>
        <v>2.85</v>
      </c>
      <c r="C205">
        <f>1000*(('crank and pistion Calculations'!E5/2)*(1-COS(RADIANS(A205))) + 'crank and pistion Calculations'!E8 - SQRT('crank and pistion Calculations'!E8^2 - ('crank and pistion Calculations'!E5/2)^2*SIN(RADIANS(A205))^2))</f>
        <v>80.905108520324347</v>
      </c>
    </row>
    <row r="206" spans="1:3" x14ac:dyDescent="0.3">
      <c r="A206">
        <f>'flow bench data and cam data '!A209</f>
        <v>203</v>
      </c>
      <c r="B206">
        <f>'flow bench data and cam data '!E209</f>
        <v>2.7</v>
      </c>
      <c r="C206">
        <f>1000*(('crank and pistion Calculations'!E5/2)*(1-COS(RADIANS(A206))) + 'crank and pistion Calculations'!E8 - SQRT('crank and pistion Calculations'!E8^2 - ('crank and pistion Calculations'!E5/2)^2*SIN(RADIANS(A206))^2))</f>
        <v>80.700868272374663</v>
      </c>
    </row>
    <row r="207" spans="1:3" x14ac:dyDescent="0.3">
      <c r="A207">
        <f>'flow bench data and cam data '!A210</f>
        <v>204</v>
      </c>
      <c r="B207">
        <f>'flow bench data and cam data '!E210</f>
        <v>2.52</v>
      </c>
      <c r="C207">
        <f>1000*(('crank and pistion Calculations'!E5/2)*(1-COS(RADIANS(A207))) + 'crank and pistion Calculations'!E8 - SQRT('crank and pistion Calculations'!E8^2 - ('crank and pistion Calculations'!E5/2)^2*SIN(RADIANS(A207))^2))</f>
        <v>80.487529034062419</v>
      </c>
    </row>
    <row r="208" spans="1:3" x14ac:dyDescent="0.3">
      <c r="A208">
        <f>'flow bench data and cam data '!A211</f>
        <v>205</v>
      </c>
      <c r="B208">
        <f>'flow bench data and cam data '!E211</f>
        <v>2.3199999999999998</v>
      </c>
      <c r="C208">
        <f>1000*(('crank and pistion Calculations'!E5/2)*(1-COS(RADIANS(A208))) + 'crank and pistion Calculations'!E8 - SQRT('crank and pistion Calculations'!E8^2 - ('crank and pistion Calculations'!E5/2)^2*SIN(RADIANS(A208))^2))</f>
        <v>80.265090431070305</v>
      </c>
    </row>
    <row r="209" spans="1:3" x14ac:dyDescent="0.3">
      <c r="A209">
        <f>'flow bench data and cam data '!A212</f>
        <v>206</v>
      </c>
      <c r="B209">
        <f>'flow bench data and cam data '!E212</f>
        <v>2.1800000000000002</v>
      </c>
      <c r="C209">
        <f>1000*(('crank and pistion Calculations'!E5/2)*(1-COS(RADIANS(A209))) + 'crank and pistion Calculations'!E8 - SQRT('crank and pistion Calculations'!E8^2 - ('crank and pistion Calculations'!E5/2)^2*SIN(RADIANS(A209))^2))</f>
        <v>80.033552594503348</v>
      </c>
    </row>
    <row r="210" spans="1:3" x14ac:dyDescent="0.3">
      <c r="A210">
        <f>'flow bench data and cam data '!A213</f>
        <v>207</v>
      </c>
      <c r="B210">
        <f>'flow bench data and cam data '!E213</f>
        <v>2.0499999999999998</v>
      </c>
      <c r="C210">
        <f>1000*(('crank and pistion Calculations'!E5/2)*(1-COS(RADIANS(A210))) + 'crank and pistion Calculations'!E8 - SQRT('crank and pistion Calculations'!E8^2 - ('crank and pistion Calculations'!E5/2)^2*SIN(RADIANS(A210))^2))</f>
        <v>79.792916225976001</v>
      </c>
    </row>
    <row r="211" spans="1:3" x14ac:dyDescent="0.3">
      <c r="A211">
        <f>'flow bench data and cam data '!A214</f>
        <v>208</v>
      </c>
      <c r="B211">
        <f>'flow bench data and cam data '!E214</f>
        <v>1.89</v>
      </c>
      <c r="C211">
        <f>1000*(('crank and pistion Calculations'!E5/2)*(1-COS(RADIANS(A211))) + 'crank and pistion Calculations'!E8 - SQRT('crank and pistion Calculations'!E8^2 - ('crank and pistion Calculations'!E5/2)^2*SIN(RADIANS(A211))^2))</f>
        <v>79.543182665280355</v>
      </c>
    </row>
    <row r="212" spans="1:3" x14ac:dyDescent="0.3">
      <c r="A212">
        <f>'flow bench data and cam data '!A215</f>
        <v>209</v>
      </c>
      <c r="B212">
        <f>'flow bench data and cam data '!E215</f>
        <v>1.75</v>
      </c>
      <c r="C212">
        <f>1000*(('crank and pistion Calculations'!E5/2)*(1-COS(RADIANS(A212))) + 'crank and pistion Calculations'!E8 - SQRT('crank and pistion Calculations'!E8^2 - ('crank and pistion Calculations'!E5/2)^2*SIN(RADIANS(A212))^2))</f>
        <v>79.28435396061073</v>
      </c>
    </row>
    <row r="213" spans="1:3" x14ac:dyDescent="0.3">
      <c r="A213">
        <f>'flow bench data and cam data '!A216</f>
        <v>210</v>
      </c>
      <c r="B213">
        <f>'flow bench data and cam data '!E216</f>
        <v>1.62</v>
      </c>
      <c r="C213">
        <f>1000*(('crank and pistion Calculations'!E5/2)*(1-COS(RADIANS(A213))) + 'crank and pistion Calculations'!E8 - SQRT('crank and pistion Calculations'!E8^2 - ('crank and pistion Calculations'!E5/2)^2*SIN(RADIANS(A213))^2))</f>
        <v>79.016432941315657</v>
      </c>
    </row>
    <row r="214" spans="1:3" x14ac:dyDescent="0.3">
      <c r="A214">
        <f>'flow bench data and cam data '!A217</f>
        <v>211</v>
      </c>
      <c r="B214">
        <f>'flow bench data and cam data '!E217</f>
        <v>1.49</v>
      </c>
      <c r="C214">
        <f>1000*(('crank and pistion Calculations'!E5/2)*(1-COS(RADIANS(A214))) + 'crank and pistion Calculations'!E8 - SQRT('crank and pistion Calculations'!E8^2 - ('crank and pistion Calculations'!E5/2)^2*SIN(RADIANS(A214))^2))</f>
        <v>78.739423293143702</v>
      </c>
    </row>
    <row r="215" spans="1:3" x14ac:dyDescent="0.3">
      <c r="A215">
        <f>'flow bench data and cam data '!A218</f>
        <v>212</v>
      </c>
      <c r="B215">
        <f>'flow bench data and cam data '!E218</f>
        <v>1.38</v>
      </c>
      <c r="C215">
        <f>1000*(('crank and pistion Calculations'!E5/2)*(1-COS(RADIANS(A215))) + 'crank and pistion Calculations'!E8 - SQRT('crank and pistion Calculations'!E8^2 - ('crank and pistion Calculations'!E5/2)^2*SIN(RADIANS(A215))^2))</f>
        <v>78.453329635944868</v>
      </c>
    </row>
    <row r="216" spans="1:3" x14ac:dyDescent="0.3">
      <c r="A216">
        <f>'flow bench data and cam data '!A219</f>
        <v>213</v>
      </c>
      <c r="B216">
        <f>'flow bench data and cam data '!E219</f>
        <v>1.26</v>
      </c>
      <c r="C216">
        <f>1000*(('crank and pistion Calculations'!E5/2)*(1-COS(RADIANS(A216))) + 'crank and pistion Calculations'!E8 - SQRT('crank and pistion Calculations'!E8^2 - ('crank and pistion Calculations'!E5/2)^2*SIN(RADIANS(A216))^2))</f>
        <v>78.158157603785327</v>
      </c>
    </row>
    <row r="217" spans="1:3" x14ac:dyDescent="0.3">
      <c r="A217">
        <f>'flow bench data and cam data '!A220</f>
        <v>214</v>
      </c>
      <c r="B217">
        <f>'flow bench data and cam data '!E220</f>
        <v>1.1599999999999999</v>
      </c>
      <c r="C217">
        <f>1000*(('crank and pistion Calculations'!E5/2)*(1-COS(RADIANS(A217))) + 'crank and pistion Calculations'!E8 - SQRT('crank and pistion Calculations'!E8^2 - ('crank and pistion Calculations'!E5/2)^2*SIN(RADIANS(A217))^2))</f>
        <v>77.853913927426575</v>
      </c>
    </row>
    <row r="218" spans="1:3" x14ac:dyDescent="0.3">
      <c r="A218">
        <f>'flow bench data and cam data '!A221</f>
        <v>215</v>
      </c>
      <c r="B218">
        <f>'flow bench data and cam data '!E221</f>
        <v>1.06</v>
      </c>
      <c r="C218">
        <f>1000*(('crank and pistion Calculations'!E5/2)*(1-COS(RADIANS(A218))) + 'crank and pistion Calculations'!E8 - SQRT('crank and pistion Calculations'!E8^2 - ('crank and pistion Calculations'!E5/2)^2*SIN(RADIANS(A218))^2))</f>
        <v>77.5406065191154</v>
      </c>
    </row>
    <row r="219" spans="1:3" x14ac:dyDescent="0.3">
      <c r="A219">
        <f>'flow bench data and cam data '!A222</f>
        <v>216</v>
      </c>
      <c r="B219">
        <f>'flow bench data and cam data '!E222</f>
        <v>0.97</v>
      </c>
      <c r="C219">
        <f>1000*(('crank and pistion Calculations'!E5/2)*(1-COS(RADIANS(A219))) + 'crank and pistion Calculations'!E8 - SQRT('crank and pistion Calculations'!E8^2 - ('crank and pistion Calculations'!E5/2)^2*SIN(RADIANS(A219))^2))</f>
        <v>77.218244559625887</v>
      </c>
    </row>
    <row r="220" spans="1:3" x14ac:dyDescent="0.3">
      <c r="A220">
        <f>'flow bench data and cam data '!A223</f>
        <v>217</v>
      </c>
      <c r="B220">
        <f>'flow bench data and cam data '!E223</f>
        <v>0.88</v>
      </c>
      <c r="C220">
        <f>1000*(('crank and pistion Calculations'!E5/2)*(1-COS(RADIANS(A220))) + 'crank and pistion Calculations'!E8 - SQRT('crank and pistion Calculations'!E8^2 - ('crank and pistion Calculations'!E5/2)^2*SIN(RADIANS(A220))^2))</f>
        <v>76.886838587486466</v>
      </c>
    </row>
    <row r="221" spans="1:3" x14ac:dyDescent="0.3">
      <c r="A221">
        <f>'flow bench data and cam data '!A224</f>
        <v>218</v>
      </c>
      <c r="B221">
        <f>'flow bench data and cam data '!E224</f>
        <v>0.8</v>
      </c>
      <c r="C221">
        <f>1000*(('crank and pistion Calculations'!E5/2)*(1-COS(RADIANS(A221))) + 'crank and pistion Calculations'!E8 - SQRT('crank and pistion Calculations'!E8^2 - ('crank and pistion Calculations'!E5/2)^2*SIN(RADIANS(A221))^2))</f>
        <v>76.546400590320729</v>
      </c>
    </row>
    <row r="222" spans="1:3" x14ac:dyDescent="0.3">
      <c r="A222">
        <f>'flow bench data and cam data '!A225</f>
        <v>219</v>
      </c>
      <c r="B222">
        <f>'flow bench data and cam data '!E225</f>
        <v>0.74</v>
      </c>
      <c r="C222">
        <f>1000*(('crank and pistion Calculations'!E5/2)*(1-COS(RADIANS(A222))) + 'crank and pistion Calculations'!E8 - SQRT('crank and pistion Calculations'!E8^2 - ('crank and pistion Calculations'!E5/2)^2*SIN(RADIANS(A222))^2))</f>
        <v>76.196944098222886</v>
      </c>
    </row>
    <row r="223" spans="1:3" x14ac:dyDescent="0.3">
      <c r="A223">
        <f>'flow bench data and cam data '!A226</f>
        <v>220</v>
      </c>
      <c r="B223">
        <f>'flow bench data and cam data '!E226</f>
        <v>0.67</v>
      </c>
      <c r="C223">
        <f>1000*(('crank and pistion Calculations'!E5/2)*(1-COS(RADIANS(A223))) + 'crank and pistion Calculations'!E8 - SQRT('crank and pistion Calculations'!E8^2 - ('crank and pistion Calculations'!E5/2)^2*SIN(RADIANS(A223))^2))</f>
        <v>75.838484279082124</v>
      </c>
    </row>
    <row r="224" spans="1:3" x14ac:dyDescent="0.3">
      <c r="A224">
        <f>'flow bench data and cam data '!A227</f>
        <v>221</v>
      </c>
      <c r="B224">
        <f>'flow bench data and cam data '!E227</f>
        <v>0.6</v>
      </c>
      <c r="C224">
        <f>1000*(('crank and pistion Calculations'!E5/2)*(1-COS(RADIANS(A224))) + 'crank and pistion Calculations'!E8 - SQRT('crank and pistion Calculations'!E8^2 - ('crank and pistion Calculations'!E5/2)^2*SIN(RADIANS(A224))^2))</f>
        <v>75.471038035762604</v>
      </c>
    </row>
    <row r="225" spans="1:3" x14ac:dyDescent="0.3">
      <c r="A225">
        <f>'flow bench data and cam data '!A228</f>
        <v>222</v>
      </c>
      <c r="B225">
        <f>'flow bench data and cam data '!E228</f>
        <v>0.54</v>
      </c>
      <c r="C225">
        <f>1000*(('crank and pistion Calculations'!E5/2)*(1-COS(RADIANS(A225))) + 'crank and pistion Calculations'!E8 - SQRT('crank and pistion Calculations'!E8^2 - ('crank and pistion Calculations'!E5/2)^2*SIN(RADIANS(A225))^2))</f>
        <v>75.094624105038676</v>
      </c>
    </row>
    <row r="226" spans="1:3" x14ac:dyDescent="0.3">
      <c r="A226">
        <f>'flow bench data and cam data '!A229</f>
        <v>223</v>
      </c>
      <c r="B226">
        <f>'flow bench data and cam data '!E229</f>
        <v>0.48</v>
      </c>
      <c r="C226">
        <f>1000*(('crank and pistion Calculations'!E5/2)*(1-COS(RADIANS(A226))) + 'crank and pistion Calculations'!E8 - SQRT('crank and pistion Calculations'!E8^2 - ('crank and pistion Calculations'!E5/2)^2*SIN(RADIANS(A226))^2))</f>
        <v>74.709263158177464</v>
      </c>
    </row>
    <row r="227" spans="1:3" x14ac:dyDescent="0.3">
      <c r="A227">
        <f>'flow bench data and cam data '!A230</f>
        <v>224</v>
      </c>
      <c r="B227">
        <f>'flow bench data and cam data '!E230</f>
        <v>0.44</v>
      </c>
      <c r="C227">
        <f>1000*(('crank and pistion Calculations'!E5/2)*(1-COS(RADIANS(A227))) + 'crank and pistion Calculations'!E8 - SQRT('crank and pistion Calculations'!E8^2 - ('crank and pistion Calculations'!E5/2)^2*SIN(RADIANS(A227))^2))</f>
        <v>74.314977903052196</v>
      </c>
    </row>
    <row r="228" spans="1:3" x14ac:dyDescent="0.3">
      <c r="A228">
        <f>'flow bench data and cam data '!A231</f>
        <v>225</v>
      </c>
      <c r="B228">
        <f>'flow bench data and cam data '!E231</f>
        <v>0.39</v>
      </c>
      <c r="C228">
        <f>1000*(('crank and pistion Calculations'!E5/2)*(1-COS(RADIANS(A228))) + 'crank and pistion Calculations'!E8 - SQRT('crank and pistion Calculations'!E8^2 - ('crank and pistion Calculations'!E5/2)^2*SIN(RADIANS(A228))^2))</f>
        <v>73.911793187662838</v>
      </c>
    </row>
    <row r="229" spans="1:3" x14ac:dyDescent="0.3">
      <c r="A229">
        <f>'flow bench data and cam data '!A232</f>
        <v>226</v>
      </c>
      <c r="B229">
        <f>'flow bench data and cam data '!E232</f>
        <v>0.35</v>
      </c>
      <c r="C229">
        <f>1000*(('crank and pistion Calculations'!E5/2)*(1-COS(RADIANS(A229))) + 'crank and pistion Calculations'!E8 - SQRT('crank and pistion Calculations'!E8^2 - ('crank and pistion Calculations'!E5/2)^2*SIN(RADIANS(A229))^2))</f>
        <v>73.499736104931543</v>
      </c>
    </row>
    <row r="230" spans="1:3" x14ac:dyDescent="0.3">
      <c r="A230">
        <f>'flow bench data and cam data '!A233</f>
        <v>227</v>
      </c>
      <c r="B230">
        <f>'flow bench data and cam data '!E233</f>
        <v>0.32</v>
      </c>
      <c r="C230">
        <f>1000*(('crank and pistion Calculations'!E5/2)*(1-COS(RADIANS(A230))) + 'crank and pistion Calculations'!E8 - SQRT('crank and pistion Calculations'!E8^2 - ('crank and pistion Calculations'!E5/2)^2*SIN(RADIANS(A230))^2))</f>
        <v>73.078836098632578</v>
      </c>
    </row>
    <row r="231" spans="1:3" x14ac:dyDescent="0.3">
      <c r="A231">
        <f>'flow bench data and cam data '!A234</f>
        <v>228</v>
      </c>
      <c r="B231">
        <f>'flow bench data and cam data '!E234</f>
        <v>0.28999999999999998</v>
      </c>
      <c r="C231">
        <f>1000*(('crank and pistion Calculations'!E5/2)*(1-COS(RADIANS(A231))) + 'crank and pistion Calculations'!E8 - SQRT('crank and pistion Calculations'!E8^2 - ('crank and pistion Calculations'!E5/2)^2*SIN(RADIANS(A231))^2))</f>
        <v>72.649125070308074</v>
      </c>
    </row>
    <row r="232" spans="1:3" x14ac:dyDescent="0.3">
      <c r="A232">
        <f>'flow bench data and cam data '!A235</f>
        <v>229</v>
      </c>
      <c r="B232">
        <f>'flow bench data and cam data '!E235</f>
        <v>0.26</v>
      </c>
      <c r="C232">
        <f>1000*(('crank and pistion Calculations'!E5/2)*(1-COS(RADIANS(A232))) + 'crank and pistion Calculations'!E8 - SQRT('crank and pistion Calculations'!E8^2 - ('crank and pistion Calculations'!E5/2)^2*SIN(RADIANS(A232))^2))</f>
        <v>72.210637487012235</v>
      </c>
    </row>
    <row r="233" spans="1:3" x14ac:dyDescent="0.3">
      <c r="A233">
        <f>'flow bench data and cam data '!A236</f>
        <v>230</v>
      </c>
      <c r="B233">
        <f>'flow bench data and cam data '!E236</f>
        <v>0.24</v>
      </c>
      <c r="C233">
        <f>1000*(('crank and pistion Calculations'!E5/2)*(1-COS(RADIANS(A233))) + 'crank and pistion Calculations'!E8 - SQRT('crank and pistion Calculations'!E8^2 - ('crank and pistion Calculations'!E5/2)^2*SIN(RADIANS(A233))^2))</f>
        <v>71.76341048971905</v>
      </c>
    </row>
    <row r="234" spans="1:3" x14ac:dyDescent="0.3">
      <c r="A234">
        <f>'flow bench data and cam data '!A237</f>
        <v>231</v>
      </c>
      <c r="B234">
        <f>'flow bench data and cam data '!E237</f>
        <v>0.21</v>
      </c>
      <c r="C234">
        <f>1000*(('crank and pistion Calculations'!E5/2)*(1-COS(RADIANS(A234))) + 'crank and pistion Calculations'!E8 - SQRT('crank and pistion Calculations'!E8^2 - ('crank and pistion Calculations'!E5/2)^2*SIN(RADIANS(A234))^2))</f>
        <v>71.307484002219056</v>
      </c>
    </row>
    <row r="235" spans="1:3" x14ac:dyDescent="0.3">
      <c r="A235">
        <f>'flow bench data and cam data '!A238</f>
        <v>232</v>
      </c>
      <c r="B235">
        <f>'flow bench data and cam data '!E238</f>
        <v>0.2</v>
      </c>
      <c r="C235">
        <f>1000*(('crank and pistion Calculations'!E5/2)*(1-COS(RADIANS(A235))) + 'crank and pistion Calculations'!E8 - SQRT('crank and pistion Calculations'!E8^2 - ('crank and pistion Calculations'!E5/2)^2*SIN(RADIANS(A235))^2))</f>
        <v>70.842900840323736</v>
      </c>
    </row>
    <row r="236" spans="1:3" x14ac:dyDescent="0.3">
      <c r="A236">
        <f>'flow bench data and cam data '!A239</f>
        <v>233</v>
      </c>
      <c r="B236">
        <f>'flow bench data and cam data '!E239</f>
        <v>0.18</v>
      </c>
      <c r="C236">
        <f>1000*(('crank and pistion Calculations'!E5/2)*(1-COS(RADIANS(A236))) + 'crank and pistion Calculations'!E8 - SQRT('crank and pistion Calculations'!E8^2 - ('crank and pistion Calculations'!E5/2)^2*SIN(RADIANS(A236))^2))</f>
        <v>70.369706821186981</v>
      </c>
    </row>
    <row r="237" spans="1:3" x14ac:dyDescent="0.3">
      <c r="A237">
        <f>'flow bench data and cam data '!A240</f>
        <v>234</v>
      </c>
      <c r="B237">
        <f>'flow bench data and cam data '!E240</f>
        <v>0.16</v>
      </c>
      <c r="C237">
        <f>1000*(('crank and pistion Calculations'!E5/2)*(1-COS(RADIANS(A237))) + 'crank and pistion Calculations'!E8 - SQRT('crank and pistion Calculations'!E8^2 - ('crank and pistion Calculations'!E5/2)^2*SIN(RADIANS(A237))^2))</f>
        <v>69.887950872545815</v>
      </c>
    </row>
    <row r="238" spans="1:3" x14ac:dyDescent="0.3">
      <c r="A238">
        <f>'flow bench data and cam data '!A241</f>
        <v>235</v>
      </c>
      <c r="B238">
        <f>'flow bench data and cam data '!E241</f>
        <v>0.14000000000000001</v>
      </c>
      <c r="C238">
        <f>1000*(('crank and pistion Calculations'!E5/2)*(1-COS(RADIANS(A238))) + 'crank and pistion Calculations'!E8 - SQRT('crank and pistion Calculations'!E8^2 - ('crank and pistion Calculations'!E5/2)^2*SIN(RADIANS(A238))^2))</f>
        <v>69.397685141674359</v>
      </c>
    </row>
    <row r="239" spans="1:3" x14ac:dyDescent="0.3">
      <c r="A239">
        <f>'flow bench data and cam data '!A242</f>
        <v>236</v>
      </c>
      <c r="B239">
        <f>'flow bench data and cam data '!E242</f>
        <v>0.12</v>
      </c>
      <c r="C239">
        <f>1000*(('crank and pistion Calculations'!E5/2)*(1-COS(RADIANS(A239))) + 'crank and pistion Calculations'!E8 - SQRT('crank and pistion Calculations'!E8^2 - ('crank and pistion Calculations'!E5/2)^2*SIN(RADIANS(A239))^2))</f>
        <v>68.898965103837838</v>
      </c>
    </row>
    <row r="240" spans="1:3" x14ac:dyDescent="0.3">
      <c r="A240">
        <f>'flow bench data and cam data '!A243</f>
        <v>237</v>
      </c>
      <c r="B240">
        <f>'flow bench data and cam data '!E243</f>
        <v>0.1</v>
      </c>
      <c r="C240">
        <f>1000*(('crank and pistion Calculations'!E5/2)*(1-COS(RADIANS(A240))) + 'crank and pistion Calculations'!E8 - SQRT('crank and pistion Calculations'!E8^2 - ('crank and pistion Calculations'!E5/2)^2*SIN(RADIANS(A240))^2))</f>
        <v>68.391849670026588</v>
      </c>
    </row>
    <row r="241" spans="1:3" x14ac:dyDescent="0.3">
      <c r="A241">
        <f>'flow bench data and cam data '!A244</f>
        <v>238</v>
      </c>
      <c r="B241">
        <f>'flow bench data and cam data '!E244</f>
        <v>0.09</v>
      </c>
      <c r="C241">
        <f>1000*(('crank and pistion Calculations'!E5/2)*(1-COS(RADIANS(A241))) + 'crank and pistion Calculations'!E8 - SQRT('crank and pistion Calculations'!E8^2 - ('crank and pistion Calculations'!E5/2)^2*SIN(RADIANS(A241))^2))</f>
        <v>67.876401293741978</v>
      </c>
    </row>
    <row r="242" spans="1:3" x14ac:dyDescent="0.3">
      <c r="A242">
        <f>'flow bench data and cam data '!A245</f>
        <v>239</v>
      </c>
      <c r="B242">
        <f>'flow bench data and cam data '!E245</f>
        <v>7.0000000000000007E-2</v>
      </c>
      <c r="C242">
        <f>1000*(('crank and pistion Calculations'!E5/2)*(1-COS(RADIANS(A242))) + 'crank and pistion Calculations'!E8 - SQRT('crank and pistion Calculations'!E8^2 - ('crank and pistion Calculations'!E5/2)^2*SIN(RADIANS(A242))^2))</f>
        <v>67.352686076601273</v>
      </c>
    </row>
    <row r="243" spans="1:3" x14ac:dyDescent="0.3">
      <c r="A243">
        <f>'flow bench data and cam data '!A246</f>
        <v>240</v>
      </c>
      <c r="B243">
        <f>'flow bench data and cam data '!E246</f>
        <v>0.05</v>
      </c>
      <c r="C243">
        <f>1000*(('crank and pistion Calculations'!E5/2)*(1-COS(RADIANS(A243))) + 'crank and pistion Calculations'!E8 - SQRT('crank and pistion Calculations'!E8^2 - ('crank and pistion Calculations'!E5/2)^2*SIN(RADIANS(A243))^2))</f>
        <v>66.820773872522608</v>
      </c>
    </row>
    <row r="244" spans="1:3" x14ac:dyDescent="0.3">
      <c r="A244">
        <f>'flow bench data and cam data '!A247</f>
        <v>241</v>
      </c>
      <c r="B244">
        <f>'flow bench data and cam data '!E247</f>
        <v>0.03</v>
      </c>
      <c r="C244">
        <f>1000*(('crank and pistion Calculations'!E5/2)*(1-COS(RADIANS(A244))) + 'crank and pistion Calculations'!E8 - SQRT('crank and pistion Calculations'!E8^2 - ('crank and pistion Calculations'!E5/2)^2*SIN(RADIANS(A244))^2))</f>
        <v>66.280738390243627</v>
      </c>
    </row>
    <row r="245" spans="1:3" x14ac:dyDescent="0.3">
      <c r="A245">
        <f>'flow bench data and cam data '!A248</f>
        <v>242</v>
      </c>
      <c r="B245">
        <f>'flow bench data and cam data '!E248</f>
        <v>0.02</v>
      </c>
      <c r="C245">
        <f>1000*(('crank and pistion Calculations'!E5/2)*(1-COS(RADIANS(A245))) + 'crank and pistion Calculations'!E8 - SQRT('crank and pistion Calculations'!E8^2 - ('crank and pistion Calculations'!E5/2)^2*SIN(RADIANS(A245))^2))</f>
        <v>65.732657293925968</v>
      </c>
    </row>
    <row r="246" spans="1:3" x14ac:dyDescent="0.3">
      <c r="A246">
        <f>'flow bench data and cam data '!A249</f>
        <v>243</v>
      </c>
      <c r="B246">
        <f>'flow bench data and cam data '!E249</f>
        <v>0</v>
      </c>
      <c r="C246">
        <f>1000*(('crank and pistion Calculations'!E5/2)*(1-COS(RADIANS(A246))) + 'crank and pistion Calculations'!E8 - SQRT('crank and pistion Calculations'!E8^2 - ('crank and pistion Calculations'!E5/2)^2*SIN(RADIANS(A246))^2))</f>
        <v>65.176612301590438</v>
      </c>
    </row>
    <row r="247" spans="1:3" x14ac:dyDescent="0.3">
      <c r="A247">
        <f>'flow bench data and cam data '!A250</f>
        <v>244</v>
      </c>
      <c r="B247">
        <f>'flow bench data and cam data '!E250</f>
        <v>0</v>
      </c>
      <c r="C247">
        <f>1000*(('crank and pistion Calculations'!E5/2)*(1-COS(RADIANS(A247))) + 'crank and pistion Calculations'!E8 - SQRT('crank and pistion Calculations'!E8^2 - ('crank and pistion Calculations'!E5/2)^2*SIN(RADIANS(A247))^2))</f>
        <v>64.612689281126322</v>
      </c>
    </row>
    <row r="248" spans="1:3" x14ac:dyDescent="0.3">
      <c r="A248">
        <f>'flow bench data and cam data '!A251</f>
        <v>245</v>
      </c>
      <c r="B248">
        <f>'flow bench data and cam data '!E251</f>
        <v>0</v>
      </c>
      <c r="C248">
        <f>1000*(('crank and pistion Calculations'!E5/2)*(1-COS(RADIANS(A248))) + 'crank and pistion Calculations'!E8 - SQRT('crank and pistion Calculations'!E8^2 - ('crank and pistion Calculations'!E5/2)^2*SIN(RADIANS(A248))^2))</f>
        <v>64.040978343614356</v>
      </c>
    </row>
    <row r="249" spans="1:3" x14ac:dyDescent="0.3">
      <c r="A249">
        <f>'flow bench data and cam data '!A252</f>
        <v>246</v>
      </c>
      <c r="B249">
        <f>'flow bench data and cam data '!E252</f>
        <v>0</v>
      </c>
      <c r="C249">
        <f>1000*(('crank and pistion Calculations'!E5/2)*(1-COS(RADIANS(A249))) + 'crank and pistion Calculations'!E8 - SQRT('crank and pistion Calculations'!E8^2 - ('crank and pistion Calculations'!E5/2)^2*SIN(RADIANS(A249))^2))</f>
        <v>63.461573933701942</v>
      </c>
    </row>
    <row r="250" spans="1:3" x14ac:dyDescent="0.3">
      <c r="A250">
        <f>'flow bench data and cam data '!A253</f>
        <v>247</v>
      </c>
      <c r="B250">
        <f>'flow bench data and cam data '!E253</f>
        <v>0</v>
      </c>
      <c r="C250">
        <f>1000*(('crank and pistion Calculations'!E5/2)*(1-COS(RADIANS(A250))) + 'crank and pistion Calculations'!E8 - SQRT('crank and pistion Calculations'!E8^2 - ('crank and pistion Calculations'!E5/2)^2*SIN(RADIANS(A250))^2))</f>
        <v>62.874574916765816</v>
      </c>
    </row>
    <row r="251" spans="1:3" x14ac:dyDescent="0.3">
      <c r="A251">
        <f>'flow bench data and cam data '!A254</f>
        <v>248</v>
      </c>
      <c r="B251">
        <f>'flow bench data and cam data '!E254</f>
        <v>0</v>
      </c>
      <c r="C251">
        <f>1000*(('crank and pistion Calculations'!E5/2)*(1-COS(RADIANS(A251))) + 'crank and pistion Calculations'!E8 - SQRT('crank and pistion Calculations'!E8^2 - ('crank and pistion Calculations'!E5/2)^2*SIN(RADIANS(A251))^2))</f>
        <v>62.280084662600238</v>
      </c>
    </row>
    <row r="252" spans="1:3" x14ac:dyDescent="0.3">
      <c r="A252">
        <f>'flow bench data and cam data '!A255</f>
        <v>249</v>
      </c>
      <c r="B252">
        <f>'flow bench data and cam data '!E255</f>
        <v>0</v>
      </c>
      <c r="C252">
        <f>1000*(('crank and pistion Calculations'!E5/2)*(1-COS(RADIANS(A252))) + 'crank and pistion Calculations'!E8 - SQRT('crank and pistion Calculations'!E8^2 - ('crank and pistion Calculations'!E5/2)^2*SIN(RADIANS(A252))^2))</f>
        <v>61.678211125365813</v>
      </c>
    </row>
    <row r="253" spans="1:3" x14ac:dyDescent="0.3">
      <c r="A253">
        <f>'flow bench data and cam data '!A256</f>
        <v>250</v>
      </c>
      <c r="B253">
        <f>'flow bench data and cam data '!E256</f>
        <v>0</v>
      </c>
      <c r="C253">
        <f>1000*(('crank and pistion Calculations'!E5/2)*(1-COS(RADIANS(A253))) + 'crank and pistion Calculations'!E8 - SQRT('crank and pistion Calculations'!E8^2 - ('crank and pistion Calculations'!E5/2)^2*SIN(RADIANS(A253))^2))</f>
        <v>61.069066919538315</v>
      </c>
    </row>
    <row r="254" spans="1:3" x14ac:dyDescent="0.3">
      <c r="A254">
        <f>'flow bench data and cam data '!A257</f>
        <v>251</v>
      </c>
      <c r="B254">
        <f>'flow bench data and cam data '!E257</f>
        <v>0</v>
      </c>
      <c r="C254">
        <f>1000*(('crank and pistion Calculations'!E5/2)*(1-COS(RADIANS(A254))) + 'crank and pistion Calculations'!E8 - SQRT('crank and pistion Calculations'!E8^2 - ('crank and pistion Calculations'!E5/2)^2*SIN(RADIANS(A254))^2))</f>
        <v>60.452769391597187</v>
      </c>
    </row>
    <row r="255" spans="1:3" x14ac:dyDescent="0.3">
      <c r="A255">
        <f>'flow bench data and cam data '!A258</f>
        <v>252</v>
      </c>
      <c r="B255">
        <f>'flow bench data and cam data '!E258</f>
        <v>0</v>
      </c>
      <c r="C255">
        <f>1000*(('crank and pistion Calculations'!E5/2)*(1-COS(RADIANS(A255))) + 'crank and pistion Calculations'!E8 - SQRT('crank and pistion Calculations'!E8^2 - ('crank and pistion Calculations'!E5/2)^2*SIN(RADIANS(A255))^2))</f>
        <v>59.829440687197696</v>
      </c>
    </row>
    <row r="256" spans="1:3" x14ac:dyDescent="0.3">
      <c r="A256">
        <f>'flow bench data and cam data '!A259</f>
        <v>253</v>
      </c>
      <c r="B256">
        <f>'flow bench data and cam data '!E259</f>
        <v>0</v>
      </c>
      <c r="C256">
        <f>1000*(('crank and pistion Calculations'!E5/2)*(1-COS(RADIANS(A256))) + 'crank and pistion Calculations'!E8 - SQRT('crank and pistion Calculations'!E8^2 - ('crank and pistion Calculations'!E5/2)^2*SIN(RADIANS(A256))^2))</f>
        <v>59.19920781357488</v>
      </c>
    </row>
    <row r="257" spans="1:3" x14ac:dyDescent="0.3">
      <c r="A257">
        <f>'flow bench data and cam data '!A260</f>
        <v>254</v>
      </c>
      <c r="B257">
        <f>'flow bench data and cam data '!E260</f>
        <v>0</v>
      </c>
      <c r="C257">
        <f>1000*(('crank and pistion Calculations'!E5/2)*(1-COS(RADIANS(A257))) + 'crank and pistion Calculations'!E8 - SQRT('crank and pistion Calculations'!E8^2 - ('crank and pistion Calculations'!E5/2)^2*SIN(RADIANS(A257))^2))</f>
        <v>58.562202696932268</v>
      </c>
    </row>
    <row r="258" spans="1:3" x14ac:dyDescent="0.3">
      <c r="A258">
        <f>'flow bench data and cam data '!A261</f>
        <v>255</v>
      </c>
      <c r="B258">
        <f>'flow bench data and cam data '!E261</f>
        <v>0</v>
      </c>
      <c r="C258">
        <f>1000*(('crank and pistion Calculations'!E5/2)*(1-COS(RADIANS(A258))) + 'crank and pistion Calculations'!E8 - SQRT('crank and pistion Calculations'!E8^2 - ('crank and pistion Calculations'!E5/2)^2*SIN(RADIANS(A258))^2))</f>
        <v>57.918562234575063</v>
      </c>
    </row>
    <row r="259" spans="1:3" x14ac:dyDescent="0.3">
      <c r="A259">
        <f>'flow bench data and cam data '!A262</f>
        <v>256</v>
      </c>
      <c r="B259">
        <f>'flow bench data and cam data '!E262</f>
        <v>0</v>
      </c>
      <c r="C259">
        <f>1000*(('crank and pistion Calculations'!E5/2)*(1-COS(RADIANS(A259))) + 'crank and pistion Calculations'!E8 - SQRT('crank and pistion Calculations'!E8^2 - ('crank and pistion Calculations'!E5/2)^2*SIN(RADIANS(A259))^2))</f>
        <v>57.268428341553992</v>
      </c>
    </row>
    <row r="260" spans="1:3" x14ac:dyDescent="0.3">
      <c r="A260">
        <f>'flow bench data and cam data '!A263</f>
        <v>257</v>
      </c>
      <c r="B260">
        <f>'flow bench data and cam data '!E263</f>
        <v>0</v>
      </c>
      <c r="C260">
        <f>1000*(('crank and pistion Calculations'!E5/2)*(1-COS(RADIANS(A260))) + 'crank and pistion Calculations'!E8 - SQRT('crank and pistion Calculations'!E8^2 - ('crank and pistion Calculations'!E5/2)^2*SIN(RADIANS(A260))^2))</f>
        <v>56.611947991595493</v>
      </c>
    </row>
    <row r="261" spans="1:3" x14ac:dyDescent="0.3">
      <c r="A261">
        <f>'flow bench data and cam data '!A264</f>
        <v>258</v>
      </c>
      <c r="B261">
        <f>'flow bench data and cam data '!E264</f>
        <v>0</v>
      </c>
      <c r="C261">
        <f>1000*(('crank and pistion Calculations'!E5/2)*(1-COS(RADIANS(A261))) + 'crank and pistion Calculations'!E8 - SQRT('crank and pistion Calculations'!E8^2 - ('crank and pistion Calculations'!E5/2)^2*SIN(RADIANS(A261))^2))</f>
        <v>55.949273252101364</v>
      </c>
    </row>
    <row r="262" spans="1:3" x14ac:dyDescent="0.3">
      <c r="A262">
        <f>'flow bench data and cam data '!A265</f>
        <v>259</v>
      </c>
      <c r="B262">
        <f>'flow bench data and cam data '!E265</f>
        <v>0</v>
      </c>
      <c r="C262">
        <f>1000*(('crank and pistion Calculations'!E5/2)*(1-COS(RADIANS(A262))) + 'crank and pistion Calculations'!E8 - SQRT('crank and pistion Calculations'!E8^2 - ('crank and pistion Calculations'!E5/2)^2*SIN(RADIANS(A262))^2))</f>
        <v>55.280561313012541</v>
      </c>
    </row>
    <row r="263" spans="1:3" x14ac:dyDescent="0.3">
      <c r="A263">
        <f>'flow bench data and cam data '!A266</f>
        <v>260</v>
      </c>
      <c r="B263">
        <f>'flow bench data and cam data '!E266</f>
        <v>0</v>
      </c>
      <c r="C263">
        <f>1000*(('crank and pistion Calculations'!E5/2)*(1-COS(RADIANS(A263))) + 'crank and pistion Calculations'!E8 - SQRT('crank and pistion Calculations'!E8^2 - ('crank and pistion Calculations'!E5/2)^2*SIN(RADIANS(A263))^2))</f>
        <v>54.605974509342268</v>
      </c>
    </row>
    <row r="264" spans="1:3" x14ac:dyDescent="0.3">
      <c r="A264">
        <f>'flow bench data and cam data '!A267</f>
        <v>261</v>
      </c>
      <c r="B264">
        <f>'flow bench data and cam data '!E267</f>
        <v>0</v>
      </c>
      <c r="C264">
        <f>1000*(('crank and pistion Calculations'!E5/2)*(1-COS(RADIANS(A264))) + 'crank and pistion Calculations'!E8 - SQRT('crank and pistion Calculations'!E8^2 - ('crank and pistion Calculations'!E5/2)^2*SIN(RADIANS(A264))^2))</f>
        <v>53.925680337195331</v>
      </c>
    </row>
    <row r="265" spans="1:3" x14ac:dyDescent="0.3">
      <c r="A265">
        <f>'flow bench data and cam data '!A268</f>
        <v>262</v>
      </c>
      <c r="B265">
        <f>'flow bench data and cam data '!E268</f>
        <v>0</v>
      </c>
      <c r="C265">
        <f>1000*(('crank and pistion Calculations'!E5/2)*(1-COS(RADIANS(A265))) + 'crank and pistion Calculations'!E8 - SQRT('crank and pistion Calculations'!E8^2 - ('crank and pistion Calculations'!E5/2)^2*SIN(RADIANS(A265))^2))</f>
        <v>53.239851463104003</v>
      </c>
    </row>
    <row r="266" spans="1:3" x14ac:dyDescent="0.3">
      <c r="A266">
        <f>'flow bench data and cam data '!A269</f>
        <v>263</v>
      </c>
      <c r="B266">
        <f>'flow bench data and cam data '!E269</f>
        <v>0</v>
      </c>
      <c r="C266">
        <f>1000*(('crank and pistion Calculations'!E5/2)*(1-COS(RADIANS(A266))) + 'crank and pistion Calculations'!E8 - SQRT('crank and pistion Calculations'!E8^2 - ('crank and pistion Calculations'!E5/2)^2*SIN(RADIANS(A266))^2))</f>
        <v>52.548665726523389</v>
      </c>
    </row>
    <row r="267" spans="1:3" x14ac:dyDescent="0.3">
      <c r="A267">
        <f>'flow bench data and cam data '!A270</f>
        <v>264</v>
      </c>
      <c r="B267">
        <f>'flow bench data and cam data '!E270</f>
        <v>0</v>
      </c>
      <c r="C267">
        <f>1000*(('crank and pistion Calculations'!E5/2)*(1-COS(RADIANS(A267))) + 'crank and pistion Calculations'!E8 - SQRT('crank and pistion Calculations'!E8^2 - ('crank and pistion Calculations'!E5/2)^2*SIN(RADIANS(A267))^2))</f>
        <v>51.852306135345223</v>
      </c>
    </row>
    <row r="268" spans="1:3" x14ac:dyDescent="0.3">
      <c r="A268">
        <f>'flow bench data and cam data '!A271</f>
        <v>265</v>
      </c>
      <c r="B268">
        <f>'flow bench data and cam data '!E271</f>
        <v>0</v>
      </c>
      <c r="C268">
        <f>1000*(('crank and pistion Calculations'!E5/2)*(1-COS(RADIANS(A268))) + 'crank and pistion Calculations'!E8 - SQRT('crank and pistion Calculations'!E8^2 - ('crank and pistion Calculations'!E5/2)^2*SIN(RADIANS(A268))^2))</f>
        <v>51.150960854302042</v>
      </c>
    </row>
    <row r="269" spans="1:3" x14ac:dyDescent="0.3">
      <c r="A269">
        <f>'flow bench data and cam data '!A272</f>
        <v>266</v>
      </c>
      <c r="B269">
        <f>'flow bench data and cam data '!E272</f>
        <v>0</v>
      </c>
      <c r="C269">
        <f>1000*(('crank and pistion Calculations'!E5/2)*(1-COS(RADIANS(A269))) + 'crank and pistion Calculations'!E8 - SQRT('crank and pistion Calculations'!E8^2 - ('crank and pistion Calculations'!E5/2)^2*SIN(RADIANS(A269))^2))</f>
        <v>50.444823186151481</v>
      </c>
    </row>
    <row r="270" spans="1:3" x14ac:dyDescent="0.3">
      <c r="A270">
        <f>'flow bench data and cam data '!A273</f>
        <v>267</v>
      </c>
      <c r="B270">
        <f>'flow bench data and cam data '!E273</f>
        <v>0</v>
      </c>
      <c r="C270">
        <f>1000*(('crank and pistion Calculations'!E5/2)*(1-COS(RADIANS(A270))) + 'crank and pistion Calculations'!E8 - SQRT('crank and pistion Calculations'!E8^2 - ('crank and pistion Calculations'!E5/2)^2*SIN(RADIANS(A270))^2))</f>
        <v>49.734091545545091</v>
      </c>
    </row>
    <row r="271" spans="1:3" x14ac:dyDescent="0.3">
      <c r="A271">
        <f>'flow bench data and cam data '!A274</f>
        <v>268</v>
      </c>
      <c r="B271">
        <f>'flow bench data and cam data '!E274</f>
        <v>0</v>
      </c>
      <c r="C271">
        <f>1000*(('crank and pistion Calculations'!E5/2)*(1-COS(RADIANS(A271))) + 'crank and pistion Calculations'!E8 - SQRT('crank and pistion Calculations'!E8^2 - ('crank and pistion Calculations'!E5/2)^2*SIN(RADIANS(A271))^2))</f>
        <v>49.018969425504487</v>
      </c>
    </row>
    <row r="272" spans="1:3" x14ac:dyDescent="0.3">
      <c r="A272">
        <f>'flow bench data and cam data '!A275</f>
        <v>269</v>
      </c>
      <c r="B272">
        <f>'flow bench data and cam data '!E275</f>
        <v>0</v>
      </c>
      <c r="C272">
        <f>1000*(('crank and pistion Calculations'!E5/2)*(1-COS(RADIANS(A272))) + 'crank and pistion Calculations'!E8 - SQRT('crank and pistion Calculations'!E8^2 - ('crank and pistion Calculations'!E5/2)^2*SIN(RADIANS(A272))^2))</f>
        <v>48.299665356443533</v>
      </c>
    </row>
    <row r="273" spans="1:3" x14ac:dyDescent="0.3">
      <c r="A273">
        <f>'flow bench data and cam data '!A276</f>
        <v>270</v>
      </c>
      <c r="B273">
        <f>'flow bench data and cam data '!E276</f>
        <v>0</v>
      </c>
      <c r="C273">
        <f>1000*(('crank and pistion Calculations'!E5/2)*(1-COS(RADIANS(A273))) + 'crank and pistion Calculations'!E8 - SQRT('crank and pistion Calculations'!E8^2 - ('crank and pistion Calculations'!E5/2)^2*SIN(RADIANS(A273))^2))</f>
        <v>47.576392857693186</v>
      </c>
    </row>
    <row r="274" spans="1:3" x14ac:dyDescent="0.3">
      <c r="A274">
        <f>'flow bench data and cam data '!A277</f>
        <v>271</v>
      </c>
      <c r="B274">
        <f>'flow bench data and cam data '!E277</f>
        <v>0</v>
      </c>
      <c r="C274">
        <f>1000*(('crank and pistion Calculations'!E5/2)*(1-COS(RADIANS(A274))) + 'crank and pistion Calculations'!E8 - SQRT('crank and pistion Calculations'!E8^2 - ('crank and pistion Calculations'!E5/2)^2*SIN(RADIANS(A274))^2))</f>
        <v>46.849370381505274</v>
      </c>
    </row>
    <row r="275" spans="1:3" x14ac:dyDescent="0.3">
      <c r="A275">
        <f>'flow bench data and cam data '!A278</f>
        <v>272</v>
      </c>
      <c r="B275">
        <f>'flow bench data and cam data '!E278</f>
        <v>0</v>
      </c>
      <c r="C275">
        <f>1000*(('crank and pistion Calculations'!E5/2)*(1-COS(RADIANS(A275))) + 'crank and pistion Calculations'!E8 - SQRT('crank and pistion Calculations'!E8^2 - ('crank and pistion Calculations'!E5/2)^2*SIN(RADIANS(A275))^2))</f>
        <v>46.118821249526654</v>
      </c>
    </row>
    <row r="276" spans="1:3" x14ac:dyDescent="0.3">
      <c r="A276">
        <f>'flow bench data and cam data '!A279</f>
        <v>273</v>
      </c>
      <c r="B276">
        <f>'flow bench data and cam data '!E279</f>
        <v>0</v>
      </c>
      <c r="C276">
        <f>1000*(('crank and pistion Calculations'!E5/2)*(1-COS(RADIANS(A276))) + 'crank and pistion Calculations'!E8 - SQRT('crank and pistion Calculations'!E8^2 - ('crank and pistion Calculations'!E5/2)^2*SIN(RADIANS(A276))^2))</f>
        <v>45.384973581756412</v>
      </c>
    </row>
    <row r="277" spans="1:3" x14ac:dyDescent="0.3">
      <c r="A277">
        <f>'flow bench data and cam data '!A280</f>
        <v>274</v>
      </c>
      <c r="B277">
        <f>'flow bench data and cam data '!E280</f>
        <v>0</v>
      </c>
      <c r="C277">
        <f>1000*(('crank and pistion Calculations'!E5/2)*(1-COS(RADIANS(A277))) + 'crank and pistion Calculations'!E8 - SQRT('crank and pistion Calculations'!E8^2 - ('crank and pistion Calculations'!E5/2)^2*SIN(RADIANS(A277))^2))</f>
        <v>44.648060218014649</v>
      </c>
    </row>
    <row r="278" spans="1:3" x14ac:dyDescent="0.3">
      <c r="A278">
        <f>'flow bench data and cam data '!A281</f>
        <v>275</v>
      </c>
      <c r="B278">
        <f>'flow bench data and cam data '!E281</f>
        <v>0</v>
      </c>
      <c r="C278">
        <f>1000*(('crank and pistion Calculations'!E5/2)*(1-COS(RADIANS(A278))) + 'crank and pistion Calculations'!E8 - SQRT('crank and pistion Calculations'!E8^2 - ('crank and pistion Calculations'!E5/2)^2*SIN(RADIANS(A278))^2))</f>
        <v>43.908318631971675</v>
      </c>
    </row>
    <row r="279" spans="1:3" x14ac:dyDescent="0.3">
      <c r="A279">
        <f>'flow bench data and cam data '!A282</f>
        <v>276</v>
      </c>
      <c r="B279">
        <f>'flow bench data and cam data '!E282</f>
        <v>0</v>
      </c>
      <c r="C279">
        <f>1000*(('crank and pistion Calculations'!E5/2)*(1-COS(RADIANS(A279))) + 'crank and pistion Calculations'!E8 - SQRT('crank and pistion Calculations'!E8^2 - ('crank and pistion Calculations'!E5/2)^2*SIN(RADIANS(A279))^2))</f>
        <v>43.165990837803228</v>
      </c>
    </row>
    <row r="280" spans="1:3" x14ac:dyDescent="0.3">
      <c r="A280">
        <f>'flow bench data and cam data '!A283</f>
        <v>277</v>
      </c>
      <c r="B280">
        <f>'flow bench data and cam data '!E283</f>
        <v>0</v>
      </c>
      <c r="C280">
        <f>1000*(('crank and pistion Calculations'!E5/2)*(1-COS(RADIANS(A280))) + 'crank and pistion Calculations'!E8 - SQRT('crank and pistion Calculations'!E8^2 - ('crank and pistion Calculations'!E5/2)^2*SIN(RADIANS(A280))^2))</f>
        <v>42.421323289555616</v>
      </c>
    </row>
    <row r="281" spans="1:3" x14ac:dyDescent="0.3">
      <c r="A281">
        <f>'flow bench data and cam data '!A284</f>
        <v>278</v>
      </c>
      <c r="B281">
        <f>'flow bench data and cam data '!E284</f>
        <v>0</v>
      </c>
      <c r="C281">
        <f>1000*(('crank and pistion Calculations'!E5/2)*(1-COS(RADIANS(A281))) + 'crank and pistion Calculations'!E8 - SQRT('crank and pistion Calculations'!E8^2 - ('crank and pistion Calculations'!E5/2)^2*SIN(RADIANS(A281))^2))</f>
        <v>41.674566773322539</v>
      </c>
    </row>
    <row r="282" spans="1:3" x14ac:dyDescent="0.3">
      <c r="A282">
        <f>'flow bench data and cam data '!A285</f>
        <v>279</v>
      </c>
      <c r="B282">
        <f>'flow bench data and cam data '!E285</f>
        <v>0</v>
      </c>
      <c r="C282">
        <f>1000*(('crank and pistion Calculations'!E5/2)*(1-COS(RADIANS(A282))) + 'crank and pistion Calculations'!E8 - SQRT('crank and pistion Calculations'!E8^2 - ('crank and pistion Calculations'!E5/2)^2*SIN(RADIANS(A282))^2))</f>
        <v>40.925976292352146</v>
      </c>
    </row>
    <row r="283" spans="1:3" x14ac:dyDescent="0.3">
      <c r="A283">
        <f>'flow bench data and cam data '!A286</f>
        <v>280</v>
      </c>
      <c r="B283">
        <f>'flow bench data and cam data '!E286</f>
        <v>0</v>
      </c>
      <c r="C283">
        <f>1000*(('crank and pistion Calculations'!E5/2)*(1-COS(RADIANS(A283))) + 'crank and pistion Calculations'!E8 - SQRT('crank and pistion Calculations'!E8^2 - ('crank and pistion Calculations'!E5/2)^2*SIN(RADIANS(A283))^2))</f>
        <v>40.175810945220356</v>
      </c>
    </row>
    <row r="284" spans="1:3" x14ac:dyDescent="0.3">
      <c r="A284">
        <f>'flow bench data and cam data '!A287</f>
        <v>281</v>
      </c>
      <c r="B284">
        <f>'flow bench data and cam data '!E287</f>
        <v>0</v>
      </c>
      <c r="C284">
        <f>1000*(('crank and pistion Calculations'!E5/2)*(1-COS(RADIANS(A284))) + 'crank and pistion Calculations'!E8 - SQRT('crank and pistion Calculations'!E8^2 - ('crank and pistion Calculations'!E5/2)^2*SIN(RADIANS(A284))^2))</f>
        <v>39.424333797221657</v>
      </c>
    </row>
    <row r="285" spans="1:3" x14ac:dyDescent="0.3">
      <c r="A285">
        <f>'flow bench data and cam data '!A288</f>
        <v>282</v>
      </c>
      <c r="B285">
        <f>'flow bench data and cam data '!E288</f>
        <v>0</v>
      </c>
      <c r="C285">
        <f>1000*(('crank and pistion Calculations'!E5/2)*(1-COS(RADIANS(A285))) + 'crank and pistion Calculations'!E8 - SQRT('crank and pistion Calculations'!E8^2 - ('crank and pistion Calculations'!E5/2)^2*SIN(RADIANS(A285))^2))</f>
        <v>38.671811745145554</v>
      </c>
    </row>
    <row r="286" spans="1:3" x14ac:dyDescent="0.3">
      <c r="A286">
        <f>'flow bench data and cam data '!A289</f>
        <v>283</v>
      </c>
      <c r="B286">
        <f>'flow bench data and cam data '!E289</f>
        <v>0</v>
      </c>
      <c r="C286">
        <f>1000*(('crank and pistion Calculations'!E5/2)*(1-COS(RADIANS(A286))) + 'crank and pistion Calculations'!E8 - SQRT('crank and pistion Calculations'!E8^2 - ('crank and pistion Calculations'!E5/2)^2*SIN(RADIANS(A286))^2))</f>
        <v>37.918515375620323</v>
      </c>
    </row>
    <row r="287" spans="1:3" x14ac:dyDescent="0.3">
      <c r="A287">
        <f>'flow bench data and cam data '!A290</f>
        <v>284</v>
      </c>
      <c r="B287">
        <f>'flow bench data and cam data '!E290</f>
        <v>0</v>
      </c>
      <c r="C287">
        <f>1000*(('crank and pistion Calculations'!E5/2)*(1-COS(RADIANS(A287))) + 'crank and pistion Calculations'!E8 - SQRT('crank and pistion Calculations'!E8^2 - ('crank and pistion Calculations'!E5/2)^2*SIN(RADIANS(A287))^2))</f>
        <v>37.164718817221612</v>
      </c>
    </row>
    <row r="288" spans="1:3" x14ac:dyDescent="0.3">
      <c r="A288">
        <f>'flow bench data and cam data '!A291</f>
        <v>285</v>
      </c>
      <c r="B288">
        <f>'flow bench data and cam data '!E291</f>
        <v>0</v>
      </c>
      <c r="C288">
        <f>1000*(('crank and pistion Calculations'!E5/2)*(1-COS(RADIANS(A288))) + 'crank and pistion Calculations'!E8 - SQRT('crank and pistion Calculations'!E8^2 - ('crank and pistion Calculations'!E5/2)^2*SIN(RADIANS(A288))^2))</f>
        <v>36.410699586555602</v>
      </c>
    </row>
    <row r="289" spans="1:3" x14ac:dyDescent="0.3">
      <c r="A289">
        <f>'flow bench data and cam data '!A292</f>
        <v>286</v>
      </c>
      <c r="B289">
        <f>'flow bench data and cam data '!E292</f>
        <v>0</v>
      </c>
      <c r="C289">
        <f>1000*(('crank and pistion Calculations'!E5/2)*(1-COS(RADIANS(A289))) + 'crank and pistion Calculations'!E8 - SQRT('crank and pistion Calculations'!E8^2 - ('crank and pistion Calculations'!E5/2)^2*SIN(RADIANS(A289))^2))</f>
        <v>35.656738428539668</v>
      </c>
    </row>
    <row r="290" spans="1:3" x14ac:dyDescent="0.3">
      <c r="A290">
        <f>'flow bench data and cam data '!A293</f>
        <v>287</v>
      </c>
      <c r="B290">
        <f>'flow bench data and cam data '!E293</f>
        <v>0</v>
      </c>
      <c r="C290">
        <f>1000*(('crank and pistion Calculations'!E5/2)*(1-COS(RADIANS(A290))) + 'crank and pistion Calculations'!E8 - SQRT('crank and pistion Calculations'!E8^2 - ('crank and pistion Calculations'!E5/2)^2*SIN(RADIANS(A290))^2))</f>
        <v>34.903119151115462</v>
      </c>
    </row>
    <row r="291" spans="1:3" x14ac:dyDescent="0.3">
      <c r="A291">
        <f>'flow bench data and cam data '!A294</f>
        <v>288</v>
      </c>
      <c r="B291">
        <f>'flow bench data and cam data '!E294</f>
        <v>0</v>
      </c>
      <c r="C291">
        <f>1000*(('crank and pistion Calculations'!E5/2)*(1-COS(RADIANS(A291))) + 'crank and pistion Calculations'!E8 - SQRT('crank and pistion Calculations'!E8^2 - ('crank and pistion Calculations'!E5/2)^2*SIN(RADIANS(A291))^2))</f>
        <v>34.150128454639578</v>
      </c>
    </row>
    <row r="292" spans="1:3" x14ac:dyDescent="0.3">
      <c r="A292">
        <f>'flow bench data and cam data '!A295</f>
        <v>289</v>
      </c>
      <c r="B292">
        <f>'flow bench data and cam data '!E295</f>
        <v>0</v>
      </c>
      <c r="C292">
        <f>1000*(('crank and pistion Calculations'!E5/2)*(1-COS(RADIANS(A292))) + 'crank and pistion Calculations'!E8 - SQRT('crank and pistion Calculations'!E8^2 - ('crank and pistion Calculations'!E5/2)^2*SIN(RADIANS(A292))^2))</f>
        <v>33.398055756207498</v>
      </c>
    </row>
    <row r="293" spans="1:3" x14ac:dyDescent="0.3">
      <c r="A293">
        <f>'flow bench data and cam data '!A296</f>
        <v>290</v>
      </c>
      <c r="B293">
        <f>'flow bench data and cam data '!E296</f>
        <v>0</v>
      </c>
      <c r="C293">
        <f>1000*(('crank and pistion Calculations'!E5/2)*(1-COS(RADIANS(A293))) + 'crank and pistion Calculations'!E8 - SQRT('crank and pistion Calculations'!E8^2 - ('crank and pistion Calculations'!E5/2)^2*SIN(RADIANS(A293))^2))</f>
        <v>32.647193009175233</v>
      </c>
    </row>
    <row r="294" spans="1:3" x14ac:dyDescent="0.3">
      <c r="A294">
        <f>'flow bench data and cam data '!A297</f>
        <v>291</v>
      </c>
      <c r="B294">
        <f>'flow bench data and cam data '!E297</f>
        <v>0</v>
      </c>
      <c r="C294">
        <f>1000*(('crank and pistion Calculations'!E5/2)*(1-COS(RADIANS(A294))) + 'crank and pistion Calculations'!E8 - SQRT('crank and pistion Calculations'!E8^2 - ('crank and pistion Calculations'!E5/2)^2*SIN(RADIANS(A294))^2))</f>
        <v>31.897834518151313</v>
      </c>
    </row>
    <row r="295" spans="1:3" x14ac:dyDescent="0.3">
      <c r="A295">
        <f>'flow bench data and cam data '!A298</f>
        <v>292</v>
      </c>
      <c r="B295">
        <f>'flow bench data and cam data '!E298</f>
        <v>0</v>
      </c>
      <c r="C295">
        <f>1000*(('crank and pistion Calculations'!E5/2)*(1-COS(RADIANS(A295))) + 'crank and pistion Calculations'!E8 - SQRT('crank and pistion Calculations'!E8^2 - ('crank and pistion Calculations'!E5/2)^2*SIN(RADIANS(A295))^2))</f>
        <v>31.150276749737944</v>
      </c>
    </row>
    <row r="296" spans="1:3" x14ac:dyDescent="0.3">
      <c r="A296">
        <f>'flow bench data and cam data '!A299</f>
        <v>293</v>
      </c>
      <c r="B296">
        <f>'flow bench data and cam data '!E299</f>
        <v>0</v>
      </c>
      <c r="C296">
        <f>1000*(('crank and pistion Calculations'!E5/2)*(1-COS(RADIANS(A296))) + 'crank and pistion Calculations'!E8 - SQRT('crank and pistion Calculations'!E8^2 - ('crank and pistion Calculations'!E5/2)^2*SIN(RADIANS(A296))^2))</f>
        <v>30.404818139307206</v>
      </c>
    </row>
    <row r="297" spans="1:3" x14ac:dyDescent="0.3">
      <c r="A297">
        <f>'flow bench data and cam data '!A300</f>
        <v>294</v>
      </c>
      <c r="B297">
        <f>'flow bench data and cam data '!E300</f>
        <v>0</v>
      </c>
      <c r="C297">
        <f>1000*(('crank and pistion Calculations'!E5/2)*(1-COS(RADIANS(A297))) + 'crank and pistion Calculations'!E8 - SQRT('crank and pistion Calculations'!E8^2 - ('crank and pistion Calculations'!E5/2)^2*SIN(RADIANS(A297))^2))</f>
        <v>29.66175889410297</v>
      </c>
    </row>
    <row r="298" spans="1:3" x14ac:dyDescent="0.3">
      <c r="A298">
        <f>'flow bench data and cam data '!A301</f>
        <v>295</v>
      </c>
      <c r="B298">
        <f>'flow bench data and cam data '!E301</f>
        <v>0</v>
      </c>
      <c r="C298">
        <f>1000*(('crank and pistion Calculations'!E5/2)*(1-COS(RADIANS(A298))) + 'crank and pistion Calculations'!E8 - SQRT('crank and pistion Calculations'!E8^2 - ('crank and pistion Calculations'!E5/2)^2*SIN(RADIANS(A298))^2))</f>
        <v>28.921400792962238</v>
      </c>
    </row>
    <row r="299" spans="1:3" x14ac:dyDescent="0.3">
      <c r="A299">
        <f>'flow bench data and cam data '!A302</f>
        <v>296</v>
      </c>
      <c r="B299">
        <f>'flow bench data and cam data '!E302</f>
        <v>0</v>
      </c>
      <c r="C299">
        <f>1000*(('crank and pistion Calculations'!E5/2)*(1-COS(RADIANS(A299))) + 'crank and pistion Calculations'!E8 - SQRT('crank and pistion Calculations'!E8^2 - ('crank and pistion Calculations'!E5/2)^2*SIN(RADIANS(A299))^2))</f>
        <v>28.184046982953959</v>
      </c>
    </row>
    <row r="300" spans="1:3" x14ac:dyDescent="0.3">
      <c r="A300">
        <f>'flow bench data and cam data '!A303</f>
        <v>297</v>
      </c>
      <c r="B300">
        <f>'flow bench data and cam data '!E303</f>
        <v>0</v>
      </c>
      <c r="C300">
        <f>1000*(('crank and pistion Calculations'!E5/2)*(1-COS(RADIANS(A300))) + 'crank and pistion Calculations'!E8 - SQRT('crank and pistion Calculations'!E8^2 - ('crank and pistion Calculations'!E5/2)^2*SIN(RADIANS(A300))^2))</f>
        <v>27.450001773234089</v>
      </c>
    </row>
    <row r="301" spans="1:3" x14ac:dyDescent="0.3">
      <c r="A301">
        <f>'flow bench data and cam data '!A304</f>
        <v>298</v>
      </c>
      <c r="B301">
        <f>'flow bench data and cam data '!E304</f>
        <v>0</v>
      </c>
      <c r="C301">
        <f>1000*(('crank and pistion Calculations'!E5/2)*(1-COS(RADIANS(A301))) + 'crank and pistion Calculations'!E8 - SQRT('crank and pistion Calculations'!E8^2 - ('crank and pistion Calculations'!E5/2)^2*SIN(RADIANS(A301))^2))</f>
        <v>26.719570426418482</v>
      </c>
    </row>
    <row r="302" spans="1:3" x14ac:dyDescent="0.3">
      <c r="A302">
        <f>'flow bench data and cam data '!A305</f>
        <v>299</v>
      </c>
      <c r="B302">
        <f>'flow bench data and cam data '!E305</f>
        <v>0</v>
      </c>
      <c r="C302">
        <f>1000*(('crank and pistion Calculations'!E5/2)*(1-COS(RADIANS(A302))) + 'crank and pistion Calculations'!E8 - SQRT('crank and pistion Calculations'!E8^2 - ('crank and pistion Calculations'!E5/2)^2*SIN(RADIANS(A302))^2))</f>
        <v>25.993058947773012</v>
      </c>
    </row>
    <row r="303" spans="1:3" x14ac:dyDescent="0.3">
      <c r="A303">
        <f>'flow bench data and cam data '!A306</f>
        <v>300</v>
      </c>
      <c r="B303">
        <f>'flow bench data and cam data '!E306</f>
        <v>0</v>
      </c>
      <c r="C303">
        <f>1000*(('crank and pistion Calculations'!E5/2)*(1-COS(RADIANS(A303))) + 'crank and pistion Calculations'!E8 - SQRT('crank and pistion Calculations'!E8^2 - ('crank and pistion Calculations'!E5/2)^2*SIN(RADIANS(A303))^2))</f>
        <v>25.270773872522579</v>
      </c>
    </row>
    <row r="304" spans="1:3" x14ac:dyDescent="0.3">
      <c r="A304">
        <f>'flow bench data and cam data '!A307</f>
        <v>301</v>
      </c>
      <c r="B304">
        <f>'flow bench data and cam data '!E307</f>
        <v>0</v>
      </c>
      <c r="C304">
        <f>1000*(('crank and pistion Calculations'!E5/2)*(1-COS(RADIANS(A304))) + 'crank and pistion Calculations'!E8 - SQRT('crank and pistion Calculations'!E8^2 - ('crank and pistion Calculations'!E5/2)^2*SIN(RADIANS(A304))^2))</f>
        <v>24.55302205157578</v>
      </c>
    </row>
    <row r="305" spans="1:3" x14ac:dyDescent="0.3">
      <c r="A305">
        <f>'flow bench data and cam data '!A308</f>
        <v>302</v>
      </c>
      <c r="B305">
        <f>'flow bench data and cam data '!E308</f>
        <v>0</v>
      </c>
      <c r="C305">
        <f>1000*(('crank and pistion Calculations'!E5/2)*(1-COS(RADIANS(A305))) + 'crank and pistion Calculations'!E8 - SQRT('crank and pistion Calculations'!E8^2 - ('crank and pistion Calculations'!E5/2)^2*SIN(RADIANS(A305))^2))</f>
        <v>23.840110435962654</v>
      </c>
    </row>
    <row r="306" spans="1:3" x14ac:dyDescent="0.3">
      <c r="A306">
        <f>'flow bench data and cam data '!A309</f>
        <v>303</v>
      </c>
      <c r="B306">
        <f>'flow bench data and cam data '!E309</f>
        <v>0</v>
      </c>
      <c r="C306">
        <f>1000*(('crank and pistion Calculations'!E5/2)*(1-COS(RADIANS(A306))) + 'crank and pistion Calculations'!E8 - SQRT('crank and pistion Calculations'!E8^2 - ('crank and pistion Calculations'!E5/2)^2*SIN(RADIANS(A306))^2))</f>
        <v>23.132345860277901</v>
      </c>
    </row>
    <row r="307" spans="1:3" x14ac:dyDescent="0.3">
      <c r="A307">
        <f>'flow bench data and cam data '!A310</f>
        <v>304</v>
      </c>
      <c r="B307">
        <f>'flow bench data and cam data '!E310</f>
        <v>0</v>
      </c>
      <c r="C307">
        <f>1000*(('crank and pistion Calculations'!E5/2)*(1-COS(RADIANS(A307))) + 'crank and pistion Calculations'!E8 - SQRT('crank and pistion Calculations'!E8^2 - ('crank and pistion Calculations'!E5/2)^2*SIN(RADIANS(A307))^2))</f>
        <v>22.430034825418776</v>
      </c>
    </row>
    <row r="308" spans="1:3" x14ac:dyDescent="0.3">
      <c r="A308">
        <f>'flow bench data and cam data '!A311</f>
        <v>305</v>
      </c>
      <c r="B308">
        <f>'flow bench data and cam data '!E311</f>
        <v>0</v>
      </c>
      <c r="C308">
        <f>1000*(('crank and pistion Calculations'!E5/2)*(1-COS(RADIANS(A308))) + 'crank and pistion Calculations'!E8 - SQRT('crank and pistion Calculations'!E8^2 - ('crank and pistion Calculations'!E5/2)^2*SIN(RADIANS(A308))^2))</f>
        <v>21.733483280902412</v>
      </c>
    </row>
    <row r="309" spans="1:3" x14ac:dyDescent="0.3">
      <c r="A309">
        <f>'flow bench data and cam data '!A312</f>
        <v>306</v>
      </c>
      <c r="B309">
        <f>'flow bench data and cam data '!E312</f>
        <v>0</v>
      </c>
      <c r="C309">
        <f>1000*(('crank and pistion Calculations'!E5/2)*(1-COS(RADIANS(A309))) + 'crank and pistion Calculations'!E8 - SQRT('crank and pistion Calculations'!E8^2 - ('crank and pistion Calculations'!E5/2)^2*SIN(RADIANS(A309))^2))</f>
        <v>21.042996407041297</v>
      </c>
    </row>
    <row r="310" spans="1:3" x14ac:dyDescent="0.3">
      <c r="A310">
        <f>'flow bench data and cam data '!A313</f>
        <v>307</v>
      </c>
      <c r="B310">
        <f>'flow bench data and cam data '!E313</f>
        <v>0</v>
      </c>
      <c r="C310">
        <f>1000*(('crank and pistion Calculations'!E5/2)*(1-COS(RADIANS(A310))) + 'crank and pistion Calculations'!E8 - SQRT('crank and pistion Calculations'!E8^2 - ('crank and pistion Calculations'!E5/2)^2*SIN(RADIANS(A310))^2))</f>
        <v>20.358878397251811</v>
      </c>
    </row>
    <row r="311" spans="1:3" x14ac:dyDescent="0.3">
      <c r="A311">
        <f>'flow bench data and cam data '!A314</f>
        <v>308</v>
      </c>
      <c r="B311">
        <f>'flow bench data and cam data '!E314</f>
        <v>0</v>
      </c>
      <c r="C311">
        <f>1000*(('crank and pistion Calculations'!E5/2)*(1-COS(RADIANS(A311))) + 'crank and pistion Calculations'!E8 - SQRT('crank and pistion Calculations'!E8^2 - ('crank and pistion Calculations'!E5/2)^2*SIN(RADIANS(A311))^2))</f>
        <v>19.681432240761549</v>
      </c>
    </row>
    <row r="312" spans="1:3" x14ac:dyDescent="0.3">
      <c r="A312">
        <f>'flow bench data and cam data '!A315</f>
        <v>309</v>
      </c>
      <c r="B312">
        <f>'flow bench data and cam data '!E315</f>
        <v>0</v>
      </c>
      <c r="C312">
        <f>1000*(('crank and pistion Calculations'!E5/2)*(1-COS(RADIANS(A312))) + 'crank and pistion Calculations'!E8 - SQRT('crank and pistion Calculations'!E8^2 - ('crank and pistion Calculations'!E5/2)^2*SIN(RADIANS(A312))^2))</f>
        <v>19.01095950597756</v>
      </c>
    </row>
    <row r="313" spans="1:3" x14ac:dyDescent="0.3">
      <c r="A313">
        <f>'flow bench data and cam data '!A316</f>
        <v>310</v>
      </c>
      <c r="B313">
        <f>'flow bench data and cam data '!E316</f>
        <v>0</v>
      </c>
      <c r="C313">
        <f>1000*(('crank and pistion Calculations'!E5/2)*(1-COS(RADIANS(A313))) + 'crank and pistion Calculations'!E8 - SQRT('crank and pistion Calculations'!E8^2 - ('crank and pistion Calculations'!E5/2)^2*SIN(RADIANS(A313))^2))</f>
        <v>18.347760124767632</v>
      </c>
    </row>
    <row r="314" spans="1:3" x14ac:dyDescent="0.3">
      <c r="A314">
        <f>'flow bench data and cam data '!A317</f>
        <v>311</v>
      </c>
      <c r="B314">
        <f>'flow bench data and cam data '!E317</f>
        <v>0</v>
      </c>
      <c r="C314">
        <f>1000*(('crank and pistion Calculations'!E5/2)*(1-COS(RADIANS(A314))) + 'crank and pistion Calculations'!E8 - SQRT('crank and pistion Calculations'!E8^2 - ('crank and pistion Calculations'!E5/2)^2*SIN(RADIANS(A314))^2))</f>
        <v>17.692132177901108</v>
      </c>
    </row>
    <row r="315" spans="1:3" x14ac:dyDescent="0.3">
      <c r="A315">
        <f>'flow bench data and cam data '!A318</f>
        <v>312</v>
      </c>
      <c r="B315">
        <f>'flow bench data and cam data '!E318</f>
        <v>0</v>
      </c>
      <c r="C315">
        <f>1000*(('crank and pistion Calculations'!E5/2)*(1-COS(RADIANS(A315))) + 'crank and pistion Calculations'!E8 - SQRT('crank and pistion Calculations'!E8^2 - ('crank and pistion Calculations'!E5/2)^2*SIN(RADIANS(A315))^2))</f>
        <v>17.044371681886965</v>
      </c>
    </row>
    <row r="316" spans="1:3" x14ac:dyDescent="0.3">
      <c r="A316">
        <f>'flow bench data and cam data '!A319</f>
        <v>313</v>
      </c>
      <c r="B316">
        <f>'flow bench data and cam data '!E319</f>
        <v>0</v>
      </c>
      <c r="C316">
        <f>1000*(('crank and pistion Calculations'!E5/2)*(1-COS(RADIANS(A316))) + 'crank and pistion Calculations'!E8 - SQRT('crank and pistion Calculations'!E8^2 - ('crank and pistion Calculations'!E5/2)^2*SIN(RADIANS(A316))^2))</f>
        <v>16.404772377438952</v>
      </c>
    </row>
    <row r="317" spans="1:3" x14ac:dyDescent="0.3">
      <c r="A317">
        <f>'flow bench data and cam data '!A320</f>
        <v>314</v>
      </c>
      <c r="B317">
        <f>'flow bench data and cam data '!E320</f>
        <v>0</v>
      </c>
      <c r="C317">
        <f>1000*(('crank and pistion Calculations'!E5/2)*(1-COS(RADIANS(A317))) + 'crank and pistion Calculations'!E8 - SQRT('crank and pistion Calculations'!E8^2 - ('crank and pistion Calculations'!E5/2)^2*SIN(RADIANS(A317))^2))</f>
        <v>15.773625519788864</v>
      </c>
    </row>
    <row r="318" spans="1:3" x14ac:dyDescent="0.3">
      <c r="A318">
        <f>'flow bench data and cam data '!A321</f>
        <v>315</v>
      </c>
      <c r="B318">
        <f>'flow bench data and cam data '!E321</f>
        <v>0</v>
      </c>
      <c r="C318">
        <f>1000*(('crank and pistion Calculations'!E5/2)*(1-COS(RADIANS(A318))) + 'crank and pistion Calculations'!E8 - SQRT('crank and pistion Calculations'!E8^2 - ('crank and pistion Calculations'!E5/2)^2*SIN(RADIANS(A318))^2))</f>
        <v>15.151219671060757</v>
      </c>
    </row>
    <row r="319" spans="1:3" x14ac:dyDescent="0.3">
      <c r="A319">
        <f>'flow bench data and cam data '!A322</f>
        <v>316</v>
      </c>
      <c r="B319">
        <f>'flow bench data and cam data '!E322</f>
        <v>0</v>
      </c>
      <c r="C319">
        <f>1000*(('crank and pistion Calculations'!E5/2)*(1-COS(RADIANS(A319))) + 'crank and pistion Calculations'!E8 - SQRT('crank and pistion Calculations'!E8^2 - ('crank and pistion Calculations'!E5/2)^2*SIN(RADIANS(A319))^2))</f>
        <v>14.537840494910304</v>
      </c>
    </row>
    <row r="320" spans="1:3" x14ac:dyDescent="0.3">
      <c r="A320">
        <f>'flow bench data and cam data '!A323</f>
        <v>317</v>
      </c>
      <c r="B320">
        <f>'flow bench data and cam data '!E323</f>
        <v>0</v>
      </c>
      <c r="C320">
        <f>1000*(('crank and pistion Calculations'!E5/2)*(1-COS(RADIANS(A320))) + 'crank and pistion Calculations'!E8 - SQRT('crank and pistion Calculations'!E8^2 - ('crank and pistion Calculations'!E5/2)^2*SIN(RADIANS(A320))^2))</f>
        <v>13.933770553624381</v>
      </c>
    </row>
    <row r="321" spans="1:3" x14ac:dyDescent="0.3">
      <c r="A321">
        <f>'flow bench data and cam data '!A324</f>
        <v>318</v>
      </c>
      <c r="B321">
        <f>'flow bench data and cam data '!E324</f>
        <v>0</v>
      </c>
      <c r="C321">
        <f>1000*(('crank and pistion Calculations'!E5/2)*(1-COS(RADIANS(A321))) + 'crank and pistion Calculations'!E8 - SQRT('crank and pistion Calculations'!E8^2 - ('crank and pistion Calculations'!E5/2)^2*SIN(RADIANS(A321))^2))</f>
        <v>13.33928910786722</v>
      </c>
    </row>
    <row r="322" spans="1:3" x14ac:dyDescent="0.3">
      <c r="A322">
        <f>'flow bench data and cam data '!A325</f>
        <v>319</v>
      </c>
      <c r="B322">
        <f>'flow bench data and cam data '!E325</f>
        <v>0</v>
      </c>
      <c r="C322">
        <f>1000*(('crank and pistion Calculations'!E5/2)*(1-COS(RADIANS(A322))) + 'crank and pistion Calculations'!E8 - SQRT('crank and pistion Calculations'!E8^2 - ('crank and pistion Calculations'!E5/2)^2*SIN(RADIANS(A322))^2))</f>
        <v>12.754671919250226</v>
      </c>
    </row>
    <row r="323" spans="1:3" x14ac:dyDescent="0.3">
      <c r="A323">
        <f>'flow bench data and cam data '!A326</f>
        <v>320</v>
      </c>
      <c r="B323">
        <f>'flow bench data and cam data '!E326</f>
        <v>0</v>
      </c>
      <c r="C323">
        <f>1000*(('crank and pistion Calculations'!E5/2)*(1-COS(RADIANS(A323))) + 'crank and pistion Calculations'!E8 - SQRT('crank and pistion Calculations'!E8^2 - ('crank and pistion Calculations'!E5/2)^2*SIN(RADIANS(A323))^2))</f>
        <v>12.180191055895072</v>
      </c>
    </row>
    <row r="324" spans="1:3" x14ac:dyDescent="0.3">
      <c r="A324">
        <f>'flow bench data and cam data '!A327</f>
        <v>321</v>
      </c>
      <c r="B324">
        <f>'flow bench data and cam data '!E327</f>
        <v>0</v>
      </c>
      <c r="C324">
        <f>1000*(('crank and pistion Calculations'!E5/2)*(1-COS(RADIANS(A324))) + 'crank and pistion Calculations'!E8 - SQRT('crank and pistion Calculations'!E8^2 - ('crank and pistion Calculations'!E5/2)^2*SIN(RADIANS(A324))^2))</f>
        <v>11.616114701148621</v>
      </c>
    </row>
    <row r="325" spans="1:3" x14ac:dyDescent="0.3">
      <c r="A325">
        <f>'flow bench data and cam data '!A328</f>
        <v>322</v>
      </c>
      <c r="B325">
        <f>'flow bench data and cam data '!E328</f>
        <v>0</v>
      </c>
      <c r="C325">
        <f>1000*(('crank and pistion Calculations'!E5/2)*(1-COS(RADIANS(A325))) + 'crank and pistion Calculations'!E8 - SQRT('crank and pistion Calculations'!E8^2 - ('crank and pistion Calculations'!E5/2)^2*SIN(RADIANS(A325))^2))</f>
        <v>11.062706965602132</v>
      </c>
    </row>
    <row r="326" spans="1:3" x14ac:dyDescent="0.3">
      <c r="A326">
        <f>'flow bench data and cam data '!A329</f>
        <v>323</v>
      </c>
      <c r="B326">
        <f>'flow bench data and cam data '!E329</f>
        <v>0</v>
      </c>
      <c r="C326">
        <f>1000*(('crank and pistion Calculations'!E5/2)*(1-COS(RADIANS(A326))) + 'crank and pistion Calculations'!E8 - SQRT('crank and pistion Calculations'!E8^2 - ('crank and pistion Calculations'!E5/2)^2*SIN(RADIANS(A326))^2))</f>
        <v>10.520227702556422</v>
      </c>
    </row>
    <row r="327" spans="1:3" x14ac:dyDescent="0.3">
      <c r="A327">
        <f>'flow bench data and cam data '!A330</f>
        <v>324</v>
      </c>
      <c r="B327">
        <f>'flow bench data and cam data '!E330</f>
        <v>0</v>
      </c>
      <c r="C327">
        <f>1000*(('crank and pistion Calculations'!E5/2)*(1-COS(RADIANS(A327))) + 'crank and pistion Calculations'!E8 - SQRT('crank and pistion Calculations'!E8^2 - ('crank and pistion Calculations'!E5/2)^2*SIN(RADIANS(A327))^2))</f>
        <v>9.9889323270677686</v>
      </c>
    </row>
    <row r="328" spans="1:3" x14ac:dyDescent="0.3">
      <c r="A328">
        <f>'flow bench data and cam data '!A331</f>
        <v>325</v>
      </c>
      <c r="B328">
        <f>'flow bench data and cam data '!E331</f>
        <v>0</v>
      </c>
      <c r="C328">
        <f>1000*(('crank and pistion Calculations'!E5/2)*(1-COS(RADIANS(A328))) + 'crank and pistion Calculations'!E8 - SQRT('crank and pistion Calculations'!E8^2 - ('crank and pistion Calculations'!E5/2)^2*SIN(RADIANS(A328))^2))</f>
        <v>9.4690716387001999</v>
      </c>
    </row>
    <row r="329" spans="1:3" x14ac:dyDescent="0.3">
      <c r="A329">
        <f>'flow bench data and cam data '!A332</f>
        <v>326</v>
      </c>
      <c r="B329">
        <f>'flow bench data and cam data '!E332</f>
        <v>0</v>
      </c>
      <c r="C329">
        <f>1000*(('crank and pistion Calculations'!E5/2)*(1-COS(RADIANS(A329))) + 'crank and pistion Calculations'!E8 - SQRT('crank and pistion Calculations'!E8^2 - ('crank and pistion Calculations'!E5/2)^2*SIN(RADIANS(A329))^2))</f>
        <v>8.9608916481025975</v>
      </c>
    </row>
    <row r="330" spans="1:3" x14ac:dyDescent="0.3">
      <c r="A330">
        <f>'flow bench data and cam data '!A333</f>
        <v>327</v>
      </c>
      <c r="B330">
        <f>'flow bench data and cam data '!E333</f>
        <v>0</v>
      </c>
      <c r="C330">
        <f>1000*(('crank and pistion Calculations'!E5/2)*(1-COS(RADIANS(A330))) + 'crank and pistion Calculations'!E8 - SQRT('crank and pistion Calculations'!E8^2 - ('crank and pistion Calculations'!E5/2)^2*SIN(RADIANS(A330))^2))</f>
        <v>8.464633407520628</v>
      </c>
    </row>
    <row r="331" spans="1:3" x14ac:dyDescent="0.3">
      <c r="A331">
        <f>'flow bench data and cam data '!A334</f>
        <v>328</v>
      </c>
      <c r="B331">
        <f>'flow bench data and cam data '!E334</f>
        <v>0</v>
      </c>
      <c r="C331">
        <f>1000*(('crank and pistion Calculations'!E5/2)*(1-COS(RADIANS(A331))) + 'crank and pistion Calculations'!E8 - SQRT('crank and pistion Calculations'!E8^2 - ('crank and pistion Calculations'!E5/2)^2*SIN(RADIANS(A331))^2))</f>
        <v>7.9805328453458895</v>
      </c>
    </row>
    <row r="332" spans="1:3" x14ac:dyDescent="0.3">
      <c r="A332">
        <f>'flow bench data and cam data '!A335</f>
        <v>329</v>
      </c>
      <c r="B332">
        <f>'flow bench data and cam data '!E335</f>
        <v>0</v>
      </c>
      <c r="C332">
        <f>1000*(('crank and pistion Calculations'!E5/2)*(1-COS(RADIANS(A332))) + 'crank and pistion Calculations'!E8 - SQRT('crank and pistion Calculations'!E8^2 - ('crank and pistion Calculations'!E5/2)^2*SIN(RADIANS(A332))^2))</f>
        <v>7.5088206047981831</v>
      </c>
    </row>
    <row r="333" spans="1:3" x14ac:dyDescent="0.3">
      <c r="A333">
        <f>'flow bench data and cam data '!A336</f>
        <v>330</v>
      </c>
      <c r="B333">
        <f>'flow bench data and cam data '!E336</f>
        <v>0</v>
      </c>
      <c r="C333">
        <f>1000*(('crank and pistion Calculations'!E5/2)*(1-COS(RADIANS(A333))) + 'crank and pistion Calculations'!E8 - SQRT('crank and pistion Calculations'!E8^2 - ('crank and pistion Calculations'!E5/2)^2*SIN(RADIANS(A333))^2))</f>
        <v>7.0497218868288414</v>
      </c>
    </row>
    <row r="334" spans="1:3" x14ac:dyDescent="0.3">
      <c r="A334">
        <f>'flow bench data and cam data '!A337</f>
        <v>331</v>
      </c>
      <c r="B334">
        <f>'flow bench data and cam data '!E337</f>
        <v>0</v>
      </c>
      <c r="C334">
        <f>1000*(('crank and pistion Calculations'!E5/2)*(1-COS(RADIANS(A334))) + 'crank and pistion Calculations'!E8 - SQRT('crank and pistion Calculations'!E8^2 - ('crank and pistion Calculations'!E5/2)^2*SIN(RADIANS(A334))^2))</f>
        <v>6.6034562973269484</v>
      </c>
    </row>
    <row r="335" spans="1:3" x14ac:dyDescent="0.3">
      <c r="A335">
        <f>'flow bench data and cam data '!A338</f>
        <v>332</v>
      </c>
      <c r="B335">
        <f>'flow bench data and cam data '!E338</f>
        <v>0</v>
      </c>
      <c r="C335">
        <f>1000*(('crank and pistion Calculations'!E5/2)*(1-COS(RADIANS(A335))) + 'crank and pistion Calculations'!E8 - SQRT('crank and pistion Calculations'!E8^2 - ('crank and pistion Calculations'!E5/2)^2*SIN(RADIANS(A335))^2))</f>
        <v>6.1702376987035343</v>
      </c>
    </row>
    <row r="336" spans="1:3" x14ac:dyDescent="0.3">
      <c r="A336">
        <f>'flow bench data and cam data '!A339</f>
        <v>333</v>
      </c>
      <c r="B336">
        <f>'flow bench data and cam data '!E339</f>
        <v>0</v>
      </c>
      <c r="C336">
        <f>1000*(('crank and pistion Calculations'!E5/2)*(1-COS(RADIANS(A336))) + 'crank and pistion Calculations'!E8 - SQRT('crank and pistion Calculations'!E8^2 - ('crank and pistion Calculations'!E5/2)^2*SIN(RADIANS(A336))^2))</f>
        <v>5.7502740659226559</v>
      </c>
    </row>
    <row r="337" spans="1:3" x14ac:dyDescent="0.3">
      <c r="A337">
        <f>'flow bench data and cam data '!A340</f>
        <v>334</v>
      </c>
      <c r="B337">
        <f>'flow bench data and cam data '!E340</f>
        <v>0</v>
      </c>
      <c r="C337">
        <f>1000*(('crank and pistion Calculations'!E5/2)*(1-COS(RADIANS(A337))) + 'crank and pistion Calculations'!E8 - SQRT('crank and pistion Calculations'!E8^2 - ('crank and pistion Calculations'!E5/2)^2*SIN(RADIANS(A337))^2))</f>
        <v>5.3437673470425606</v>
      </c>
    </row>
    <row r="338" spans="1:3" x14ac:dyDescent="0.3">
      <c r="A338">
        <f>'flow bench data and cam data '!A341</f>
        <v>335</v>
      </c>
      <c r="B338">
        <f>'flow bench data and cam data '!E341</f>
        <v>0</v>
      </c>
      <c r="C338">
        <f>1000*(('crank and pistion Calculations'!E5/2)*(1-COS(RADIANS(A338))) + 'crank and pistion Calculations'!E8 - SQRT('crank and pistion Calculations'!E8^2 - ('crank and pistion Calculations'!E5/2)^2*SIN(RADIANS(A338))^2))</f>
        <v>4.950913328324674</v>
      </c>
    </row>
    <row r="339" spans="1:3" x14ac:dyDescent="0.3">
      <c r="A339">
        <f>'flow bench data and cam data '!A342</f>
        <v>336</v>
      </c>
      <c r="B339">
        <f>'flow bench data and cam data '!E342</f>
        <v>0</v>
      </c>
      <c r="C339">
        <f>1000*(('crank and pistion Calculations'!E5/2)*(1-COS(RADIANS(A339))) + 'crank and pistion Calculations'!E8 - SQRT('crank and pistion Calculations'!E8^2 - ('crank and pistion Calculations'!E5/2)^2*SIN(RADIANS(A339))^2))</f>
        <v>4.5719015039622777</v>
      </c>
    </row>
    <row r="340" spans="1:3" x14ac:dyDescent="0.3">
      <c r="A340">
        <f>'flow bench data and cam data '!A343</f>
        <v>337</v>
      </c>
      <c r="B340">
        <f>'flow bench data and cam data '!E343</f>
        <v>0</v>
      </c>
      <c r="C340">
        <f>1000*(('crank and pistion Calculations'!E5/2)*(1-COS(RADIANS(A340))) + 'crank and pistion Calculations'!E8 - SQRT('crank and pistion Calculations'!E8^2 - ('crank and pistion Calculations'!E5/2)^2*SIN(RADIANS(A340))^2))</f>
        <v>4.2069149504768699</v>
      </c>
    </row>
    <row r="341" spans="1:3" x14ac:dyDescent="0.3">
      <c r="A341">
        <f>'flow bench data and cam data '!A344</f>
        <v>338</v>
      </c>
      <c r="B341">
        <f>'flow bench data and cam data '!E344</f>
        <v>0</v>
      </c>
      <c r="C341">
        <f>1000*(('crank and pistion Calculations'!E5/2)*(1-COS(RADIANS(A341))) + 'crank and pistion Calculations'!E8 - SQRT('crank and pistion Calculations'!E8^2 - ('crank and pistion Calculations'!E5/2)^2*SIN(RADIANS(A341))^2))</f>
        <v>3.8561302058243152</v>
      </c>
    </row>
    <row r="342" spans="1:3" x14ac:dyDescent="0.3">
      <c r="A342">
        <f>'flow bench data and cam data '!A345</f>
        <v>339</v>
      </c>
      <c r="B342">
        <f>'flow bench data and cam data '!E345</f>
        <v>0</v>
      </c>
      <c r="C342">
        <f>1000*(('crank and pistion Calculations'!E5/2)*(1-COS(RADIANS(A342))) + 'crank and pistion Calculations'!E8 - SQRT('crank and pistion Calculations'!E8^2 - ('crank and pistion Calculations'!E5/2)^2*SIN(RADIANS(A342))^2))</f>
        <v>3.519717153249613</v>
      </c>
    </row>
    <row r="343" spans="1:3" x14ac:dyDescent="0.3">
      <c r="A343">
        <f>'flow bench data and cam data '!A346</f>
        <v>340</v>
      </c>
      <c r="B343">
        <f>'flow bench data and cam data '!E346</f>
        <v>0</v>
      </c>
      <c r="C343">
        <f>1000*(('crank and pistion Calculations'!E5/2)*(1-COS(RADIANS(A343))) + 'crank and pistion Calculations'!E8 - SQRT('crank and pistion Calculations'!E8^2 - ('crank and pistion Calculations'!E5/2)^2*SIN(RADIANS(A343))^2))</f>
        <v>3.1978389099243945</v>
      </c>
    </row>
    <row r="344" spans="1:3" x14ac:dyDescent="0.3">
      <c r="A344">
        <f>'flow bench data and cam data '!A347</f>
        <v>341</v>
      </c>
      <c r="B344">
        <f>'flow bench data and cam data '!E347</f>
        <v>0</v>
      </c>
      <c r="C344">
        <f>1000*(('crank and pistion Calculations'!E5/2)*(1-COS(RADIANS(A344))) + 'crank and pistion Calculations'!E8 - SQRT('crank and pistion Calculations'!E8^2 - ('crank and pistion Calculations'!E5/2)^2*SIN(RADIANS(A344))^2))</f>
        <v>2.8906517203978463</v>
      </c>
    </row>
    <row r="345" spans="1:3" x14ac:dyDescent="0.3">
      <c r="A345">
        <f>'flow bench data and cam data '!A348</f>
        <v>342</v>
      </c>
      <c r="B345">
        <f>'flow bench data and cam data '!E348</f>
        <v>0</v>
      </c>
      <c r="C345">
        <f>1000*(('crank and pistion Calculations'!E5/2)*(1-COS(RADIANS(A345))) + 'crank and pistion Calculations'!E8 - SQRT('crank and pistion Calculations'!E8^2 - ('crank and pistion Calculations'!E5/2)^2*SIN(RADIANS(A345))^2))</f>
        <v>2.5983048548878229</v>
      </c>
    </row>
    <row r="346" spans="1:3" x14ac:dyDescent="0.3">
      <c r="A346">
        <f>'flow bench data and cam data '!A349</f>
        <v>343</v>
      </c>
      <c r="B346">
        <f>'flow bench data and cam data '!E349</f>
        <v>0</v>
      </c>
      <c r="C346">
        <f>1000*(('crank and pistion Calculations'!E5/2)*(1-COS(RADIANS(A346))) + 'crank and pistion Calculations'!E8 - SQRT('crank and pistion Calculations'!E8^2 - ('crank and pistion Calculations'!E5/2)^2*SIN(RADIANS(A346))^2))</f>
        <v>2.3209405124366143</v>
      </c>
    </row>
    <row r="347" spans="1:3" x14ac:dyDescent="0.3">
      <c r="A347">
        <f>'flow bench data and cam data '!A350</f>
        <v>344</v>
      </c>
      <c r="B347">
        <f>'flow bench data and cam data '!E350</f>
        <v>0</v>
      </c>
      <c r="C347">
        <f>1000*(('crank and pistion Calculations'!E5/2)*(1-COS(RADIANS(A347))) + 'crank and pistion Calculations'!E8 - SQRT('crank and pistion Calculations'!E8^2 - ('crank and pistion Calculations'!E5/2)^2*SIN(RADIANS(A347))^2))</f>
        <v>2.0586937289514551</v>
      </c>
    </row>
    <row r="348" spans="1:3" x14ac:dyDescent="0.3">
      <c r="A348">
        <f>'flow bench data and cam data '!A351</f>
        <v>345</v>
      </c>
      <c r="B348">
        <f>'flow bench data and cam data '!E351</f>
        <v>0</v>
      </c>
      <c r="C348">
        <f>1000*(('crank and pistion Calculations'!E5/2)*(1-COS(RADIANS(A348))) + 'crank and pistion Calculations'!E8 - SQRT('crank and pistion Calculations'!E8^2 - ('crank and pistion Calculations'!E5/2)^2*SIN(RADIANS(A348))^2))</f>
        <v>1.8116922901491861</v>
      </c>
    </row>
    <row r="349" spans="1:3" x14ac:dyDescent="0.3">
      <c r="A349">
        <f>'flow bench data and cam data '!A352</f>
        <v>346</v>
      </c>
      <c r="B349">
        <f>'flow bench data and cam data '!E352</f>
        <v>0</v>
      </c>
      <c r="C349">
        <f>1000*(('crank and pistion Calculations'!E5/2)*(1-COS(RADIANS(A349))) + 'crank and pistion Calculations'!E8 - SQRT('crank and pistion Calculations'!E8^2 - ('crank and pistion Calculations'!E5/2)^2*SIN(RADIANS(A349))^2))</f>
        <v>1.5800566494194035</v>
      </c>
    </row>
    <row r="350" spans="1:3" x14ac:dyDescent="0.3">
      <c r="A350">
        <f>'flow bench data and cam data '!A353</f>
        <v>347</v>
      </c>
      <c r="B350">
        <f>'flow bench data and cam data '!E353</f>
        <v>0</v>
      </c>
      <c r="C350">
        <f>1000*(('crank and pistion Calculations'!E5/2)*(1-COS(RADIANS(A350))) + 'crank and pistion Calculations'!E8 - SQRT('crank and pistion Calculations'!E8^2 - ('crank and pistion Calculations'!E5/2)^2*SIN(RADIANS(A350))^2))</f>
        <v>1.3638998506211863</v>
      </c>
    </row>
    <row r="351" spans="1:3" x14ac:dyDescent="0.3">
      <c r="A351">
        <f>'flow bench data and cam data '!A354</f>
        <v>348</v>
      </c>
      <c r="B351">
        <f>'flow bench data and cam data '!E354</f>
        <v>0</v>
      </c>
      <c r="C351">
        <f>1000*(('crank and pistion Calculations'!E5/2)*(1-COS(RADIANS(A351))) + 'crank and pistion Calculations'!E8 - SQRT('crank and pistion Calculations'!E8^2 - ('crank and pistion Calculations'!E5/2)^2*SIN(RADIANS(A351))^2))</f>
        <v>1.1633274558238704</v>
      </c>
    </row>
    <row r="352" spans="1:3" x14ac:dyDescent="0.3">
      <c r="A352">
        <f>'flow bench data and cam data '!A355</f>
        <v>349</v>
      </c>
      <c r="B352">
        <f>'flow bench data and cam data '!E355</f>
        <v>0</v>
      </c>
      <c r="C352">
        <f>1000*(('crank and pistion Calculations'!E5/2)*(1-COS(RADIANS(A352))) + 'crank and pistion Calculations'!E8 - SQRT('crank and pistion Calculations'!E8^2 - ('crank and pistion Calculations'!E5/2)^2*SIN(RADIANS(A352))^2))</f>
        <v>0.97843747800235858</v>
      </c>
    </row>
    <row r="353" spans="1:3" x14ac:dyDescent="0.3">
      <c r="A353">
        <f>'flow bench data and cam data '!A356</f>
        <v>350</v>
      </c>
      <c r="B353">
        <f>'flow bench data and cam data '!E356</f>
        <v>0</v>
      </c>
      <c r="C353">
        <f>1000*(('crank and pistion Calculations'!E5/2)*(1-COS(RADIANS(A353))) + 'crank and pistion Calculations'!E8 - SQRT('crank and pistion Calculations'!E8^2 - ('crank and pistion Calculations'!E5/2)^2*SIN(RADIANS(A353))^2))</f>
        <v>0.80932031869521137</v>
      </c>
    </row>
    <row r="354" spans="1:3" x14ac:dyDescent="0.3">
      <c r="A354">
        <f>'flow bench data and cam data '!A357</f>
        <v>351</v>
      </c>
      <c r="B354">
        <f>'flow bench data and cam data '!E357</f>
        <v>0</v>
      </c>
      <c r="C354">
        <f>1000*(('crank and pistion Calculations'!E5/2)*(1-COS(RADIANS(A354))) + 'crank and pistion Calculations'!E8 - SQRT('crank and pistion Calculations'!E8^2 - ('crank and pistion Calculations'!E5/2)^2*SIN(RADIANS(A354))^2))</f>
        <v>0.65605871063198484</v>
      </c>
    </row>
    <row r="355" spans="1:3" x14ac:dyDescent="0.3">
      <c r="A355">
        <f>'flow bench data and cam data '!A358</f>
        <v>352</v>
      </c>
      <c r="B355">
        <f>'flow bench data and cam data '!E358</f>
        <v>0</v>
      </c>
      <c r="C355">
        <f>1000*(('crank and pistion Calculations'!E5/2)*(1-COS(RADIANS(A355))) + 'crank and pistion Calculations'!E8 - SQRT('crank and pistion Calculations'!E8^2 - ('crank and pistion Calculations'!E5/2)^2*SIN(RADIANS(A355))^2))</f>
        <v>0.51872766533625492</v>
      </c>
    </row>
    <row r="356" spans="1:3" x14ac:dyDescent="0.3">
      <c r="A356">
        <f>'flow bench data and cam data '!A359</f>
        <v>353</v>
      </c>
      <c r="B356">
        <f>'flow bench data and cam data '!E359</f>
        <v>0</v>
      </c>
      <c r="C356">
        <f>1000*(('crank and pistion Calculations'!E5/2)*(1-COS(RADIANS(A356))) + 'crank and pistion Calculations'!E8 - SQRT('crank and pistion Calculations'!E8^2 - ('crank and pistion Calculations'!E5/2)^2*SIN(RADIANS(A356))^2))</f>
        <v>0.39739442570818628</v>
      </c>
    </row>
    <row r="357" spans="1:3" x14ac:dyDescent="0.3">
      <c r="A357">
        <f>'flow bench data and cam data '!A360</f>
        <v>354</v>
      </c>
      <c r="B357">
        <f>'flow bench data and cam data '!E360</f>
        <v>0</v>
      </c>
      <c r="C357">
        <f>1000*(('crank and pistion Calculations'!E5/2)*(1-COS(RADIANS(A357))) + 'crank and pistion Calculations'!E8 - SQRT('crank and pistion Calculations'!E8^2 - ('crank and pistion Calculations'!E5/2)^2*SIN(RADIANS(A357))^2))</f>
        <v>0.29211842359117002</v>
      </c>
    </row>
    <row r="358" spans="1:3" x14ac:dyDescent="0.3">
      <c r="A358">
        <f>'flow bench data and cam data '!A361</f>
        <v>355</v>
      </c>
      <c r="B358">
        <f>'flow bench data and cam data '!E361</f>
        <v>0</v>
      </c>
      <c r="C358">
        <f>1000*(('crank and pistion Calculations'!E5/2)*(1-COS(RADIANS(A358))) + 'crank and pistion Calculations'!E8 - SQRT('crank and pistion Calculations'!E8^2 - ('crank and pistion Calculations'!E5/2)^2*SIN(RADIANS(A358))^2))</f>
        <v>0.20295124232486139</v>
      </c>
    </row>
    <row r="359" spans="1:3" x14ac:dyDescent="0.3">
      <c r="A359">
        <f>'flow bench data and cam data '!A362</f>
        <v>356</v>
      </c>
      <c r="B359">
        <f>'flow bench data and cam data '!E362</f>
        <v>0</v>
      </c>
      <c r="C359">
        <f>1000*(('crank and pistion Calculations'!E5/2)*(1-COS(RADIANS(A359))) + 'crank and pistion Calculations'!E8 - SQRT('crank and pistion Calculations'!E8^2 - ('crank and pistion Calculations'!E5/2)^2*SIN(RADIANS(A359))^2))</f>
        <v>0.12993658428755994</v>
      </c>
    </row>
    <row r="360" spans="1:3" x14ac:dyDescent="0.3">
      <c r="A360">
        <f>'flow bench data and cam data '!A363</f>
        <v>357</v>
      </c>
      <c r="B360">
        <f>'flow bench data and cam data '!E363</f>
        <v>0</v>
      </c>
      <c r="C360">
        <f>1000*(('crank and pistion Calculations'!E5/2)*(1-COS(RADIANS(A360))) + 'crank and pistion Calculations'!E8 - SQRT('crank and pistion Calculations'!E8^2 - ('crank and pistion Calculations'!E5/2)^2*SIN(RADIANS(A360))^2))</f>
        <v>7.311024342937511E-2</v>
      </c>
    </row>
    <row r="361" spans="1:3" x14ac:dyDescent="0.3">
      <c r="A361">
        <f>'flow bench data and cam data '!A364</f>
        <v>358</v>
      </c>
      <c r="B361">
        <f>'flow bench data and cam data '!E364</f>
        <v>0</v>
      </c>
      <c r="C361">
        <f>1000*(('crank and pistion Calculations'!E5/2)*(1-COS(RADIANS(A361))) + 'crank and pistion Calculations'!E8 - SQRT('crank and pistion Calculations'!E8^2 - ('crank and pistion Calculations'!E5/2)^2*SIN(RADIANS(A361))^2))</f>
        <v>3.2500082797926044E-2</v>
      </c>
    </row>
    <row r="362" spans="1:3" x14ac:dyDescent="0.3">
      <c r="A362">
        <f>'flow bench data and cam data '!A365</f>
        <v>359</v>
      </c>
      <c r="B362">
        <f>'flow bench data and cam data '!E365</f>
        <v>0</v>
      </c>
      <c r="C362">
        <f>1000*(('crank and pistion Calculations'!E5/2)*(1-COS(RADIANS(A362))) + 'crank and pistion Calculations'!E8 - SQRT('crank and pistion Calculations'!E8^2 - ('crank and pistion Calculations'!E5/2)^2*SIN(RADIANS(A362))^2))</f>
        <v>8.1260170570474077E-3</v>
      </c>
    </row>
    <row r="363" spans="1:3" x14ac:dyDescent="0.3">
      <c r="A363">
        <f>'flow bench data and cam data '!A366</f>
        <v>360</v>
      </c>
      <c r="B363">
        <f>'flow bench data and cam data '!E366</f>
        <v>0</v>
      </c>
      <c r="C363">
        <f>1000*(('crank and pistion Calculations'!E5/2)*(1-COS(RADIANS(A363))) + 'crank and pistion Calculations'!E8 - SQRT('crank and pistion Calculations'!E8^2 - ('crank and pistion Calculations'!E5/2)^2*SIN(RADIANS(A363))^2))</f>
        <v>0</v>
      </c>
    </row>
  </sheetData>
  <pageMargins left="0.75" right="0.75" top="1" bottom="1" header="0.5" footer="0.5"/>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topLeftCell="E1" zoomScale="11" zoomScaleNormal="11" workbookViewId="0">
      <selection activeCell="EE145" sqref="EE145"/>
    </sheetView>
  </sheetViews>
  <sheetFormatPr defaultRowHeight="14.4" x14ac:dyDescent="0.3"/>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361"/>
  <sheetViews>
    <sheetView zoomScale="81" zoomScaleNormal="81" workbookViewId="0">
      <selection activeCell="M17" sqref="M17"/>
    </sheetView>
  </sheetViews>
  <sheetFormatPr defaultRowHeight="14.4" x14ac:dyDescent="0.3"/>
  <sheetData>
    <row r="1" spans="1:19" x14ac:dyDescent="0.3">
      <c r="A1" t="s">
        <v>114</v>
      </c>
      <c r="B1" t="s">
        <v>115</v>
      </c>
      <c r="D1" t="s">
        <v>116</v>
      </c>
      <c r="E1" t="s">
        <v>117</v>
      </c>
      <c r="F1" t="s">
        <v>118</v>
      </c>
      <c r="R1" t="s">
        <v>116</v>
      </c>
      <c r="S1" t="s">
        <v>118</v>
      </c>
    </row>
    <row r="2" spans="1:19" x14ac:dyDescent="0.3">
      <c r="A2">
        <v>0</v>
      </c>
      <c r="B2">
        <v>0</v>
      </c>
      <c r="D2">
        <f>'Valve Motion'!A4</f>
        <v>1</v>
      </c>
      <c r="E2">
        <f>'Valve Motion'!B4</f>
        <v>0</v>
      </c>
      <c r="F2">
        <f t="shared" ref="F2:F65" si="0">FORECAST(E2,$A$2:$A$11,$B$2:$B$11)</f>
        <v>-1.0682750699483314</v>
      </c>
      <c r="R2">
        <v>1</v>
      </c>
      <c r="S2">
        <v>-1.068275069948331</v>
      </c>
    </row>
    <row r="3" spans="1:19" x14ac:dyDescent="0.3">
      <c r="A3">
        <v>1</v>
      </c>
      <c r="B3">
        <v>6.9000000000000006E-2</v>
      </c>
      <c r="D3">
        <f>'Valve Motion'!A5</f>
        <v>2</v>
      </c>
      <c r="E3">
        <f>'Valve Motion'!B5</f>
        <v>0</v>
      </c>
      <c r="F3">
        <f t="shared" si="0"/>
        <v>-1.0682750699483314</v>
      </c>
      <c r="R3">
        <v>2</v>
      </c>
      <c r="S3">
        <v>-1.068275069948331</v>
      </c>
    </row>
    <row r="4" spans="1:19" x14ac:dyDescent="0.3">
      <c r="A4">
        <v>2</v>
      </c>
      <c r="B4">
        <v>0.122</v>
      </c>
      <c r="D4">
        <f>'Valve Motion'!A6</f>
        <v>3</v>
      </c>
      <c r="E4">
        <f>'Valve Motion'!B6</f>
        <v>0</v>
      </c>
      <c r="F4">
        <f t="shared" si="0"/>
        <v>-1.0682750699483314</v>
      </c>
      <c r="R4">
        <v>3</v>
      </c>
      <c r="S4">
        <v>-1.068275069948331</v>
      </c>
    </row>
    <row r="5" spans="1:19" x14ac:dyDescent="0.3">
      <c r="A5">
        <v>3</v>
      </c>
      <c r="B5">
        <v>0.19</v>
      </c>
      <c r="D5">
        <f>'Valve Motion'!A7</f>
        <v>4</v>
      </c>
      <c r="E5">
        <f>'Valve Motion'!B7</f>
        <v>0</v>
      </c>
      <c r="F5">
        <f t="shared" si="0"/>
        <v>-1.0682750699483314</v>
      </c>
      <c r="R5">
        <v>4</v>
      </c>
      <c r="S5">
        <v>-1.068275069948331</v>
      </c>
    </row>
    <row r="6" spans="1:19" x14ac:dyDescent="0.3">
      <c r="A6">
        <v>4</v>
      </c>
      <c r="B6">
        <v>0.21</v>
      </c>
      <c r="D6">
        <f>'Valve Motion'!A8</f>
        <v>5</v>
      </c>
      <c r="E6">
        <f>'Valve Motion'!B8</f>
        <v>0</v>
      </c>
      <c r="F6">
        <f t="shared" si="0"/>
        <v>-1.0682750699483314</v>
      </c>
      <c r="R6">
        <v>5</v>
      </c>
      <c r="S6">
        <v>-1.068275069948331</v>
      </c>
    </row>
    <row r="7" spans="1:19" x14ac:dyDescent="0.3">
      <c r="A7">
        <v>5</v>
      </c>
      <c r="B7">
        <v>0.24</v>
      </c>
      <c r="D7">
        <f>'Valve Motion'!A9</f>
        <v>6</v>
      </c>
      <c r="E7">
        <f>'Valve Motion'!B9</f>
        <v>0</v>
      </c>
      <c r="F7">
        <f t="shared" si="0"/>
        <v>-1.0682750699483314</v>
      </c>
      <c r="R7">
        <v>6</v>
      </c>
      <c r="S7">
        <v>-1.068275069948331</v>
      </c>
    </row>
    <row r="8" spans="1:19" x14ac:dyDescent="0.3">
      <c r="A8">
        <v>6</v>
      </c>
      <c r="B8">
        <v>0.26</v>
      </c>
      <c r="D8">
        <f>'Valve Motion'!A10</f>
        <v>7</v>
      </c>
      <c r="E8">
        <f>'Valve Motion'!B10</f>
        <v>0.01</v>
      </c>
      <c r="F8">
        <f t="shared" si="0"/>
        <v>-0.77658962888241567</v>
      </c>
      <c r="R8">
        <v>7</v>
      </c>
      <c r="S8">
        <v>-0.77658962888241567</v>
      </c>
    </row>
    <row r="9" spans="1:19" x14ac:dyDescent="0.3">
      <c r="A9">
        <v>7</v>
      </c>
      <c r="B9">
        <v>0.27</v>
      </c>
      <c r="D9">
        <f>'Valve Motion'!A11</f>
        <v>8</v>
      </c>
      <c r="E9">
        <f>'Valve Motion'!B11</f>
        <v>0.01</v>
      </c>
      <c r="F9">
        <f t="shared" si="0"/>
        <v>-0.77658962888241567</v>
      </c>
      <c r="R9">
        <v>8</v>
      </c>
      <c r="S9">
        <v>-0.77658962888241567</v>
      </c>
    </row>
    <row r="10" spans="1:19" x14ac:dyDescent="0.3">
      <c r="A10">
        <v>8</v>
      </c>
      <c r="B10">
        <v>0.27400000000000002</v>
      </c>
      <c r="D10">
        <f>'Valve Motion'!A12</f>
        <v>9</v>
      </c>
      <c r="E10">
        <f>'Valve Motion'!B12</f>
        <v>0.01</v>
      </c>
      <c r="F10">
        <f t="shared" si="0"/>
        <v>-0.77658962888241567</v>
      </c>
      <c r="R10">
        <v>9</v>
      </c>
      <c r="S10">
        <v>-0.77658962888241567</v>
      </c>
    </row>
    <row r="11" spans="1:19" x14ac:dyDescent="0.3">
      <c r="A11">
        <v>9</v>
      </c>
      <c r="B11">
        <v>0.27400000000000002</v>
      </c>
      <c r="D11">
        <f>'Valve Motion'!A13</f>
        <v>10</v>
      </c>
      <c r="E11">
        <f>'Valve Motion'!B13</f>
        <v>0.01</v>
      </c>
      <c r="F11">
        <f t="shared" si="0"/>
        <v>-0.77658962888241567</v>
      </c>
      <c r="R11">
        <v>10</v>
      </c>
      <c r="S11">
        <v>-0.77658962888241567</v>
      </c>
    </row>
    <row r="12" spans="1:19" x14ac:dyDescent="0.3">
      <c r="D12">
        <f>'Valve Motion'!A14</f>
        <v>11</v>
      </c>
      <c r="E12">
        <f>'Valve Motion'!B14</f>
        <v>0.01</v>
      </c>
      <c r="F12">
        <f t="shared" si="0"/>
        <v>-0.77658962888241567</v>
      </c>
      <c r="R12">
        <v>11</v>
      </c>
      <c r="S12">
        <v>-0.77658962888241567</v>
      </c>
    </row>
    <row r="13" spans="1:19" x14ac:dyDescent="0.3">
      <c r="D13">
        <f>'Valve Motion'!A15</f>
        <v>12</v>
      </c>
      <c r="E13">
        <f>'Valve Motion'!B15</f>
        <v>0.01</v>
      </c>
      <c r="F13">
        <f t="shared" si="0"/>
        <v>-0.77658962888241567</v>
      </c>
      <c r="R13">
        <v>12</v>
      </c>
      <c r="S13">
        <v>-0.77658962888241567</v>
      </c>
    </row>
    <row r="14" spans="1:19" x14ac:dyDescent="0.3">
      <c r="D14">
        <f>'Valve Motion'!A16</f>
        <v>13</v>
      </c>
      <c r="E14">
        <f>'Valve Motion'!B16</f>
        <v>0.01</v>
      </c>
      <c r="F14">
        <f t="shared" si="0"/>
        <v>-0.77658962888241567</v>
      </c>
      <c r="R14">
        <v>13</v>
      </c>
      <c r="S14">
        <v>-0.77658962888241567</v>
      </c>
    </row>
    <row r="15" spans="1:19" x14ac:dyDescent="0.3">
      <c r="D15">
        <f>'Valve Motion'!A17</f>
        <v>14</v>
      </c>
      <c r="E15">
        <f>'Valve Motion'!B17</f>
        <v>0.01</v>
      </c>
      <c r="F15">
        <f t="shared" si="0"/>
        <v>-0.77658962888241567</v>
      </c>
      <c r="R15">
        <v>14</v>
      </c>
      <c r="S15">
        <v>-0.77658962888241567</v>
      </c>
    </row>
    <row r="16" spans="1:19" x14ac:dyDescent="0.3">
      <c r="D16">
        <f>'Valve Motion'!A18</f>
        <v>15</v>
      </c>
      <c r="E16">
        <f>'Valve Motion'!B18</f>
        <v>0.01</v>
      </c>
      <c r="F16">
        <f t="shared" si="0"/>
        <v>-0.77658962888241567</v>
      </c>
      <c r="R16">
        <v>15</v>
      </c>
      <c r="S16">
        <v>-0.77658962888241567</v>
      </c>
    </row>
    <row r="17" spans="4:19" x14ac:dyDescent="0.3">
      <c r="D17">
        <f>'Valve Motion'!A19</f>
        <v>16</v>
      </c>
      <c r="E17">
        <f>'Valve Motion'!B19</f>
        <v>0.01</v>
      </c>
      <c r="F17">
        <f t="shared" si="0"/>
        <v>-0.77658962888241567</v>
      </c>
      <c r="R17">
        <v>16</v>
      </c>
      <c r="S17">
        <v>-0.77658962888241567</v>
      </c>
    </row>
    <row r="18" spans="4:19" x14ac:dyDescent="0.3">
      <c r="D18">
        <f>'Valve Motion'!A20</f>
        <v>17</v>
      </c>
      <c r="E18">
        <f>'Valve Motion'!B20</f>
        <v>0</v>
      </c>
      <c r="F18">
        <f t="shared" si="0"/>
        <v>-1.0682750699483314</v>
      </c>
      <c r="R18">
        <v>17</v>
      </c>
      <c r="S18">
        <v>-1.068275069948331</v>
      </c>
    </row>
    <row r="19" spans="4:19" x14ac:dyDescent="0.3">
      <c r="D19">
        <f>'Valve Motion'!A21</f>
        <v>18</v>
      </c>
      <c r="E19">
        <f>'Valve Motion'!B21</f>
        <v>0</v>
      </c>
      <c r="F19">
        <f t="shared" si="0"/>
        <v>-1.0682750699483314</v>
      </c>
      <c r="R19">
        <v>18</v>
      </c>
      <c r="S19">
        <v>-1.068275069948331</v>
      </c>
    </row>
    <row r="20" spans="4:19" x14ac:dyDescent="0.3">
      <c r="D20">
        <f>'Valve Motion'!A22</f>
        <v>19</v>
      </c>
      <c r="E20">
        <f>'Valve Motion'!B22</f>
        <v>0</v>
      </c>
      <c r="F20">
        <f t="shared" si="0"/>
        <v>-1.0682750699483314</v>
      </c>
      <c r="R20">
        <v>19</v>
      </c>
      <c r="S20">
        <v>-1.068275069948331</v>
      </c>
    </row>
    <row r="21" spans="4:19" x14ac:dyDescent="0.3">
      <c r="D21">
        <f>'Valve Motion'!A23</f>
        <v>20</v>
      </c>
      <c r="E21">
        <f>'Valve Motion'!B23</f>
        <v>0</v>
      </c>
      <c r="F21">
        <f t="shared" si="0"/>
        <v>-1.0682750699483314</v>
      </c>
      <c r="R21">
        <v>20</v>
      </c>
      <c r="S21">
        <v>-1.068275069948331</v>
      </c>
    </row>
    <row r="22" spans="4:19" x14ac:dyDescent="0.3">
      <c r="D22">
        <f>'Valve Motion'!A24</f>
        <v>21</v>
      </c>
      <c r="E22">
        <f>'Valve Motion'!B24</f>
        <v>0</v>
      </c>
      <c r="F22">
        <f t="shared" si="0"/>
        <v>-1.0682750699483314</v>
      </c>
      <c r="R22">
        <v>21</v>
      </c>
      <c r="S22">
        <v>-1.068275069948331</v>
      </c>
    </row>
    <row r="23" spans="4:19" x14ac:dyDescent="0.3">
      <c r="D23">
        <f>'Valve Motion'!A25</f>
        <v>22</v>
      </c>
      <c r="E23">
        <f>'Valve Motion'!B25</f>
        <v>0</v>
      </c>
      <c r="F23">
        <f t="shared" si="0"/>
        <v>-1.0682750699483314</v>
      </c>
      <c r="R23">
        <v>22</v>
      </c>
      <c r="S23">
        <v>-1.068275069948331</v>
      </c>
    </row>
    <row r="24" spans="4:19" x14ac:dyDescent="0.3">
      <c r="D24">
        <f>'Valve Motion'!A26</f>
        <v>23</v>
      </c>
      <c r="E24">
        <f>'Valve Motion'!B26</f>
        <v>0</v>
      </c>
      <c r="F24">
        <f t="shared" si="0"/>
        <v>-1.0682750699483314</v>
      </c>
      <c r="R24">
        <v>23</v>
      </c>
      <c r="S24">
        <v>-1.068275069948331</v>
      </c>
    </row>
    <row r="25" spans="4:19" x14ac:dyDescent="0.3">
      <c r="D25">
        <f>'Valve Motion'!A27</f>
        <v>24</v>
      </c>
      <c r="E25">
        <f>'Valve Motion'!B27</f>
        <v>0</v>
      </c>
      <c r="F25">
        <f t="shared" si="0"/>
        <v>-1.0682750699483314</v>
      </c>
      <c r="R25">
        <v>24</v>
      </c>
      <c r="S25">
        <v>-1.068275069948331</v>
      </c>
    </row>
    <row r="26" spans="4:19" x14ac:dyDescent="0.3">
      <c r="D26">
        <f>'Valve Motion'!A28</f>
        <v>25</v>
      </c>
      <c r="E26">
        <f>'Valve Motion'!B28</f>
        <v>0</v>
      </c>
      <c r="F26">
        <f t="shared" si="0"/>
        <v>-1.0682750699483314</v>
      </c>
      <c r="R26">
        <v>25</v>
      </c>
      <c r="S26">
        <v>-1.068275069948331</v>
      </c>
    </row>
    <row r="27" spans="4:19" x14ac:dyDescent="0.3">
      <c r="D27">
        <f>'Valve Motion'!A29</f>
        <v>26</v>
      </c>
      <c r="E27">
        <f>'Valve Motion'!B29</f>
        <v>0</v>
      </c>
      <c r="F27">
        <f t="shared" si="0"/>
        <v>-1.0682750699483314</v>
      </c>
      <c r="R27">
        <v>26</v>
      </c>
      <c r="S27">
        <v>-1.068275069948331</v>
      </c>
    </row>
    <row r="28" spans="4:19" x14ac:dyDescent="0.3">
      <c r="D28">
        <f>'Valve Motion'!A30</f>
        <v>27</v>
      </c>
      <c r="E28">
        <f>'Valve Motion'!B30</f>
        <v>0</v>
      </c>
      <c r="F28">
        <f t="shared" si="0"/>
        <v>-1.0682750699483314</v>
      </c>
      <c r="R28">
        <v>27</v>
      </c>
      <c r="S28">
        <v>-1.068275069948331</v>
      </c>
    </row>
    <row r="29" spans="4:19" x14ac:dyDescent="0.3">
      <c r="D29">
        <f>'Valve Motion'!A31</f>
        <v>28</v>
      </c>
      <c r="E29">
        <f>'Valve Motion'!B31</f>
        <v>0</v>
      </c>
      <c r="F29">
        <f t="shared" si="0"/>
        <v>-1.0682750699483314</v>
      </c>
      <c r="R29">
        <v>28</v>
      </c>
      <c r="S29">
        <v>-1.068275069948331</v>
      </c>
    </row>
    <row r="30" spans="4:19" x14ac:dyDescent="0.3">
      <c r="D30">
        <f>'Valve Motion'!A32</f>
        <v>29</v>
      </c>
      <c r="E30">
        <f>'Valve Motion'!B32</f>
        <v>0</v>
      </c>
      <c r="F30">
        <f t="shared" si="0"/>
        <v>-1.0682750699483314</v>
      </c>
      <c r="R30">
        <v>29</v>
      </c>
      <c r="S30">
        <v>-1.068275069948331</v>
      </c>
    </row>
    <row r="31" spans="4:19" x14ac:dyDescent="0.3">
      <c r="D31">
        <f>'Valve Motion'!A33</f>
        <v>30</v>
      </c>
      <c r="E31">
        <f>'Valve Motion'!B33</f>
        <v>0</v>
      </c>
      <c r="F31">
        <f t="shared" si="0"/>
        <v>-1.0682750699483314</v>
      </c>
      <c r="R31">
        <v>30</v>
      </c>
      <c r="S31">
        <v>-1.068275069948331</v>
      </c>
    </row>
    <row r="32" spans="4:19" x14ac:dyDescent="0.3">
      <c r="D32">
        <f>'Valve Motion'!A34</f>
        <v>31</v>
      </c>
      <c r="E32">
        <f>'Valve Motion'!B34</f>
        <v>0</v>
      </c>
      <c r="F32">
        <f t="shared" si="0"/>
        <v>-1.0682750699483314</v>
      </c>
      <c r="R32">
        <v>31</v>
      </c>
      <c r="S32">
        <v>-1.068275069948331</v>
      </c>
    </row>
    <row r="33" spans="4:19" x14ac:dyDescent="0.3">
      <c r="D33">
        <f>'Valve Motion'!A35</f>
        <v>32</v>
      </c>
      <c r="E33">
        <f>'Valve Motion'!B35</f>
        <v>0</v>
      </c>
      <c r="F33">
        <f t="shared" si="0"/>
        <v>-1.0682750699483314</v>
      </c>
      <c r="R33">
        <v>32</v>
      </c>
      <c r="S33">
        <v>-1.068275069948331</v>
      </c>
    </row>
    <row r="34" spans="4:19" x14ac:dyDescent="0.3">
      <c r="D34">
        <f>'Valve Motion'!A36</f>
        <v>33</v>
      </c>
      <c r="E34">
        <f>'Valve Motion'!B36</f>
        <v>0</v>
      </c>
      <c r="F34">
        <f t="shared" si="0"/>
        <v>-1.0682750699483314</v>
      </c>
      <c r="R34">
        <v>33</v>
      </c>
      <c r="S34">
        <v>-1.068275069948331</v>
      </c>
    </row>
    <row r="35" spans="4:19" x14ac:dyDescent="0.3">
      <c r="D35">
        <f>'Valve Motion'!A37</f>
        <v>34</v>
      </c>
      <c r="E35">
        <f>'Valve Motion'!B37</f>
        <v>0</v>
      </c>
      <c r="F35">
        <f t="shared" si="0"/>
        <v>-1.0682750699483314</v>
      </c>
      <c r="R35">
        <v>34</v>
      </c>
      <c r="S35">
        <v>-1.068275069948331</v>
      </c>
    </row>
    <row r="36" spans="4:19" x14ac:dyDescent="0.3">
      <c r="D36">
        <f>'Valve Motion'!A38</f>
        <v>35</v>
      </c>
      <c r="E36">
        <f>'Valve Motion'!B38</f>
        <v>0</v>
      </c>
      <c r="F36">
        <f t="shared" si="0"/>
        <v>-1.0682750699483314</v>
      </c>
      <c r="R36">
        <v>35</v>
      </c>
      <c r="S36">
        <v>-1.068275069948331</v>
      </c>
    </row>
    <row r="37" spans="4:19" x14ac:dyDescent="0.3">
      <c r="D37">
        <f>'Valve Motion'!A39</f>
        <v>36</v>
      </c>
      <c r="E37">
        <f>'Valve Motion'!B39</f>
        <v>0</v>
      </c>
      <c r="F37">
        <f t="shared" si="0"/>
        <v>-1.0682750699483314</v>
      </c>
      <c r="R37">
        <v>36</v>
      </c>
      <c r="S37">
        <v>-1.068275069948331</v>
      </c>
    </row>
    <row r="38" spans="4:19" x14ac:dyDescent="0.3">
      <c r="D38">
        <f>'Valve Motion'!A40</f>
        <v>37</v>
      </c>
      <c r="E38">
        <f>'Valve Motion'!B40</f>
        <v>0</v>
      </c>
      <c r="F38">
        <f t="shared" si="0"/>
        <v>-1.0682750699483314</v>
      </c>
      <c r="R38">
        <v>37</v>
      </c>
      <c r="S38">
        <v>-1.068275069948331</v>
      </c>
    </row>
    <row r="39" spans="4:19" x14ac:dyDescent="0.3">
      <c r="D39">
        <f>'Valve Motion'!A41</f>
        <v>38</v>
      </c>
      <c r="E39">
        <f>'Valve Motion'!B41</f>
        <v>0</v>
      </c>
      <c r="F39">
        <f t="shared" si="0"/>
        <v>-1.0682750699483314</v>
      </c>
      <c r="R39">
        <v>38</v>
      </c>
      <c r="S39">
        <v>-1.068275069948331</v>
      </c>
    </row>
    <row r="40" spans="4:19" x14ac:dyDescent="0.3">
      <c r="D40">
        <f>'Valve Motion'!A42</f>
        <v>39</v>
      </c>
      <c r="E40">
        <f>'Valve Motion'!B42</f>
        <v>0</v>
      </c>
      <c r="F40">
        <f t="shared" si="0"/>
        <v>-1.0682750699483314</v>
      </c>
      <c r="R40">
        <v>39</v>
      </c>
      <c r="S40">
        <v>-1.068275069948331</v>
      </c>
    </row>
    <row r="41" spans="4:19" x14ac:dyDescent="0.3">
      <c r="D41">
        <f>'Valve Motion'!A43</f>
        <v>40</v>
      </c>
      <c r="E41">
        <f>'Valve Motion'!B43</f>
        <v>0</v>
      </c>
      <c r="F41">
        <f t="shared" si="0"/>
        <v>-1.0682750699483314</v>
      </c>
      <c r="R41">
        <v>40</v>
      </c>
      <c r="S41">
        <v>-1.068275069948331</v>
      </c>
    </row>
    <row r="42" spans="4:19" x14ac:dyDescent="0.3">
      <c r="D42">
        <f>'Valve Motion'!A44</f>
        <v>41</v>
      </c>
      <c r="E42">
        <f>'Valve Motion'!B44</f>
        <v>0</v>
      </c>
      <c r="F42">
        <f t="shared" si="0"/>
        <v>-1.0682750699483314</v>
      </c>
      <c r="R42">
        <v>41</v>
      </c>
      <c r="S42">
        <v>-1.068275069948331</v>
      </c>
    </row>
    <row r="43" spans="4:19" x14ac:dyDescent="0.3">
      <c r="D43">
        <f>'Valve Motion'!A45</f>
        <v>42</v>
      </c>
      <c r="E43">
        <f>'Valve Motion'!B45</f>
        <v>0</v>
      </c>
      <c r="F43">
        <f t="shared" si="0"/>
        <v>-1.0682750699483314</v>
      </c>
      <c r="R43">
        <v>42</v>
      </c>
      <c r="S43">
        <v>-1.068275069948331</v>
      </c>
    </row>
    <row r="44" spans="4:19" x14ac:dyDescent="0.3">
      <c r="D44">
        <f>'Valve Motion'!A46</f>
        <v>43</v>
      </c>
      <c r="E44">
        <f>'Valve Motion'!B46</f>
        <v>0</v>
      </c>
      <c r="F44">
        <f t="shared" si="0"/>
        <v>-1.0682750699483314</v>
      </c>
      <c r="R44">
        <v>43</v>
      </c>
      <c r="S44">
        <v>-1.068275069948331</v>
      </c>
    </row>
    <row r="45" spans="4:19" x14ac:dyDescent="0.3">
      <c r="D45">
        <f>'Valve Motion'!A47</f>
        <v>44</v>
      </c>
      <c r="E45">
        <f>'Valve Motion'!B47</f>
        <v>0</v>
      </c>
      <c r="F45">
        <f t="shared" si="0"/>
        <v>-1.0682750699483314</v>
      </c>
      <c r="R45">
        <v>44</v>
      </c>
      <c r="S45">
        <v>-1.068275069948331</v>
      </c>
    </row>
    <row r="46" spans="4:19" x14ac:dyDescent="0.3">
      <c r="D46">
        <f>'Valve Motion'!A48</f>
        <v>45</v>
      </c>
      <c r="E46">
        <f>'Valve Motion'!B48</f>
        <v>0</v>
      </c>
      <c r="F46">
        <f t="shared" si="0"/>
        <v>-1.0682750699483314</v>
      </c>
      <c r="R46">
        <v>45</v>
      </c>
      <c r="S46">
        <v>-1.068275069948331</v>
      </c>
    </row>
    <row r="47" spans="4:19" x14ac:dyDescent="0.3">
      <c r="D47">
        <f>'Valve Motion'!A49</f>
        <v>46</v>
      </c>
      <c r="E47">
        <f>'Valve Motion'!B49</f>
        <v>0</v>
      </c>
      <c r="F47">
        <f t="shared" si="0"/>
        <v>-1.0682750699483314</v>
      </c>
      <c r="R47">
        <v>46</v>
      </c>
      <c r="S47">
        <v>-1.068275069948331</v>
      </c>
    </row>
    <row r="48" spans="4:19" x14ac:dyDescent="0.3">
      <c r="D48">
        <f>'Valve Motion'!A50</f>
        <v>47</v>
      </c>
      <c r="E48">
        <f>'Valve Motion'!B50</f>
        <v>0</v>
      </c>
      <c r="F48">
        <f t="shared" si="0"/>
        <v>-1.0682750699483314</v>
      </c>
      <c r="R48">
        <v>47</v>
      </c>
      <c r="S48">
        <v>-1.068275069948331</v>
      </c>
    </row>
    <row r="49" spans="4:19" x14ac:dyDescent="0.3">
      <c r="D49">
        <f>'Valve Motion'!A51</f>
        <v>48</v>
      </c>
      <c r="E49">
        <f>'Valve Motion'!B51</f>
        <v>0</v>
      </c>
      <c r="F49">
        <f t="shared" si="0"/>
        <v>-1.0682750699483314</v>
      </c>
      <c r="R49">
        <v>48</v>
      </c>
      <c r="S49">
        <v>-1.068275069948331</v>
      </c>
    </row>
    <row r="50" spans="4:19" x14ac:dyDescent="0.3">
      <c r="D50">
        <f>'Valve Motion'!A52</f>
        <v>49</v>
      </c>
      <c r="E50">
        <f>'Valve Motion'!B52</f>
        <v>0</v>
      </c>
      <c r="F50">
        <f t="shared" si="0"/>
        <v>-1.0682750699483314</v>
      </c>
      <c r="R50">
        <v>49</v>
      </c>
      <c r="S50">
        <v>-1.068275069948331</v>
      </c>
    </row>
    <row r="51" spans="4:19" x14ac:dyDescent="0.3">
      <c r="D51">
        <f>'Valve Motion'!A53</f>
        <v>50</v>
      </c>
      <c r="E51">
        <f>'Valve Motion'!B53</f>
        <v>0</v>
      </c>
      <c r="F51">
        <f t="shared" si="0"/>
        <v>-1.0682750699483314</v>
      </c>
      <c r="R51">
        <v>50</v>
      </c>
      <c r="S51">
        <v>-1.068275069948331</v>
      </c>
    </row>
    <row r="52" spans="4:19" x14ac:dyDescent="0.3">
      <c r="D52">
        <f>'Valve Motion'!A54</f>
        <v>51</v>
      </c>
      <c r="E52">
        <f>'Valve Motion'!B54</f>
        <v>0</v>
      </c>
      <c r="F52">
        <f t="shared" si="0"/>
        <v>-1.0682750699483314</v>
      </c>
      <c r="R52">
        <v>51</v>
      </c>
      <c r="S52">
        <v>-1.068275069948331</v>
      </c>
    </row>
    <row r="53" spans="4:19" x14ac:dyDescent="0.3">
      <c r="D53">
        <f>'Valve Motion'!A55</f>
        <v>52</v>
      </c>
      <c r="E53">
        <f>'Valve Motion'!B55</f>
        <v>0</v>
      </c>
      <c r="F53">
        <f t="shared" si="0"/>
        <v>-1.0682750699483314</v>
      </c>
      <c r="R53">
        <v>52</v>
      </c>
      <c r="S53">
        <v>-1.068275069948331</v>
      </c>
    </row>
    <row r="54" spans="4:19" x14ac:dyDescent="0.3">
      <c r="D54">
        <f>'Valve Motion'!A56</f>
        <v>53</v>
      </c>
      <c r="E54">
        <f>'Valve Motion'!B56</f>
        <v>0</v>
      </c>
      <c r="F54">
        <f t="shared" si="0"/>
        <v>-1.0682750699483314</v>
      </c>
      <c r="R54">
        <v>53</v>
      </c>
      <c r="S54">
        <v>-1.068275069948331</v>
      </c>
    </row>
    <row r="55" spans="4:19" x14ac:dyDescent="0.3">
      <c r="D55">
        <f>'Valve Motion'!A57</f>
        <v>54</v>
      </c>
      <c r="E55">
        <f>'Valve Motion'!B57</f>
        <v>0</v>
      </c>
      <c r="F55">
        <f t="shared" si="0"/>
        <v>-1.0682750699483314</v>
      </c>
      <c r="R55">
        <v>54</v>
      </c>
      <c r="S55">
        <v>-1.068275069948331</v>
      </c>
    </row>
    <row r="56" spans="4:19" x14ac:dyDescent="0.3">
      <c r="D56">
        <f>'Valve Motion'!A58</f>
        <v>55</v>
      </c>
      <c r="E56">
        <f>'Valve Motion'!B58</f>
        <v>0</v>
      </c>
      <c r="F56">
        <f t="shared" si="0"/>
        <v>-1.0682750699483314</v>
      </c>
      <c r="R56">
        <v>55</v>
      </c>
      <c r="S56">
        <v>-1.068275069948331</v>
      </c>
    </row>
    <row r="57" spans="4:19" x14ac:dyDescent="0.3">
      <c r="D57">
        <f>'Valve Motion'!A59</f>
        <v>56</v>
      </c>
      <c r="E57">
        <f>'Valve Motion'!B59</f>
        <v>0</v>
      </c>
      <c r="F57">
        <f t="shared" si="0"/>
        <v>-1.0682750699483314</v>
      </c>
      <c r="R57">
        <v>56</v>
      </c>
      <c r="S57">
        <v>-1.068275069948331</v>
      </c>
    </row>
    <row r="58" spans="4:19" x14ac:dyDescent="0.3">
      <c r="D58">
        <f>'Valve Motion'!A60</f>
        <v>57</v>
      </c>
      <c r="E58">
        <f>'Valve Motion'!B60</f>
        <v>0</v>
      </c>
      <c r="F58">
        <f t="shared" si="0"/>
        <v>-1.0682750699483314</v>
      </c>
      <c r="R58">
        <v>57</v>
      </c>
      <c r="S58">
        <v>-1.068275069948331</v>
      </c>
    </row>
    <row r="59" spans="4:19" x14ac:dyDescent="0.3">
      <c r="D59">
        <f>'Valve Motion'!A61</f>
        <v>58</v>
      </c>
      <c r="E59">
        <f>'Valve Motion'!B61</f>
        <v>0</v>
      </c>
      <c r="F59">
        <f t="shared" si="0"/>
        <v>-1.0682750699483314</v>
      </c>
      <c r="R59">
        <v>58</v>
      </c>
      <c r="S59">
        <v>-1.068275069948331</v>
      </c>
    </row>
    <row r="60" spans="4:19" x14ac:dyDescent="0.3">
      <c r="D60">
        <f>'Valve Motion'!A62</f>
        <v>59</v>
      </c>
      <c r="E60">
        <f>'Valve Motion'!B62</f>
        <v>0</v>
      </c>
      <c r="F60">
        <f t="shared" si="0"/>
        <v>-1.0682750699483314</v>
      </c>
      <c r="R60">
        <v>59</v>
      </c>
      <c r="S60">
        <v>-1.068275069948331</v>
      </c>
    </row>
    <row r="61" spans="4:19" x14ac:dyDescent="0.3">
      <c r="D61">
        <f>'Valve Motion'!A63</f>
        <v>60</v>
      </c>
      <c r="E61">
        <f>'Valve Motion'!B63</f>
        <v>0</v>
      </c>
      <c r="F61">
        <f t="shared" si="0"/>
        <v>-1.0682750699483314</v>
      </c>
      <c r="R61">
        <v>60</v>
      </c>
      <c r="S61">
        <v>-1.068275069948331</v>
      </c>
    </row>
    <row r="62" spans="4:19" x14ac:dyDescent="0.3">
      <c r="D62">
        <f>'Valve Motion'!A64</f>
        <v>61</v>
      </c>
      <c r="E62">
        <f>'Valve Motion'!B64</f>
        <v>0</v>
      </c>
      <c r="F62">
        <f t="shared" si="0"/>
        <v>-1.0682750699483314</v>
      </c>
      <c r="R62">
        <v>61</v>
      </c>
      <c r="S62">
        <v>-1.068275069948331</v>
      </c>
    </row>
    <row r="63" spans="4:19" x14ac:dyDescent="0.3">
      <c r="D63">
        <f>'Valve Motion'!A65</f>
        <v>62</v>
      </c>
      <c r="E63">
        <f>'Valve Motion'!B65</f>
        <v>0</v>
      </c>
      <c r="F63">
        <f t="shared" si="0"/>
        <v>-1.0682750699483314</v>
      </c>
      <c r="R63">
        <v>62</v>
      </c>
      <c r="S63">
        <v>-1.068275069948331</v>
      </c>
    </row>
    <row r="64" spans="4:19" x14ac:dyDescent="0.3">
      <c r="D64">
        <f>'Valve Motion'!A66</f>
        <v>63</v>
      </c>
      <c r="E64">
        <f>'Valve Motion'!B66</f>
        <v>0</v>
      </c>
      <c r="F64">
        <f t="shared" si="0"/>
        <v>-1.0682750699483314</v>
      </c>
      <c r="R64">
        <v>63</v>
      </c>
      <c r="S64">
        <v>-1.068275069948331</v>
      </c>
    </row>
    <row r="65" spans="4:19" x14ac:dyDescent="0.3">
      <c r="D65">
        <f>'Valve Motion'!A67</f>
        <v>64</v>
      </c>
      <c r="E65">
        <f>'Valve Motion'!B67</f>
        <v>0</v>
      </c>
      <c r="F65">
        <f t="shared" si="0"/>
        <v>-1.0682750699483314</v>
      </c>
      <c r="R65">
        <v>64</v>
      </c>
      <c r="S65">
        <v>-1.068275069948331</v>
      </c>
    </row>
    <row r="66" spans="4:19" x14ac:dyDescent="0.3">
      <c r="D66">
        <f>'Valve Motion'!A68</f>
        <v>65</v>
      </c>
      <c r="E66">
        <f>'Valve Motion'!B68</f>
        <v>0</v>
      </c>
      <c r="F66">
        <f t="shared" ref="F66:F129" si="1">FORECAST(E66,$A$2:$A$11,$B$2:$B$11)</f>
        <v>-1.0682750699483314</v>
      </c>
      <c r="R66">
        <v>65</v>
      </c>
      <c r="S66">
        <v>-1.068275069948331</v>
      </c>
    </row>
    <row r="67" spans="4:19" x14ac:dyDescent="0.3">
      <c r="D67">
        <f>'Valve Motion'!A69</f>
        <v>66</v>
      </c>
      <c r="E67">
        <f>'Valve Motion'!B69</f>
        <v>0</v>
      </c>
      <c r="F67">
        <f t="shared" si="1"/>
        <v>-1.0682750699483314</v>
      </c>
      <c r="R67">
        <v>66</v>
      </c>
      <c r="S67">
        <v>-1.068275069948331</v>
      </c>
    </row>
    <row r="68" spans="4:19" x14ac:dyDescent="0.3">
      <c r="D68">
        <f>'Valve Motion'!A70</f>
        <v>67</v>
      </c>
      <c r="E68">
        <f>'Valve Motion'!B70</f>
        <v>0.01</v>
      </c>
      <c r="F68">
        <f t="shared" si="1"/>
        <v>-0.77658962888241567</v>
      </c>
      <c r="R68">
        <v>67</v>
      </c>
      <c r="S68">
        <v>-0.77658962888241567</v>
      </c>
    </row>
    <row r="69" spans="4:19" x14ac:dyDescent="0.3">
      <c r="D69">
        <f>'Valve Motion'!A71</f>
        <v>68</v>
      </c>
      <c r="E69">
        <f>'Valve Motion'!B71</f>
        <v>0.01</v>
      </c>
      <c r="F69">
        <f t="shared" si="1"/>
        <v>-0.77658962888241567</v>
      </c>
      <c r="R69">
        <v>68</v>
      </c>
      <c r="S69">
        <v>-0.77658962888241567</v>
      </c>
    </row>
    <row r="70" spans="4:19" x14ac:dyDescent="0.3">
      <c r="D70">
        <f>'Valve Motion'!A72</f>
        <v>69</v>
      </c>
      <c r="E70">
        <f>'Valve Motion'!B72</f>
        <v>0.01</v>
      </c>
      <c r="F70">
        <f t="shared" si="1"/>
        <v>-0.77658962888241567</v>
      </c>
      <c r="R70">
        <v>69</v>
      </c>
      <c r="S70">
        <v>-0.77658962888241567</v>
      </c>
    </row>
    <row r="71" spans="4:19" x14ac:dyDescent="0.3">
      <c r="D71">
        <f>'Valve Motion'!A73</f>
        <v>70</v>
      </c>
      <c r="E71">
        <f>'Valve Motion'!B73</f>
        <v>0.01</v>
      </c>
      <c r="F71">
        <f t="shared" si="1"/>
        <v>-0.77658962888241567</v>
      </c>
      <c r="R71">
        <v>70</v>
      </c>
      <c r="S71">
        <v>-0.77658962888241567</v>
      </c>
    </row>
    <row r="72" spans="4:19" x14ac:dyDescent="0.3">
      <c r="D72">
        <f>'Valve Motion'!A74</f>
        <v>71</v>
      </c>
      <c r="E72">
        <f>'Valve Motion'!B74</f>
        <v>0.01</v>
      </c>
      <c r="F72">
        <f t="shared" si="1"/>
        <v>-0.77658962888241567</v>
      </c>
      <c r="R72">
        <v>71</v>
      </c>
      <c r="S72">
        <v>-0.77658962888241567</v>
      </c>
    </row>
    <row r="73" spans="4:19" x14ac:dyDescent="0.3">
      <c r="D73">
        <f>'Valve Motion'!A75</f>
        <v>72</v>
      </c>
      <c r="E73">
        <f>'Valve Motion'!B75</f>
        <v>0.01</v>
      </c>
      <c r="F73">
        <f t="shared" si="1"/>
        <v>-0.77658962888241567</v>
      </c>
      <c r="R73">
        <v>72</v>
      </c>
      <c r="S73">
        <v>-0.77658962888241567</v>
      </c>
    </row>
    <row r="74" spans="4:19" x14ac:dyDescent="0.3">
      <c r="D74">
        <f>'Valve Motion'!A76</f>
        <v>73</v>
      </c>
      <c r="E74">
        <f>'Valve Motion'!B76</f>
        <v>0.01</v>
      </c>
      <c r="F74">
        <f t="shared" si="1"/>
        <v>-0.77658962888241567</v>
      </c>
      <c r="R74">
        <v>73</v>
      </c>
      <c r="S74">
        <v>-0.77658962888241567</v>
      </c>
    </row>
    <row r="75" spans="4:19" x14ac:dyDescent="0.3">
      <c r="D75">
        <f>'Valve Motion'!A77</f>
        <v>74</v>
      </c>
      <c r="E75">
        <f>'Valve Motion'!B77</f>
        <v>0.01</v>
      </c>
      <c r="F75">
        <f t="shared" si="1"/>
        <v>-0.77658962888241567</v>
      </c>
      <c r="R75">
        <v>74</v>
      </c>
      <c r="S75">
        <v>-0.77658962888241567</v>
      </c>
    </row>
    <row r="76" spans="4:19" x14ac:dyDescent="0.3">
      <c r="D76">
        <f>'Valve Motion'!A78</f>
        <v>75</v>
      </c>
      <c r="E76">
        <f>'Valve Motion'!B78</f>
        <v>0.01</v>
      </c>
      <c r="F76">
        <f t="shared" si="1"/>
        <v>-0.77658962888241567</v>
      </c>
      <c r="R76">
        <v>75</v>
      </c>
      <c r="S76">
        <v>-0.77658962888241567</v>
      </c>
    </row>
    <row r="77" spans="4:19" x14ac:dyDescent="0.3">
      <c r="D77">
        <f>'Valve Motion'!A79</f>
        <v>76</v>
      </c>
      <c r="E77">
        <f>'Valve Motion'!B79</f>
        <v>0.01</v>
      </c>
      <c r="F77">
        <f t="shared" si="1"/>
        <v>-0.77658962888241567</v>
      </c>
      <c r="R77">
        <v>76</v>
      </c>
      <c r="S77">
        <v>-0.77658962888241567</v>
      </c>
    </row>
    <row r="78" spans="4:19" x14ac:dyDescent="0.3">
      <c r="D78">
        <f>'Valve Motion'!A80</f>
        <v>77</v>
      </c>
      <c r="E78">
        <f>'Valve Motion'!B80</f>
        <v>0.01</v>
      </c>
      <c r="F78">
        <f t="shared" si="1"/>
        <v>-0.77658962888241567</v>
      </c>
      <c r="R78">
        <v>77</v>
      </c>
      <c r="S78">
        <v>-0.77658962888241567</v>
      </c>
    </row>
    <row r="79" spans="4:19" x14ac:dyDescent="0.3">
      <c r="D79">
        <f>'Valve Motion'!A81</f>
        <v>78</v>
      </c>
      <c r="E79">
        <f>'Valve Motion'!B81</f>
        <v>0.01</v>
      </c>
      <c r="F79">
        <f t="shared" si="1"/>
        <v>-0.77658962888241567</v>
      </c>
      <c r="R79">
        <v>78</v>
      </c>
      <c r="S79">
        <v>-0.77658962888241567</v>
      </c>
    </row>
    <row r="80" spans="4:19" x14ac:dyDescent="0.3">
      <c r="D80">
        <f>'Valve Motion'!A82</f>
        <v>79</v>
      </c>
      <c r="E80">
        <f>'Valve Motion'!B82</f>
        <v>0.01</v>
      </c>
      <c r="F80">
        <f t="shared" si="1"/>
        <v>-0.77658962888241567</v>
      </c>
      <c r="R80">
        <v>79</v>
      </c>
      <c r="S80">
        <v>-0.77658962888241567</v>
      </c>
    </row>
    <row r="81" spans="4:19" x14ac:dyDescent="0.3">
      <c r="D81">
        <f>'Valve Motion'!A83</f>
        <v>80</v>
      </c>
      <c r="E81">
        <f>'Valve Motion'!B83</f>
        <v>0.01</v>
      </c>
      <c r="F81">
        <f t="shared" si="1"/>
        <v>-0.77658962888241567</v>
      </c>
      <c r="R81">
        <v>80</v>
      </c>
      <c r="S81">
        <v>-0.77658962888241567</v>
      </c>
    </row>
    <row r="82" spans="4:19" x14ac:dyDescent="0.3">
      <c r="D82">
        <f>'Valve Motion'!A84</f>
        <v>81</v>
      </c>
      <c r="E82">
        <f>'Valve Motion'!B84</f>
        <v>0.01</v>
      </c>
      <c r="F82">
        <f t="shared" si="1"/>
        <v>-0.77658962888241567</v>
      </c>
      <c r="R82">
        <v>81</v>
      </c>
      <c r="S82">
        <v>-0.77658962888241567</v>
      </c>
    </row>
    <row r="83" spans="4:19" x14ac:dyDescent="0.3">
      <c r="D83">
        <f>'Valve Motion'!A85</f>
        <v>82</v>
      </c>
      <c r="E83">
        <f>'Valve Motion'!B85</f>
        <v>0.01</v>
      </c>
      <c r="F83">
        <f t="shared" si="1"/>
        <v>-0.77658962888241567</v>
      </c>
      <c r="R83">
        <v>82</v>
      </c>
      <c r="S83">
        <v>-0.77658962888241567</v>
      </c>
    </row>
    <row r="84" spans="4:19" x14ac:dyDescent="0.3">
      <c r="D84">
        <f>'Valve Motion'!A86</f>
        <v>83</v>
      </c>
      <c r="E84">
        <f>'Valve Motion'!B86</f>
        <v>0.01</v>
      </c>
      <c r="F84">
        <f t="shared" si="1"/>
        <v>-0.77658962888241567</v>
      </c>
      <c r="R84">
        <v>83</v>
      </c>
      <c r="S84">
        <v>-0.77658962888241567</v>
      </c>
    </row>
    <row r="85" spans="4:19" x14ac:dyDescent="0.3">
      <c r="D85">
        <f>'Valve Motion'!A87</f>
        <v>84</v>
      </c>
      <c r="E85">
        <f>'Valve Motion'!B87</f>
        <v>0.01</v>
      </c>
      <c r="F85">
        <f t="shared" si="1"/>
        <v>-0.77658962888241567</v>
      </c>
      <c r="R85">
        <v>84</v>
      </c>
      <c r="S85">
        <v>-0.77658962888241567</v>
      </c>
    </row>
    <row r="86" spans="4:19" x14ac:dyDescent="0.3">
      <c r="D86">
        <f>'Valve Motion'!A88</f>
        <v>85</v>
      </c>
      <c r="E86">
        <f>'Valve Motion'!B88</f>
        <v>0.01</v>
      </c>
      <c r="F86">
        <f t="shared" si="1"/>
        <v>-0.77658962888241567</v>
      </c>
      <c r="R86">
        <v>85</v>
      </c>
      <c r="S86">
        <v>-0.77658962888241567</v>
      </c>
    </row>
    <row r="87" spans="4:19" x14ac:dyDescent="0.3">
      <c r="D87">
        <f>'Valve Motion'!A89</f>
        <v>86</v>
      </c>
      <c r="E87">
        <f>'Valve Motion'!B89</f>
        <v>0.01</v>
      </c>
      <c r="F87">
        <f t="shared" si="1"/>
        <v>-0.77658962888241567</v>
      </c>
      <c r="R87">
        <v>86</v>
      </c>
      <c r="S87">
        <v>-0.77658962888241567</v>
      </c>
    </row>
    <row r="88" spans="4:19" x14ac:dyDescent="0.3">
      <c r="D88">
        <f>'Valve Motion'!A90</f>
        <v>87</v>
      </c>
      <c r="E88">
        <f>'Valve Motion'!B90</f>
        <v>0.01</v>
      </c>
      <c r="F88">
        <f t="shared" si="1"/>
        <v>-0.77658962888241567</v>
      </c>
      <c r="R88">
        <v>87</v>
      </c>
      <c r="S88">
        <v>-0.77658962888241567</v>
      </c>
    </row>
    <row r="89" spans="4:19" x14ac:dyDescent="0.3">
      <c r="D89">
        <f>'Valve Motion'!A91</f>
        <v>88</v>
      </c>
      <c r="E89">
        <f>'Valve Motion'!B91</f>
        <v>0.01</v>
      </c>
      <c r="F89">
        <f t="shared" si="1"/>
        <v>-0.77658962888241567</v>
      </c>
      <c r="R89">
        <v>88</v>
      </c>
      <c r="S89">
        <v>-0.77658962888241567</v>
      </c>
    </row>
    <row r="90" spans="4:19" x14ac:dyDescent="0.3">
      <c r="D90">
        <f>'Valve Motion'!A92</f>
        <v>89</v>
      </c>
      <c r="E90">
        <f>'Valve Motion'!B92</f>
        <v>0.01</v>
      </c>
      <c r="F90">
        <f t="shared" si="1"/>
        <v>-0.77658962888241567</v>
      </c>
      <c r="R90">
        <v>89</v>
      </c>
      <c r="S90">
        <v>-0.77658962888241567</v>
      </c>
    </row>
    <row r="91" spans="4:19" x14ac:dyDescent="0.3">
      <c r="D91">
        <f>'Valve Motion'!A93</f>
        <v>90</v>
      </c>
      <c r="E91">
        <f>'Valve Motion'!B93</f>
        <v>0.01</v>
      </c>
      <c r="F91">
        <f t="shared" si="1"/>
        <v>-0.77658962888241567</v>
      </c>
      <c r="R91">
        <v>90</v>
      </c>
      <c r="S91">
        <v>-0.77658962888241567</v>
      </c>
    </row>
    <row r="92" spans="4:19" x14ac:dyDescent="0.3">
      <c r="D92">
        <f>'Valve Motion'!A94</f>
        <v>91</v>
      </c>
      <c r="E92">
        <f>'Valve Motion'!B94</f>
        <v>0.01</v>
      </c>
      <c r="F92">
        <f t="shared" si="1"/>
        <v>-0.77658962888241567</v>
      </c>
      <c r="R92">
        <v>91</v>
      </c>
      <c r="S92">
        <v>-0.77658962888241567</v>
      </c>
    </row>
    <row r="93" spans="4:19" x14ac:dyDescent="0.3">
      <c r="D93">
        <f>'Valve Motion'!A95</f>
        <v>92</v>
      </c>
      <c r="E93">
        <f>'Valve Motion'!B95</f>
        <v>0.01</v>
      </c>
      <c r="F93">
        <f t="shared" si="1"/>
        <v>-0.77658962888241567</v>
      </c>
      <c r="R93">
        <v>92</v>
      </c>
      <c r="S93">
        <v>-0.77658962888241567</v>
      </c>
    </row>
    <row r="94" spans="4:19" x14ac:dyDescent="0.3">
      <c r="D94">
        <f>'Valve Motion'!A96</f>
        <v>93</v>
      </c>
      <c r="E94">
        <f>'Valve Motion'!B96</f>
        <v>0.01</v>
      </c>
      <c r="F94">
        <f t="shared" si="1"/>
        <v>-0.77658962888241567</v>
      </c>
      <c r="R94">
        <v>93</v>
      </c>
      <c r="S94">
        <v>-0.77658962888241567</v>
      </c>
    </row>
    <row r="95" spans="4:19" x14ac:dyDescent="0.3">
      <c r="D95">
        <f>'Valve Motion'!A97</f>
        <v>94</v>
      </c>
      <c r="E95">
        <f>'Valve Motion'!B97</f>
        <v>0.01</v>
      </c>
      <c r="F95">
        <f t="shared" si="1"/>
        <v>-0.77658962888241567</v>
      </c>
      <c r="R95">
        <v>94</v>
      </c>
      <c r="S95">
        <v>-0.77658962888241567</v>
      </c>
    </row>
    <row r="96" spans="4:19" x14ac:dyDescent="0.3">
      <c r="D96">
        <f>'Valve Motion'!A98</f>
        <v>95</v>
      </c>
      <c r="E96">
        <f>'Valve Motion'!B98</f>
        <v>0.01</v>
      </c>
      <c r="F96">
        <f t="shared" si="1"/>
        <v>-0.77658962888241567</v>
      </c>
      <c r="R96">
        <v>95</v>
      </c>
      <c r="S96">
        <v>-0.77658962888241567</v>
      </c>
    </row>
    <row r="97" spans="4:19" x14ac:dyDescent="0.3">
      <c r="D97">
        <f>'Valve Motion'!A99</f>
        <v>96</v>
      </c>
      <c r="E97">
        <f>'Valve Motion'!B99</f>
        <v>0.01</v>
      </c>
      <c r="F97">
        <f t="shared" si="1"/>
        <v>-0.77658962888241567</v>
      </c>
      <c r="R97">
        <v>96</v>
      </c>
      <c r="S97">
        <v>-0.77658962888241567</v>
      </c>
    </row>
    <row r="98" spans="4:19" x14ac:dyDescent="0.3">
      <c r="D98">
        <f>'Valve Motion'!A100</f>
        <v>97</v>
      </c>
      <c r="E98">
        <f>'Valve Motion'!B100</f>
        <v>0.01</v>
      </c>
      <c r="F98">
        <f t="shared" si="1"/>
        <v>-0.77658962888241567</v>
      </c>
      <c r="R98">
        <v>97</v>
      </c>
      <c r="S98">
        <v>-0.77658962888241567</v>
      </c>
    </row>
    <row r="99" spans="4:19" x14ac:dyDescent="0.3">
      <c r="D99">
        <f>'Valve Motion'!A101</f>
        <v>98</v>
      </c>
      <c r="E99">
        <f>'Valve Motion'!B101</f>
        <v>0.01</v>
      </c>
      <c r="F99">
        <f t="shared" si="1"/>
        <v>-0.77658962888241567</v>
      </c>
      <c r="R99">
        <v>98</v>
      </c>
      <c r="S99">
        <v>-0.77658962888241567</v>
      </c>
    </row>
    <row r="100" spans="4:19" x14ac:dyDescent="0.3">
      <c r="D100">
        <f>'Valve Motion'!A102</f>
        <v>99</v>
      </c>
      <c r="E100">
        <f>'Valve Motion'!B102</f>
        <v>0.01</v>
      </c>
      <c r="F100">
        <f t="shared" si="1"/>
        <v>-0.77658962888241567</v>
      </c>
      <c r="R100">
        <v>99</v>
      </c>
      <c r="S100">
        <v>-0.77658962888241567</v>
      </c>
    </row>
    <row r="101" spans="4:19" x14ac:dyDescent="0.3">
      <c r="D101">
        <f>'Valve Motion'!A103</f>
        <v>100</v>
      </c>
      <c r="E101">
        <f>'Valve Motion'!B103</f>
        <v>0.02</v>
      </c>
      <c r="F101">
        <f t="shared" si="1"/>
        <v>-0.48490418781650002</v>
      </c>
      <c r="R101">
        <v>100</v>
      </c>
      <c r="S101">
        <v>-0.48490418781650002</v>
      </c>
    </row>
    <row r="102" spans="4:19" x14ac:dyDescent="0.3">
      <c r="D102">
        <f>'Valve Motion'!A104</f>
        <v>101</v>
      </c>
      <c r="E102">
        <f>'Valve Motion'!B104</f>
        <v>0.03</v>
      </c>
      <c r="F102">
        <f t="shared" si="1"/>
        <v>-0.19321874675058426</v>
      </c>
      <c r="R102">
        <v>101</v>
      </c>
      <c r="S102">
        <v>-0.19321874675058431</v>
      </c>
    </row>
    <row r="103" spans="4:19" x14ac:dyDescent="0.3">
      <c r="D103">
        <f>'Valve Motion'!A105</f>
        <v>102</v>
      </c>
      <c r="E103">
        <f>'Valve Motion'!B105</f>
        <v>0.04</v>
      </c>
      <c r="F103">
        <f t="shared" si="1"/>
        <v>9.8466694315331393E-2</v>
      </c>
      <c r="R103">
        <v>102</v>
      </c>
      <c r="S103">
        <v>9.8466694315331393E-2</v>
      </c>
    </row>
    <row r="104" spans="4:19" x14ac:dyDescent="0.3">
      <c r="D104">
        <f>'Valve Motion'!A106</f>
        <v>103</v>
      </c>
      <c r="E104">
        <f>'Valve Motion'!B106</f>
        <v>0.05</v>
      </c>
      <c r="F104">
        <f t="shared" si="1"/>
        <v>0.39015213538124716</v>
      </c>
      <c r="R104">
        <v>103</v>
      </c>
      <c r="S104">
        <v>0.39015213538124721</v>
      </c>
    </row>
    <row r="105" spans="4:19" x14ac:dyDescent="0.3">
      <c r="D105">
        <f>'Valve Motion'!A107</f>
        <v>104</v>
      </c>
      <c r="E105">
        <f>'Valve Motion'!B107</f>
        <v>7.0000000000000007E-2</v>
      </c>
      <c r="F105">
        <f t="shared" si="1"/>
        <v>0.97352301751307868</v>
      </c>
      <c r="R105">
        <v>104</v>
      </c>
      <c r="S105">
        <v>0.97352301751307868</v>
      </c>
    </row>
    <row r="106" spans="4:19" x14ac:dyDescent="0.3">
      <c r="D106">
        <f>'Valve Motion'!A108</f>
        <v>105</v>
      </c>
      <c r="E106">
        <f>'Valve Motion'!B108</f>
        <v>0.09</v>
      </c>
      <c r="F106">
        <f t="shared" si="1"/>
        <v>1.5568938996449098</v>
      </c>
      <c r="R106">
        <v>105</v>
      </c>
      <c r="S106">
        <v>1.55689389964491</v>
      </c>
    </row>
    <row r="107" spans="4:19" x14ac:dyDescent="0.3">
      <c r="D107">
        <f>'Valve Motion'!A109</f>
        <v>106</v>
      </c>
      <c r="E107">
        <f>'Valve Motion'!B109</f>
        <v>0.1</v>
      </c>
      <c r="F107">
        <f t="shared" si="1"/>
        <v>1.8485793407108257</v>
      </c>
      <c r="R107">
        <v>106</v>
      </c>
      <c r="S107">
        <v>1.848579340710826</v>
      </c>
    </row>
    <row r="108" spans="4:19" x14ac:dyDescent="0.3">
      <c r="D108">
        <f>'Valve Motion'!A110</f>
        <v>107</v>
      </c>
      <c r="E108">
        <f>'Valve Motion'!B110</f>
        <v>0.12</v>
      </c>
      <c r="F108">
        <f t="shared" si="1"/>
        <v>2.4319502228426573</v>
      </c>
      <c r="R108">
        <v>107</v>
      </c>
      <c r="S108">
        <v>2.4319502228426568</v>
      </c>
    </row>
    <row r="109" spans="4:19" x14ac:dyDescent="0.3">
      <c r="D109">
        <f>'Valve Motion'!A111</f>
        <v>108</v>
      </c>
      <c r="E109">
        <f>'Valve Motion'!B111</f>
        <v>0.14000000000000001</v>
      </c>
      <c r="F109">
        <f t="shared" si="1"/>
        <v>3.0153211049744888</v>
      </c>
      <c r="R109">
        <v>108</v>
      </c>
      <c r="S109">
        <v>3.0153211049744888</v>
      </c>
    </row>
    <row r="110" spans="4:19" x14ac:dyDescent="0.3">
      <c r="D110">
        <f>'Valve Motion'!A112</f>
        <v>109</v>
      </c>
      <c r="E110">
        <f>'Valve Motion'!B112</f>
        <v>0.15</v>
      </c>
      <c r="F110">
        <f t="shared" si="1"/>
        <v>3.3070065460404043</v>
      </c>
      <c r="R110">
        <v>109</v>
      </c>
      <c r="S110">
        <v>3.3070065460404039</v>
      </c>
    </row>
    <row r="111" spans="4:19" x14ac:dyDescent="0.3">
      <c r="D111">
        <f>'Valve Motion'!A113</f>
        <v>110</v>
      </c>
      <c r="E111">
        <f>'Valve Motion'!B113</f>
        <v>0.17</v>
      </c>
      <c r="F111">
        <f t="shared" si="1"/>
        <v>3.8903774281722363</v>
      </c>
      <c r="R111">
        <v>110</v>
      </c>
      <c r="S111">
        <v>3.8903774281722359</v>
      </c>
    </row>
    <row r="112" spans="4:19" x14ac:dyDescent="0.3">
      <c r="D112">
        <f>'Valve Motion'!A114</f>
        <v>111</v>
      </c>
      <c r="E112">
        <f>'Valve Motion'!B114</f>
        <v>0.19</v>
      </c>
      <c r="F112">
        <f t="shared" si="1"/>
        <v>4.4737483103040674</v>
      </c>
      <c r="R112">
        <v>111</v>
      </c>
      <c r="S112">
        <v>4.4737483103040674</v>
      </c>
    </row>
    <row r="113" spans="4:19" x14ac:dyDescent="0.3">
      <c r="D113">
        <f>'Valve Motion'!A115</f>
        <v>112</v>
      </c>
      <c r="E113">
        <f>'Valve Motion'!B115</f>
        <v>0.2</v>
      </c>
      <c r="F113">
        <f t="shared" si="1"/>
        <v>4.7654337513699829</v>
      </c>
      <c r="R113">
        <v>112</v>
      </c>
      <c r="S113">
        <v>4.7654337513699829</v>
      </c>
    </row>
    <row r="114" spans="4:19" x14ac:dyDescent="0.3">
      <c r="D114">
        <f>'Valve Motion'!A116</f>
        <v>113</v>
      </c>
      <c r="E114">
        <f>'Valve Motion'!B116</f>
        <v>0.22</v>
      </c>
      <c r="F114">
        <f t="shared" si="1"/>
        <v>5.348804633501814</v>
      </c>
      <c r="R114">
        <v>113</v>
      </c>
      <c r="S114">
        <v>5.348804633501814</v>
      </c>
    </row>
    <row r="115" spans="4:19" x14ac:dyDescent="0.3">
      <c r="D115">
        <f>'Valve Motion'!A117</f>
        <v>114</v>
      </c>
      <c r="E115">
        <f>'Valve Motion'!B117</f>
        <v>0.24</v>
      </c>
      <c r="F115">
        <f t="shared" si="1"/>
        <v>5.932175515633646</v>
      </c>
      <c r="R115">
        <v>114</v>
      </c>
      <c r="S115">
        <v>5.932175515633646</v>
      </c>
    </row>
    <row r="116" spans="4:19" x14ac:dyDescent="0.3">
      <c r="D116">
        <f>'Valve Motion'!A118</f>
        <v>115</v>
      </c>
      <c r="E116">
        <f>'Valve Motion'!B118</f>
        <v>0.26</v>
      </c>
      <c r="F116">
        <f t="shared" si="1"/>
        <v>6.5155463977654771</v>
      </c>
      <c r="R116">
        <v>115</v>
      </c>
      <c r="S116">
        <v>6.5155463977654771</v>
      </c>
    </row>
    <row r="117" spans="4:19" x14ac:dyDescent="0.3">
      <c r="D117">
        <f>'Valve Motion'!A119</f>
        <v>116</v>
      </c>
      <c r="E117">
        <f>'Valve Motion'!B119</f>
        <v>0.27</v>
      </c>
      <c r="F117">
        <f t="shared" si="1"/>
        <v>6.8072318388313935</v>
      </c>
      <c r="R117">
        <v>116</v>
      </c>
      <c r="S117">
        <v>6.8072318388313926</v>
      </c>
    </row>
    <row r="118" spans="4:19" x14ac:dyDescent="0.3">
      <c r="D118">
        <f>'Valve Motion'!A120</f>
        <v>117</v>
      </c>
      <c r="E118">
        <f>'Valve Motion'!B120</f>
        <v>0.28999999999999998</v>
      </c>
      <c r="F118">
        <f t="shared" si="1"/>
        <v>7.3906027209632246</v>
      </c>
      <c r="R118">
        <v>117</v>
      </c>
      <c r="S118">
        <v>7.3906027209632246</v>
      </c>
    </row>
    <row r="119" spans="4:19" x14ac:dyDescent="0.3">
      <c r="D119">
        <f>'Valve Motion'!A121</f>
        <v>118</v>
      </c>
      <c r="E119">
        <f>'Valve Motion'!B121</f>
        <v>0.3</v>
      </c>
      <c r="F119">
        <f t="shared" si="1"/>
        <v>7.6822881620291401</v>
      </c>
      <c r="R119">
        <v>118</v>
      </c>
      <c r="S119">
        <v>7.6822881620291401</v>
      </c>
    </row>
    <row r="120" spans="4:19" x14ac:dyDescent="0.3">
      <c r="D120">
        <f>'Valve Motion'!A122</f>
        <v>119</v>
      </c>
      <c r="E120">
        <f>'Valve Motion'!B122</f>
        <v>0.32</v>
      </c>
      <c r="F120">
        <f t="shared" si="1"/>
        <v>8.2656590441609712</v>
      </c>
      <c r="R120">
        <v>119</v>
      </c>
      <c r="S120">
        <v>8.2656590441609712</v>
      </c>
    </row>
    <row r="121" spans="4:19" x14ac:dyDescent="0.3">
      <c r="D121">
        <f>'Valve Motion'!A123</f>
        <v>120</v>
      </c>
      <c r="E121">
        <f>'Valve Motion'!B123</f>
        <v>0.34</v>
      </c>
      <c r="F121">
        <f t="shared" si="1"/>
        <v>8.849029926292804</v>
      </c>
      <c r="R121">
        <v>120</v>
      </c>
      <c r="S121">
        <v>8.849029926292804</v>
      </c>
    </row>
    <row r="122" spans="4:19" x14ac:dyDescent="0.3">
      <c r="D122">
        <f>'Valve Motion'!A124</f>
        <v>121</v>
      </c>
      <c r="E122">
        <f>'Valve Motion'!B124</f>
        <v>0.36</v>
      </c>
      <c r="F122">
        <f t="shared" si="1"/>
        <v>9.4324008084246334</v>
      </c>
      <c r="R122">
        <v>121</v>
      </c>
      <c r="S122">
        <v>9.4324008084246334</v>
      </c>
    </row>
    <row r="123" spans="4:19" x14ac:dyDescent="0.3">
      <c r="D123">
        <f>'Valve Motion'!A125</f>
        <v>122</v>
      </c>
      <c r="E123">
        <f>'Valve Motion'!B125</f>
        <v>0.38</v>
      </c>
      <c r="F123">
        <f t="shared" si="1"/>
        <v>10.015771690556466</v>
      </c>
      <c r="R123">
        <v>122</v>
      </c>
      <c r="S123">
        <v>10.01577169055647</v>
      </c>
    </row>
    <row r="124" spans="4:19" x14ac:dyDescent="0.3">
      <c r="D124">
        <f>'Valve Motion'!A126</f>
        <v>123</v>
      </c>
      <c r="E124">
        <f>'Valve Motion'!B126</f>
        <v>0.4</v>
      </c>
      <c r="F124">
        <f t="shared" si="1"/>
        <v>10.599142572688297</v>
      </c>
      <c r="R124">
        <v>123</v>
      </c>
      <c r="S124">
        <v>10.599142572688301</v>
      </c>
    </row>
    <row r="125" spans="4:19" x14ac:dyDescent="0.3">
      <c r="D125">
        <f>'Valve Motion'!A127</f>
        <v>124</v>
      </c>
      <c r="E125">
        <f>'Valve Motion'!B127</f>
        <v>0.43</v>
      </c>
      <c r="F125">
        <f t="shared" si="1"/>
        <v>11.474198895886044</v>
      </c>
      <c r="R125">
        <v>124</v>
      </c>
      <c r="S125">
        <v>11.47419889588604</v>
      </c>
    </row>
    <row r="126" spans="4:19" x14ac:dyDescent="0.3">
      <c r="D126">
        <f>'Valve Motion'!A128</f>
        <v>125</v>
      </c>
      <c r="E126">
        <f>'Valve Motion'!B128</f>
        <v>0.47</v>
      </c>
      <c r="F126">
        <f t="shared" si="1"/>
        <v>12.640940660149706</v>
      </c>
      <c r="R126">
        <v>125</v>
      </c>
      <c r="S126">
        <v>12.64094066014971</v>
      </c>
    </row>
    <row r="127" spans="4:19" x14ac:dyDescent="0.3">
      <c r="D127">
        <f>'Valve Motion'!A129</f>
        <v>126</v>
      </c>
      <c r="E127">
        <f>'Valve Motion'!B129</f>
        <v>0.5</v>
      </c>
      <c r="F127">
        <f t="shared" si="1"/>
        <v>13.515996983347454</v>
      </c>
      <c r="R127">
        <v>126</v>
      </c>
      <c r="S127">
        <v>13.515996983347449</v>
      </c>
    </row>
    <row r="128" spans="4:19" x14ac:dyDescent="0.3">
      <c r="D128">
        <f>'Valve Motion'!A130</f>
        <v>127</v>
      </c>
      <c r="E128">
        <f>'Valve Motion'!B130</f>
        <v>0.55000000000000004</v>
      </c>
      <c r="F128">
        <f t="shared" si="1"/>
        <v>14.974424188677034</v>
      </c>
      <c r="R128">
        <v>127</v>
      </c>
      <c r="S128">
        <v>14.97442418867703</v>
      </c>
    </row>
    <row r="129" spans="4:19" x14ac:dyDescent="0.3">
      <c r="D129">
        <f>'Valve Motion'!A131</f>
        <v>128</v>
      </c>
      <c r="E129">
        <f>'Valve Motion'!B131</f>
        <v>0.59</v>
      </c>
      <c r="F129">
        <f t="shared" si="1"/>
        <v>16.141165952940696</v>
      </c>
      <c r="R129">
        <v>128</v>
      </c>
      <c r="S129">
        <v>16.1411659529407</v>
      </c>
    </row>
    <row r="130" spans="4:19" x14ac:dyDescent="0.3">
      <c r="D130">
        <f>'Valve Motion'!A132</f>
        <v>129</v>
      </c>
      <c r="E130">
        <f>'Valve Motion'!B132</f>
        <v>0.65</v>
      </c>
      <c r="F130">
        <f t="shared" ref="F130:F193" si="2">FORECAST(E130,$A$2:$A$11,$B$2:$B$11)</f>
        <v>17.891278599336189</v>
      </c>
      <c r="R130">
        <v>129</v>
      </c>
      <c r="S130">
        <v>17.891278599336189</v>
      </c>
    </row>
    <row r="131" spans="4:19" x14ac:dyDescent="0.3">
      <c r="D131">
        <f>'Valve Motion'!A133</f>
        <v>130</v>
      </c>
      <c r="E131">
        <f>'Valve Motion'!B133</f>
        <v>0.71</v>
      </c>
      <c r="F131">
        <f t="shared" si="2"/>
        <v>19.641391245731683</v>
      </c>
      <c r="R131">
        <v>130</v>
      </c>
      <c r="S131">
        <v>19.641391245731679</v>
      </c>
    </row>
    <row r="132" spans="4:19" x14ac:dyDescent="0.3">
      <c r="D132">
        <f>'Valve Motion'!A134</f>
        <v>131</v>
      </c>
      <c r="E132">
        <f>'Valve Motion'!B134</f>
        <v>0.76</v>
      </c>
      <c r="F132">
        <f t="shared" si="2"/>
        <v>21.099818451061264</v>
      </c>
      <c r="R132">
        <v>131</v>
      </c>
      <c r="S132">
        <v>21.09981845106126</v>
      </c>
    </row>
    <row r="133" spans="4:19" x14ac:dyDescent="0.3">
      <c r="D133">
        <f>'Valve Motion'!A135</f>
        <v>132</v>
      </c>
      <c r="E133">
        <f>'Valve Motion'!B135</f>
        <v>0.83</v>
      </c>
      <c r="F133">
        <f t="shared" si="2"/>
        <v>23.141616538522673</v>
      </c>
      <c r="R133">
        <v>132</v>
      </c>
      <c r="S133">
        <v>23.141616538522669</v>
      </c>
    </row>
    <row r="134" spans="4:19" x14ac:dyDescent="0.3">
      <c r="D134">
        <f>'Valve Motion'!A136</f>
        <v>133</v>
      </c>
      <c r="E134">
        <f>'Valve Motion'!B136</f>
        <v>0.91</v>
      </c>
      <c r="F134">
        <f t="shared" si="2"/>
        <v>25.475100067050001</v>
      </c>
      <c r="R134">
        <v>133</v>
      </c>
      <c r="S134">
        <v>25.475100067050001</v>
      </c>
    </row>
    <row r="135" spans="4:19" x14ac:dyDescent="0.3">
      <c r="D135">
        <f>'Valve Motion'!A137</f>
        <v>134</v>
      </c>
      <c r="E135">
        <f>'Valve Motion'!B137</f>
        <v>0.99</v>
      </c>
      <c r="F135">
        <f t="shared" si="2"/>
        <v>27.808583595577325</v>
      </c>
      <c r="R135">
        <v>134</v>
      </c>
      <c r="S135">
        <v>27.808583595577321</v>
      </c>
    </row>
    <row r="136" spans="4:19" x14ac:dyDescent="0.3">
      <c r="D136">
        <f>'Valve Motion'!A138</f>
        <v>135</v>
      </c>
      <c r="E136">
        <f>'Valve Motion'!B138</f>
        <v>1.06</v>
      </c>
      <c r="F136">
        <f t="shared" si="2"/>
        <v>29.850381683038737</v>
      </c>
      <c r="R136">
        <v>135</v>
      </c>
      <c r="S136">
        <v>29.850381683038741</v>
      </c>
    </row>
    <row r="137" spans="4:19" x14ac:dyDescent="0.3">
      <c r="D137">
        <f>'Valve Motion'!A139</f>
        <v>136</v>
      </c>
      <c r="E137">
        <f>'Valve Motion'!B139</f>
        <v>1.1499999999999999</v>
      </c>
      <c r="F137">
        <f t="shared" si="2"/>
        <v>32.475550652631981</v>
      </c>
      <c r="R137">
        <v>136</v>
      </c>
      <c r="S137">
        <v>32.475550652631981</v>
      </c>
    </row>
    <row r="138" spans="4:19" x14ac:dyDescent="0.3">
      <c r="D138">
        <f>'Valve Motion'!A140</f>
        <v>137</v>
      </c>
      <c r="E138">
        <f>'Valve Motion'!B140</f>
        <v>1.24</v>
      </c>
      <c r="F138">
        <f t="shared" si="2"/>
        <v>35.100719622225213</v>
      </c>
      <c r="R138">
        <v>137</v>
      </c>
      <c r="S138">
        <v>35.100719622225213</v>
      </c>
    </row>
    <row r="139" spans="4:19" x14ac:dyDescent="0.3">
      <c r="D139">
        <f>'Valve Motion'!A141</f>
        <v>138</v>
      </c>
      <c r="E139">
        <f>'Valve Motion'!B141</f>
        <v>1.34</v>
      </c>
      <c r="F139">
        <f t="shared" si="2"/>
        <v>38.017574032884383</v>
      </c>
      <c r="R139">
        <v>138</v>
      </c>
      <c r="S139">
        <v>38.017574032884383</v>
      </c>
    </row>
    <row r="140" spans="4:19" x14ac:dyDescent="0.3">
      <c r="D140">
        <f>'Valve Motion'!A142</f>
        <v>139</v>
      </c>
      <c r="E140">
        <f>'Valve Motion'!B142</f>
        <v>1.45</v>
      </c>
      <c r="F140">
        <f t="shared" si="2"/>
        <v>41.226113884609447</v>
      </c>
      <c r="R140">
        <v>139</v>
      </c>
      <c r="S140">
        <v>41.226113884609447</v>
      </c>
    </row>
    <row r="141" spans="4:19" x14ac:dyDescent="0.3">
      <c r="D141">
        <f>'Valve Motion'!A143</f>
        <v>140</v>
      </c>
      <c r="E141">
        <f>'Valve Motion'!B143</f>
        <v>1.56</v>
      </c>
      <c r="F141">
        <f t="shared" si="2"/>
        <v>44.434653736334525</v>
      </c>
      <c r="R141">
        <v>140</v>
      </c>
      <c r="S141">
        <v>44.434653736334518</v>
      </c>
    </row>
    <row r="142" spans="4:19" x14ac:dyDescent="0.3">
      <c r="D142">
        <f>'Valve Motion'!A144</f>
        <v>141</v>
      </c>
      <c r="E142">
        <f>'Valve Motion'!B144</f>
        <v>1.67</v>
      </c>
      <c r="F142">
        <f t="shared" si="2"/>
        <v>47.643193588059589</v>
      </c>
      <c r="R142">
        <v>141</v>
      </c>
      <c r="S142">
        <v>47.643193588059589</v>
      </c>
    </row>
    <row r="143" spans="4:19" x14ac:dyDescent="0.3">
      <c r="D143">
        <f>'Valve Motion'!A145</f>
        <v>142</v>
      </c>
      <c r="E143">
        <f>'Valve Motion'!B145</f>
        <v>1.8</v>
      </c>
      <c r="F143">
        <f t="shared" si="2"/>
        <v>51.435104321916498</v>
      </c>
      <c r="R143">
        <v>142</v>
      </c>
      <c r="S143">
        <v>51.435104321916498</v>
      </c>
    </row>
    <row r="144" spans="4:19" x14ac:dyDescent="0.3">
      <c r="D144">
        <f>'Valve Motion'!A146</f>
        <v>143</v>
      </c>
      <c r="E144">
        <f>'Valve Motion'!B146</f>
        <v>1.91</v>
      </c>
      <c r="F144">
        <f t="shared" si="2"/>
        <v>54.643644173641562</v>
      </c>
      <c r="R144">
        <v>143</v>
      </c>
      <c r="S144">
        <v>54.643644173641562</v>
      </c>
    </row>
    <row r="145" spans="4:19" x14ac:dyDescent="0.3">
      <c r="D145">
        <f>'Valve Motion'!A147</f>
        <v>144</v>
      </c>
      <c r="E145">
        <f>'Valve Motion'!B147</f>
        <v>2.06</v>
      </c>
      <c r="F145">
        <f t="shared" si="2"/>
        <v>59.018925789630302</v>
      </c>
      <c r="R145">
        <v>144</v>
      </c>
      <c r="S145">
        <v>59.018925789630302</v>
      </c>
    </row>
    <row r="146" spans="4:19" x14ac:dyDescent="0.3">
      <c r="D146">
        <f>'Valve Motion'!A148</f>
        <v>145</v>
      </c>
      <c r="E146">
        <f>'Valve Motion'!B148</f>
        <v>2.2000000000000002</v>
      </c>
      <c r="F146">
        <f t="shared" si="2"/>
        <v>63.102521964553134</v>
      </c>
      <c r="R146">
        <v>145</v>
      </c>
      <c r="S146">
        <v>63.102521964553127</v>
      </c>
    </row>
    <row r="147" spans="4:19" x14ac:dyDescent="0.3">
      <c r="D147">
        <f>'Valve Motion'!A149</f>
        <v>146</v>
      </c>
      <c r="E147">
        <f>'Valve Motion'!B149</f>
        <v>2.3199999999999998</v>
      </c>
      <c r="F147">
        <f t="shared" si="2"/>
        <v>66.60274725734412</v>
      </c>
      <c r="R147">
        <v>146</v>
      </c>
      <c r="S147">
        <v>66.60274725734412</v>
      </c>
    </row>
    <row r="148" spans="4:19" x14ac:dyDescent="0.3">
      <c r="D148">
        <f>'Valve Motion'!A150</f>
        <v>147</v>
      </c>
      <c r="E148">
        <f>'Valve Motion'!B150</f>
        <v>2.5</v>
      </c>
      <c r="F148">
        <f t="shared" si="2"/>
        <v>71.8530851965306</v>
      </c>
      <c r="R148">
        <v>147</v>
      </c>
      <c r="S148">
        <v>71.8530851965306</v>
      </c>
    </row>
    <row r="149" spans="4:19" x14ac:dyDescent="0.3">
      <c r="D149">
        <f>'Valve Motion'!A151</f>
        <v>148</v>
      </c>
      <c r="E149">
        <f>'Valve Motion'!B151</f>
        <v>2.67</v>
      </c>
      <c r="F149">
        <f t="shared" si="2"/>
        <v>76.811737694651171</v>
      </c>
      <c r="R149">
        <v>148</v>
      </c>
      <c r="S149">
        <v>76.811737694651171</v>
      </c>
    </row>
    <row r="150" spans="4:19" x14ac:dyDescent="0.3">
      <c r="D150">
        <f>'Valve Motion'!A152</f>
        <v>149</v>
      </c>
      <c r="E150">
        <f>'Valve Motion'!B152</f>
        <v>2.81</v>
      </c>
      <c r="F150">
        <f t="shared" si="2"/>
        <v>80.895333869573989</v>
      </c>
      <c r="R150">
        <v>149</v>
      </c>
      <c r="S150">
        <v>80.895333869573989</v>
      </c>
    </row>
    <row r="151" spans="4:19" x14ac:dyDescent="0.3">
      <c r="D151">
        <f>'Valve Motion'!A153</f>
        <v>150</v>
      </c>
      <c r="E151">
        <f>'Valve Motion'!B153</f>
        <v>3</v>
      </c>
      <c r="F151">
        <f t="shared" si="2"/>
        <v>86.437357249826391</v>
      </c>
      <c r="R151">
        <v>150</v>
      </c>
      <c r="S151">
        <v>86.437357249826391</v>
      </c>
    </row>
    <row r="152" spans="4:19" x14ac:dyDescent="0.3">
      <c r="D152">
        <f>'Valve Motion'!A154</f>
        <v>151</v>
      </c>
      <c r="E152">
        <f>'Valve Motion'!B154</f>
        <v>3.19</v>
      </c>
      <c r="F152">
        <f t="shared" si="2"/>
        <v>91.979380630078779</v>
      </c>
      <c r="R152">
        <v>151</v>
      </c>
      <c r="S152">
        <v>91.979380630078779</v>
      </c>
    </row>
    <row r="153" spans="4:19" x14ac:dyDescent="0.3">
      <c r="D153">
        <f>'Valve Motion'!A155</f>
        <v>152</v>
      </c>
      <c r="E153">
        <f>'Valve Motion'!B155</f>
        <v>3.38</v>
      </c>
      <c r="F153">
        <f t="shared" si="2"/>
        <v>97.521404010331182</v>
      </c>
      <c r="R153">
        <v>152</v>
      </c>
      <c r="S153">
        <v>97.521404010331182</v>
      </c>
    </row>
    <row r="154" spans="4:19" x14ac:dyDescent="0.3">
      <c r="D154">
        <f>'Valve Motion'!A156</f>
        <v>153</v>
      </c>
      <c r="E154">
        <f>'Valve Motion'!B156</f>
        <v>3.56</v>
      </c>
      <c r="F154">
        <f t="shared" si="2"/>
        <v>102.77174194951768</v>
      </c>
      <c r="R154">
        <v>153</v>
      </c>
      <c r="S154">
        <v>102.7717419495177</v>
      </c>
    </row>
    <row r="155" spans="4:19" x14ac:dyDescent="0.3">
      <c r="D155">
        <f>'Valve Motion'!A157</f>
        <v>154</v>
      </c>
      <c r="E155">
        <f>'Valve Motion'!B157</f>
        <v>3.77</v>
      </c>
      <c r="F155">
        <f t="shared" si="2"/>
        <v>108.89713621190189</v>
      </c>
      <c r="R155">
        <v>154</v>
      </c>
      <c r="S155">
        <v>108.89713621190189</v>
      </c>
    </row>
    <row r="156" spans="4:19" x14ac:dyDescent="0.3">
      <c r="D156">
        <f>'Valve Motion'!A158</f>
        <v>155</v>
      </c>
      <c r="E156">
        <f>'Valve Motion'!B158</f>
        <v>4.0199999999999996</v>
      </c>
      <c r="F156">
        <f t="shared" si="2"/>
        <v>116.18927223854978</v>
      </c>
      <c r="R156">
        <v>155</v>
      </c>
      <c r="S156">
        <v>116.1892722385498</v>
      </c>
    </row>
    <row r="157" spans="4:19" x14ac:dyDescent="0.3">
      <c r="D157">
        <f>'Valve Motion'!A159</f>
        <v>156</v>
      </c>
      <c r="E157">
        <f>'Valve Motion'!B159</f>
        <v>4.21</v>
      </c>
      <c r="F157">
        <f t="shared" si="2"/>
        <v>121.73129561880219</v>
      </c>
      <c r="R157">
        <v>156</v>
      </c>
      <c r="S157">
        <v>121.73129561880221</v>
      </c>
    </row>
    <row r="158" spans="4:19" x14ac:dyDescent="0.3">
      <c r="D158">
        <f>'Valve Motion'!A160</f>
        <v>157</v>
      </c>
      <c r="E158">
        <f>'Valve Motion'!B160</f>
        <v>4.42</v>
      </c>
      <c r="F158">
        <f t="shared" si="2"/>
        <v>127.85668988118641</v>
      </c>
      <c r="R158">
        <v>157</v>
      </c>
      <c r="S158">
        <v>127.8566898811864</v>
      </c>
    </row>
    <row r="159" spans="4:19" x14ac:dyDescent="0.3">
      <c r="D159">
        <f>'Valve Motion'!A161</f>
        <v>158</v>
      </c>
      <c r="E159">
        <f>'Valve Motion'!B161</f>
        <v>4.67</v>
      </c>
      <c r="F159">
        <f t="shared" si="2"/>
        <v>135.14882590783432</v>
      </c>
      <c r="R159">
        <v>158</v>
      </c>
      <c r="S159">
        <v>135.14882590783429</v>
      </c>
    </row>
    <row r="160" spans="4:19" x14ac:dyDescent="0.3">
      <c r="D160">
        <f>'Valve Motion'!A162</f>
        <v>159</v>
      </c>
      <c r="E160">
        <f>'Valve Motion'!B162</f>
        <v>4.91</v>
      </c>
      <c r="F160">
        <f t="shared" si="2"/>
        <v>142.14927649341629</v>
      </c>
      <c r="R160">
        <v>159</v>
      </c>
      <c r="S160">
        <v>142.14927649341629</v>
      </c>
    </row>
    <row r="161" spans="4:19" x14ac:dyDescent="0.3">
      <c r="D161">
        <f>'Valve Motion'!A163</f>
        <v>160</v>
      </c>
      <c r="E161">
        <f>'Valve Motion'!B163</f>
        <v>5.2</v>
      </c>
      <c r="F161">
        <f t="shared" si="2"/>
        <v>150.60815428432784</v>
      </c>
      <c r="R161">
        <v>160</v>
      </c>
      <c r="S161">
        <v>150.60815428432781</v>
      </c>
    </row>
    <row r="162" spans="4:19" x14ac:dyDescent="0.3">
      <c r="D162">
        <f>'Valve Motion'!A164</f>
        <v>161</v>
      </c>
      <c r="E162">
        <f>'Valve Motion'!B164</f>
        <v>5.34</v>
      </c>
      <c r="F162">
        <f t="shared" si="2"/>
        <v>154.69175045925067</v>
      </c>
      <c r="R162">
        <v>161</v>
      </c>
      <c r="S162">
        <v>154.6917504592507</v>
      </c>
    </row>
    <row r="163" spans="4:19" x14ac:dyDescent="0.3">
      <c r="D163">
        <f>'Valve Motion'!A165</f>
        <v>162</v>
      </c>
      <c r="E163">
        <f>'Valve Motion'!B165</f>
        <v>5.72</v>
      </c>
      <c r="F163">
        <f t="shared" si="2"/>
        <v>165.77579721975545</v>
      </c>
      <c r="R163">
        <v>162</v>
      </c>
      <c r="S163">
        <v>165.77579721975539</v>
      </c>
    </row>
    <row r="164" spans="4:19" x14ac:dyDescent="0.3">
      <c r="D164">
        <f>'Valve Motion'!A166</f>
        <v>163</v>
      </c>
      <c r="E164">
        <f>'Valve Motion'!B166</f>
        <v>6</v>
      </c>
      <c r="F164">
        <f t="shared" si="2"/>
        <v>173.94298956960111</v>
      </c>
      <c r="R164">
        <v>163</v>
      </c>
      <c r="S164">
        <v>173.94298956960111</v>
      </c>
    </row>
    <row r="165" spans="4:19" x14ac:dyDescent="0.3">
      <c r="D165">
        <f>'Valve Motion'!A167</f>
        <v>164</v>
      </c>
      <c r="E165">
        <f>'Valve Motion'!B167</f>
        <v>6.27</v>
      </c>
      <c r="F165">
        <f t="shared" si="2"/>
        <v>181.81849647838081</v>
      </c>
      <c r="R165">
        <v>164</v>
      </c>
      <c r="S165">
        <v>181.81849647838081</v>
      </c>
    </row>
    <row r="166" spans="4:19" x14ac:dyDescent="0.3">
      <c r="D166">
        <f>'Valve Motion'!A168</f>
        <v>165</v>
      </c>
      <c r="E166">
        <f>'Valve Motion'!B168</f>
        <v>6.57</v>
      </c>
      <c r="F166">
        <f t="shared" si="2"/>
        <v>190.56905971035832</v>
      </c>
      <c r="R166">
        <v>165</v>
      </c>
      <c r="S166">
        <v>190.56905971035829</v>
      </c>
    </row>
    <row r="167" spans="4:19" x14ac:dyDescent="0.3">
      <c r="D167">
        <f>'Valve Motion'!A169</f>
        <v>166</v>
      </c>
      <c r="E167">
        <f>'Valve Motion'!B169</f>
        <v>6.89</v>
      </c>
      <c r="F167">
        <f t="shared" si="2"/>
        <v>199.90299382446759</v>
      </c>
      <c r="R167">
        <v>166</v>
      </c>
      <c r="S167">
        <v>199.90299382446759</v>
      </c>
    </row>
    <row r="168" spans="4:19" x14ac:dyDescent="0.3">
      <c r="D168">
        <f>'Valve Motion'!A170</f>
        <v>167</v>
      </c>
      <c r="E168">
        <f>'Valve Motion'!B170</f>
        <v>7.15</v>
      </c>
      <c r="F168">
        <f t="shared" si="2"/>
        <v>207.48681529218143</v>
      </c>
      <c r="R168">
        <v>167</v>
      </c>
      <c r="S168">
        <v>207.4868152921814</v>
      </c>
    </row>
    <row r="169" spans="4:19" x14ac:dyDescent="0.3">
      <c r="D169">
        <f>'Valve Motion'!A171</f>
        <v>168</v>
      </c>
      <c r="E169">
        <f>'Valve Motion'!B171</f>
        <v>7.45</v>
      </c>
      <c r="F169">
        <f t="shared" si="2"/>
        <v>216.23737852415888</v>
      </c>
      <c r="R169">
        <v>168</v>
      </c>
      <c r="S169">
        <v>216.23737852415891</v>
      </c>
    </row>
    <row r="170" spans="4:19" x14ac:dyDescent="0.3">
      <c r="D170">
        <f>'Valve Motion'!A172</f>
        <v>169</v>
      </c>
      <c r="E170">
        <f>'Valve Motion'!B172</f>
        <v>7.76</v>
      </c>
      <c r="F170">
        <f t="shared" si="2"/>
        <v>225.27962719720227</v>
      </c>
      <c r="R170">
        <v>169</v>
      </c>
      <c r="S170">
        <v>225.2796271972023</v>
      </c>
    </row>
    <row r="171" spans="4:19" x14ac:dyDescent="0.3">
      <c r="D171">
        <f>'Valve Motion'!A173</f>
        <v>170</v>
      </c>
      <c r="E171">
        <f>'Valve Motion'!B173</f>
        <v>8.01</v>
      </c>
      <c r="F171">
        <f t="shared" si="2"/>
        <v>232.57176322385016</v>
      </c>
      <c r="R171">
        <v>170</v>
      </c>
      <c r="S171">
        <v>232.57176322385021</v>
      </c>
    </row>
    <row r="172" spans="4:19" x14ac:dyDescent="0.3">
      <c r="D172">
        <f>'Valve Motion'!A174</f>
        <v>171</v>
      </c>
      <c r="E172">
        <f>'Valve Motion'!B174</f>
        <v>8.2899999999999991</v>
      </c>
      <c r="F172">
        <f t="shared" si="2"/>
        <v>240.73895557369579</v>
      </c>
      <c r="R172">
        <v>171</v>
      </c>
      <c r="S172">
        <v>240.73895557369579</v>
      </c>
    </row>
    <row r="173" spans="4:19" x14ac:dyDescent="0.3">
      <c r="D173">
        <f>'Valve Motion'!A175</f>
        <v>172</v>
      </c>
      <c r="E173">
        <f>'Valve Motion'!B175</f>
        <v>8.5299999999999994</v>
      </c>
      <c r="F173">
        <f t="shared" si="2"/>
        <v>247.73940615927776</v>
      </c>
      <c r="R173">
        <v>172</v>
      </c>
      <c r="S173">
        <v>247.73940615927779</v>
      </c>
    </row>
    <row r="174" spans="4:19" x14ac:dyDescent="0.3">
      <c r="D174">
        <f>'Valve Motion'!A176</f>
        <v>173</v>
      </c>
      <c r="E174">
        <f>'Valve Motion'!B176</f>
        <v>8.7200000000000006</v>
      </c>
      <c r="F174">
        <f t="shared" si="2"/>
        <v>253.28142953953019</v>
      </c>
      <c r="R174">
        <v>173</v>
      </c>
      <c r="S174">
        <v>253.28142953953019</v>
      </c>
    </row>
    <row r="175" spans="4:19" x14ac:dyDescent="0.3">
      <c r="D175">
        <f>'Valve Motion'!A177</f>
        <v>174</v>
      </c>
      <c r="E175">
        <f>'Valve Motion'!B177</f>
        <v>8.8699999999999992</v>
      </c>
      <c r="F175">
        <f t="shared" si="2"/>
        <v>257.65671115551885</v>
      </c>
      <c r="R175">
        <v>174</v>
      </c>
      <c r="S175">
        <v>257.65671115551879</v>
      </c>
    </row>
    <row r="176" spans="4:19" x14ac:dyDescent="0.3">
      <c r="D176">
        <f>'Valve Motion'!A178</f>
        <v>175</v>
      </c>
      <c r="E176">
        <f>'Valve Motion'!B178</f>
        <v>8.94</v>
      </c>
      <c r="F176">
        <f t="shared" si="2"/>
        <v>259.69850924298026</v>
      </c>
      <c r="R176">
        <v>175</v>
      </c>
      <c r="S176">
        <v>259.69850924298032</v>
      </c>
    </row>
    <row r="177" spans="4:19" x14ac:dyDescent="0.3">
      <c r="D177">
        <f>'Valve Motion'!A179</f>
        <v>176</v>
      </c>
      <c r="E177">
        <f>'Valve Motion'!B179</f>
        <v>8.99</v>
      </c>
      <c r="F177">
        <f t="shared" si="2"/>
        <v>261.15693644830986</v>
      </c>
      <c r="R177">
        <v>176</v>
      </c>
      <c r="S177">
        <v>261.15693644830992</v>
      </c>
    </row>
    <row r="178" spans="4:19" x14ac:dyDescent="0.3">
      <c r="D178">
        <f>'Valve Motion'!A180</f>
        <v>177</v>
      </c>
      <c r="E178">
        <f>'Valve Motion'!B180</f>
        <v>9</v>
      </c>
      <c r="F178">
        <f t="shared" si="2"/>
        <v>261.44862188937577</v>
      </c>
      <c r="R178">
        <v>177</v>
      </c>
      <c r="S178">
        <v>261.44862188937577</v>
      </c>
    </row>
    <row r="179" spans="4:19" x14ac:dyDescent="0.3">
      <c r="D179">
        <f>'Valve Motion'!A181</f>
        <v>178</v>
      </c>
      <c r="E179">
        <f>'Valve Motion'!B181</f>
        <v>8.9700000000000006</v>
      </c>
      <c r="F179">
        <f t="shared" si="2"/>
        <v>260.57356556617805</v>
      </c>
      <c r="R179">
        <v>178</v>
      </c>
      <c r="S179">
        <v>260.57356556617799</v>
      </c>
    </row>
    <row r="180" spans="4:19" x14ac:dyDescent="0.3">
      <c r="D180">
        <f>'Valve Motion'!A182</f>
        <v>179</v>
      </c>
      <c r="E180">
        <f>'Valve Motion'!B182</f>
        <v>8.8800000000000008</v>
      </c>
      <c r="F180">
        <f t="shared" si="2"/>
        <v>257.94839659658481</v>
      </c>
      <c r="R180">
        <v>179</v>
      </c>
      <c r="S180">
        <v>257.94839659658481</v>
      </c>
    </row>
    <row r="181" spans="4:19" x14ac:dyDescent="0.3">
      <c r="D181">
        <f>'Valve Motion'!A183</f>
        <v>180</v>
      </c>
      <c r="E181">
        <f>'Valve Motion'!B183</f>
        <v>8.7200000000000006</v>
      </c>
      <c r="F181">
        <f t="shared" si="2"/>
        <v>253.28142953953019</v>
      </c>
      <c r="R181">
        <v>180</v>
      </c>
      <c r="S181">
        <v>253.28142953953019</v>
      </c>
    </row>
    <row r="182" spans="4:19" x14ac:dyDescent="0.3">
      <c r="D182">
        <f>'Valve Motion'!A184</f>
        <v>181</v>
      </c>
      <c r="E182">
        <f>'Valve Motion'!B184</f>
        <v>8.49</v>
      </c>
      <c r="F182">
        <f t="shared" si="2"/>
        <v>246.57266439501413</v>
      </c>
      <c r="R182">
        <v>181</v>
      </c>
      <c r="S182">
        <v>246.5726643950141</v>
      </c>
    </row>
    <row r="183" spans="4:19" x14ac:dyDescent="0.3">
      <c r="D183">
        <f>'Valve Motion'!A185</f>
        <v>182</v>
      </c>
      <c r="E183">
        <f>'Valve Motion'!B185</f>
        <v>8.26</v>
      </c>
      <c r="F183">
        <f t="shared" si="2"/>
        <v>239.86389925049804</v>
      </c>
      <c r="R183">
        <v>182</v>
      </c>
      <c r="S183">
        <v>239.86389925049801</v>
      </c>
    </row>
    <row r="184" spans="4:19" x14ac:dyDescent="0.3">
      <c r="D184">
        <f>'Valve Motion'!A186</f>
        <v>183</v>
      </c>
      <c r="E184">
        <f>'Valve Motion'!B186</f>
        <v>7.98</v>
      </c>
      <c r="F184">
        <f t="shared" si="2"/>
        <v>231.69670690065243</v>
      </c>
      <c r="R184">
        <v>183</v>
      </c>
      <c r="S184">
        <v>231.6967069006524</v>
      </c>
    </row>
    <row r="185" spans="4:19" x14ac:dyDescent="0.3">
      <c r="D185">
        <f>'Valve Motion'!A187</f>
        <v>184</v>
      </c>
      <c r="E185">
        <f>'Valve Motion'!B187</f>
        <v>7.69</v>
      </c>
      <c r="F185">
        <f t="shared" si="2"/>
        <v>223.23782910974086</v>
      </c>
      <c r="R185">
        <v>184</v>
      </c>
      <c r="S185">
        <v>223.23782910974089</v>
      </c>
    </row>
    <row r="186" spans="4:19" x14ac:dyDescent="0.3">
      <c r="D186">
        <f>'Valve Motion'!A188</f>
        <v>185</v>
      </c>
      <c r="E186">
        <f>'Valve Motion'!B188</f>
        <v>7.36</v>
      </c>
      <c r="F186">
        <f t="shared" si="2"/>
        <v>213.61220955456565</v>
      </c>
      <c r="R186">
        <v>185</v>
      </c>
      <c r="S186">
        <v>213.61220955456571</v>
      </c>
    </row>
    <row r="187" spans="4:19" x14ac:dyDescent="0.3">
      <c r="D187">
        <f>'Valve Motion'!A189</f>
        <v>186</v>
      </c>
      <c r="E187">
        <f>'Valve Motion'!B189</f>
        <v>7.06</v>
      </c>
      <c r="F187">
        <f t="shared" si="2"/>
        <v>204.86164632258817</v>
      </c>
      <c r="R187">
        <v>186</v>
      </c>
      <c r="S187">
        <v>204.8616463225882</v>
      </c>
    </row>
    <row r="188" spans="4:19" x14ac:dyDescent="0.3">
      <c r="D188">
        <f>'Valve Motion'!A190</f>
        <v>187</v>
      </c>
      <c r="E188">
        <f>'Valve Motion'!B190</f>
        <v>6.74</v>
      </c>
      <c r="F188">
        <f t="shared" si="2"/>
        <v>195.52771220847887</v>
      </c>
      <c r="R188">
        <v>187</v>
      </c>
      <c r="S188">
        <v>195.5277122084789</v>
      </c>
    </row>
    <row r="189" spans="4:19" x14ac:dyDescent="0.3">
      <c r="D189">
        <f>'Valve Motion'!A191</f>
        <v>188</v>
      </c>
      <c r="E189">
        <f>'Valve Motion'!B191</f>
        <v>6.45</v>
      </c>
      <c r="F189">
        <f t="shared" si="2"/>
        <v>187.0688344175673</v>
      </c>
      <c r="R189">
        <v>188</v>
      </c>
      <c r="S189">
        <v>187.0688344175673</v>
      </c>
    </row>
    <row r="190" spans="4:19" x14ac:dyDescent="0.3">
      <c r="D190">
        <f>'Valve Motion'!A192</f>
        <v>189</v>
      </c>
      <c r="E190">
        <f>'Valve Motion'!B192</f>
        <v>6.11</v>
      </c>
      <c r="F190">
        <f t="shared" si="2"/>
        <v>177.15152942132619</v>
      </c>
      <c r="R190">
        <v>189</v>
      </c>
      <c r="S190">
        <v>177.15152942132619</v>
      </c>
    </row>
    <row r="191" spans="4:19" x14ac:dyDescent="0.3">
      <c r="D191">
        <f>'Valve Motion'!A193</f>
        <v>190</v>
      </c>
      <c r="E191">
        <f>'Valve Motion'!B193</f>
        <v>5.85</v>
      </c>
      <c r="F191">
        <f t="shared" si="2"/>
        <v>169.56770795361237</v>
      </c>
      <c r="R191">
        <v>190</v>
      </c>
      <c r="S191">
        <v>169.5677079536124</v>
      </c>
    </row>
    <row r="192" spans="4:19" x14ac:dyDescent="0.3">
      <c r="D192">
        <f>'Valve Motion'!A194</f>
        <v>191</v>
      </c>
      <c r="E192">
        <f>'Valve Motion'!B194</f>
        <v>5.5</v>
      </c>
      <c r="F192">
        <f t="shared" si="2"/>
        <v>159.35871751630532</v>
      </c>
      <c r="R192">
        <v>191</v>
      </c>
      <c r="S192">
        <v>159.35871751630529</v>
      </c>
    </row>
    <row r="193" spans="4:19" x14ac:dyDescent="0.3">
      <c r="D193">
        <f>'Valve Motion'!A195</f>
        <v>192</v>
      </c>
      <c r="E193">
        <f>'Valve Motion'!B195</f>
        <v>5.2</v>
      </c>
      <c r="F193">
        <f t="shared" si="2"/>
        <v>150.60815428432784</v>
      </c>
      <c r="R193">
        <v>192</v>
      </c>
      <c r="S193">
        <v>150.60815428432781</v>
      </c>
    </row>
    <row r="194" spans="4:19" x14ac:dyDescent="0.3">
      <c r="D194">
        <f>'Valve Motion'!A196</f>
        <v>193</v>
      </c>
      <c r="E194">
        <f>'Valve Motion'!B196</f>
        <v>4.91</v>
      </c>
      <c r="F194">
        <f t="shared" ref="F194:F257" si="3">FORECAST(E194,$A$2:$A$11,$B$2:$B$11)</f>
        <v>142.14927649341629</v>
      </c>
      <c r="R194">
        <v>193</v>
      </c>
      <c r="S194">
        <v>142.14927649341629</v>
      </c>
    </row>
    <row r="195" spans="4:19" x14ac:dyDescent="0.3">
      <c r="D195">
        <f>'Valve Motion'!A197</f>
        <v>194</v>
      </c>
      <c r="E195">
        <f>'Valve Motion'!B197</f>
        <v>4.66</v>
      </c>
      <c r="F195">
        <f t="shared" si="3"/>
        <v>134.85714046676841</v>
      </c>
      <c r="R195">
        <v>194</v>
      </c>
      <c r="S195">
        <v>134.85714046676841</v>
      </c>
    </row>
    <row r="196" spans="4:19" x14ac:dyDescent="0.3">
      <c r="D196">
        <f>'Valve Motion'!A198</f>
        <v>195</v>
      </c>
      <c r="E196">
        <f>'Valve Motion'!B198</f>
        <v>4.4000000000000004</v>
      </c>
      <c r="F196">
        <f t="shared" si="3"/>
        <v>127.2733189990546</v>
      </c>
      <c r="R196">
        <v>195</v>
      </c>
      <c r="S196">
        <v>127.2733189990546</v>
      </c>
    </row>
    <row r="197" spans="4:19" x14ac:dyDescent="0.3">
      <c r="D197">
        <f>'Valve Motion'!A199</f>
        <v>196</v>
      </c>
      <c r="E197">
        <f>'Valve Motion'!B199</f>
        <v>4.1500000000000004</v>
      </c>
      <c r="F197">
        <f t="shared" si="3"/>
        <v>119.9811829724067</v>
      </c>
      <c r="R197">
        <v>196</v>
      </c>
      <c r="S197">
        <v>119.9811829724067</v>
      </c>
    </row>
    <row r="198" spans="4:19" x14ac:dyDescent="0.3">
      <c r="D198">
        <f>'Valve Motion'!A200</f>
        <v>197</v>
      </c>
      <c r="E198">
        <f>'Valve Motion'!B200</f>
        <v>3.92</v>
      </c>
      <c r="F198">
        <f t="shared" si="3"/>
        <v>113.27241782789064</v>
      </c>
      <c r="R198">
        <v>197</v>
      </c>
      <c r="S198">
        <v>113.27241782789061</v>
      </c>
    </row>
    <row r="199" spans="4:19" x14ac:dyDescent="0.3">
      <c r="D199">
        <f>'Valve Motion'!A201</f>
        <v>198</v>
      </c>
      <c r="E199">
        <f>'Valve Motion'!B201</f>
        <v>3.68</v>
      </c>
      <c r="F199">
        <f t="shared" si="3"/>
        <v>106.27196724230866</v>
      </c>
      <c r="R199">
        <v>198</v>
      </c>
      <c r="S199">
        <v>106.2719672423087</v>
      </c>
    </row>
    <row r="200" spans="4:19" x14ac:dyDescent="0.3">
      <c r="D200">
        <f>'Valve Motion'!A202</f>
        <v>199</v>
      </c>
      <c r="E200">
        <f>'Valve Motion'!B202</f>
        <v>3.44</v>
      </c>
      <c r="F200">
        <f t="shared" si="3"/>
        <v>99.271516656726675</v>
      </c>
      <c r="R200">
        <v>199</v>
      </c>
      <c r="S200">
        <v>99.271516656726675</v>
      </c>
    </row>
    <row r="201" spans="4:19" x14ac:dyDescent="0.3">
      <c r="D201">
        <f>'Valve Motion'!A203</f>
        <v>200</v>
      </c>
      <c r="E201">
        <f>'Valve Motion'!B203</f>
        <v>3.25</v>
      </c>
      <c r="F201">
        <f t="shared" si="3"/>
        <v>93.729493276474287</v>
      </c>
      <c r="R201">
        <v>200</v>
      </c>
      <c r="S201">
        <v>93.729493276474287</v>
      </c>
    </row>
    <row r="202" spans="4:19" x14ac:dyDescent="0.3">
      <c r="D202">
        <f>'Valve Motion'!A204</f>
        <v>201</v>
      </c>
      <c r="E202">
        <f>'Valve Motion'!B204</f>
        <v>3.02</v>
      </c>
      <c r="F202">
        <f t="shared" si="3"/>
        <v>87.020728131958222</v>
      </c>
      <c r="R202">
        <v>201</v>
      </c>
      <c r="S202">
        <v>87.020728131958222</v>
      </c>
    </row>
    <row r="203" spans="4:19" x14ac:dyDescent="0.3">
      <c r="D203">
        <f>'Valve Motion'!A205</f>
        <v>202</v>
      </c>
      <c r="E203">
        <f>'Valve Motion'!B205</f>
        <v>2.85</v>
      </c>
      <c r="F203">
        <f t="shared" si="3"/>
        <v>82.062075633837651</v>
      </c>
      <c r="R203">
        <v>202</v>
      </c>
      <c r="S203">
        <v>82.062075633837651</v>
      </c>
    </row>
    <row r="204" spans="4:19" x14ac:dyDescent="0.3">
      <c r="D204">
        <f>'Valve Motion'!A206</f>
        <v>203</v>
      </c>
      <c r="E204">
        <f>'Valve Motion'!B206</f>
        <v>2.7</v>
      </c>
      <c r="F204">
        <f t="shared" si="3"/>
        <v>77.686794017848925</v>
      </c>
      <c r="R204">
        <v>203</v>
      </c>
      <c r="S204">
        <v>77.686794017848925</v>
      </c>
    </row>
    <row r="205" spans="4:19" x14ac:dyDescent="0.3">
      <c r="D205">
        <f>'Valve Motion'!A207</f>
        <v>204</v>
      </c>
      <c r="E205">
        <f>'Valve Motion'!B207</f>
        <v>2.52</v>
      </c>
      <c r="F205">
        <f t="shared" si="3"/>
        <v>72.436456078662431</v>
      </c>
      <c r="R205">
        <v>204</v>
      </c>
      <c r="S205">
        <v>72.436456078662431</v>
      </c>
    </row>
    <row r="206" spans="4:19" x14ac:dyDescent="0.3">
      <c r="D206">
        <f>'Valve Motion'!A208</f>
        <v>205</v>
      </c>
      <c r="E206">
        <f>'Valve Motion'!B208</f>
        <v>2.3199999999999998</v>
      </c>
      <c r="F206">
        <f t="shared" si="3"/>
        <v>66.60274725734412</v>
      </c>
      <c r="R206">
        <v>205</v>
      </c>
      <c r="S206">
        <v>66.60274725734412</v>
      </c>
    </row>
    <row r="207" spans="4:19" x14ac:dyDescent="0.3">
      <c r="D207">
        <f>'Valve Motion'!A209</f>
        <v>206</v>
      </c>
      <c r="E207">
        <f>'Valve Motion'!B209</f>
        <v>2.1800000000000002</v>
      </c>
      <c r="F207">
        <f t="shared" si="3"/>
        <v>62.519151082421303</v>
      </c>
      <c r="R207">
        <v>206</v>
      </c>
      <c r="S207">
        <v>62.519151082421303</v>
      </c>
    </row>
    <row r="208" spans="4:19" x14ac:dyDescent="0.3">
      <c r="D208">
        <f>'Valve Motion'!A210</f>
        <v>207</v>
      </c>
      <c r="E208">
        <f>'Valve Motion'!B210</f>
        <v>2.0499999999999998</v>
      </c>
      <c r="F208">
        <f t="shared" si="3"/>
        <v>58.727240348564379</v>
      </c>
      <c r="R208">
        <v>207</v>
      </c>
      <c r="S208">
        <v>58.727240348564379</v>
      </c>
    </row>
    <row r="209" spans="4:19" x14ac:dyDescent="0.3">
      <c r="D209">
        <f>'Valve Motion'!A211</f>
        <v>208</v>
      </c>
      <c r="E209">
        <f>'Valve Motion'!B211</f>
        <v>1.89</v>
      </c>
      <c r="F209">
        <f t="shared" si="3"/>
        <v>54.060273291509731</v>
      </c>
      <c r="R209">
        <v>208</v>
      </c>
      <c r="S209">
        <v>54.060273291509731</v>
      </c>
    </row>
    <row r="210" spans="4:19" x14ac:dyDescent="0.3">
      <c r="D210">
        <f>'Valve Motion'!A212</f>
        <v>209</v>
      </c>
      <c r="E210">
        <f>'Valve Motion'!B212</f>
        <v>1.75</v>
      </c>
      <c r="F210">
        <f t="shared" si="3"/>
        <v>49.976677116586913</v>
      </c>
      <c r="R210">
        <v>209</v>
      </c>
      <c r="S210">
        <v>49.976677116586913</v>
      </c>
    </row>
    <row r="211" spans="4:19" x14ac:dyDescent="0.3">
      <c r="D211">
        <f>'Valve Motion'!A213</f>
        <v>210</v>
      </c>
      <c r="E211">
        <f>'Valve Motion'!B213</f>
        <v>1.62</v>
      </c>
      <c r="F211">
        <f t="shared" si="3"/>
        <v>46.184766382730018</v>
      </c>
      <c r="R211">
        <v>210</v>
      </c>
      <c r="S211">
        <v>46.184766382730018</v>
      </c>
    </row>
    <row r="212" spans="4:19" x14ac:dyDescent="0.3">
      <c r="D212">
        <f>'Valve Motion'!A214</f>
        <v>211</v>
      </c>
      <c r="E212">
        <f>'Valve Motion'!B214</f>
        <v>1.49</v>
      </c>
      <c r="F212">
        <f t="shared" si="3"/>
        <v>42.392855648873109</v>
      </c>
      <c r="R212">
        <v>211</v>
      </c>
      <c r="S212">
        <v>42.392855648873109</v>
      </c>
    </row>
    <row r="213" spans="4:19" x14ac:dyDescent="0.3">
      <c r="D213">
        <f>'Valve Motion'!A215</f>
        <v>212</v>
      </c>
      <c r="E213">
        <f>'Valve Motion'!B215</f>
        <v>1.38</v>
      </c>
      <c r="F213">
        <f t="shared" si="3"/>
        <v>39.184315797148031</v>
      </c>
      <c r="R213">
        <v>212</v>
      </c>
      <c r="S213">
        <v>39.184315797148031</v>
      </c>
    </row>
    <row r="214" spans="4:19" x14ac:dyDescent="0.3">
      <c r="D214">
        <f>'Valve Motion'!A216</f>
        <v>213</v>
      </c>
      <c r="E214">
        <f>'Valve Motion'!B216</f>
        <v>1.26</v>
      </c>
      <c r="F214">
        <f t="shared" si="3"/>
        <v>35.684090504357044</v>
      </c>
      <c r="R214">
        <v>213</v>
      </c>
      <c r="S214">
        <v>35.684090504357037</v>
      </c>
    </row>
    <row r="215" spans="4:19" x14ac:dyDescent="0.3">
      <c r="D215">
        <f>'Valve Motion'!A217</f>
        <v>214</v>
      </c>
      <c r="E215">
        <f>'Valve Motion'!B217</f>
        <v>1.1599999999999999</v>
      </c>
      <c r="F215">
        <f t="shared" si="3"/>
        <v>32.767236093697889</v>
      </c>
      <c r="R215">
        <v>214</v>
      </c>
      <c r="S215">
        <v>32.767236093697889</v>
      </c>
    </row>
    <row r="216" spans="4:19" x14ac:dyDescent="0.3">
      <c r="D216">
        <f>'Valve Motion'!A218</f>
        <v>215</v>
      </c>
      <c r="E216">
        <f>'Valve Motion'!B218</f>
        <v>1.06</v>
      </c>
      <c r="F216">
        <f t="shared" si="3"/>
        <v>29.850381683038737</v>
      </c>
      <c r="R216">
        <v>215</v>
      </c>
      <c r="S216">
        <v>29.850381683038741</v>
      </c>
    </row>
    <row r="217" spans="4:19" x14ac:dyDescent="0.3">
      <c r="D217">
        <f>'Valve Motion'!A219</f>
        <v>216</v>
      </c>
      <c r="E217">
        <f>'Valve Motion'!B219</f>
        <v>0.97</v>
      </c>
      <c r="F217">
        <f t="shared" si="3"/>
        <v>27.225212713445494</v>
      </c>
      <c r="R217">
        <v>216</v>
      </c>
      <c r="S217">
        <v>27.22521271344549</v>
      </c>
    </row>
    <row r="218" spans="4:19" x14ac:dyDescent="0.3">
      <c r="D218">
        <f>'Valve Motion'!A220</f>
        <v>217</v>
      </c>
      <c r="E218">
        <f>'Valve Motion'!B220</f>
        <v>0.88</v>
      </c>
      <c r="F218">
        <f t="shared" si="3"/>
        <v>24.60004374385225</v>
      </c>
      <c r="R218">
        <v>217</v>
      </c>
      <c r="S218">
        <v>24.60004374385225</v>
      </c>
    </row>
    <row r="219" spans="4:19" x14ac:dyDescent="0.3">
      <c r="D219">
        <f>'Valve Motion'!A221</f>
        <v>218</v>
      </c>
      <c r="E219">
        <f>'Valve Motion'!B221</f>
        <v>0.8</v>
      </c>
      <c r="F219">
        <f t="shared" si="3"/>
        <v>22.266560215324926</v>
      </c>
      <c r="R219">
        <v>218</v>
      </c>
      <c r="S219">
        <v>22.26656021532493</v>
      </c>
    </row>
    <row r="220" spans="4:19" x14ac:dyDescent="0.3">
      <c r="D220">
        <f>'Valve Motion'!A222</f>
        <v>219</v>
      </c>
      <c r="E220">
        <f>'Valve Motion'!B222</f>
        <v>0.74</v>
      </c>
      <c r="F220">
        <f t="shared" si="3"/>
        <v>20.516447568929433</v>
      </c>
      <c r="R220">
        <v>219</v>
      </c>
      <c r="S220">
        <v>20.516447568929429</v>
      </c>
    </row>
    <row r="221" spans="4:19" x14ac:dyDescent="0.3">
      <c r="D221">
        <f>'Valve Motion'!A223</f>
        <v>220</v>
      </c>
      <c r="E221">
        <f>'Valve Motion'!B223</f>
        <v>0.67</v>
      </c>
      <c r="F221">
        <f t="shared" si="3"/>
        <v>18.474649481468024</v>
      </c>
      <c r="R221">
        <v>220</v>
      </c>
      <c r="S221">
        <v>18.47464948146802</v>
      </c>
    </row>
    <row r="222" spans="4:19" x14ac:dyDescent="0.3">
      <c r="D222">
        <f>'Valve Motion'!A224</f>
        <v>221</v>
      </c>
      <c r="E222">
        <f>'Valve Motion'!B224</f>
        <v>0.6</v>
      </c>
      <c r="F222">
        <f t="shared" si="3"/>
        <v>16.432851394006612</v>
      </c>
      <c r="R222">
        <v>221</v>
      </c>
      <c r="S222">
        <v>16.432851394006612</v>
      </c>
    </row>
    <row r="223" spans="4:19" x14ac:dyDescent="0.3">
      <c r="D223">
        <f>'Valve Motion'!A225</f>
        <v>222</v>
      </c>
      <c r="E223">
        <f>'Valve Motion'!B225</f>
        <v>0.54</v>
      </c>
      <c r="F223">
        <f t="shared" si="3"/>
        <v>14.682738747611118</v>
      </c>
      <c r="R223">
        <v>222</v>
      </c>
      <c r="S223">
        <v>14.68273874761112</v>
      </c>
    </row>
    <row r="224" spans="4:19" x14ac:dyDescent="0.3">
      <c r="D224">
        <f>'Valve Motion'!A226</f>
        <v>223</v>
      </c>
      <c r="E224">
        <f>'Valve Motion'!B226</f>
        <v>0.48</v>
      </c>
      <c r="F224">
        <f t="shared" si="3"/>
        <v>12.932626101215623</v>
      </c>
      <c r="R224">
        <v>223</v>
      </c>
      <c r="S224">
        <v>12.93262610121562</v>
      </c>
    </row>
    <row r="225" spans="4:19" x14ac:dyDescent="0.3">
      <c r="D225">
        <f>'Valve Motion'!A227</f>
        <v>224</v>
      </c>
      <c r="E225">
        <f>'Valve Motion'!B227</f>
        <v>0.44</v>
      </c>
      <c r="F225">
        <f t="shared" si="3"/>
        <v>11.765884336951959</v>
      </c>
      <c r="R225">
        <v>224</v>
      </c>
      <c r="S225">
        <v>11.765884336951959</v>
      </c>
    </row>
    <row r="226" spans="4:19" x14ac:dyDescent="0.3">
      <c r="D226">
        <f>'Valve Motion'!A228</f>
        <v>225</v>
      </c>
      <c r="E226">
        <f>'Valve Motion'!B228</f>
        <v>0.39</v>
      </c>
      <c r="F226">
        <f t="shared" si="3"/>
        <v>10.307457131622382</v>
      </c>
      <c r="R226">
        <v>225</v>
      </c>
      <c r="S226">
        <v>10.30745713162238</v>
      </c>
    </row>
    <row r="227" spans="4:19" x14ac:dyDescent="0.3">
      <c r="D227">
        <f>'Valve Motion'!A229</f>
        <v>226</v>
      </c>
      <c r="E227">
        <f>'Valve Motion'!B229</f>
        <v>0.35</v>
      </c>
      <c r="F227">
        <f t="shared" si="3"/>
        <v>9.1407153673587178</v>
      </c>
      <c r="R227">
        <v>226</v>
      </c>
      <c r="S227">
        <v>9.1407153673587178</v>
      </c>
    </row>
    <row r="228" spans="4:19" x14ac:dyDescent="0.3">
      <c r="D228">
        <f>'Valve Motion'!A230</f>
        <v>227</v>
      </c>
      <c r="E228">
        <f>'Valve Motion'!B230</f>
        <v>0.32</v>
      </c>
      <c r="F228">
        <f t="shared" si="3"/>
        <v>8.2656590441609712</v>
      </c>
      <c r="R228">
        <v>227</v>
      </c>
      <c r="S228">
        <v>8.2656590441609712</v>
      </c>
    </row>
    <row r="229" spans="4:19" x14ac:dyDescent="0.3">
      <c r="D229">
        <f>'Valve Motion'!A231</f>
        <v>228</v>
      </c>
      <c r="E229">
        <f>'Valve Motion'!B231</f>
        <v>0.28999999999999998</v>
      </c>
      <c r="F229">
        <f t="shared" si="3"/>
        <v>7.3906027209632246</v>
      </c>
      <c r="R229">
        <v>228</v>
      </c>
      <c r="S229">
        <v>7.3906027209632246</v>
      </c>
    </row>
    <row r="230" spans="4:19" x14ac:dyDescent="0.3">
      <c r="D230">
        <f>'Valve Motion'!A232</f>
        <v>229</v>
      </c>
      <c r="E230">
        <f>'Valve Motion'!B232</f>
        <v>0.26</v>
      </c>
      <c r="F230">
        <f t="shared" si="3"/>
        <v>6.5155463977654771</v>
      </c>
      <c r="R230">
        <v>229</v>
      </c>
      <c r="S230">
        <v>6.5155463977654771</v>
      </c>
    </row>
    <row r="231" spans="4:19" x14ac:dyDescent="0.3">
      <c r="D231">
        <f>'Valve Motion'!A233</f>
        <v>230</v>
      </c>
      <c r="E231">
        <f>'Valve Motion'!B233</f>
        <v>0.24</v>
      </c>
      <c r="F231">
        <f t="shared" si="3"/>
        <v>5.932175515633646</v>
      </c>
      <c r="R231">
        <v>230</v>
      </c>
      <c r="S231">
        <v>5.932175515633646</v>
      </c>
    </row>
    <row r="232" spans="4:19" x14ac:dyDescent="0.3">
      <c r="D232">
        <f>'Valve Motion'!A234</f>
        <v>231</v>
      </c>
      <c r="E232">
        <f>'Valve Motion'!B234</f>
        <v>0.21</v>
      </c>
      <c r="F232">
        <f t="shared" si="3"/>
        <v>5.0571191924358985</v>
      </c>
      <c r="R232">
        <v>231</v>
      </c>
      <c r="S232">
        <v>5.0571191924358976</v>
      </c>
    </row>
    <row r="233" spans="4:19" x14ac:dyDescent="0.3">
      <c r="D233">
        <f>'Valve Motion'!A235</f>
        <v>232</v>
      </c>
      <c r="E233">
        <f>'Valve Motion'!B235</f>
        <v>0.2</v>
      </c>
      <c r="F233">
        <f t="shared" si="3"/>
        <v>4.7654337513699829</v>
      </c>
      <c r="R233">
        <v>232</v>
      </c>
      <c r="S233">
        <v>4.7654337513699829</v>
      </c>
    </row>
    <row r="234" spans="4:19" x14ac:dyDescent="0.3">
      <c r="D234">
        <f>'Valve Motion'!A236</f>
        <v>233</v>
      </c>
      <c r="E234">
        <f>'Valve Motion'!B236</f>
        <v>0.18</v>
      </c>
      <c r="F234">
        <f t="shared" si="3"/>
        <v>4.182062869238151</v>
      </c>
      <c r="R234">
        <v>233</v>
      </c>
      <c r="S234">
        <v>4.182062869238151</v>
      </c>
    </row>
    <row r="235" spans="4:19" x14ac:dyDescent="0.3">
      <c r="D235">
        <f>'Valve Motion'!A237</f>
        <v>234</v>
      </c>
      <c r="E235">
        <f>'Valve Motion'!B237</f>
        <v>0.16</v>
      </c>
      <c r="F235">
        <f t="shared" si="3"/>
        <v>3.5986919871063199</v>
      </c>
      <c r="R235">
        <v>234</v>
      </c>
      <c r="S235">
        <v>3.5986919871063199</v>
      </c>
    </row>
    <row r="236" spans="4:19" x14ac:dyDescent="0.3">
      <c r="D236">
        <f>'Valve Motion'!A238</f>
        <v>235</v>
      </c>
      <c r="E236">
        <f>'Valve Motion'!B238</f>
        <v>0.14000000000000001</v>
      </c>
      <c r="F236">
        <f t="shared" si="3"/>
        <v>3.0153211049744888</v>
      </c>
      <c r="R236">
        <v>235</v>
      </c>
      <c r="S236">
        <v>3.0153211049744888</v>
      </c>
    </row>
    <row r="237" spans="4:19" x14ac:dyDescent="0.3">
      <c r="D237">
        <f>'Valve Motion'!A239</f>
        <v>236</v>
      </c>
      <c r="E237">
        <f>'Valve Motion'!B239</f>
        <v>0.12</v>
      </c>
      <c r="F237">
        <f t="shared" si="3"/>
        <v>2.4319502228426573</v>
      </c>
      <c r="R237">
        <v>236</v>
      </c>
      <c r="S237">
        <v>2.4319502228426568</v>
      </c>
    </row>
    <row r="238" spans="4:19" x14ac:dyDescent="0.3">
      <c r="D238">
        <f>'Valve Motion'!A240</f>
        <v>237</v>
      </c>
      <c r="E238">
        <f>'Valve Motion'!B240</f>
        <v>0.1</v>
      </c>
      <c r="F238">
        <f t="shared" si="3"/>
        <v>1.8485793407108257</v>
      </c>
      <c r="R238">
        <v>237</v>
      </c>
      <c r="S238">
        <v>1.848579340710826</v>
      </c>
    </row>
    <row r="239" spans="4:19" x14ac:dyDescent="0.3">
      <c r="D239">
        <f>'Valve Motion'!A241</f>
        <v>238</v>
      </c>
      <c r="E239">
        <f>'Valve Motion'!B241</f>
        <v>0.09</v>
      </c>
      <c r="F239">
        <f t="shared" si="3"/>
        <v>1.5568938996449098</v>
      </c>
      <c r="R239">
        <v>238</v>
      </c>
      <c r="S239">
        <v>1.55689389964491</v>
      </c>
    </row>
    <row r="240" spans="4:19" x14ac:dyDescent="0.3">
      <c r="D240">
        <f>'Valve Motion'!A242</f>
        <v>239</v>
      </c>
      <c r="E240">
        <f>'Valve Motion'!B242</f>
        <v>7.0000000000000007E-2</v>
      </c>
      <c r="F240">
        <f t="shared" si="3"/>
        <v>0.97352301751307868</v>
      </c>
      <c r="R240">
        <v>239</v>
      </c>
      <c r="S240">
        <v>0.97352301751307868</v>
      </c>
    </row>
    <row r="241" spans="4:19" x14ac:dyDescent="0.3">
      <c r="D241">
        <f>'Valve Motion'!A243</f>
        <v>240</v>
      </c>
      <c r="E241">
        <f>'Valve Motion'!B243</f>
        <v>0.05</v>
      </c>
      <c r="F241">
        <f t="shared" si="3"/>
        <v>0.39015213538124716</v>
      </c>
      <c r="R241">
        <v>240</v>
      </c>
      <c r="S241">
        <v>0.39015213538124721</v>
      </c>
    </row>
    <row r="242" spans="4:19" x14ac:dyDescent="0.3">
      <c r="D242">
        <f>'Valve Motion'!A244</f>
        <v>241</v>
      </c>
      <c r="E242">
        <f>'Valve Motion'!B244</f>
        <v>0.03</v>
      </c>
      <c r="F242">
        <f t="shared" si="3"/>
        <v>-0.19321874675058426</v>
      </c>
      <c r="R242">
        <v>241</v>
      </c>
      <c r="S242">
        <v>-0.19321874675058431</v>
      </c>
    </row>
    <row r="243" spans="4:19" x14ac:dyDescent="0.3">
      <c r="D243">
        <f>'Valve Motion'!A245</f>
        <v>242</v>
      </c>
      <c r="E243">
        <f>'Valve Motion'!B245</f>
        <v>0.02</v>
      </c>
      <c r="F243">
        <f t="shared" si="3"/>
        <v>-0.48490418781650002</v>
      </c>
      <c r="R243">
        <v>242</v>
      </c>
      <c r="S243">
        <v>-0.48490418781650002</v>
      </c>
    </row>
    <row r="244" spans="4:19" x14ac:dyDescent="0.3">
      <c r="D244">
        <f>'Valve Motion'!A246</f>
        <v>243</v>
      </c>
      <c r="E244">
        <f>'Valve Motion'!B246</f>
        <v>0</v>
      </c>
      <c r="F244">
        <f t="shared" si="3"/>
        <v>-1.0682750699483314</v>
      </c>
      <c r="R244">
        <v>243</v>
      </c>
      <c r="S244">
        <v>-1.068275069948331</v>
      </c>
    </row>
    <row r="245" spans="4:19" x14ac:dyDescent="0.3">
      <c r="D245">
        <f>'Valve Motion'!A247</f>
        <v>244</v>
      </c>
      <c r="E245">
        <f>'Valve Motion'!B247</f>
        <v>0</v>
      </c>
      <c r="F245">
        <f t="shared" si="3"/>
        <v>-1.0682750699483314</v>
      </c>
      <c r="R245">
        <v>244</v>
      </c>
      <c r="S245">
        <v>-1.068275069948331</v>
      </c>
    </row>
    <row r="246" spans="4:19" x14ac:dyDescent="0.3">
      <c r="D246">
        <f>'Valve Motion'!A248</f>
        <v>245</v>
      </c>
      <c r="E246">
        <f>'Valve Motion'!B248</f>
        <v>0</v>
      </c>
      <c r="F246">
        <f t="shared" si="3"/>
        <v>-1.0682750699483314</v>
      </c>
      <c r="R246">
        <v>245</v>
      </c>
      <c r="S246">
        <v>-1.068275069948331</v>
      </c>
    </row>
    <row r="247" spans="4:19" x14ac:dyDescent="0.3">
      <c r="D247">
        <f>'Valve Motion'!A249</f>
        <v>246</v>
      </c>
      <c r="E247">
        <f>'Valve Motion'!B249</f>
        <v>0</v>
      </c>
      <c r="F247">
        <f t="shared" si="3"/>
        <v>-1.0682750699483314</v>
      </c>
      <c r="R247">
        <v>246</v>
      </c>
      <c r="S247">
        <v>-1.068275069948331</v>
      </c>
    </row>
    <row r="248" spans="4:19" x14ac:dyDescent="0.3">
      <c r="D248">
        <f>'Valve Motion'!A250</f>
        <v>247</v>
      </c>
      <c r="E248">
        <f>'Valve Motion'!B250</f>
        <v>0</v>
      </c>
      <c r="F248">
        <f t="shared" si="3"/>
        <v>-1.0682750699483314</v>
      </c>
      <c r="R248">
        <v>247</v>
      </c>
      <c r="S248">
        <v>-1.068275069948331</v>
      </c>
    </row>
    <row r="249" spans="4:19" x14ac:dyDescent="0.3">
      <c r="D249">
        <f>'Valve Motion'!A251</f>
        <v>248</v>
      </c>
      <c r="E249">
        <f>'Valve Motion'!B251</f>
        <v>0</v>
      </c>
      <c r="F249">
        <f t="shared" si="3"/>
        <v>-1.0682750699483314</v>
      </c>
      <c r="R249">
        <v>248</v>
      </c>
      <c r="S249">
        <v>-1.068275069948331</v>
      </c>
    </row>
    <row r="250" spans="4:19" x14ac:dyDescent="0.3">
      <c r="D250">
        <f>'Valve Motion'!A252</f>
        <v>249</v>
      </c>
      <c r="E250">
        <f>'Valve Motion'!B252</f>
        <v>0</v>
      </c>
      <c r="F250">
        <f t="shared" si="3"/>
        <v>-1.0682750699483314</v>
      </c>
      <c r="R250">
        <v>249</v>
      </c>
      <c r="S250">
        <v>-1.068275069948331</v>
      </c>
    </row>
    <row r="251" spans="4:19" x14ac:dyDescent="0.3">
      <c r="D251">
        <f>'Valve Motion'!A253</f>
        <v>250</v>
      </c>
      <c r="E251">
        <f>'Valve Motion'!B253</f>
        <v>0</v>
      </c>
      <c r="F251">
        <f t="shared" si="3"/>
        <v>-1.0682750699483314</v>
      </c>
      <c r="R251">
        <v>250</v>
      </c>
      <c r="S251">
        <v>-1.068275069948331</v>
      </c>
    </row>
    <row r="252" spans="4:19" x14ac:dyDescent="0.3">
      <c r="D252">
        <f>'Valve Motion'!A254</f>
        <v>251</v>
      </c>
      <c r="E252">
        <f>'Valve Motion'!B254</f>
        <v>0</v>
      </c>
      <c r="F252">
        <f t="shared" si="3"/>
        <v>-1.0682750699483314</v>
      </c>
      <c r="R252">
        <v>251</v>
      </c>
      <c r="S252">
        <v>-1.068275069948331</v>
      </c>
    </row>
    <row r="253" spans="4:19" x14ac:dyDescent="0.3">
      <c r="D253">
        <f>'Valve Motion'!A255</f>
        <v>252</v>
      </c>
      <c r="E253">
        <f>'Valve Motion'!B255</f>
        <v>0</v>
      </c>
      <c r="F253">
        <f t="shared" si="3"/>
        <v>-1.0682750699483314</v>
      </c>
      <c r="R253">
        <v>252</v>
      </c>
      <c r="S253">
        <v>-1.068275069948331</v>
      </c>
    </row>
    <row r="254" spans="4:19" x14ac:dyDescent="0.3">
      <c r="D254">
        <f>'Valve Motion'!A256</f>
        <v>253</v>
      </c>
      <c r="E254">
        <f>'Valve Motion'!B256</f>
        <v>0</v>
      </c>
      <c r="F254">
        <f t="shared" si="3"/>
        <v>-1.0682750699483314</v>
      </c>
      <c r="R254">
        <v>253</v>
      </c>
      <c r="S254">
        <v>-1.068275069948331</v>
      </c>
    </row>
    <row r="255" spans="4:19" x14ac:dyDescent="0.3">
      <c r="D255">
        <f>'Valve Motion'!A257</f>
        <v>254</v>
      </c>
      <c r="E255">
        <f>'Valve Motion'!B257</f>
        <v>0</v>
      </c>
      <c r="F255">
        <f t="shared" si="3"/>
        <v>-1.0682750699483314</v>
      </c>
      <c r="R255">
        <v>254</v>
      </c>
      <c r="S255">
        <v>-1.068275069948331</v>
      </c>
    </row>
    <row r="256" spans="4:19" x14ac:dyDescent="0.3">
      <c r="D256">
        <f>'Valve Motion'!A258</f>
        <v>255</v>
      </c>
      <c r="E256">
        <f>'Valve Motion'!B258</f>
        <v>0</v>
      </c>
      <c r="F256">
        <f t="shared" si="3"/>
        <v>-1.0682750699483314</v>
      </c>
      <c r="R256">
        <v>255</v>
      </c>
      <c r="S256">
        <v>-1.068275069948331</v>
      </c>
    </row>
    <row r="257" spans="4:19" x14ac:dyDescent="0.3">
      <c r="D257">
        <f>'Valve Motion'!A259</f>
        <v>256</v>
      </c>
      <c r="E257">
        <f>'Valve Motion'!B259</f>
        <v>0</v>
      </c>
      <c r="F257">
        <f t="shared" si="3"/>
        <v>-1.0682750699483314</v>
      </c>
      <c r="R257">
        <v>256</v>
      </c>
      <c r="S257">
        <v>-1.068275069948331</v>
      </c>
    </row>
    <row r="258" spans="4:19" x14ac:dyDescent="0.3">
      <c r="D258">
        <f>'Valve Motion'!A260</f>
        <v>257</v>
      </c>
      <c r="E258">
        <f>'Valve Motion'!B260</f>
        <v>0</v>
      </c>
      <c r="F258">
        <f t="shared" ref="F258:F321" si="4">FORECAST(E258,$A$2:$A$11,$B$2:$B$11)</f>
        <v>-1.0682750699483314</v>
      </c>
      <c r="R258">
        <v>257</v>
      </c>
      <c r="S258">
        <v>-1.068275069948331</v>
      </c>
    </row>
    <row r="259" spans="4:19" x14ac:dyDescent="0.3">
      <c r="D259">
        <f>'Valve Motion'!A261</f>
        <v>258</v>
      </c>
      <c r="E259">
        <f>'Valve Motion'!B261</f>
        <v>0</v>
      </c>
      <c r="F259">
        <f t="shared" si="4"/>
        <v>-1.0682750699483314</v>
      </c>
      <c r="R259">
        <v>258</v>
      </c>
      <c r="S259">
        <v>-1.068275069948331</v>
      </c>
    </row>
    <row r="260" spans="4:19" x14ac:dyDescent="0.3">
      <c r="D260">
        <f>'Valve Motion'!A262</f>
        <v>259</v>
      </c>
      <c r="E260">
        <f>'Valve Motion'!B262</f>
        <v>0</v>
      </c>
      <c r="F260">
        <f t="shared" si="4"/>
        <v>-1.0682750699483314</v>
      </c>
      <c r="R260">
        <v>259</v>
      </c>
      <c r="S260">
        <v>-1.068275069948331</v>
      </c>
    </row>
    <row r="261" spans="4:19" x14ac:dyDescent="0.3">
      <c r="D261">
        <f>'Valve Motion'!A263</f>
        <v>260</v>
      </c>
      <c r="E261">
        <f>'Valve Motion'!B263</f>
        <v>0</v>
      </c>
      <c r="F261">
        <f t="shared" si="4"/>
        <v>-1.0682750699483314</v>
      </c>
      <c r="R261">
        <v>260</v>
      </c>
      <c r="S261">
        <v>-1.068275069948331</v>
      </c>
    </row>
    <row r="262" spans="4:19" x14ac:dyDescent="0.3">
      <c r="D262">
        <f>'Valve Motion'!A264</f>
        <v>261</v>
      </c>
      <c r="E262">
        <f>'Valve Motion'!B264</f>
        <v>0</v>
      </c>
      <c r="F262">
        <f t="shared" si="4"/>
        <v>-1.0682750699483314</v>
      </c>
      <c r="R262">
        <v>261</v>
      </c>
      <c r="S262">
        <v>-1.068275069948331</v>
      </c>
    </row>
    <row r="263" spans="4:19" x14ac:dyDescent="0.3">
      <c r="D263">
        <f>'Valve Motion'!A265</f>
        <v>262</v>
      </c>
      <c r="E263">
        <f>'Valve Motion'!B265</f>
        <v>0</v>
      </c>
      <c r="F263">
        <f t="shared" si="4"/>
        <v>-1.0682750699483314</v>
      </c>
      <c r="R263">
        <v>262</v>
      </c>
      <c r="S263">
        <v>-1.068275069948331</v>
      </c>
    </row>
    <row r="264" spans="4:19" x14ac:dyDescent="0.3">
      <c r="D264">
        <f>'Valve Motion'!A266</f>
        <v>263</v>
      </c>
      <c r="E264">
        <f>'Valve Motion'!B266</f>
        <v>0</v>
      </c>
      <c r="F264">
        <f t="shared" si="4"/>
        <v>-1.0682750699483314</v>
      </c>
      <c r="R264">
        <v>263</v>
      </c>
      <c r="S264">
        <v>-1.068275069948331</v>
      </c>
    </row>
    <row r="265" spans="4:19" x14ac:dyDescent="0.3">
      <c r="D265">
        <f>'Valve Motion'!A267</f>
        <v>264</v>
      </c>
      <c r="E265">
        <f>'Valve Motion'!B267</f>
        <v>0</v>
      </c>
      <c r="F265">
        <f t="shared" si="4"/>
        <v>-1.0682750699483314</v>
      </c>
      <c r="R265">
        <v>264</v>
      </c>
      <c r="S265">
        <v>-1.068275069948331</v>
      </c>
    </row>
    <row r="266" spans="4:19" x14ac:dyDescent="0.3">
      <c r="D266">
        <f>'Valve Motion'!A268</f>
        <v>265</v>
      </c>
      <c r="E266">
        <f>'Valve Motion'!B268</f>
        <v>0</v>
      </c>
      <c r="F266">
        <f t="shared" si="4"/>
        <v>-1.0682750699483314</v>
      </c>
      <c r="R266">
        <v>265</v>
      </c>
      <c r="S266">
        <v>-1.068275069948331</v>
      </c>
    </row>
    <row r="267" spans="4:19" x14ac:dyDescent="0.3">
      <c r="D267">
        <f>'Valve Motion'!A269</f>
        <v>266</v>
      </c>
      <c r="E267">
        <f>'Valve Motion'!B269</f>
        <v>0</v>
      </c>
      <c r="F267">
        <f t="shared" si="4"/>
        <v>-1.0682750699483314</v>
      </c>
      <c r="R267">
        <v>266</v>
      </c>
      <c r="S267">
        <v>-1.068275069948331</v>
      </c>
    </row>
    <row r="268" spans="4:19" x14ac:dyDescent="0.3">
      <c r="D268">
        <f>'Valve Motion'!A270</f>
        <v>267</v>
      </c>
      <c r="E268">
        <f>'Valve Motion'!B270</f>
        <v>0</v>
      </c>
      <c r="F268">
        <f t="shared" si="4"/>
        <v>-1.0682750699483314</v>
      </c>
      <c r="R268">
        <v>267</v>
      </c>
      <c r="S268">
        <v>-1.068275069948331</v>
      </c>
    </row>
    <row r="269" spans="4:19" x14ac:dyDescent="0.3">
      <c r="D269">
        <f>'Valve Motion'!A271</f>
        <v>268</v>
      </c>
      <c r="E269">
        <f>'Valve Motion'!B271</f>
        <v>0</v>
      </c>
      <c r="F269">
        <f t="shared" si="4"/>
        <v>-1.0682750699483314</v>
      </c>
      <c r="R269">
        <v>268</v>
      </c>
      <c r="S269">
        <v>-1.068275069948331</v>
      </c>
    </row>
    <row r="270" spans="4:19" x14ac:dyDescent="0.3">
      <c r="D270">
        <f>'Valve Motion'!A272</f>
        <v>269</v>
      </c>
      <c r="E270">
        <f>'Valve Motion'!B272</f>
        <v>0</v>
      </c>
      <c r="F270">
        <f t="shared" si="4"/>
        <v>-1.0682750699483314</v>
      </c>
      <c r="R270">
        <v>269</v>
      </c>
      <c r="S270">
        <v>-1.068275069948331</v>
      </c>
    </row>
    <row r="271" spans="4:19" x14ac:dyDescent="0.3">
      <c r="D271">
        <f>'Valve Motion'!A273</f>
        <v>270</v>
      </c>
      <c r="E271">
        <f>'Valve Motion'!B273</f>
        <v>0</v>
      </c>
      <c r="F271">
        <f t="shared" si="4"/>
        <v>-1.0682750699483314</v>
      </c>
      <c r="R271">
        <v>270</v>
      </c>
      <c r="S271">
        <v>-1.068275069948331</v>
      </c>
    </row>
    <row r="272" spans="4:19" x14ac:dyDescent="0.3">
      <c r="D272">
        <f>'Valve Motion'!A274</f>
        <v>271</v>
      </c>
      <c r="E272">
        <f>'Valve Motion'!B274</f>
        <v>0</v>
      </c>
      <c r="F272">
        <f t="shared" si="4"/>
        <v>-1.0682750699483314</v>
      </c>
      <c r="R272">
        <v>271</v>
      </c>
      <c r="S272">
        <v>-1.068275069948331</v>
      </c>
    </row>
    <row r="273" spans="4:19" x14ac:dyDescent="0.3">
      <c r="D273">
        <f>'Valve Motion'!A275</f>
        <v>272</v>
      </c>
      <c r="E273">
        <f>'Valve Motion'!B275</f>
        <v>0</v>
      </c>
      <c r="F273">
        <f t="shared" si="4"/>
        <v>-1.0682750699483314</v>
      </c>
      <c r="R273">
        <v>272</v>
      </c>
      <c r="S273">
        <v>-1.068275069948331</v>
      </c>
    </row>
    <row r="274" spans="4:19" x14ac:dyDescent="0.3">
      <c r="D274">
        <f>'Valve Motion'!A276</f>
        <v>273</v>
      </c>
      <c r="E274">
        <f>'Valve Motion'!B276</f>
        <v>0</v>
      </c>
      <c r="F274">
        <f t="shared" si="4"/>
        <v>-1.0682750699483314</v>
      </c>
      <c r="R274">
        <v>273</v>
      </c>
      <c r="S274">
        <v>-1.068275069948331</v>
      </c>
    </row>
    <row r="275" spans="4:19" x14ac:dyDescent="0.3">
      <c r="D275">
        <f>'Valve Motion'!A277</f>
        <v>274</v>
      </c>
      <c r="E275">
        <f>'Valve Motion'!B277</f>
        <v>0</v>
      </c>
      <c r="F275">
        <f t="shared" si="4"/>
        <v>-1.0682750699483314</v>
      </c>
      <c r="R275">
        <v>274</v>
      </c>
      <c r="S275">
        <v>-1.068275069948331</v>
      </c>
    </row>
    <row r="276" spans="4:19" x14ac:dyDescent="0.3">
      <c r="D276">
        <f>'Valve Motion'!A278</f>
        <v>275</v>
      </c>
      <c r="E276">
        <f>'Valve Motion'!B278</f>
        <v>0</v>
      </c>
      <c r="F276">
        <f t="shared" si="4"/>
        <v>-1.0682750699483314</v>
      </c>
      <c r="R276">
        <v>275</v>
      </c>
      <c r="S276">
        <v>-1.068275069948331</v>
      </c>
    </row>
    <row r="277" spans="4:19" x14ac:dyDescent="0.3">
      <c r="D277">
        <f>'Valve Motion'!A279</f>
        <v>276</v>
      </c>
      <c r="E277">
        <f>'Valve Motion'!B279</f>
        <v>0</v>
      </c>
      <c r="F277">
        <f t="shared" si="4"/>
        <v>-1.0682750699483314</v>
      </c>
      <c r="R277">
        <v>276</v>
      </c>
      <c r="S277">
        <v>-1.068275069948331</v>
      </c>
    </row>
    <row r="278" spans="4:19" x14ac:dyDescent="0.3">
      <c r="D278">
        <f>'Valve Motion'!A280</f>
        <v>277</v>
      </c>
      <c r="E278">
        <f>'Valve Motion'!B280</f>
        <v>0</v>
      </c>
      <c r="F278">
        <f t="shared" si="4"/>
        <v>-1.0682750699483314</v>
      </c>
      <c r="R278">
        <v>277</v>
      </c>
      <c r="S278">
        <v>-1.068275069948331</v>
      </c>
    </row>
    <row r="279" spans="4:19" x14ac:dyDescent="0.3">
      <c r="D279">
        <f>'Valve Motion'!A281</f>
        <v>278</v>
      </c>
      <c r="E279">
        <f>'Valve Motion'!B281</f>
        <v>0</v>
      </c>
      <c r="F279">
        <f t="shared" si="4"/>
        <v>-1.0682750699483314</v>
      </c>
      <c r="R279">
        <v>278</v>
      </c>
      <c r="S279">
        <v>-1.068275069948331</v>
      </c>
    </row>
    <row r="280" spans="4:19" x14ac:dyDescent="0.3">
      <c r="D280">
        <f>'Valve Motion'!A282</f>
        <v>279</v>
      </c>
      <c r="E280">
        <f>'Valve Motion'!B282</f>
        <v>0</v>
      </c>
      <c r="F280">
        <f t="shared" si="4"/>
        <v>-1.0682750699483314</v>
      </c>
      <c r="R280">
        <v>279</v>
      </c>
      <c r="S280">
        <v>-1.068275069948331</v>
      </c>
    </row>
    <row r="281" spans="4:19" x14ac:dyDescent="0.3">
      <c r="D281">
        <f>'Valve Motion'!A283</f>
        <v>280</v>
      </c>
      <c r="E281">
        <f>'Valve Motion'!B283</f>
        <v>0</v>
      </c>
      <c r="F281">
        <f t="shared" si="4"/>
        <v>-1.0682750699483314</v>
      </c>
      <c r="R281">
        <v>280</v>
      </c>
      <c r="S281">
        <v>-1.068275069948331</v>
      </c>
    </row>
    <row r="282" spans="4:19" x14ac:dyDescent="0.3">
      <c r="D282">
        <f>'Valve Motion'!A284</f>
        <v>281</v>
      </c>
      <c r="E282">
        <f>'Valve Motion'!B284</f>
        <v>0</v>
      </c>
      <c r="F282">
        <f t="shared" si="4"/>
        <v>-1.0682750699483314</v>
      </c>
      <c r="R282">
        <v>281</v>
      </c>
      <c r="S282">
        <v>-1.068275069948331</v>
      </c>
    </row>
    <row r="283" spans="4:19" x14ac:dyDescent="0.3">
      <c r="D283">
        <f>'Valve Motion'!A285</f>
        <v>282</v>
      </c>
      <c r="E283">
        <f>'Valve Motion'!B285</f>
        <v>0</v>
      </c>
      <c r="F283">
        <f t="shared" si="4"/>
        <v>-1.0682750699483314</v>
      </c>
      <c r="R283">
        <v>282</v>
      </c>
      <c r="S283">
        <v>-1.068275069948331</v>
      </c>
    </row>
    <row r="284" spans="4:19" x14ac:dyDescent="0.3">
      <c r="D284">
        <f>'Valve Motion'!A286</f>
        <v>283</v>
      </c>
      <c r="E284">
        <f>'Valve Motion'!B286</f>
        <v>0</v>
      </c>
      <c r="F284">
        <f t="shared" si="4"/>
        <v>-1.0682750699483314</v>
      </c>
      <c r="R284">
        <v>283</v>
      </c>
      <c r="S284">
        <v>-1.068275069948331</v>
      </c>
    </row>
    <row r="285" spans="4:19" x14ac:dyDescent="0.3">
      <c r="D285">
        <f>'Valve Motion'!A287</f>
        <v>284</v>
      </c>
      <c r="E285">
        <f>'Valve Motion'!B287</f>
        <v>0</v>
      </c>
      <c r="F285">
        <f t="shared" si="4"/>
        <v>-1.0682750699483314</v>
      </c>
      <c r="R285">
        <v>284</v>
      </c>
      <c r="S285">
        <v>-1.068275069948331</v>
      </c>
    </row>
    <row r="286" spans="4:19" x14ac:dyDescent="0.3">
      <c r="D286">
        <f>'Valve Motion'!A288</f>
        <v>285</v>
      </c>
      <c r="E286">
        <f>'Valve Motion'!B288</f>
        <v>0</v>
      </c>
      <c r="F286">
        <f t="shared" si="4"/>
        <v>-1.0682750699483314</v>
      </c>
      <c r="R286">
        <v>285</v>
      </c>
      <c r="S286">
        <v>-1.068275069948331</v>
      </c>
    </row>
    <row r="287" spans="4:19" x14ac:dyDescent="0.3">
      <c r="D287">
        <f>'Valve Motion'!A289</f>
        <v>286</v>
      </c>
      <c r="E287">
        <f>'Valve Motion'!B289</f>
        <v>0</v>
      </c>
      <c r="F287">
        <f t="shared" si="4"/>
        <v>-1.0682750699483314</v>
      </c>
      <c r="R287">
        <v>286</v>
      </c>
      <c r="S287">
        <v>-1.068275069948331</v>
      </c>
    </row>
    <row r="288" spans="4:19" x14ac:dyDescent="0.3">
      <c r="D288">
        <f>'Valve Motion'!A290</f>
        <v>287</v>
      </c>
      <c r="E288">
        <f>'Valve Motion'!B290</f>
        <v>0</v>
      </c>
      <c r="F288">
        <f t="shared" si="4"/>
        <v>-1.0682750699483314</v>
      </c>
      <c r="R288">
        <v>287</v>
      </c>
      <c r="S288">
        <v>-1.068275069948331</v>
      </c>
    </row>
    <row r="289" spans="4:19" x14ac:dyDescent="0.3">
      <c r="D289">
        <f>'Valve Motion'!A291</f>
        <v>288</v>
      </c>
      <c r="E289">
        <f>'Valve Motion'!B291</f>
        <v>0</v>
      </c>
      <c r="F289">
        <f t="shared" si="4"/>
        <v>-1.0682750699483314</v>
      </c>
      <c r="R289">
        <v>288</v>
      </c>
      <c r="S289">
        <v>-1.068275069948331</v>
      </c>
    </row>
    <row r="290" spans="4:19" x14ac:dyDescent="0.3">
      <c r="D290">
        <f>'Valve Motion'!A292</f>
        <v>289</v>
      </c>
      <c r="E290">
        <f>'Valve Motion'!B292</f>
        <v>0</v>
      </c>
      <c r="F290">
        <f t="shared" si="4"/>
        <v>-1.0682750699483314</v>
      </c>
      <c r="R290">
        <v>289</v>
      </c>
      <c r="S290">
        <v>-1.068275069948331</v>
      </c>
    </row>
    <row r="291" spans="4:19" x14ac:dyDescent="0.3">
      <c r="D291">
        <f>'Valve Motion'!A293</f>
        <v>290</v>
      </c>
      <c r="E291">
        <f>'Valve Motion'!B293</f>
        <v>0</v>
      </c>
      <c r="F291">
        <f t="shared" si="4"/>
        <v>-1.0682750699483314</v>
      </c>
      <c r="R291">
        <v>290</v>
      </c>
      <c r="S291">
        <v>-1.068275069948331</v>
      </c>
    </row>
    <row r="292" spans="4:19" x14ac:dyDescent="0.3">
      <c r="D292">
        <f>'Valve Motion'!A294</f>
        <v>291</v>
      </c>
      <c r="E292">
        <f>'Valve Motion'!B294</f>
        <v>0</v>
      </c>
      <c r="F292">
        <f t="shared" si="4"/>
        <v>-1.0682750699483314</v>
      </c>
      <c r="R292">
        <v>291</v>
      </c>
      <c r="S292">
        <v>-1.068275069948331</v>
      </c>
    </row>
    <row r="293" spans="4:19" x14ac:dyDescent="0.3">
      <c r="D293">
        <f>'Valve Motion'!A295</f>
        <v>292</v>
      </c>
      <c r="E293">
        <f>'Valve Motion'!B295</f>
        <v>0</v>
      </c>
      <c r="F293">
        <f t="shared" si="4"/>
        <v>-1.0682750699483314</v>
      </c>
      <c r="R293">
        <v>292</v>
      </c>
      <c r="S293">
        <v>-1.068275069948331</v>
      </c>
    </row>
    <row r="294" spans="4:19" x14ac:dyDescent="0.3">
      <c r="D294">
        <f>'Valve Motion'!A296</f>
        <v>293</v>
      </c>
      <c r="E294">
        <f>'Valve Motion'!B296</f>
        <v>0</v>
      </c>
      <c r="F294">
        <f t="shared" si="4"/>
        <v>-1.0682750699483314</v>
      </c>
      <c r="R294">
        <v>293</v>
      </c>
      <c r="S294">
        <v>-1.068275069948331</v>
      </c>
    </row>
    <row r="295" spans="4:19" x14ac:dyDescent="0.3">
      <c r="D295">
        <f>'Valve Motion'!A297</f>
        <v>294</v>
      </c>
      <c r="E295">
        <f>'Valve Motion'!B297</f>
        <v>0</v>
      </c>
      <c r="F295">
        <f t="shared" si="4"/>
        <v>-1.0682750699483314</v>
      </c>
      <c r="R295">
        <v>294</v>
      </c>
      <c r="S295">
        <v>-1.068275069948331</v>
      </c>
    </row>
    <row r="296" spans="4:19" x14ac:dyDescent="0.3">
      <c r="D296">
        <f>'Valve Motion'!A298</f>
        <v>295</v>
      </c>
      <c r="E296">
        <f>'Valve Motion'!B298</f>
        <v>0</v>
      </c>
      <c r="F296">
        <f t="shared" si="4"/>
        <v>-1.0682750699483314</v>
      </c>
      <c r="R296">
        <v>295</v>
      </c>
      <c r="S296">
        <v>-1.068275069948331</v>
      </c>
    </row>
    <row r="297" spans="4:19" x14ac:dyDescent="0.3">
      <c r="D297">
        <f>'Valve Motion'!A299</f>
        <v>296</v>
      </c>
      <c r="E297">
        <f>'Valve Motion'!B299</f>
        <v>0</v>
      </c>
      <c r="F297">
        <f t="shared" si="4"/>
        <v>-1.0682750699483314</v>
      </c>
      <c r="R297">
        <v>296</v>
      </c>
      <c r="S297">
        <v>-1.068275069948331</v>
      </c>
    </row>
    <row r="298" spans="4:19" x14ac:dyDescent="0.3">
      <c r="D298">
        <f>'Valve Motion'!A300</f>
        <v>297</v>
      </c>
      <c r="E298">
        <f>'Valve Motion'!B300</f>
        <v>0</v>
      </c>
      <c r="F298">
        <f t="shared" si="4"/>
        <v>-1.0682750699483314</v>
      </c>
      <c r="R298">
        <v>297</v>
      </c>
      <c r="S298">
        <v>-1.068275069948331</v>
      </c>
    </row>
    <row r="299" spans="4:19" x14ac:dyDescent="0.3">
      <c r="D299">
        <f>'Valve Motion'!A301</f>
        <v>298</v>
      </c>
      <c r="E299">
        <f>'Valve Motion'!B301</f>
        <v>0</v>
      </c>
      <c r="F299">
        <f t="shared" si="4"/>
        <v>-1.0682750699483314</v>
      </c>
      <c r="R299">
        <v>298</v>
      </c>
      <c r="S299">
        <v>-1.068275069948331</v>
      </c>
    </row>
    <row r="300" spans="4:19" x14ac:dyDescent="0.3">
      <c r="D300">
        <f>'Valve Motion'!A302</f>
        <v>299</v>
      </c>
      <c r="E300">
        <f>'Valve Motion'!B302</f>
        <v>0</v>
      </c>
      <c r="F300">
        <f t="shared" si="4"/>
        <v>-1.0682750699483314</v>
      </c>
      <c r="R300">
        <v>299</v>
      </c>
      <c r="S300">
        <v>-1.068275069948331</v>
      </c>
    </row>
    <row r="301" spans="4:19" x14ac:dyDescent="0.3">
      <c r="D301">
        <f>'Valve Motion'!A303</f>
        <v>300</v>
      </c>
      <c r="E301">
        <f>'Valve Motion'!B303</f>
        <v>0</v>
      </c>
      <c r="F301">
        <f t="shared" si="4"/>
        <v>-1.0682750699483314</v>
      </c>
      <c r="R301">
        <v>300</v>
      </c>
      <c r="S301">
        <v>-1.068275069948331</v>
      </c>
    </row>
    <row r="302" spans="4:19" x14ac:dyDescent="0.3">
      <c r="D302">
        <f>'Valve Motion'!A304</f>
        <v>301</v>
      </c>
      <c r="E302">
        <f>'Valve Motion'!B304</f>
        <v>0</v>
      </c>
      <c r="F302">
        <f t="shared" si="4"/>
        <v>-1.0682750699483314</v>
      </c>
      <c r="R302">
        <v>301</v>
      </c>
      <c r="S302">
        <v>-1.068275069948331</v>
      </c>
    </row>
    <row r="303" spans="4:19" x14ac:dyDescent="0.3">
      <c r="D303">
        <f>'Valve Motion'!A305</f>
        <v>302</v>
      </c>
      <c r="E303">
        <f>'Valve Motion'!B305</f>
        <v>0</v>
      </c>
      <c r="F303">
        <f t="shared" si="4"/>
        <v>-1.0682750699483314</v>
      </c>
      <c r="R303">
        <v>302</v>
      </c>
      <c r="S303">
        <v>-1.068275069948331</v>
      </c>
    </row>
    <row r="304" spans="4:19" x14ac:dyDescent="0.3">
      <c r="D304">
        <f>'Valve Motion'!A306</f>
        <v>303</v>
      </c>
      <c r="E304">
        <f>'Valve Motion'!B306</f>
        <v>0</v>
      </c>
      <c r="F304">
        <f t="shared" si="4"/>
        <v>-1.0682750699483314</v>
      </c>
      <c r="R304">
        <v>303</v>
      </c>
      <c r="S304">
        <v>-1.068275069948331</v>
      </c>
    </row>
    <row r="305" spans="4:19" x14ac:dyDescent="0.3">
      <c r="D305">
        <f>'Valve Motion'!A307</f>
        <v>304</v>
      </c>
      <c r="E305">
        <f>'Valve Motion'!B307</f>
        <v>0</v>
      </c>
      <c r="F305">
        <f t="shared" si="4"/>
        <v>-1.0682750699483314</v>
      </c>
      <c r="R305">
        <v>304</v>
      </c>
      <c r="S305">
        <v>-1.068275069948331</v>
      </c>
    </row>
    <row r="306" spans="4:19" x14ac:dyDescent="0.3">
      <c r="D306">
        <f>'Valve Motion'!A308</f>
        <v>305</v>
      </c>
      <c r="E306">
        <f>'Valve Motion'!B308</f>
        <v>0</v>
      </c>
      <c r="F306">
        <f t="shared" si="4"/>
        <v>-1.0682750699483314</v>
      </c>
      <c r="R306">
        <v>305</v>
      </c>
      <c r="S306">
        <v>-1.068275069948331</v>
      </c>
    </row>
    <row r="307" spans="4:19" x14ac:dyDescent="0.3">
      <c r="D307">
        <f>'Valve Motion'!A309</f>
        <v>306</v>
      </c>
      <c r="E307">
        <f>'Valve Motion'!B309</f>
        <v>0</v>
      </c>
      <c r="F307">
        <f t="shared" si="4"/>
        <v>-1.0682750699483314</v>
      </c>
      <c r="R307">
        <v>306</v>
      </c>
      <c r="S307">
        <v>-1.068275069948331</v>
      </c>
    </row>
    <row r="308" spans="4:19" x14ac:dyDescent="0.3">
      <c r="D308">
        <f>'Valve Motion'!A310</f>
        <v>307</v>
      </c>
      <c r="E308">
        <f>'Valve Motion'!B310</f>
        <v>0</v>
      </c>
      <c r="F308">
        <f t="shared" si="4"/>
        <v>-1.0682750699483314</v>
      </c>
      <c r="R308">
        <v>307</v>
      </c>
      <c r="S308">
        <v>-1.068275069948331</v>
      </c>
    </row>
    <row r="309" spans="4:19" x14ac:dyDescent="0.3">
      <c r="D309">
        <f>'Valve Motion'!A311</f>
        <v>308</v>
      </c>
      <c r="E309">
        <f>'Valve Motion'!B311</f>
        <v>0</v>
      </c>
      <c r="F309">
        <f t="shared" si="4"/>
        <v>-1.0682750699483314</v>
      </c>
      <c r="R309">
        <v>308</v>
      </c>
      <c r="S309">
        <v>-1.068275069948331</v>
      </c>
    </row>
    <row r="310" spans="4:19" x14ac:dyDescent="0.3">
      <c r="D310">
        <f>'Valve Motion'!A312</f>
        <v>309</v>
      </c>
      <c r="E310">
        <f>'Valve Motion'!B312</f>
        <v>0</v>
      </c>
      <c r="F310">
        <f t="shared" si="4"/>
        <v>-1.0682750699483314</v>
      </c>
      <c r="R310">
        <v>309</v>
      </c>
      <c r="S310">
        <v>-1.068275069948331</v>
      </c>
    </row>
    <row r="311" spans="4:19" x14ac:dyDescent="0.3">
      <c r="D311">
        <f>'Valve Motion'!A313</f>
        <v>310</v>
      </c>
      <c r="E311">
        <f>'Valve Motion'!B313</f>
        <v>0</v>
      </c>
      <c r="F311">
        <f t="shared" si="4"/>
        <v>-1.0682750699483314</v>
      </c>
      <c r="R311">
        <v>310</v>
      </c>
      <c r="S311">
        <v>-1.068275069948331</v>
      </c>
    </row>
    <row r="312" spans="4:19" x14ac:dyDescent="0.3">
      <c r="D312">
        <f>'Valve Motion'!A314</f>
        <v>311</v>
      </c>
      <c r="E312">
        <f>'Valve Motion'!B314</f>
        <v>0</v>
      </c>
      <c r="F312">
        <f t="shared" si="4"/>
        <v>-1.0682750699483314</v>
      </c>
      <c r="R312">
        <v>311</v>
      </c>
      <c r="S312">
        <v>-1.068275069948331</v>
      </c>
    </row>
    <row r="313" spans="4:19" x14ac:dyDescent="0.3">
      <c r="D313">
        <f>'Valve Motion'!A315</f>
        <v>312</v>
      </c>
      <c r="E313">
        <f>'Valve Motion'!B315</f>
        <v>0</v>
      </c>
      <c r="F313">
        <f t="shared" si="4"/>
        <v>-1.0682750699483314</v>
      </c>
      <c r="R313">
        <v>312</v>
      </c>
      <c r="S313">
        <v>-1.068275069948331</v>
      </c>
    </row>
    <row r="314" spans="4:19" x14ac:dyDescent="0.3">
      <c r="D314">
        <f>'Valve Motion'!A316</f>
        <v>313</v>
      </c>
      <c r="E314">
        <f>'Valve Motion'!B316</f>
        <v>0</v>
      </c>
      <c r="F314">
        <f t="shared" si="4"/>
        <v>-1.0682750699483314</v>
      </c>
      <c r="R314">
        <v>313</v>
      </c>
      <c r="S314">
        <v>-1.068275069948331</v>
      </c>
    </row>
    <row r="315" spans="4:19" x14ac:dyDescent="0.3">
      <c r="D315">
        <f>'Valve Motion'!A317</f>
        <v>314</v>
      </c>
      <c r="E315">
        <f>'Valve Motion'!B317</f>
        <v>0</v>
      </c>
      <c r="F315">
        <f t="shared" si="4"/>
        <v>-1.0682750699483314</v>
      </c>
      <c r="R315">
        <v>314</v>
      </c>
      <c r="S315">
        <v>-1.068275069948331</v>
      </c>
    </row>
    <row r="316" spans="4:19" x14ac:dyDescent="0.3">
      <c r="D316">
        <f>'Valve Motion'!A318</f>
        <v>315</v>
      </c>
      <c r="E316">
        <f>'Valve Motion'!B318</f>
        <v>0</v>
      </c>
      <c r="F316">
        <f t="shared" si="4"/>
        <v>-1.0682750699483314</v>
      </c>
      <c r="R316">
        <v>315</v>
      </c>
      <c r="S316">
        <v>-1.068275069948331</v>
      </c>
    </row>
    <row r="317" spans="4:19" x14ac:dyDescent="0.3">
      <c r="D317">
        <f>'Valve Motion'!A319</f>
        <v>316</v>
      </c>
      <c r="E317">
        <f>'Valve Motion'!B319</f>
        <v>0</v>
      </c>
      <c r="F317">
        <f t="shared" si="4"/>
        <v>-1.0682750699483314</v>
      </c>
      <c r="R317">
        <v>316</v>
      </c>
      <c r="S317">
        <v>-1.068275069948331</v>
      </c>
    </row>
    <row r="318" spans="4:19" x14ac:dyDescent="0.3">
      <c r="D318">
        <f>'Valve Motion'!A320</f>
        <v>317</v>
      </c>
      <c r="E318">
        <f>'Valve Motion'!B320</f>
        <v>0</v>
      </c>
      <c r="F318">
        <f t="shared" si="4"/>
        <v>-1.0682750699483314</v>
      </c>
      <c r="R318">
        <v>317</v>
      </c>
      <c r="S318">
        <v>-1.068275069948331</v>
      </c>
    </row>
    <row r="319" spans="4:19" x14ac:dyDescent="0.3">
      <c r="D319">
        <f>'Valve Motion'!A321</f>
        <v>318</v>
      </c>
      <c r="E319">
        <f>'Valve Motion'!B321</f>
        <v>0</v>
      </c>
      <c r="F319">
        <f t="shared" si="4"/>
        <v>-1.0682750699483314</v>
      </c>
      <c r="R319">
        <v>318</v>
      </c>
      <c r="S319">
        <v>-1.068275069948331</v>
      </c>
    </row>
    <row r="320" spans="4:19" x14ac:dyDescent="0.3">
      <c r="D320">
        <f>'Valve Motion'!A322</f>
        <v>319</v>
      </c>
      <c r="E320">
        <f>'Valve Motion'!B322</f>
        <v>0</v>
      </c>
      <c r="F320">
        <f t="shared" si="4"/>
        <v>-1.0682750699483314</v>
      </c>
      <c r="R320">
        <v>319</v>
      </c>
      <c r="S320">
        <v>-1.068275069948331</v>
      </c>
    </row>
    <row r="321" spans="4:19" x14ac:dyDescent="0.3">
      <c r="D321">
        <f>'Valve Motion'!A323</f>
        <v>320</v>
      </c>
      <c r="E321">
        <f>'Valve Motion'!B323</f>
        <v>0</v>
      </c>
      <c r="F321">
        <f t="shared" si="4"/>
        <v>-1.0682750699483314</v>
      </c>
      <c r="R321">
        <v>320</v>
      </c>
      <c r="S321">
        <v>-1.068275069948331</v>
      </c>
    </row>
    <row r="322" spans="4:19" x14ac:dyDescent="0.3">
      <c r="D322">
        <f>'Valve Motion'!A324</f>
        <v>321</v>
      </c>
      <c r="E322">
        <f>'Valve Motion'!B324</f>
        <v>0</v>
      </c>
      <c r="F322">
        <f t="shared" ref="F322:F361" si="5">FORECAST(E322,$A$2:$A$11,$B$2:$B$11)</f>
        <v>-1.0682750699483314</v>
      </c>
      <c r="R322">
        <v>321</v>
      </c>
      <c r="S322">
        <v>-1.068275069948331</v>
      </c>
    </row>
    <row r="323" spans="4:19" x14ac:dyDescent="0.3">
      <c r="D323">
        <f>'Valve Motion'!A325</f>
        <v>322</v>
      </c>
      <c r="E323">
        <f>'Valve Motion'!B325</f>
        <v>0</v>
      </c>
      <c r="F323">
        <f t="shared" si="5"/>
        <v>-1.0682750699483314</v>
      </c>
      <c r="R323">
        <v>322</v>
      </c>
      <c r="S323">
        <v>-1.068275069948331</v>
      </c>
    </row>
    <row r="324" spans="4:19" x14ac:dyDescent="0.3">
      <c r="D324">
        <f>'Valve Motion'!A326</f>
        <v>323</v>
      </c>
      <c r="E324">
        <f>'Valve Motion'!B326</f>
        <v>0</v>
      </c>
      <c r="F324">
        <f t="shared" si="5"/>
        <v>-1.0682750699483314</v>
      </c>
      <c r="R324">
        <v>323</v>
      </c>
      <c r="S324">
        <v>-1.068275069948331</v>
      </c>
    </row>
    <row r="325" spans="4:19" x14ac:dyDescent="0.3">
      <c r="D325">
        <f>'Valve Motion'!A327</f>
        <v>324</v>
      </c>
      <c r="E325">
        <f>'Valve Motion'!B327</f>
        <v>0</v>
      </c>
      <c r="F325">
        <f t="shared" si="5"/>
        <v>-1.0682750699483314</v>
      </c>
      <c r="R325">
        <v>324</v>
      </c>
      <c r="S325">
        <v>-1.068275069948331</v>
      </c>
    </row>
    <row r="326" spans="4:19" x14ac:dyDescent="0.3">
      <c r="D326">
        <f>'Valve Motion'!A328</f>
        <v>325</v>
      </c>
      <c r="E326">
        <f>'Valve Motion'!B328</f>
        <v>0</v>
      </c>
      <c r="F326">
        <f t="shared" si="5"/>
        <v>-1.0682750699483314</v>
      </c>
      <c r="R326">
        <v>325</v>
      </c>
      <c r="S326">
        <v>-1.068275069948331</v>
      </c>
    </row>
    <row r="327" spans="4:19" x14ac:dyDescent="0.3">
      <c r="D327">
        <f>'Valve Motion'!A329</f>
        <v>326</v>
      </c>
      <c r="E327">
        <f>'Valve Motion'!B329</f>
        <v>0</v>
      </c>
      <c r="F327">
        <f t="shared" si="5"/>
        <v>-1.0682750699483314</v>
      </c>
      <c r="R327">
        <v>326</v>
      </c>
      <c r="S327">
        <v>-1.068275069948331</v>
      </c>
    </row>
    <row r="328" spans="4:19" x14ac:dyDescent="0.3">
      <c r="D328">
        <f>'Valve Motion'!A330</f>
        <v>327</v>
      </c>
      <c r="E328">
        <f>'Valve Motion'!B330</f>
        <v>0</v>
      </c>
      <c r="F328">
        <f t="shared" si="5"/>
        <v>-1.0682750699483314</v>
      </c>
      <c r="R328">
        <v>327</v>
      </c>
      <c r="S328">
        <v>-1.068275069948331</v>
      </c>
    </row>
    <row r="329" spans="4:19" x14ac:dyDescent="0.3">
      <c r="D329">
        <f>'Valve Motion'!A331</f>
        <v>328</v>
      </c>
      <c r="E329">
        <f>'Valve Motion'!B331</f>
        <v>0</v>
      </c>
      <c r="F329">
        <f t="shared" si="5"/>
        <v>-1.0682750699483314</v>
      </c>
      <c r="R329">
        <v>328</v>
      </c>
      <c r="S329">
        <v>-1.068275069948331</v>
      </c>
    </row>
    <row r="330" spans="4:19" x14ac:dyDescent="0.3">
      <c r="D330">
        <f>'Valve Motion'!A332</f>
        <v>329</v>
      </c>
      <c r="E330">
        <f>'Valve Motion'!B332</f>
        <v>0</v>
      </c>
      <c r="F330">
        <f t="shared" si="5"/>
        <v>-1.0682750699483314</v>
      </c>
      <c r="R330">
        <v>329</v>
      </c>
      <c r="S330">
        <v>-1.068275069948331</v>
      </c>
    </row>
    <row r="331" spans="4:19" x14ac:dyDescent="0.3">
      <c r="D331">
        <f>'Valve Motion'!A333</f>
        <v>330</v>
      </c>
      <c r="E331">
        <f>'Valve Motion'!B333</f>
        <v>0</v>
      </c>
      <c r="F331">
        <f t="shared" si="5"/>
        <v>-1.0682750699483314</v>
      </c>
      <c r="R331">
        <v>330</v>
      </c>
      <c r="S331">
        <v>-1.068275069948331</v>
      </c>
    </row>
    <row r="332" spans="4:19" x14ac:dyDescent="0.3">
      <c r="D332">
        <f>'Valve Motion'!A334</f>
        <v>331</v>
      </c>
      <c r="E332">
        <f>'Valve Motion'!B334</f>
        <v>0</v>
      </c>
      <c r="F332">
        <f t="shared" si="5"/>
        <v>-1.0682750699483314</v>
      </c>
      <c r="R332">
        <v>331</v>
      </c>
      <c r="S332">
        <v>-1.068275069948331</v>
      </c>
    </row>
    <row r="333" spans="4:19" x14ac:dyDescent="0.3">
      <c r="D333">
        <f>'Valve Motion'!A335</f>
        <v>332</v>
      </c>
      <c r="E333">
        <f>'Valve Motion'!B335</f>
        <v>0</v>
      </c>
      <c r="F333">
        <f t="shared" si="5"/>
        <v>-1.0682750699483314</v>
      </c>
      <c r="R333">
        <v>332</v>
      </c>
      <c r="S333">
        <v>-1.068275069948331</v>
      </c>
    </row>
    <row r="334" spans="4:19" x14ac:dyDescent="0.3">
      <c r="D334">
        <f>'Valve Motion'!A336</f>
        <v>333</v>
      </c>
      <c r="E334">
        <f>'Valve Motion'!B336</f>
        <v>0</v>
      </c>
      <c r="F334">
        <f t="shared" si="5"/>
        <v>-1.0682750699483314</v>
      </c>
      <c r="R334">
        <v>333</v>
      </c>
      <c r="S334">
        <v>-1.068275069948331</v>
      </c>
    </row>
    <row r="335" spans="4:19" x14ac:dyDescent="0.3">
      <c r="D335">
        <f>'Valve Motion'!A337</f>
        <v>334</v>
      </c>
      <c r="E335">
        <f>'Valve Motion'!B337</f>
        <v>0</v>
      </c>
      <c r="F335">
        <f t="shared" si="5"/>
        <v>-1.0682750699483314</v>
      </c>
      <c r="R335">
        <v>334</v>
      </c>
      <c r="S335">
        <v>-1.068275069948331</v>
      </c>
    </row>
    <row r="336" spans="4:19" x14ac:dyDescent="0.3">
      <c r="D336">
        <f>'Valve Motion'!A338</f>
        <v>335</v>
      </c>
      <c r="E336">
        <f>'Valve Motion'!B338</f>
        <v>0</v>
      </c>
      <c r="F336">
        <f t="shared" si="5"/>
        <v>-1.0682750699483314</v>
      </c>
      <c r="R336">
        <v>335</v>
      </c>
      <c r="S336">
        <v>-1.068275069948331</v>
      </c>
    </row>
    <row r="337" spans="4:19" x14ac:dyDescent="0.3">
      <c r="D337">
        <f>'Valve Motion'!A339</f>
        <v>336</v>
      </c>
      <c r="E337">
        <f>'Valve Motion'!B339</f>
        <v>0</v>
      </c>
      <c r="F337">
        <f t="shared" si="5"/>
        <v>-1.0682750699483314</v>
      </c>
      <c r="R337">
        <v>336</v>
      </c>
      <c r="S337">
        <v>-1.068275069948331</v>
      </c>
    </row>
    <row r="338" spans="4:19" x14ac:dyDescent="0.3">
      <c r="D338">
        <f>'Valve Motion'!A340</f>
        <v>337</v>
      </c>
      <c r="E338">
        <f>'Valve Motion'!B340</f>
        <v>0</v>
      </c>
      <c r="F338">
        <f t="shared" si="5"/>
        <v>-1.0682750699483314</v>
      </c>
      <c r="R338">
        <v>337</v>
      </c>
      <c r="S338">
        <v>-1.068275069948331</v>
      </c>
    </row>
    <row r="339" spans="4:19" x14ac:dyDescent="0.3">
      <c r="D339">
        <f>'Valve Motion'!A341</f>
        <v>338</v>
      </c>
      <c r="E339">
        <f>'Valve Motion'!B341</f>
        <v>0</v>
      </c>
      <c r="F339">
        <f t="shared" si="5"/>
        <v>-1.0682750699483314</v>
      </c>
      <c r="R339">
        <v>338</v>
      </c>
      <c r="S339">
        <v>-1.068275069948331</v>
      </c>
    </row>
    <row r="340" spans="4:19" x14ac:dyDescent="0.3">
      <c r="D340">
        <f>'Valve Motion'!A342</f>
        <v>339</v>
      </c>
      <c r="E340">
        <f>'Valve Motion'!B342</f>
        <v>0</v>
      </c>
      <c r="F340">
        <f t="shared" si="5"/>
        <v>-1.0682750699483314</v>
      </c>
      <c r="R340">
        <v>339</v>
      </c>
      <c r="S340">
        <v>-1.068275069948331</v>
      </c>
    </row>
    <row r="341" spans="4:19" x14ac:dyDescent="0.3">
      <c r="D341">
        <f>'Valve Motion'!A343</f>
        <v>340</v>
      </c>
      <c r="E341">
        <f>'Valve Motion'!B343</f>
        <v>0</v>
      </c>
      <c r="F341">
        <f t="shared" si="5"/>
        <v>-1.0682750699483314</v>
      </c>
      <c r="R341">
        <v>340</v>
      </c>
      <c r="S341">
        <v>-1.068275069948331</v>
      </c>
    </row>
    <row r="342" spans="4:19" x14ac:dyDescent="0.3">
      <c r="D342">
        <f>'Valve Motion'!A344</f>
        <v>341</v>
      </c>
      <c r="E342">
        <f>'Valve Motion'!B344</f>
        <v>0</v>
      </c>
      <c r="F342">
        <f t="shared" si="5"/>
        <v>-1.0682750699483314</v>
      </c>
      <c r="R342">
        <v>341</v>
      </c>
      <c r="S342">
        <v>-1.068275069948331</v>
      </c>
    </row>
    <row r="343" spans="4:19" x14ac:dyDescent="0.3">
      <c r="D343">
        <f>'Valve Motion'!A345</f>
        <v>342</v>
      </c>
      <c r="E343">
        <f>'Valve Motion'!B345</f>
        <v>0</v>
      </c>
      <c r="F343">
        <f t="shared" si="5"/>
        <v>-1.0682750699483314</v>
      </c>
      <c r="R343">
        <v>342</v>
      </c>
      <c r="S343">
        <v>-1.068275069948331</v>
      </c>
    </row>
    <row r="344" spans="4:19" x14ac:dyDescent="0.3">
      <c r="D344">
        <f>'Valve Motion'!A346</f>
        <v>343</v>
      </c>
      <c r="E344">
        <f>'Valve Motion'!B346</f>
        <v>0</v>
      </c>
      <c r="F344">
        <f t="shared" si="5"/>
        <v>-1.0682750699483314</v>
      </c>
      <c r="R344">
        <v>343</v>
      </c>
      <c r="S344">
        <v>-1.068275069948331</v>
      </c>
    </row>
    <row r="345" spans="4:19" x14ac:dyDescent="0.3">
      <c r="D345">
        <f>'Valve Motion'!A347</f>
        <v>344</v>
      </c>
      <c r="E345">
        <f>'Valve Motion'!B347</f>
        <v>0</v>
      </c>
      <c r="F345">
        <f t="shared" si="5"/>
        <v>-1.0682750699483314</v>
      </c>
      <c r="R345">
        <v>344</v>
      </c>
      <c r="S345">
        <v>-1.068275069948331</v>
      </c>
    </row>
    <row r="346" spans="4:19" x14ac:dyDescent="0.3">
      <c r="D346">
        <f>'Valve Motion'!A348</f>
        <v>345</v>
      </c>
      <c r="E346">
        <f>'Valve Motion'!B348</f>
        <v>0</v>
      </c>
      <c r="F346">
        <f t="shared" si="5"/>
        <v>-1.0682750699483314</v>
      </c>
      <c r="R346">
        <v>345</v>
      </c>
      <c r="S346">
        <v>-1.068275069948331</v>
      </c>
    </row>
    <row r="347" spans="4:19" x14ac:dyDescent="0.3">
      <c r="D347">
        <f>'Valve Motion'!A349</f>
        <v>346</v>
      </c>
      <c r="E347">
        <f>'Valve Motion'!B349</f>
        <v>0</v>
      </c>
      <c r="F347">
        <f t="shared" si="5"/>
        <v>-1.0682750699483314</v>
      </c>
      <c r="R347">
        <v>346</v>
      </c>
      <c r="S347">
        <v>-1.068275069948331</v>
      </c>
    </row>
    <row r="348" spans="4:19" x14ac:dyDescent="0.3">
      <c r="D348">
        <f>'Valve Motion'!A350</f>
        <v>347</v>
      </c>
      <c r="E348">
        <f>'Valve Motion'!B350</f>
        <v>0</v>
      </c>
      <c r="F348">
        <f t="shared" si="5"/>
        <v>-1.0682750699483314</v>
      </c>
      <c r="R348">
        <v>347</v>
      </c>
      <c r="S348">
        <v>-1.068275069948331</v>
      </c>
    </row>
    <row r="349" spans="4:19" x14ac:dyDescent="0.3">
      <c r="D349">
        <f>'Valve Motion'!A351</f>
        <v>348</v>
      </c>
      <c r="E349">
        <f>'Valve Motion'!B351</f>
        <v>0</v>
      </c>
      <c r="F349">
        <f t="shared" si="5"/>
        <v>-1.0682750699483314</v>
      </c>
      <c r="R349">
        <v>348</v>
      </c>
      <c r="S349">
        <v>-1.068275069948331</v>
      </c>
    </row>
    <row r="350" spans="4:19" x14ac:dyDescent="0.3">
      <c r="D350">
        <f>'Valve Motion'!A352</f>
        <v>349</v>
      </c>
      <c r="E350">
        <f>'Valve Motion'!B352</f>
        <v>0</v>
      </c>
      <c r="F350">
        <f t="shared" si="5"/>
        <v>-1.0682750699483314</v>
      </c>
      <c r="R350">
        <v>349</v>
      </c>
      <c r="S350">
        <v>-1.068275069948331</v>
      </c>
    </row>
    <row r="351" spans="4:19" x14ac:dyDescent="0.3">
      <c r="D351">
        <f>'Valve Motion'!A353</f>
        <v>350</v>
      </c>
      <c r="E351">
        <f>'Valve Motion'!B353</f>
        <v>0</v>
      </c>
      <c r="F351">
        <f t="shared" si="5"/>
        <v>-1.0682750699483314</v>
      </c>
      <c r="R351">
        <v>350</v>
      </c>
      <c r="S351">
        <v>-1.068275069948331</v>
      </c>
    </row>
    <row r="352" spans="4:19" x14ac:dyDescent="0.3">
      <c r="D352">
        <f>'Valve Motion'!A354</f>
        <v>351</v>
      </c>
      <c r="E352">
        <f>'Valve Motion'!B354</f>
        <v>0</v>
      </c>
      <c r="F352">
        <f t="shared" si="5"/>
        <v>-1.0682750699483314</v>
      </c>
      <c r="R352">
        <v>351</v>
      </c>
      <c r="S352">
        <v>-1.068275069948331</v>
      </c>
    </row>
    <row r="353" spans="4:19" x14ac:dyDescent="0.3">
      <c r="D353">
        <f>'Valve Motion'!A355</f>
        <v>352</v>
      </c>
      <c r="E353">
        <f>'Valve Motion'!B355</f>
        <v>0</v>
      </c>
      <c r="F353">
        <f t="shared" si="5"/>
        <v>-1.0682750699483314</v>
      </c>
      <c r="R353">
        <v>352</v>
      </c>
      <c r="S353">
        <v>-1.068275069948331</v>
      </c>
    </row>
    <row r="354" spans="4:19" x14ac:dyDescent="0.3">
      <c r="D354">
        <f>'Valve Motion'!A356</f>
        <v>353</v>
      </c>
      <c r="E354">
        <f>'Valve Motion'!B356</f>
        <v>0</v>
      </c>
      <c r="F354">
        <f t="shared" si="5"/>
        <v>-1.0682750699483314</v>
      </c>
      <c r="R354">
        <v>353</v>
      </c>
      <c r="S354">
        <v>-1.068275069948331</v>
      </c>
    </row>
    <row r="355" spans="4:19" x14ac:dyDescent="0.3">
      <c r="D355">
        <f>'Valve Motion'!A357</f>
        <v>354</v>
      </c>
      <c r="E355">
        <f>'Valve Motion'!B357</f>
        <v>0</v>
      </c>
      <c r="F355">
        <f t="shared" si="5"/>
        <v>-1.0682750699483314</v>
      </c>
      <c r="R355">
        <v>354</v>
      </c>
      <c r="S355">
        <v>-1.068275069948331</v>
      </c>
    </row>
    <row r="356" spans="4:19" x14ac:dyDescent="0.3">
      <c r="D356">
        <f>'Valve Motion'!A358</f>
        <v>355</v>
      </c>
      <c r="E356">
        <f>'Valve Motion'!B358</f>
        <v>0</v>
      </c>
      <c r="F356">
        <f t="shared" si="5"/>
        <v>-1.0682750699483314</v>
      </c>
      <c r="R356">
        <v>355</v>
      </c>
      <c r="S356">
        <v>-1.068275069948331</v>
      </c>
    </row>
    <row r="357" spans="4:19" x14ac:dyDescent="0.3">
      <c r="D357">
        <f>'Valve Motion'!A359</f>
        <v>356</v>
      </c>
      <c r="E357">
        <f>'Valve Motion'!B359</f>
        <v>0</v>
      </c>
      <c r="F357">
        <f t="shared" si="5"/>
        <v>-1.0682750699483314</v>
      </c>
      <c r="R357">
        <v>356</v>
      </c>
      <c r="S357">
        <v>-1.068275069948331</v>
      </c>
    </row>
    <row r="358" spans="4:19" x14ac:dyDescent="0.3">
      <c r="D358">
        <f>'Valve Motion'!A360</f>
        <v>357</v>
      </c>
      <c r="E358">
        <f>'Valve Motion'!B360</f>
        <v>0</v>
      </c>
      <c r="F358">
        <f t="shared" si="5"/>
        <v>-1.0682750699483314</v>
      </c>
      <c r="R358">
        <v>357</v>
      </c>
      <c r="S358">
        <v>-1.068275069948331</v>
      </c>
    </row>
    <row r="359" spans="4:19" x14ac:dyDescent="0.3">
      <c r="D359">
        <f>'Valve Motion'!A361</f>
        <v>358</v>
      </c>
      <c r="E359">
        <f>'Valve Motion'!B361</f>
        <v>0</v>
      </c>
      <c r="F359">
        <f t="shared" si="5"/>
        <v>-1.0682750699483314</v>
      </c>
      <c r="R359">
        <v>358</v>
      </c>
      <c r="S359">
        <v>-1.068275069948331</v>
      </c>
    </row>
    <row r="360" spans="4:19" x14ac:dyDescent="0.3">
      <c r="D360">
        <f>'Valve Motion'!A362</f>
        <v>359</v>
      </c>
      <c r="E360">
        <f>'Valve Motion'!B362</f>
        <v>0</v>
      </c>
      <c r="F360">
        <f t="shared" si="5"/>
        <v>-1.0682750699483314</v>
      </c>
      <c r="R360">
        <v>359</v>
      </c>
      <c r="S360">
        <v>-1.068275069948331</v>
      </c>
    </row>
    <row r="361" spans="4:19" x14ac:dyDescent="0.3">
      <c r="D361">
        <f>'Valve Motion'!A363</f>
        <v>360</v>
      </c>
      <c r="E361">
        <f>'Valve Motion'!B363</f>
        <v>0</v>
      </c>
      <c r="F361">
        <f t="shared" si="5"/>
        <v>-1.0682750699483314</v>
      </c>
      <c r="R361">
        <v>360</v>
      </c>
      <c r="S361">
        <v>-1.068275069948331</v>
      </c>
    </row>
  </sheetData>
  <pageMargins left="0.75" right="0.75" top="1" bottom="1" header="0.5" footer="0.5"/>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F0722-298E-4480-A8CD-8E8EBED54FCA}">
  <dimension ref="A1"/>
  <sheetViews>
    <sheetView zoomScale="86" zoomScaleNormal="86" workbookViewId="0">
      <selection activeCell="R17" sqref="R17"/>
    </sheetView>
  </sheetViews>
  <sheetFormatPr defaultRowHeight="14.4" x14ac:dyDescent="0.3"/>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C23"/>
  <sheetViews>
    <sheetView workbookViewId="0">
      <selection activeCell="A26" sqref="A26"/>
    </sheetView>
  </sheetViews>
  <sheetFormatPr defaultRowHeight="14.4" x14ac:dyDescent="0.3"/>
  <cols>
    <col min="1" max="1" width="52.6640625" customWidth="1"/>
    <col min="2" max="4" width="32" customWidth="1"/>
  </cols>
  <sheetData>
    <row r="2" spans="1:3" x14ac:dyDescent="0.3">
      <c r="A2" t="s">
        <v>119</v>
      </c>
    </row>
    <row r="4" spans="1:3" x14ac:dyDescent="0.3">
      <c r="A4" t="s">
        <v>120</v>
      </c>
      <c r="B4" t="s">
        <v>121</v>
      </c>
      <c r="C4" t="s">
        <v>122</v>
      </c>
    </row>
    <row r="5" spans="1:3" x14ac:dyDescent="0.3">
      <c r="A5" t="s">
        <v>123</v>
      </c>
      <c r="B5">
        <v>35</v>
      </c>
      <c r="C5" t="s">
        <v>124</v>
      </c>
    </row>
    <row r="6" spans="1:3" x14ac:dyDescent="0.3">
      <c r="A6" t="s">
        <v>125</v>
      </c>
      <c r="B6">
        <v>2000</v>
      </c>
      <c r="C6" t="s">
        <v>126</v>
      </c>
    </row>
    <row r="7" spans="1:3" x14ac:dyDescent="0.3">
      <c r="A7" t="s">
        <v>18</v>
      </c>
      <c r="B7">
        <v>4</v>
      </c>
      <c r="C7" t="s">
        <v>151</v>
      </c>
    </row>
    <row r="8" spans="1:3" x14ac:dyDescent="0.3">
      <c r="A8" t="s">
        <v>127</v>
      </c>
      <c r="B8">
        <v>0.9</v>
      </c>
      <c r="C8" t="s">
        <v>152</v>
      </c>
    </row>
    <row r="9" spans="1:3" x14ac:dyDescent="0.3">
      <c r="A9" t="s">
        <v>128</v>
      </c>
      <c r="B9">
        <v>138</v>
      </c>
      <c r="C9" t="s">
        <v>129</v>
      </c>
    </row>
    <row r="11" spans="1:3" x14ac:dyDescent="0.3">
      <c r="A11" t="s">
        <v>130</v>
      </c>
      <c r="B11">
        <f>AVERAGEIF('CF data'!B2:B11,"&gt;0")</f>
        <v>0.21211111111111111</v>
      </c>
      <c r="C11" t="s">
        <v>131</v>
      </c>
    </row>
    <row r="13" spans="1:3" x14ac:dyDescent="0.3">
      <c r="A13" t="s">
        <v>132</v>
      </c>
      <c r="B13">
        <f>B5/25.4</f>
        <v>1.3779527559055118</v>
      </c>
      <c r="C13" t="s">
        <v>133</v>
      </c>
    </row>
    <row r="14" spans="1:3" x14ac:dyDescent="0.3">
      <c r="A14" t="s">
        <v>134</v>
      </c>
      <c r="B14">
        <f>PI()*(B13/2)^2</f>
        <v>1.4912777453063955</v>
      </c>
      <c r="C14" t="s">
        <v>135</v>
      </c>
    </row>
    <row r="15" spans="1:3" x14ac:dyDescent="0.3">
      <c r="A15" t="s">
        <v>136</v>
      </c>
      <c r="B15">
        <f>B9*B14</f>
        <v>205.79632885228258</v>
      </c>
      <c r="C15" t="s">
        <v>137</v>
      </c>
    </row>
    <row r="16" spans="1:3" x14ac:dyDescent="0.3">
      <c r="A16" t="s">
        <v>138</v>
      </c>
      <c r="B16">
        <f>B11*B15</f>
        <v>43.65168797544527</v>
      </c>
      <c r="C16" t="s">
        <v>139</v>
      </c>
    </row>
    <row r="17" spans="1:3" x14ac:dyDescent="0.3">
      <c r="A17" t="s">
        <v>125</v>
      </c>
      <c r="B17">
        <f>B6/16.387</f>
        <v>122.04796485018612</v>
      </c>
      <c r="C17" t="s">
        <v>140</v>
      </c>
    </row>
    <row r="18" spans="1:3" x14ac:dyDescent="0.3">
      <c r="A18" t="s">
        <v>141</v>
      </c>
      <c r="B18">
        <f>B17/B7</f>
        <v>30.51199121254653</v>
      </c>
      <c r="C18" t="s">
        <v>142</v>
      </c>
    </row>
    <row r="20" spans="1:3" x14ac:dyDescent="0.3">
      <c r="A20" t="s">
        <v>143</v>
      </c>
      <c r="B20">
        <f>B16*3456/(B18*B8)</f>
        <v>5493.6592193558135</v>
      </c>
      <c r="C20" t="s">
        <v>144</v>
      </c>
    </row>
    <row r="22" spans="1:3" x14ac:dyDescent="0.3">
      <c r="A22" t="s">
        <v>145</v>
      </c>
      <c r="B22">
        <f>B16*3456/(B18*0.85)</f>
        <v>5816.8156440238026</v>
      </c>
      <c r="C22" t="s">
        <v>146</v>
      </c>
    </row>
    <row r="23" spans="1:3" x14ac:dyDescent="0.3">
      <c r="A23" t="s">
        <v>147</v>
      </c>
      <c r="B23">
        <f>B16*3456/(B18*0.95)</f>
        <v>5204.5192604423501</v>
      </c>
      <c r="C23" t="s">
        <v>146</v>
      </c>
    </row>
  </sheetData>
  <pageMargins left="0.75" right="0.75" top="1" bottom="1" header="0.5" footer="0.5"/>
  <drawing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78F4E-C503-490D-8F83-EE101CCDA8A4}">
  <dimension ref="A1"/>
  <sheetViews>
    <sheetView topLeftCell="A16" zoomScale="10" zoomScaleNormal="10" workbookViewId="0">
      <selection activeCell="FV294" sqref="FV294"/>
    </sheetView>
  </sheetViews>
  <sheetFormatPr defaultRowHeight="14.4" x14ac:dyDescent="0.3"/>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980DF-2707-47C9-98AB-A86D3F2A504B}">
  <dimension ref="A1"/>
  <sheetViews>
    <sheetView zoomScale="82" zoomScaleNormal="82" workbookViewId="0">
      <selection activeCell="P8" sqref="P8"/>
    </sheetView>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Charts</vt:lpstr>
      </vt:variant>
      <vt:variant>
        <vt:i4>3</vt:i4>
      </vt:variant>
    </vt:vector>
  </HeadingPairs>
  <TitlesOfParts>
    <vt:vector size="14" baseType="lpstr">
      <vt:lpstr>flow bench data and cam data </vt:lpstr>
      <vt:lpstr>crank and pistion Calculations</vt:lpstr>
      <vt:lpstr>Valve Motion</vt:lpstr>
      <vt:lpstr>valve dynamics</vt:lpstr>
      <vt:lpstr>Valve Piston</vt:lpstr>
      <vt:lpstr>flow vs lift </vt:lpstr>
      <vt:lpstr>CF data</vt:lpstr>
      <vt:lpstr>CF graphs</vt:lpstr>
      <vt:lpstr>CF MaxPower</vt:lpstr>
      <vt:lpstr>flow anylis </vt:lpstr>
      <vt:lpstr>lightweight valvetrain </vt:lpstr>
      <vt:lpstr>Piston</vt:lpstr>
      <vt:lpstr>Velocity</vt:lpstr>
      <vt:lpstr>Acceleration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Owen</dc:creator>
  <cp:lastModifiedBy>Kairan Bennett (2305389)</cp:lastModifiedBy>
  <dcterms:created xsi:type="dcterms:W3CDTF">2009-03-09T14:34:47Z</dcterms:created>
  <dcterms:modified xsi:type="dcterms:W3CDTF">2025-12-06T19:25:11Z</dcterms:modified>
</cp:coreProperties>
</file>