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ni - College\Year 8 (Bsc Hons)\Integrated Project\Submission work\"/>
    </mc:Choice>
  </mc:AlternateContent>
  <xr:revisionPtr revIDLastSave="0" documentId="13_ncr:1_{FEDF3721-CD39-42B5-8AAD-B88D108E86AB}" xr6:coauthVersionLast="47" xr6:coauthVersionMax="47" xr10:uidLastSave="{00000000-0000-0000-0000-000000000000}"/>
  <bookViews>
    <workbookView xWindow="-120" yWindow="-120" windowWidth="20730" windowHeight="11160" tabRatio="956" firstSheet="13" activeTab="18" xr2:uid="{CD5C3EA0-1EBC-4038-A5ED-336B0B1D7B34}"/>
  </bookViews>
  <sheets>
    <sheet name="Substructure" sheetId="1" r:id="rId1"/>
    <sheet name="Paving &amp; Parking" sheetId="15" r:id="rId2"/>
    <sheet name="Roads, Paths &amp; Pavings" sheetId="30" r:id="rId3"/>
    <sheet name="Landscaping" sheetId="22" r:id="rId4"/>
    <sheet name="Scaffolding" sheetId="28" r:id="rId5"/>
    <sheet name="Brick-block work &amp; Cladding" sheetId="2" r:id="rId6"/>
    <sheet name="Steel Frame" sheetId="18" r:id="rId7"/>
    <sheet name="Floors" sheetId="7" r:id="rId8"/>
    <sheet name="Partition Walls" sheetId="20" r:id="rId9"/>
    <sheet name="Ceiling Finishes" sheetId="21" r:id="rId10"/>
    <sheet name="External doors &amp; windows" sheetId="4" r:id="rId11"/>
    <sheet name="Roof build-up" sheetId="25" r:id="rId12"/>
    <sheet name="Roof Coverings" sheetId="3" r:id="rId13"/>
    <sheet name="Soakaway Crates" sheetId="27" r:id="rId14"/>
    <sheet name="Various Internal works" sheetId="5" r:id="rId15"/>
    <sheet name="Services" sheetId="6" r:id="rId16"/>
    <sheet name="Internal Furnishings" sheetId="24" r:id="rId17"/>
    <sheet name="Summary (TPI &amp; Location Factor)" sheetId="32" r:id="rId18"/>
    <sheet name="Final Summary" sheetId="16" r:id="rId19"/>
    <sheet name="TPI &amp; Location Factor workings" sheetId="31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5" i="16" l="1"/>
  <c r="F21" i="24"/>
  <c r="F20" i="24"/>
  <c r="F19" i="24"/>
  <c r="F28" i="6"/>
  <c r="F27" i="6"/>
  <c r="F26" i="6"/>
  <c r="F30" i="5"/>
  <c r="F21" i="27"/>
  <c r="F20" i="27"/>
  <c r="F19" i="27"/>
  <c r="F40" i="3"/>
  <c r="F39" i="3"/>
  <c r="F38" i="3"/>
  <c r="F26" i="25"/>
  <c r="F25" i="25"/>
  <c r="F24" i="25"/>
  <c r="F34" i="4"/>
  <c r="F33" i="4"/>
  <c r="F32" i="4"/>
  <c r="F23" i="21"/>
  <c r="F22" i="21"/>
  <c r="F21" i="21"/>
  <c r="F23" i="20"/>
  <c r="F22" i="20"/>
  <c r="F21" i="20"/>
  <c r="F30" i="7"/>
  <c r="F29" i="7"/>
  <c r="F28" i="7"/>
  <c r="F21" i="18"/>
  <c r="F20" i="18"/>
  <c r="F19" i="18"/>
  <c r="F25" i="2"/>
  <c r="F24" i="2"/>
  <c r="F23" i="2"/>
  <c r="F16" i="28"/>
  <c r="F15" i="28"/>
  <c r="F14" i="28"/>
  <c r="F23" i="22"/>
  <c r="F22" i="22"/>
  <c r="F21" i="22"/>
  <c r="F21" i="30"/>
  <c r="F20" i="30"/>
  <c r="F19" i="30"/>
  <c r="F21" i="15"/>
  <c r="F20" i="15"/>
  <c r="F19" i="15"/>
  <c r="F25" i="1"/>
  <c r="F24" i="1"/>
  <c r="F23" i="1"/>
  <c r="F15" i="30"/>
  <c r="F12" i="30"/>
  <c r="F19" i="22"/>
  <c r="F15" i="22"/>
  <c r="F15" i="15"/>
  <c r="F11" i="28"/>
  <c r="F17" i="27"/>
  <c r="F11" i="27"/>
  <c r="F19" i="25"/>
  <c r="F14" i="25"/>
  <c r="F11" i="25"/>
  <c r="F31" i="5" l="1"/>
  <c r="F32" i="5" s="1"/>
  <c r="D22" i="32"/>
  <c r="G22" i="32" s="1"/>
  <c r="D21" i="16" s="1"/>
  <c r="D20" i="32"/>
  <c r="E20" i="32" s="1"/>
  <c r="D11" i="32"/>
  <c r="E11" i="32"/>
  <c r="F11" i="32" s="1"/>
  <c r="G11" i="32" s="1"/>
  <c r="D10" i="16" s="1"/>
  <c r="F20" i="32"/>
  <c r="G20" i="32" s="1"/>
  <c r="D19" i="16" s="1"/>
  <c r="D13" i="32"/>
  <c r="G13" i="32" s="1"/>
  <c r="D12" i="16" s="1"/>
  <c r="F11" i="24" l="1"/>
  <c r="D25" i="32" s="1"/>
  <c r="F21" i="6"/>
  <c r="F19" i="6"/>
  <c r="F17" i="6"/>
  <c r="F15" i="6"/>
  <c r="F13" i="6"/>
  <c r="D24" i="32" s="1"/>
  <c r="F11" i="6"/>
  <c r="F9" i="6"/>
  <c r="F26" i="5"/>
  <c r="F25" i="5"/>
  <c r="F20" i="5"/>
  <c r="F19" i="5"/>
  <c r="F14" i="5"/>
  <c r="D23" i="32" s="1"/>
  <c r="F12" i="5"/>
  <c r="F33" i="3"/>
  <c r="F32" i="3"/>
  <c r="F28" i="3"/>
  <c r="F27" i="3"/>
  <c r="F24" i="3"/>
  <c r="F23" i="3"/>
  <c r="F19" i="3"/>
  <c r="F18" i="3"/>
  <c r="F16" i="3"/>
  <c r="F15" i="3"/>
  <c r="F14" i="3"/>
  <c r="F13" i="3"/>
  <c r="F12" i="3"/>
  <c r="F28" i="4"/>
  <c r="F24" i="4"/>
  <c r="F18" i="4"/>
  <c r="F16" i="4"/>
  <c r="F12" i="4"/>
  <c r="D19" i="32" s="1"/>
  <c r="F15" i="21"/>
  <c r="F11" i="21"/>
  <c r="D18" i="32" s="1"/>
  <c r="D17" i="32"/>
  <c r="F11" i="20"/>
  <c r="F15" i="20"/>
  <c r="F26" i="7"/>
  <c r="F23" i="7"/>
  <c r="F19" i="7"/>
  <c r="F15" i="7"/>
  <c r="D16" i="32" s="1"/>
  <c r="F11" i="7"/>
  <c r="F12" i="18"/>
  <c r="D15" i="32" s="1"/>
  <c r="F18" i="2"/>
  <c r="F16" i="2"/>
  <c r="D14" i="32" s="1"/>
  <c r="F12" i="2"/>
  <c r="F12" i="22"/>
  <c r="D12" i="32" s="1"/>
  <c r="E25" i="32" l="1"/>
  <c r="F25" i="32" s="1"/>
  <c r="G25" i="32" s="1"/>
  <c r="D24" i="16" s="1"/>
  <c r="E24" i="32"/>
  <c r="F24" i="32" s="1"/>
  <c r="G24" i="32" s="1"/>
  <c r="D23" i="16" s="1"/>
  <c r="E23" i="32"/>
  <c r="F23" i="32" s="1"/>
  <c r="G23" i="32" s="1"/>
  <c r="D22" i="16" s="1"/>
  <c r="E19" i="32"/>
  <c r="F19" i="32"/>
  <c r="G19" i="32" s="1"/>
  <c r="D18" i="16" s="1"/>
  <c r="E18" i="32"/>
  <c r="F18" i="32" s="1"/>
  <c r="G18" i="32" s="1"/>
  <c r="D17" i="16" s="1"/>
  <c r="E17" i="32"/>
  <c r="F17" i="32"/>
  <c r="G17" i="32" s="1"/>
  <c r="D16" i="16" s="1"/>
  <c r="E16" i="32"/>
  <c r="F16" i="32" s="1"/>
  <c r="G16" i="32" s="1"/>
  <c r="D15" i="16" s="1"/>
  <c r="E15" i="32"/>
  <c r="F15" i="32"/>
  <c r="G15" i="32" s="1"/>
  <c r="D14" i="16" s="1"/>
  <c r="E14" i="32"/>
  <c r="F14" i="32" s="1"/>
  <c r="G14" i="32" s="1"/>
  <c r="D13" i="16" s="1"/>
  <c r="E12" i="32"/>
  <c r="F12" i="32" s="1"/>
  <c r="G12" i="32" s="1"/>
  <c r="D11" i="16" s="1"/>
  <c r="D21" i="32"/>
  <c r="G21" i="32" s="1"/>
  <c r="D20" i="16" s="1"/>
  <c r="D9" i="32"/>
  <c r="F12" i="15"/>
  <c r="D10" i="32" s="1"/>
  <c r="G10" i="32" s="1"/>
  <c r="D9" i="16" s="1"/>
  <c r="E9" i="32" l="1"/>
  <c r="F9" i="32" s="1"/>
  <c r="G9" i="32" s="1"/>
  <c r="D8" i="16" l="1"/>
  <c r="G26" i="32"/>
  <c r="D27" i="16" l="1"/>
  <c r="D26" i="16"/>
  <c r="D28" i="16"/>
  <c r="D29" i="16" l="1"/>
</calcChain>
</file>

<file path=xl/sharedStrings.xml><?xml version="1.0" encoding="utf-8"?>
<sst xmlns="http://schemas.openxmlformats.org/spreadsheetml/2006/main" count="505" uniqueCount="218">
  <si>
    <t>Approximate estimating</t>
  </si>
  <si>
    <t>Jack Rees</t>
  </si>
  <si>
    <t>Description</t>
  </si>
  <si>
    <t>Qty</t>
  </si>
  <si>
    <t>Unit</t>
  </si>
  <si>
    <t>Rate</t>
  </si>
  <si>
    <t>£ p</t>
  </si>
  <si>
    <t>Notes</t>
  </si>
  <si>
    <t>m2</t>
  </si>
  <si>
    <t>Roof Coverings</t>
  </si>
  <si>
    <t>Stair Case</t>
  </si>
  <si>
    <t>Floors</t>
  </si>
  <si>
    <t>Windows</t>
  </si>
  <si>
    <t>Frame and panel partitions</t>
  </si>
  <si>
    <t>Standard doors</t>
  </si>
  <si>
    <t>nr</t>
  </si>
  <si>
    <t>Softwood external doors</t>
  </si>
  <si>
    <t>Composite precast concrete and in situ concrete upper ﬂoors</t>
  </si>
  <si>
    <t>Omnidec (Hanson Building Products) ﬂooring system comprising of 50mm thick precast concrete deck (as permanent shuttering); 210mm polystyrene void fotrmers; concrete topping and reinforcemen</t>
  </si>
  <si>
    <t>Floor Finishes</t>
  </si>
  <si>
    <t>Screed</t>
  </si>
  <si>
    <t>Water Installations</t>
  </si>
  <si>
    <t>Various Internal Works</t>
  </si>
  <si>
    <t>Electrical Installations</t>
  </si>
  <si>
    <t>Paving &amp; Parking</t>
  </si>
  <si>
    <t>Page nr</t>
  </si>
  <si>
    <t>1.00 SUBSTRUCTURE</t>
  </si>
  <si>
    <t>Page Total</t>
  </si>
  <si>
    <t>Total Cost</t>
  </si>
  <si>
    <t>%</t>
  </si>
  <si>
    <t>m3</t>
  </si>
  <si>
    <t>Loose wire system</t>
  </si>
  <si>
    <t>as noted, this is based on a loose wire system.</t>
  </si>
  <si>
    <t>Summary</t>
  </si>
  <si>
    <t>Ventilation Systems</t>
  </si>
  <si>
    <t>Prelims - Site set up and works</t>
  </si>
  <si>
    <t>Professional fees (architects &amp; management)</t>
  </si>
  <si>
    <t>Contingency</t>
  </si>
  <si>
    <t>Roof Deck</t>
  </si>
  <si>
    <t>Concrete Deck</t>
  </si>
  <si>
    <t>Precast concrete suspended slab with sand: cement screed over reinforced concrete slabs; on steel permanent steel shuttering; 150mm reinforced cocrete topping</t>
  </si>
  <si>
    <t>Screeds/ Decks to receive roof coverings</t>
  </si>
  <si>
    <t>50mm thick cement and sand screed</t>
  </si>
  <si>
    <t>Bauder Roof</t>
  </si>
  <si>
    <t>a) Primer</t>
  </si>
  <si>
    <t>c) Insulation &amp; Adhesive</t>
  </si>
  <si>
    <t>b) Vapour Control Layer (inc detailling)</t>
  </si>
  <si>
    <t>d) Underlay (inc detailling)</t>
  </si>
  <si>
    <t>e) Capping Sheet (inc detailling)</t>
  </si>
  <si>
    <t>extra items:</t>
  </si>
  <si>
    <t>Coping</t>
  </si>
  <si>
    <t>Specialist Electrical/ Electronic Installations</t>
  </si>
  <si>
    <t>Solar PV systems</t>
  </si>
  <si>
    <t>Residential solar water heating including collectors; dual coil cylinders; pump; controller (NB excludes any grant allowance)</t>
  </si>
  <si>
    <t>Blue Roof (slabs included)</t>
  </si>
  <si>
    <t>BauderBLUE roof to be laid on top of Bauder roof coverings and completed with slabs allowing building services to rest on top of the proposed areas.</t>
  </si>
  <si>
    <t>BauderBLUE roof to be laid on top of Bauder roof coverings and completed with a Green roof system on top.</t>
  </si>
  <si>
    <t>OUTLETS</t>
  </si>
  <si>
    <t>Rainwater Goods</t>
  </si>
  <si>
    <t>Hoppers</t>
  </si>
  <si>
    <t>Downpipes</t>
  </si>
  <si>
    <t>m</t>
  </si>
  <si>
    <t>no.</t>
  </si>
  <si>
    <t>External Walls - Ground Floor</t>
  </si>
  <si>
    <t>Brick/block walling; Cavity walls</t>
  </si>
  <si>
    <t>Cavity wall; facing brick outer skin; insulation; with plaster on standard weight block inner skin; emulsion (U-value = 0.30W/m2 K)</t>
  </si>
  <si>
    <t>machine-made facings; PC £700.00/1000</t>
  </si>
  <si>
    <t>First and Second Floors</t>
  </si>
  <si>
    <t>Rainscreen Cladding &amp; Blockwork Internally</t>
  </si>
  <si>
    <t>Coloured dense aggregate masonry block walls; Lignacite or similar</t>
  </si>
  <si>
    <t>100mm thick single skin, polished face</t>
  </si>
  <si>
    <t>Steel Frame</t>
  </si>
  <si>
    <t>Steel frame; composite beam and slab floors</t>
  </si>
  <si>
    <t>Suspended slab; permanent steel shuttering with 130mm thick concrete; no coverings or finishes</t>
  </si>
  <si>
    <t>up to 6 storeys</t>
  </si>
  <si>
    <t xml:space="preserve">SPONS RATE. </t>
  </si>
  <si>
    <t>Measure based on GIFA</t>
  </si>
  <si>
    <t>First &amp; Second Floor Construction</t>
  </si>
  <si>
    <t>Flowing screeds</t>
  </si>
  <si>
    <t>Latex screeds; self-colour; 3mm to 5mm thick</t>
  </si>
  <si>
    <t>Flexible tiling; welded sheet or butt joint tiles; adhesive fixing</t>
  </si>
  <si>
    <t>vinyl safety flooring; 2.00–2.50mm thick</t>
  </si>
  <si>
    <t>Ground, 1st and 2nd floors included.</t>
  </si>
  <si>
    <t>Under floor heating System (Bathrooms only)</t>
  </si>
  <si>
    <t>Carpet finishes</t>
  </si>
  <si>
    <t>Carpet tiles; including underlay, edge grippers</t>
  </si>
  <si>
    <t>heavy domestic duty; to floors; PC Sum £38/m2</t>
  </si>
  <si>
    <t>Carpet finishes to all bedrooms</t>
  </si>
  <si>
    <t>Partition Walls</t>
  </si>
  <si>
    <t>Inner Skin Plastering (first and second floors)</t>
  </si>
  <si>
    <t>two coats of lightweight plaster with emulsion finish</t>
  </si>
  <si>
    <t>Metal stud and board partitions; height range from 2.40m to 3.30m</t>
  </si>
  <si>
    <t>130mm thick partition; 70mm steel studs at 600mm centres generally; 2 layers 15mm Fireline board each side; joints filled with joint filler and joint tape; emulsion paint finish; softwood skirtings with gloss finish</t>
  </si>
  <si>
    <t>Voids including stairs and lift shafts have been deducted. Please note, this is from ground floor and first floor only. Voids based on 5m x 7.5m.</t>
  </si>
  <si>
    <t>Demountable Suspended Ceilings</t>
  </si>
  <si>
    <t>Integrated ceilings</t>
  </si>
  <si>
    <t>acoustic suspended ceilings on anti-vibration mountings</t>
  </si>
  <si>
    <t>First and Second Floor Ceilings</t>
  </si>
  <si>
    <t>In Situ finishes</t>
  </si>
  <si>
    <t>15mm thick Gyproc Fireline board</t>
  </si>
  <si>
    <t>Automatic glazed entrance doors</t>
  </si>
  <si>
    <t>Automatic glazed sliding doors in aluminium; polyester powder coated; linear sliding doors; inner pivoted pocket screens; glazed with safety units in accordance with BS. ASSA ABLOY SL510 P RC2 Anti-Burglar Sliding Door System complete with 100mm operator providing automated operation of the sliding door leaves</t>
  </si>
  <si>
    <t>Double bi-parting; opening 2.00m× 2.30m</t>
  </si>
  <si>
    <t>Fire Exits</t>
  </si>
  <si>
    <t>Single</t>
  </si>
  <si>
    <t>Double</t>
  </si>
  <si>
    <t>single external steel security door, including frame, ironmongery, powder coated finish</t>
  </si>
  <si>
    <t>double external steel security door, including frame, ironmongery, powder coated finish</t>
  </si>
  <si>
    <t>Composite aluminium/timber windows; U value = 1.5W/m2K</t>
  </si>
  <si>
    <t>Purpose-made windows; stainless steel ironmongery; Velfac System 200 or
similar</t>
  </si>
  <si>
    <t>fixed windows over 1.50m2 up to 4.00m2</t>
  </si>
  <si>
    <t>Glazed walling</t>
  </si>
  <si>
    <t>Curtain walling</t>
  </si>
  <si>
    <t>stick curtain walling with double glazed units, aluminium structural framing and spandrel rails. Standard colour powder coated capped</t>
  </si>
  <si>
    <t>Internal Doors</t>
  </si>
  <si>
    <t>Standard fire doors; cellular core; softwood lining; softwood architrave; aluminuim ironmongery (lockable, self-closure); painting or polishing;</t>
  </si>
  <si>
    <t>double leaf; Oak veneered; 60 min fire resistance; polished</t>
  </si>
  <si>
    <t>single leaf; Oak veneered; 60 min fire resistance; polished</t>
  </si>
  <si>
    <t>Lift Shaft</t>
  </si>
  <si>
    <t>Reinforced concrete construction</t>
  </si>
  <si>
    <t>Escape staircase; granolithic finish; mild steel balustrades and handraill 3.00m rise; dogleg</t>
  </si>
  <si>
    <t>plus or minus for each 300mm variation in storey height</t>
  </si>
  <si>
    <t>Passenger lifts (standard brushed stainless steel finish; 2 panel centre opening
doors)</t>
  </si>
  <si>
    <t>8-person; 4 stops; 1.0 m/s speed</t>
  </si>
  <si>
    <t>extra for enhanced finishes; mirror; carpet</t>
  </si>
  <si>
    <t>Based on a GIFA of 7670m2</t>
  </si>
  <si>
    <t>Sanitary Installations</t>
  </si>
  <si>
    <t>Space Heating &amp; Air Conditioning</t>
  </si>
  <si>
    <t>Fire and Lightning Protection</t>
  </si>
  <si>
    <t>Communication &amp; Security Installations</t>
  </si>
  <si>
    <t>Internal Furnishings</t>
  </si>
  <si>
    <t>As provided by BCIS. Based on the GIFA of floors 1 and 2.</t>
  </si>
  <si>
    <t>1st and 2nd floor furnishings.</t>
  </si>
  <si>
    <t>Ground Floor, not included. To be retail and therefore supplied, designed and fitted by lease holder.</t>
  </si>
  <si>
    <t>Ceiling finishes</t>
  </si>
  <si>
    <t>SPONS RATE. No deductions have been made at this stage for windows or doors.</t>
  </si>
  <si>
    <t>Student Residence Hall, SA1 , Swansea</t>
  </si>
  <si>
    <t>Services</t>
  </si>
  <si>
    <t>External Doors &amp; Windows</t>
  </si>
  <si>
    <t>Brick/ Blockwork</t>
  </si>
  <si>
    <t>Landscaping</t>
  </si>
  <si>
    <t>Substructure</t>
  </si>
  <si>
    <t>Concrete Deck (as above); Bauder Pimer; BauderTEC KSD MICA Vapour Control Layer; Bauder PIR FA-TE Insulation; Bauder Insulation Adhesive (6.5kg/tin); Bauder Activator-Primer (Cannister) APR01-Black; BauderTEC Sprint Duo S/A Underlayer; Bauder K4E Capping Sheet Torch On.</t>
  </si>
  <si>
    <t>Drip Edge</t>
  </si>
  <si>
    <t>Outlets</t>
  </si>
  <si>
    <t>Overflows (for Blue Roof)</t>
  </si>
  <si>
    <t>All relevant down pipe clips, adaptors, shoes and accessories have been included here.</t>
  </si>
  <si>
    <t>Please note, roof area includes base area, top of parapet wall and parapet upstands. All detailling work is included in the rates including VCL, Underlay, and Cap Sheet.</t>
  </si>
  <si>
    <t>Roof Build-up (including Solar Panels)</t>
  </si>
  <si>
    <t>Roof Coverings (including rainwater goods)</t>
  </si>
  <si>
    <t>Excavation</t>
  </si>
  <si>
    <t>Excavation to allow soakaway crates to be installed.</t>
  </si>
  <si>
    <t>35m3 will be required to be excvated and carted away.</t>
  </si>
  <si>
    <t>Soakaway Crates</t>
  </si>
  <si>
    <t>Rainsmart Ellipse Soakaway Set Flat-Packed 1 Cubic Metre</t>
  </si>
  <si>
    <t>Code - 90004M3F; EAN Code - 0691208246408; Brand - Rainsmart; Colour - Black; Material; Recycled Polypropylene; Pack Size - Flat Packed; Style - Soakaway Set; Tonne Loading - 24.2 Tonne; Dimension - 1430mm (L) x 800mm (W) x 860mm (D); Size - 1 Cubic Metre; Lateral Load (Tonnes per sqm) - 18; Storage Volume - 935 Litres; Soakaway Depth - Double (860mm)</t>
  </si>
  <si>
    <t>no</t>
  </si>
  <si>
    <t>lm</t>
  </si>
  <si>
    <t>NOTE: area of BauderBLUE roof has been deducted from these measures. Roof covering build-up has been included in the BlueROOF rates.</t>
  </si>
  <si>
    <t>2.00 Paving and Parking</t>
  </si>
  <si>
    <t>Scaffold</t>
  </si>
  <si>
    <t>Scaffold; provided throughout works at various stages; all necessary fencing; all necessary scaffolding; safe access for loading of materials for the safe execution of the work.</t>
  </si>
  <si>
    <t>Any temporary scaffold requirements will need to be treated as a variation.</t>
  </si>
  <si>
    <t>Erection and Dismaantle of Scaffold to roof level accomidating all relevant trades throughout. 3 storey building and above.</t>
  </si>
  <si>
    <t>Scaffolding</t>
  </si>
  <si>
    <t>Trespa single skin rainscreen cladding, 8mm thick panel, with secondary support/frame system; adhesive fixed panels; open joints; 100mm Kingspan K15 insulation; aluminium subframe fixed to masonry/concrete</t>
  </si>
  <si>
    <t>Permeable Paving Car Park - To Base</t>
  </si>
  <si>
    <t>Level and compact formation; Terram 1000 or Similar Approved; 350mm thick caping layer; Compacting fill; Mushroom caps; 130mm thick road base with holes at 750mm centres</t>
  </si>
  <si>
    <t>Permeable Paving Car Park - Final Surfacing</t>
  </si>
  <si>
    <t>50mm thick layer sand; 80mm thick concrete block paviours</t>
  </si>
  <si>
    <t>Seeding and Turfing</t>
  </si>
  <si>
    <t>Surface treatment</t>
  </si>
  <si>
    <t>spread and lightly consolidate top soil from spoil heap 150mm thick; by
machine</t>
  </si>
  <si>
    <t>Plant supply, planting, maintenance and 12 months guarantee</t>
  </si>
  <si>
    <t>turfed area</t>
  </si>
  <si>
    <t>External Planting</t>
  </si>
  <si>
    <t>Standard root balled tree</t>
  </si>
  <si>
    <t>3.00 Roads, Paths &amp; Paving</t>
  </si>
  <si>
    <t>Tarmacadam paving</t>
  </si>
  <si>
    <t>two layers; limestone or igneous chipping finish paving on subbase; including
excavation and type 1 subbase</t>
  </si>
  <si>
    <t>Slab Paving (other areas)</t>
  </si>
  <si>
    <t>precast concrete paving slabs on subbase; including excavation</t>
  </si>
  <si>
    <t>Paved Road areas (new road created)</t>
  </si>
  <si>
    <t>Measure based on remainder of site less landscaping, parking, and building areas.</t>
  </si>
  <si>
    <t>Approximately 98lm long and 5.5mt wide.</t>
  </si>
  <si>
    <t>4.00 Landscaping</t>
  </si>
  <si>
    <t>5.00 Scaffold</t>
  </si>
  <si>
    <t>7.00 Steel Frame</t>
  </si>
  <si>
    <t>8.00 Floors</t>
  </si>
  <si>
    <t>9.00 Partition Walls</t>
  </si>
  <si>
    <t>10.00 Ceilings</t>
  </si>
  <si>
    <t>11.00 External Doors &amp; Windows</t>
  </si>
  <si>
    <t>12.00 Roof Build-up (including Solar Panels)</t>
  </si>
  <si>
    <t>13.00 Roof Coverings &amp; Rainwater Goods</t>
  </si>
  <si>
    <t>14.00 Soakaway Crates</t>
  </si>
  <si>
    <t>15.00 Various Internal works</t>
  </si>
  <si>
    <t>16.00 Services</t>
  </si>
  <si>
    <t>17.00 Internal Furnishings</t>
  </si>
  <si>
    <t>Roads, Paths &amp; Paving</t>
  </si>
  <si>
    <t>Total</t>
  </si>
  <si>
    <t>NOTE: TPI &amp; Location Factor has only been used where SPONS rates have been used.</t>
  </si>
  <si>
    <t>TPI</t>
  </si>
  <si>
    <t>Total inc TPI</t>
  </si>
  <si>
    <t>TOTAL</t>
  </si>
  <si>
    <t>Site Prep</t>
  </si>
  <si>
    <t>North Building Radon</t>
  </si>
  <si>
    <t>North Building Substructure</t>
  </si>
  <si>
    <t>South Building Radon</t>
  </si>
  <si>
    <t>South Building Substructure</t>
  </si>
  <si>
    <t>Risk allowance</t>
  </si>
  <si>
    <t>Site clearance; excavation; muck away; reduced levels; knotweed removal; knotweed transport to landfill</t>
  </si>
  <si>
    <t xml:space="preserve"> Radon Sumps; Supporting ductwork; Jupa GP3 Radon DPM; Double sided joining tape; foil tape gas tape single sided; Keytec Tophats; Juta VOID VENT 25mm; Slotted T Connector to 110mm pipe; delivery</t>
  </si>
  <si>
    <t>Concrete slab pour RC35 300mm; Concrete Piles Driven 20m; Pile Caps 900mm x 900mm x 1000mm; 1-2 piles; Piles Caps 2100mm x 2100mm x 1000mm; 2-3 piles; Extra for reinforcement at 100 kg/m3 concrete</t>
  </si>
  <si>
    <t>Sean Hazelby</t>
  </si>
  <si>
    <t>Profit &amp; Overheads</t>
  </si>
  <si>
    <t>Brick/ Blockwork &amp; Cladding</t>
  </si>
  <si>
    <t>6.00 Brick/ Blockwork &amp; Cladding</t>
  </si>
  <si>
    <t>Total in Location Factor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</si>
</sst>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164" formatCode="&quot;£&quot;#,##0.00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0" fillId="0" borderId="5" xfId="0" applyBorder="1" applyAlignment="1">
      <alignment horizontal="left"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left" vertical="top" wrapText="1"/>
    </xf>
    <xf numFmtId="0" fontId="2" fillId="0" borderId="0" xfId="0" applyFont="1"/>
    <xf numFmtId="164" fontId="0" fillId="0" borderId="7" xfId="0" applyNumberFormat="1" applyBorder="1" applyAlignment="1">
      <alignment horizontal="center" vertical="center"/>
    </xf>
    <xf numFmtId="0" fontId="0" fillId="0" borderId="10" xfId="0" applyBorder="1"/>
    <xf numFmtId="0" fontId="1" fillId="0" borderId="5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0" fontId="0" fillId="0" borderId="12" xfId="0" applyBorder="1"/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9" fontId="0" fillId="0" borderId="5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vertical="top" wrapText="1"/>
    </xf>
    <xf numFmtId="0" fontId="0" fillId="0" borderId="3" xfId="0" applyBorder="1" applyAlignment="1">
      <alignment horizontal="center" vertical="center"/>
    </xf>
    <xf numFmtId="0" fontId="2" fillId="0" borderId="7" xfId="0" applyFont="1" applyBorder="1"/>
    <xf numFmtId="0" fontId="0" fillId="0" borderId="7" xfId="0" applyBorder="1" applyAlignment="1">
      <alignment horizontal="left" vertical="top" wrapText="1"/>
    </xf>
    <xf numFmtId="0" fontId="6" fillId="0" borderId="0" xfId="0" applyFont="1"/>
    <xf numFmtId="0" fontId="6" fillId="0" borderId="4" xfId="0" applyFont="1" applyBorder="1"/>
    <xf numFmtId="0" fontId="6" fillId="0" borderId="8" xfId="0" applyFont="1" applyBorder="1"/>
    <xf numFmtId="0" fontId="6" fillId="0" borderId="10" xfId="0" applyFont="1" applyBorder="1"/>
    <xf numFmtId="0" fontId="6" fillId="0" borderId="5" xfId="0" applyFont="1" applyBorder="1"/>
    <xf numFmtId="0" fontId="6" fillId="0" borderId="7" xfId="0" applyFont="1" applyBorder="1"/>
    <xf numFmtId="0" fontId="6" fillId="0" borderId="7" xfId="0" applyFont="1" applyBorder="1" applyAlignment="1">
      <alignment horizontal="left" vertical="top" wrapText="1"/>
    </xf>
    <xf numFmtId="8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8" fontId="6" fillId="0" borderId="5" xfId="0" applyNumberFormat="1" applyFont="1" applyBorder="1" applyAlignment="1">
      <alignment horizontal="center"/>
    </xf>
    <xf numFmtId="0" fontId="6" fillId="0" borderId="2" xfId="0" applyFont="1" applyBorder="1"/>
    <xf numFmtId="0" fontId="6" fillId="0" borderId="12" xfId="0" applyFont="1" applyBorder="1"/>
    <xf numFmtId="8" fontId="6" fillId="0" borderId="0" xfId="0" applyNumberFormat="1" applyFont="1"/>
    <xf numFmtId="0" fontId="6" fillId="0" borderId="0" xfId="0" applyFont="1" applyAlignment="1">
      <alignment horizontal="center" vertical="center"/>
    </xf>
    <xf numFmtId="8" fontId="6" fillId="0" borderId="0" xfId="0" applyNumberFormat="1" applyFont="1" applyAlignment="1">
      <alignment horizontal="center"/>
    </xf>
    <xf numFmtId="0" fontId="6" fillId="0" borderId="5" xfId="0" applyFont="1" applyBorder="1" applyAlignment="1">
      <alignment vertical="top" wrapText="1"/>
    </xf>
    <xf numFmtId="0" fontId="7" fillId="0" borderId="0" xfId="0" applyFont="1"/>
    <xf numFmtId="0" fontId="0" fillId="0" borderId="7" xfId="0" applyBorder="1" applyAlignment="1">
      <alignment wrapText="1"/>
    </xf>
    <xf numFmtId="0" fontId="0" fillId="0" borderId="7" xfId="0" applyBorder="1" applyAlignment="1">
      <alignment vertical="top" wrapText="1"/>
    </xf>
    <xf numFmtId="0" fontId="2" fillId="0" borderId="6" xfId="0" applyFont="1" applyBorder="1"/>
    <xf numFmtId="164" fontId="0" fillId="0" borderId="5" xfId="0" applyNumberFormat="1" applyBorder="1"/>
    <xf numFmtId="0" fontId="2" fillId="0" borderId="12" xfId="0" applyFont="1" applyBorder="1" applyAlignment="1">
      <alignment horizontal="center" vertical="center"/>
    </xf>
    <xf numFmtId="164" fontId="0" fillId="0" borderId="17" xfId="0" applyNumberFormat="1" applyBorder="1"/>
    <xf numFmtId="164" fontId="2" fillId="0" borderId="1" xfId="0" applyNumberFormat="1" applyFont="1" applyBorder="1"/>
    <xf numFmtId="164" fontId="2" fillId="0" borderId="15" xfId="0" applyNumberFormat="1" applyFont="1" applyBorder="1"/>
    <xf numFmtId="164" fontId="0" fillId="0" borderId="5" xfId="0" applyNumberForma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0" fontId="2" fillId="0" borderId="14" xfId="0" applyFont="1" applyBorder="1"/>
    <xf numFmtId="164" fontId="0" fillId="0" borderId="17" xfId="0" applyNumberFormat="1" applyBorder="1" applyAlignment="1">
      <alignment horizontal="center" vertical="center"/>
    </xf>
    <xf numFmtId="0" fontId="2" fillId="0" borderId="9" xfId="0" applyFont="1" applyBorder="1"/>
    <xf numFmtId="0" fontId="2" fillId="0" borderId="17" xfId="0" applyFont="1" applyBorder="1"/>
    <xf numFmtId="9" fontId="0" fillId="0" borderId="4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0" fillId="0" borderId="0" xfId="0" applyNumberFormat="1" applyAlignment="1">
      <alignment horizontal="right"/>
    </xf>
    <xf numFmtId="164" fontId="2" fillId="0" borderId="0" xfId="0" applyNumberFormat="1" applyFont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0" fontId="0" fillId="0" borderId="0" xfId="0" applyNumberFormat="1" applyAlignment="1">
      <alignment horizontal="center" vertical="center"/>
    </xf>
    <xf numFmtId="0" fontId="6" fillId="0" borderId="3" xfId="0" applyFont="1" applyBorder="1"/>
    <xf numFmtId="164" fontId="0" fillId="0" borderId="8" xfId="0" applyNumberFormat="1" applyBorder="1" applyAlignment="1">
      <alignment horizontal="right" vertical="center"/>
    </xf>
    <xf numFmtId="164" fontId="2" fillId="0" borderId="11" xfId="0" applyNumberFormat="1" applyFont="1" applyBorder="1" applyAlignment="1">
      <alignment horizontal="right" vertical="center"/>
    </xf>
    <xf numFmtId="8" fontId="5" fillId="0" borderId="11" xfId="0" applyNumberFormat="1" applyFont="1" applyBorder="1" applyAlignment="1">
      <alignment horizontal="right" vertical="center"/>
    </xf>
    <xf numFmtId="164" fontId="0" fillId="0" borderId="8" xfId="0" applyNumberFormat="1" applyBorder="1" applyAlignment="1">
      <alignment horizontal="right"/>
    </xf>
    <xf numFmtId="164" fontId="6" fillId="0" borderId="8" xfId="0" applyNumberFormat="1" applyFont="1" applyBorder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164" fontId="2" fillId="0" borderId="1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5" borderId="14" xfId="0" applyFont="1" applyFill="1" applyBorder="1" applyAlignment="1">
      <alignment horizontal="left" vertical="center"/>
    </xf>
    <xf numFmtId="0" fontId="2" fillId="5" borderId="13" xfId="0" applyFont="1" applyFill="1" applyBorder="1" applyAlignment="1">
      <alignment horizontal="left" vertical="center"/>
    </xf>
    <xf numFmtId="0" fontId="2" fillId="5" borderId="16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6" borderId="14" xfId="0" applyFont="1" applyFill="1" applyBorder="1" applyAlignment="1">
      <alignment horizontal="left" vertical="center"/>
    </xf>
    <xf numFmtId="0" fontId="2" fillId="6" borderId="13" xfId="0" applyFont="1" applyFill="1" applyBorder="1" applyAlignment="1">
      <alignment horizontal="left" vertical="center"/>
    </xf>
    <xf numFmtId="0" fontId="2" fillId="6" borderId="16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0" fontId="2" fillId="4" borderId="14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599238</xdr:colOff>
      <xdr:row>23</xdr:row>
      <xdr:rowOff>8976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DFF8A1-329B-71FB-F91F-741299EDE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95238" cy="43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E09B4-27D3-467F-98F3-FFC0772FF11B}">
  <dimension ref="A1:H27"/>
  <sheetViews>
    <sheetView zoomScale="80" zoomScaleNormal="80" workbookViewId="0">
      <selection activeCell="J8" sqref="J8"/>
    </sheetView>
  </sheetViews>
  <sheetFormatPr defaultRowHeight="15" x14ac:dyDescent="0.25"/>
  <cols>
    <col min="2" max="2" width="52.42578125" customWidth="1"/>
    <col min="3" max="3" width="13.42578125" customWidth="1"/>
    <col min="4" max="4" width="12.7109375" customWidth="1"/>
    <col min="5" max="5" width="15" customWidth="1"/>
    <col min="6" max="6" width="18.5703125" customWidth="1"/>
    <col min="7" max="7" width="36.57031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04" t="s">
        <v>213</v>
      </c>
      <c r="B3" s="105"/>
      <c r="C3" s="105"/>
      <c r="D3" s="106"/>
    </row>
    <row r="5" spans="1:7" x14ac:dyDescent="0.25">
      <c r="A5" s="110" t="s">
        <v>26</v>
      </c>
      <c r="B5" s="110"/>
      <c r="C5" s="110"/>
      <c r="D5" s="110"/>
      <c r="E5" s="110"/>
      <c r="F5" s="110"/>
      <c r="G5" s="110"/>
    </row>
    <row r="6" spans="1:7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</row>
    <row r="7" spans="1:7" x14ac:dyDescent="0.25">
      <c r="A7" s="3"/>
      <c r="B7" s="5"/>
      <c r="C7" s="14"/>
      <c r="D7" s="14"/>
      <c r="E7" s="14"/>
      <c r="F7" s="14"/>
      <c r="G7" s="5"/>
    </row>
    <row r="8" spans="1:7" x14ac:dyDescent="0.25">
      <c r="A8" s="4"/>
      <c r="B8" s="6" t="s">
        <v>141</v>
      </c>
      <c r="C8" s="15"/>
      <c r="D8" s="15"/>
      <c r="E8" s="16"/>
      <c r="F8" s="16"/>
      <c r="G8" s="8"/>
    </row>
    <row r="9" spans="1:7" ht="30" x14ac:dyDescent="0.25">
      <c r="A9" s="4"/>
      <c r="B9" s="7" t="s">
        <v>210</v>
      </c>
      <c r="C9" s="15"/>
      <c r="D9" s="15"/>
      <c r="E9" s="16"/>
      <c r="F9" s="16"/>
      <c r="G9" s="8"/>
    </row>
    <row r="10" spans="1:7" ht="60" x14ac:dyDescent="0.25">
      <c r="A10" s="4"/>
      <c r="B10" s="7" t="s">
        <v>211</v>
      </c>
      <c r="C10" s="15"/>
      <c r="D10" s="15"/>
      <c r="E10" s="16"/>
      <c r="F10" s="16"/>
      <c r="G10" s="8"/>
    </row>
    <row r="11" spans="1:7" ht="60" x14ac:dyDescent="0.25">
      <c r="A11" s="4"/>
      <c r="B11" s="7" t="s">
        <v>212</v>
      </c>
      <c r="C11" s="15"/>
      <c r="D11" s="15"/>
      <c r="E11" s="16"/>
      <c r="F11" s="16"/>
      <c r="G11" s="8"/>
    </row>
    <row r="12" spans="1:7" x14ac:dyDescent="0.25">
      <c r="A12" s="4"/>
      <c r="B12" s="7" t="s">
        <v>204</v>
      </c>
      <c r="C12" s="15"/>
      <c r="D12" s="15"/>
      <c r="E12" s="16"/>
      <c r="F12" s="16">
        <v>228515</v>
      </c>
      <c r="G12" s="8"/>
    </row>
    <row r="13" spans="1:7" x14ac:dyDescent="0.25">
      <c r="A13" s="4"/>
      <c r="B13" s="8" t="s">
        <v>205</v>
      </c>
      <c r="C13" s="15"/>
      <c r="D13" s="15"/>
      <c r="E13" s="16"/>
      <c r="F13" s="16">
        <v>13652</v>
      </c>
      <c r="G13" s="8"/>
    </row>
    <row r="14" spans="1:7" x14ac:dyDescent="0.25">
      <c r="A14" s="4"/>
      <c r="B14" s="8" t="s">
        <v>206</v>
      </c>
      <c r="C14" s="15"/>
      <c r="D14" s="15"/>
      <c r="E14" s="16"/>
      <c r="F14" s="16">
        <v>521086</v>
      </c>
      <c r="G14" s="8"/>
    </row>
    <row r="15" spans="1:7" x14ac:dyDescent="0.25">
      <c r="A15" s="4"/>
      <c r="B15" s="8" t="s">
        <v>207</v>
      </c>
      <c r="C15" s="15"/>
      <c r="D15" s="15"/>
      <c r="E15" s="16"/>
      <c r="F15" s="16">
        <v>10894</v>
      </c>
      <c r="G15" s="8"/>
    </row>
    <row r="16" spans="1:7" x14ac:dyDescent="0.25">
      <c r="A16" s="4"/>
      <c r="B16" s="8" t="s">
        <v>208</v>
      </c>
      <c r="C16" s="15"/>
      <c r="D16" s="15"/>
      <c r="E16" s="16"/>
      <c r="F16" s="16">
        <v>1082999</v>
      </c>
      <c r="G16" s="8"/>
    </row>
    <row r="17" spans="1:8" x14ac:dyDescent="0.25">
      <c r="A17" s="4"/>
      <c r="B17" s="8" t="s">
        <v>209</v>
      </c>
      <c r="C17" s="15"/>
      <c r="D17" s="15"/>
      <c r="E17" s="16"/>
      <c r="F17" s="16">
        <v>185715</v>
      </c>
      <c r="G17" s="8"/>
    </row>
    <row r="18" spans="1:8" x14ac:dyDescent="0.25">
      <c r="A18" s="4"/>
      <c r="B18" s="8"/>
      <c r="C18" s="15"/>
      <c r="D18" s="15"/>
      <c r="E18" s="16"/>
      <c r="F18" s="16"/>
      <c r="G18" s="8"/>
    </row>
    <row r="19" spans="1:8" x14ac:dyDescent="0.25">
      <c r="A19" s="4"/>
      <c r="B19" s="8"/>
      <c r="C19" s="15"/>
      <c r="D19" s="15"/>
      <c r="E19" s="16"/>
      <c r="F19" s="16"/>
      <c r="G19" s="8"/>
    </row>
    <row r="20" spans="1:8" x14ac:dyDescent="0.25">
      <c r="A20" s="4"/>
      <c r="B20" s="8"/>
      <c r="C20" s="15"/>
      <c r="D20" s="15"/>
      <c r="E20" s="16"/>
      <c r="F20" s="16"/>
      <c r="G20" s="8"/>
    </row>
    <row r="21" spans="1:8" x14ac:dyDescent="0.25">
      <c r="A21" s="4"/>
      <c r="B21" s="6"/>
      <c r="C21" s="15"/>
      <c r="D21" s="15"/>
      <c r="E21" s="16"/>
      <c r="F21" s="16"/>
      <c r="G21" s="8"/>
    </row>
    <row r="22" spans="1:8" x14ac:dyDescent="0.25">
      <c r="A22" s="4"/>
      <c r="C22" s="19"/>
      <c r="D22" s="19"/>
      <c r="E22" s="20"/>
      <c r="F22" s="20"/>
      <c r="G22" s="13"/>
      <c r="H22" s="10"/>
    </row>
    <row r="23" spans="1:8" x14ac:dyDescent="0.25">
      <c r="A23" s="87" t="s">
        <v>28</v>
      </c>
      <c r="B23" s="87"/>
      <c r="C23" s="87"/>
      <c r="D23" s="87"/>
      <c r="E23" s="87"/>
      <c r="F23" s="94">
        <f>SUM(F7:F22)</f>
        <v>2042861</v>
      </c>
      <c r="G23" s="11"/>
      <c r="H23" s="10"/>
    </row>
    <row r="24" spans="1:8" x14ac:dyDescent="0.25">
      <c r="A24" s="88" t="s">
        <v>214</v>
      </c>
      <c r="B24" s="88"/>
      <c r="C24" s="88"/>
      <c r="D24" s="88"/>
      <c r="E24" s="92">
        <v>0.08</v>
      </c>
      <c r="F24" s="91">
        <f>F23*E24</f>
        <v>163428.88</v>
      </c>
      <c r="H24" s="10"/>
    </row>
    <row r="25" spans="1:8" x14ac:dyDescent="0.25">
      <c r="A25" s="86" t="s">
        <v>199</v>
      </c>
      <c r="B25" s="86"/>
      <c r="C25" s="86"/>
      <c r="D25" s="86"/>
      <c r="E25" s="86"/>
      <c r="F25" s="90">
        <f>SUM(F23:F24)</f>
        <v>2206289.88</v>
      </c>
      <c r="H25" s="10"/>
    </row>
    <row r="26" spans="1:8" x14ac:dyDescent="0.25">
      <c r="A26" s="11"/>
      <c r="B26" s="11"/>
      <c r="C26" s="11"/>
      <c r="D26" s="11"/>
      <c r="E26" s="12"/>
      <c r="F26" s="12"/>
      <c r="G26" s="11"/>
    </row>
    <row r="27" spans="1:8" x14ac:dyDescent="0.25">
      <c r="E27" s="1"/>
      <c r="F27" s="1"/>
    </row>
  </sheetData>
  <mergeCells count="4">
    <mergeCell ref="A2:D2"/>
    <mergeCell ref="A3:D3"/>
    <mergeCell ref="A1:D1"/>
    <mergeCell ref="A5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73264-267B-43AD-BD85-983F0C25E89E}">
  <dimension ref="A1:H21"/>
  <sheetViews>
    <sheetView zoomScale="80" zoomScaleNormal="80" workbookViewId="0">
      <selection activeCell="I7" sqref="I7"/>
    </sheetView>
  </sheetViews>
  <sheetFormatPr defaultRowHeight="15" x14ac:dyDescent="0.25"/>
  <cols>
    <col min="2" max="2" width="41.7109375" customWidth="1"/>
    <col min="5" max="6" width="12.42578125" customWidth="1"/>
    <col min="7" max="7" width="40.42578125" customWidth="1"/>
  </cols>
  <sheetData>
    <row r="1" spans="1:8" x14ac:dyDescent="0.25">
      <c r="A1" s="107" t="s">
        <v>0</v>
      </c>
      <c r="B1" s="108"/>
      <c r="C1" s="108"/>
      <c r="D1" s="109"/>
    </row>
    <row r="2" spans="1:8" x14ac:dyDescent="0.25">
      <c r="A2" s="101" t="s">
        <v>136</v>
      </c>
      <c r="B2" s="102"/>
      <c r="C2" s="102"/>
      <c r="D2" s="103"/>
    </row>
    <row r="3" spans="1:8" x14ac:dyDescent="0.25">
      <c r="A3" s="112" t="s">
        <v>1</v>
      </c>
      <c r="B3" s="113"/>
      <c r="C3" s="113"/>
      <c r="D3" s="114"/>
    </row>
    <row r="6" spans="1:8" x14ac:dyDescent="0.25">
      <c r="A6" s="110" t="s">
        <v>159</v>
      </c>
      <c r="B6" s="110"/>
      <c r="C6" s="110"/>
      <c r="D6" s="110"/>
      <c r="E6" s="110"/>
      <c r="F6" s="110"/>
      <c r="G6" s="110"/>
    </row>
    <row r="7" spans="1:8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8" x14ac:dyDescent="0.25">
      <c r="A8" s="3"/>
      <c r="B8" s="5"/>
      <c r="C8" s="14"/>
      <c r="D8" s="14"/>
      <c r="E8" s="14"/>
      <c r="F8" s="14"/>
      <c r="G8" s="5"/>
    </row>
    <row r="9" spans="1:8" ht="46.5" customHeight="1" x14ac:dyDescent="0.25">
      <c r="A9" s="4"/>
      <c r="B9" s="6"/>
      <c r="C9" s="15"/>
      <c r="D9" s="15"/>
      <c r="E9" s="16"/>
      <c r="F9" s="16"/>
      <c r="G9" s="27"/>
    </row>
    <row r="10" spans="1:8" ht="14.1" customHeight="1" x14ac:dyDescent="0.25">
      <c r="A10" s="4"/>
      <c r="B10" s="70" t="s">
        <v>166</v>
      </c>
      <c r="C10" s="17"/>
      <c r="D10" s="15"/>
      <c r="E10" s="18"/>
      <c r="F10" s="16"/>
      <c r="G10" s="8"/>
    </row>
    <row r="11" spans="1:8" ht="60" x14ac:dyDescent="0.25">
      <c r="A11" s="4"/>
      <c r="B11" s="27" t="s">
        <v>167</v>
      </c>
      <c r="C11" s="17"/>
      <c r="D11" s="15"/>
      <c r="E11" s="18"/>
      <c r="F11" s="16"/>
      <c r="G11" s="8"/>
    </row>
    <row r="12" spans="1:8" ht="31.5" customHeight="1" x14ac:dyDescent="0.25">
      <c r="A12" s="4"/>
      <c r="B12" s="29"/>
      <c r="C12" s="17">
        <v>1375</v>
      </c>
      <c r="D12" s="15" t="s">
        <v>8</v>
      </c>
      <c r="E12" s="30">
        <v>78.27</v>
      </c>
      <c r="F12" s="23">
        <f>C12*E12</f>
        <v>107621.25</v>
      </c>
      <c r="G12" s="10"/>
      <c r="H12" s="10"/>
    </row>
    <row r="13" spans="1:8" ht="18" customHeight="1" x14ac:dyDescent="0.25">
      <c r="A13" s="4"/>
      <c r="B13" s="29"/>
      <c r="C13" s="17"/>
      <c r="D13" s="17"/>
      <c r="E13" s="16"/>
      <c r="F13" s="23"/>
      <c r="G13" s="10"/>
      <c r="H13" s="10"/>
    </row>
    <row r="14" spans="1:8" ht="18" customHeight="1" x14ac:dyDescent="0.25">
      <c r="A14" s="4"/>
      <c r="B14" s="28" t="s">
        <v>168</v>
      </c>
      <c r="C14" s="17"/>
      <c r="D14" s="17"/>
      <c r="E14" s="16"/>
      <c r="F14" s="23"/>
      <c r="G14" s="10"/>
      <c r="H14" s="10"/>
    </row>
    <row r="15" spans="1:8" ht="30" x14ac:dyDescent="0.25">
      <c r="A15" s="4"/>
      <c r="B15" s="29" t="s">
        <v>169</v>
      </c>
      <c r="C15" s="17">
        <v>1375</v>
      </c>
      <c r="D15" s="15" t="s">
        <v>8</v>
      </c>
      <c r="E15" s="30">
        <v>55.83</v>
      </c>
      <c r="F15" s="23">
        <f>C15*E15</f>
        <v>76766.25</v>
      </c>
      <c r="G15" s="10"/>
      <c r="H15" s="10"/>
    </row>
    <row r="16" spans="1:8" ht="18" customHeight="1" x14ac:dyDescent="0.25">
      <c r="A16" s="4"/>
      <c r="B16" s="29"/>
      <c r="C16" s="17"/>
      <c r="D16" s="17"/>
      <c r="E16" s="16"/>
      <c r="F16" s="23"/>
      <c r="G16" s="10"/>
      <c r="H16" s="10"/>
    </row>
    <row r="17" spans="1:8" ht="18" customHeight="1" x14ac:dyDescent="0.25">
      <c r="A17" s="4"/>
      <c r="B17" s="29"/>
      <c r="C17" s="17"/>
      <c r="D17" s="17"/>
      <c r="E17" s="16"/>
      <c r="F17" s="23"/>
      <c r="G17" s="10"/>
      <c r="H17" s="10"/>
    </row>
    <row r="18" spans="1:8" x14ac:dyDescent="0.25">
      <c r="A18" s="4"/>
      <c r="C18" s="19"/>
      <c r="D18" s="19"/>
      <c r="E18" s="20"/>
      <c r="F18" s="20"/>
      <c r="G18" s="13"/>
      <c r="H18" s="10"/>
    </row>
    <row r="19" spans="1:8" x14ac:dyDescent="0.25">
      <c r="A19" s="108" t="s">
        <v>28</v>
      </c>
      <c r="B19" s="108"/>
      <c r="C19" s="108"/>
      <c r="D19" s="108"/>
      <c r="E19" s="108"/>
      <c r="F19" s="94">
        <f>SUM(F8:F18)</f>
        <v>184387.5</v>
      </c>
      <c r="G19" s="3"/>
      <c r="H19" s="10"/>
    </row>
    <row r="20" spans="1:8" x14ac:dyDescent="0.25">
      <c r="A20" s="102" t="s">
        <v>214</v>
      </c>
      <c r="B20" s="102"/>
      <c r="C20" s="102"/>
      <c r="D20" s="102"/>
      <c r="E20" s="92">
        <v>0.08</v>
      </c>
      <c r="F20" s="91">
        <f>F19*E20</f>
        <v>14751</v>
      </c>
      <c r="G20" s="4"/>
      <c r="H20" s="10"/>
    </row>
    <row r="21" spans="1:8" x14ac:dyDescent="0.25">
      <c r="A21" s="111" t="s">
        <v>199</v>
      </c>
      <c r="B21" s="111"/>
      <c r="C21" s="111"/>
      <c r="D21" s="111"/>
      <c r="E21" s="111"/>
      <c r="F21" s="95">
        <f>SUM(F19:F20)</f>
        <v>199138.5</v>
      </c>
      <c r="G21" s="31"/>
      <c r="H21" s="10"/>
    </row>
  </sheetData>
  <mergeCells count="7">
    <mergeCell ref="A20:D20"/>
    <mergeCell ref="A21:E21"/>
    <mergeCell ref="A6:G6"/>
    <mergeCell ref="A1:D1"/>
    <mergeCell ref="A2:D2"/>
    <mergeCell ref="A3:D3"/>
    <mergeCell ref="A19:E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6C4EF-0E5B-4E46-A302-B1F45E3C0221}">
  <dimension ref="A1:H21"/>
  <sheetViews>
    <sheetView zoomScale="80" zoomScaleNormal="80" workbookViewId="0">
      <selection activeCell="I6" sqref="I6"/>
    </sheetView>
  </sheetViews>
  <sheetFormatPr defaultRowHeight="15" x14ac:dyDescent="0.25"/>
  <cols>
    <col min="2" max="2" width="41.7109375" customWidth="1"/>
    <col min="5" max="6" width="12.42578125" customWidth="1"/>
    <col min="7" max="7" width="40.42578125" customWidth="1"/>
  </cols>
  <sheetData>
    <row r="1" spans="1:8" x14ac:dyDescent="0.25">
      <c r="A1" s="107" t="s">
        <v>0</v>
      </c>
      <c r="B1" s="108"/>
      <c r="C1" s="108"/>
      <c r="D1" s="109"/>
    </row>
    <row r="2" spans="1:8" x14ac:dyDescent="0.25">
      <c r="A2" s="101" t="s">
        <v>136</v>
      </c>
      <c r="B2" s="102"/>
      <c r="C2" s="102"/>
      <c r="D2" s="103"/>
    </row>
    <row r="3" spans="1:8" x14ac:dyDescent="0.25">
      <c r="A3" s="112" t="s">
        <v>1</v>
      </c>
      <c r="B3" s="113"/>
      <c r="C3" s="113"/>
      <c r="D3" s="114"/>
    </row>
    <row r="6" spans="1:8" x14ac:dyDescent="0.25">
      <c r="A6" s="110" t="s">
        <v>177</v>
      </c>
      <c r="B6" s="110"/>
      <c r="C6" s="110"/>
      <c r="D6" s="110"/>
      <c r="E6" s="110"/>
      <c r="F6" s="110"/>
      <c r="G6" s="110"/>
    </row>
    <row r="7" spans="1:8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8" x14ac:dyDescent="0.25">
      <c r="A8" s="3"/>
      <c r="B8" s="5"/>
      <c r="C8" s="14"/>
      <c r="D8" s="14"/>
      <c r="E8" s="14"/>
      <c r="F8" s="14"/>
      <c r="G8" s="5"/>
    </row>
    <row r="9" spans="1:8" ht="46.5" customHeight="1" x14ac:dyDescent="0.25">
      <c r="A9" s="4"/>
      <c r="B9" s="6"/>
      <c r="C9" s="15"/>
      <c r="D9" s="15"/>
      <c r="E9" s="16"/>
      <c r="F9" s="16"/>
      <c r="G9" s="27"/>
    </row>
    <row r="10" spans="1:8" ht="14.1" customHeight="1" x14ac:dyDescent="0.25">
      <c r="A10" s="4"/>
      <c r="B10" s="70" t="s">
        <v>182</v>
      </c>
      <c r="C10" s="17"/>
      <c r="D10" s="15"/>
      <c r="E10" s="18"/>
      <c r="F10" s="16"/>
      <c r="G10" s="8"/>
    </row>
    <row r="11" spans="1:8" x14ac:dyDescent="0.25">
      <c r="A11" s="4"/>
      <c r="B11" s="27" t="s">
        <v>178</v>
      </c>
      <c r="C11" s="17"/>
      <c r="D11" s="15"/>
      <c r="E11" s="18"/>
      <c r="F11" s="16"/>
      <c r="G11" s="8"/>
    </row>
    <row r="12" spans="1:8" ht="45" x14ac:dyDescent="0.25">
      <c r="A12" s="4"/>
      <c r="B12" s="29" t="s">
        <v>179</v>
      </c>
      <c r="C12" s="17">
        <v>539</v>
      </c>
      <c r="D12" s="15" t="s">
        <v>8</v>
      </c>
      <c r="E12" s="30">
        <v>110</v>
      </c>
      <c r="F12" s="23">
        <f>C12*E12</f>
        <v>59290</v>
      </c>
      <c r="G12" s="72" t="s">
        <v>184</v>
      </c>
      <c r="H12" s="10"/>
    </row>
    <row r="13" spans="1:8" ht="18" customHeight="1" x14ac:dyDescent="0.25">
      <c r="A13" s="4"/>
      <c r="B13" s="29"/>
      <c r="C13" s="17"/>
      <c r="D13" s="17"/>
      <c r="E13" s="16"/>
      <c r="F13" s="23"/>
      <c r="G13" s="10"/>
      <c r="H13" s="10"/>
    </row>
    <row r="14" spans="1:8" ht="18" customHeight="1" x14ac:dyDescent="0.25">
      <c r="A14" s="4"/>
      <c r="B14" s="28" t="s">
        <v>180</v>
      </c>
      <c r="C14" s="17"/>
      <c r="D14" s="17"/>
      <c r="E14" s="16"/>
      <c r="F14" s="23"/>
      <c r="G14" s="10"/>
      <c r="H14" s="10"/>
    </row>
    <row r="15" spans="1:8" ht="42" customHeight="1" x14ac:dyDescent="0.25">
      <c r="A15" s="4"/>
      <c r="B15" s="29" t="s">
        <v>181</v>
      </c>
      <c r="C15" s="17">
        <v>6388</v>
      </c>
      <c r="D15" s="15" t="s">
        <v>8</v>
      </c>
      <c r="E15" s="30">
        <v>79</v>
      </c>
      <c r="F15" s="23">
        <f>C15*E15</f>
        <v>504652</v>
      </c>
      <c r="G15" s="71" t="s">
        <v>183</v>
      </c>
      <c r="H15" s="10"/>
    </row>
    <row r="16" spans="1:8" ht="18" customHeight="1" x14ac:dyDescent="0.25">
      <c r="A16" s="4"/>
      <c r="B16" s="29"/>
      <c r="C16" s="17"/>
      <c r="D16" s="17"/>
      <c r="E16" s="16"/>
      <c r="F16" s="23"/>
      <c r="G16" s="10"/>
      <c r="H16" s="10"/>
    </row>
    <row r="17" spans="1:8" ht="18" customHeight="1" x14ac:dyDescent="0.25">
      <c r="A17" s="4"/>
      <c r="B17" s="29"/>
      <c r="C17" s="17"/>
      <c r="D17" s="17"/>
      <c r="E17" s="16"/>
      <c r="F17" s="23"/>
      <c r="G17" s="10"/>
      <c r="H17" s="10"/>
    </row>
    <row r="18" spans="1:8" x14ac:dyDescent="0.25">
      <c r="A18" s="4"/>
      <c r="C18" s="19"/>
      <c r="D18" s="19"/>
      <c r="E18" s="20"/>
      <c r="F18" s="20"/>
      <c r="G18" s="13"/>
      <c r="H18" s="10"/>
    </row>
    <row r="19" spans="1:8" x14ac:dyDescent="0.25">
      <c r="A19" s="108" t="s">
        <v>28</v>
      </c>
      <c r="B19" s="108"/>
      <c r="C19" s="108"/>
      <c r="D19" s="108"/>
      <c r="E19" s="108"/>
      <c r="F19" s="94">
        <f>SUM(F8:F18)</f>
        <v>563942</v>
      </c>
      <c r="G19" s="3"/>
      <c r="H19" s="10"/>
    </row>
    <row r="20" spans="1:8" x14ac:dyDescent="0.25">
      <c r="A20" s="102" t="s">
        <v>214</v>
      </c>
      <c r="B20" s="102"/>
      <c r="C20" s="102"/>
      <c r="D20" s="102"/>
      <c r="E20" s="92">
        <v>0.08</v>
      </c>
      <c r="F20" s="91">
        <f>F19*E20</f>
        <v>45115.360000000001</v>
      </c>
      <c r="G20" s="4"/>
      <c r="H20" s="10"/>
    </row>
    <row r="21" spans="1:8" x14ac:dyDescent="0.25">
      <c r="A21" s="111" t="s">
        <v>199</v>
      </c>
      <c r="B21" s="111"/>
      <c r="C21" s="111"/>
      <c r="D21" s="111"/>
      <c r="E21" s="111"/>
      <c r="F21" s="95">
        <f>SUM(F19:F20)</f>
        <v>609057.36</v>
      </c>
      <c r="G21" s="31"/>
      <c r="H21" s="10"/>
    </row>
  </sheetData>
  <mergeCells count="7">
    <mergeCell ref="A20:D20"/>
    <mergeCell ref="A21:E21"/>
    <mergeCell ref="A1:D1"/>
    <mergeCell ref="A2:D2"/>
    <mergeCell ref="A3:D3"/>
    <mergeCell ref="A6:G6"/>
    <mergeCell ref="A19:E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946AE-511D-45EF-A68F-2CFBD13DFC05}">
  <dimension ref="A1:H23"/>
  <sheetViews>
    <sheetView zoomScale="80" zoomScaleNormal="80" workbookViewId="0">
      <selection activeCell="I5" sqref="I5"/>
    </sheetView>
  </sheetViews>
  <sheetFormatPr defaultRowHeight="15" x14ac:dyDescent="0.25"/>
  <cols>
    <col min="2" max="2" width="41.7109375" customWidth="1"/>
    <col min="5" max="6" width="12.42578125" customWidth="1"/>
    <col min="7" max="7" width="40.42578125" customWidth="1"/>
  </cols>
  <sheetData>
    <row r="1" spans="1:8" x14ac:dyDescent="0.25">
      <c r="A1" s="107" t="s">
        <v>0</v>
      </c>
      <c r="B1" s="108"/>
      <c r="C1" s="108"/>
      <c r="D1" s="109"/>
    </row>
    <row r="2" spans="1:8" x14ac:dyDescent="0.25">
      <c r="A2" s="101" t="s">
        <v>136</v>
      </c>
      <c r="B2" s="102"/>
      <c r="C2" s="102"/>
      <c r="D2" s="103"/>
    </row>
    <row r="3" spans="1:8" x14ac:dyDescent="0.25">
      <c r="A3" s="112" t="s">
        <v>1</v>
      </c>
      <c r="B3" s="113"/>
      <c r="C3" s="113"/>
      <c r="D3" s="114"/>
    </row>
    <row r="6" spans="1:8" x14ac:dyDescent="0.25">
      <c r="A6" s="110" t="s">
        <v>185</v>
      </c>
      <c r="B6" s="110"/>
      <c r="C6" s="110"/>
      <c r="D6" s="110"/>
      <c r="E6" s="110"/>
      <c r="F6" s="110"/>
      <c r="G6" s="110"/>
    </row>
    <row r="7" spans="1:8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8" x14ac:dyDescent="0.25">
      <c r="A8" s="3"/>
      <c r="B8" s="5"/>
      <c r="C8" s="14"/>
      <c r="D8" s="14"/>
      <c r="E8" s="14"/>
      <c r="F8" s="14"/>
      <c r="G8" s="5"/>
    </row>
    <row r="9" spans="1:8" ht="46.5" customHeight="1" x14ac:dyDescent="0.25">
      <c r="A9" s="4"/>
      <c r="B9" s="6"/>
      <c r="C9" s="15"/>
      <c r="D9" s="15"/>
      <c r="E9" s="16"/>
      <c r="F9" s="16"/>
      <c r="G9" s="27"/>
    </row>
    <row r="10" spans="1:8" ht="14.1" customHeight="1" x14ac:dyDescent="0.25">
      <c r="A10" s="4"/>
      <c r="B10" s="6" t="s">
        <v>170</v>
      </c>
      <c r="C10" s="17"/>
      <c r="D10" s="15"/>
      <c r="E10" s="18"/>
      <c r="F10" s="16"/>
      <c r="G10" s="8"/>
    </row>
    <row r="11" spans="1:8" ht="18" customHeight="1" x14ac:dyDescent="0.25">
      <c r="A11" s="4"/>
      <c r="B11" s="27" t="s">
        <v>171</v>
      </c>
      <c r="C11" s="17"/>
      <c r="D11" s="15"/>
      <c r="E11" s="18"/>
      <c r="F11" s="16"/>
      <c r="G11" s="8"/>
    </row>
    <row r="12" spans="1:8" ht="45" x14ac:dyDescent="0.25">
      <c r="A12" s="4"/>
      <c r="B12" s="29" t="s">
        <v>172</v>
      </c>
      <c r="C12" s="17">
        <v>1230</v>
      </c>
      <c r="D12" s="15" t="s">
        <v>8</v>
      </c>
      <c r="E12" s="30">
        <v>2.85</v>
      </c>
      <c r="F12" s="23">
        <f>C12*E12</f>
        <v>3505.5</v>
      </c>
      <c r="G12" s="10"/>
      <c r="H12" s="10"/>
    </row>
    <row r="13" spans="1:8" ht="18" customHeight="1" x14ac:dyDescent="0.25">
      <c r="A13" s="4"/>
      <c r="B13" s="29"/>
      <c r="C13" s="17"/>
      <c r="D13" s="17"/>
      <c r="E13" s="16"/>
      <c r="F13" s="23"/>
      <c r="G13" s="10"/>
      <c r="H13" s="10"/>
    </row>
    <row r="14" spans="1:8" ht="30" x14ac:dyDescent="0.25">
      <c r="A14" s="4"/>
      <c r="B14" s="29" t="s">
        <v>173</v>
      </c>
      <c r="C14" s="17"/>
      <c r="D14" s="17"/>
      <c r="E14" s="16"/>
      <c r="F14" s="23"/>
      <c r="G14" s="10"/>
      <c r="H14" s="10"/>
    </row>
    <row r="15" spans="1:8" ht="18" customHeight="1" x14ac:dyDescent="0.25">
      <c r="A15" s="4"/>
      <c r="B15" s="29" t="s">
        <v>174</v>
      </c>
      <c r="C15" s="17">
        <v>1230</v>
      </c>
      <c r="D15" s="17" t="s">
        <v>8</v>
      </c>
      <c r="E15" s="16">
        <v>8.1999999999999993</v>
      </c>
      <c r="F15" s="23">
        <f t="shared" ref="F15" si="0">C15*E15</f>
        <v>10086</v>
      </c>
      <c r="G15" s="10"/>
      <c r="H15" s="10"/>
    </row>
    <row r="16" spans="1:8" ht="18" customHeight="1" x14ac:dyDescent="0.25">
      <c r="A16" s="4"/>
      <c r="B16" s="29"/>
      <c r="C16" s="17"/>
      <c r="D16" s="17"/>
      <c r="E16" s="16"/>
      <c r="F16" s="23"/>
      <c r="G16" s="10"/>
      <c r="H16" s="10"/>
    </row>
    <row r="17" spans="1:8" ht="18" customHeight="1" x14ac:dyDescent="0.25">
      <c r="A17" s="4"/>
      <c r="B17" s="29"/>
      <c r="C17" s="17"/>
      <c r="D17" s="17"/>
      <c r="E17" s="16"/>
      <c r="F17" s="23"/>
      <c r="G17" s="10"/>
      <c r="H17" s="10"/>
    </row>
    <row r="18" spans="1:8" ht="18" customHeight="1" x14ac:dyDescent="0.25">
      <c r="A18" s="4"/>
      <c r="B18" s="28" t="s">
        <v>175</v>
      </c>
      <c r="C18" s="17"/>
      <c r="D18" s="17"/>
      <c r="E18" s="16"/>
      <c r="F18" s="23"/>
      <c r="G18" s="10"/>
      <c r="H18" s="10"/>
    </row>
    <row r="19" spans="1:8" ht="18" customHeight="1" x14ac:dyDescent="0.25">
      <c r="A19" s="4"/>
      <c r="B19" s="29" t="s">
        <v>176</v>
      </c>
      <c r="C19" s="17">
        <v>27</v>
      </c>
      <c r="D19" s="17" t="s">
        <v>15</v>
      </c>
      <c r="E19" s="16">
        <v>94</v>
      </c>
      <c r="F19" s="23">
        <f t="shared" ref="F19" si="1">C19*E19</f>
        <v>2538</v>
      </c>
      <c r="G19" s="10"/>
      <c r="H19" s="10"/>
    </row>
    <row r="20" spans="1:8" x14ac:dyDescent="0.25">
      <c r="A20" s="4"/>
      <c r="C20" s="19"/>
      <c r="D20" s="19"/>
      <c r="E20" s="20"/>
      <c r="F20" s="20"/>
      <c r="G20" s="13"/>
      <c r="H20" s="10"/>
    </row>
    <row r="21" spans="1:8" x14ac:dyDescent="0.25">
      <c r="A21" s="108" t="s">
        <v>28</v>
      </c>
      <c r="B21" s="108"/>
      <c r="C21" s="108"/>
      <c r="D21" s="108"/>
      <c r="E21" s="108"/>
      <c r="F21" s="94">
        <f>SUM(F8:F20)</f>
        <v>16129.5</v>
      </c>
      <c r="G21" s="3"/>
      <c r="H21" s="10"/>
    </row>
    <row r="22" spans="1:8" x14ac:dyDescent="0.25">
      <c r="A22" s="102" t="s">
        <v>214</v>
      </c>
      <c r="B22" s="102"/>
      <c r="C22" s="102"/>
      <c r="D22" s="102"/>
      <c r="E22" s="92">
        <v>0.08</v>
      </c>
      <c r="F22" s="91">
        <f>F21*E22</f>
        <v>1290.3600000000001</v>
      </c>
      <c r="G22" s="4"/>
      <c r="H22" s="10"/>
    </row>
    <row r="23" spans="1:8" x14ac:dyDescent="0.25">
      <c r="A23" s="111" t="s">
        <v>199</v>
      </c>
      <c r="B23" s="111"/>
      <c r="C23" s="111"/>
      <c r="D23" s="111"/>
      <c r="E23" s="111"/>
      <c r="F23" s="95">
        <f>SUM(F21:F22)</f>
        <v>17419.86</v>
      </c>
      <c r="G23" s="31"/>
      <c r="H23" s="10"/>
    </row>
  </sheetData>
  <mergeCells count="7">
    <mergeCell ref="A22:D22"/>
    <mergeCell ref="A23:E23"/>
    <mergeCell ref="A1:D1"/>
    <mergeCell ref="A2:D2"/>
    <mergeCell ref="A3:D3"/>
    <mergeCell ref="A6:G6"/>
    <mergeCell ref="A21:E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6F7F-57E1-401E-B66B-72DEF4D8E962}">
  <dimension ref="A1:G16"/>
  <sheetViews>
    <sheetView zoomScale="90" zoomScaleNormal="90" workbookViewId="0">
      <selection activeCell="I4" sqref="I4"/>
    </sheetView>
  </sheetViews>
  <sheetFormatPr defaultRowHeight="15" x14ac:dyDescent="0.25"/>
  <cols>
    <col min="1" max="1" width="11.42578125" customWidth="1"/>
    <col min="2" max="2" width="46.85546875" customWidth="1"/>
    <col min="3" max="3" width="9.7109375" customWidth="1"/>
    <col min="6" max="6" width="12" customWidth="1"/>
    <col min="7" max="7" width="31.85546875" customWidth="1"/>
  </cols>
  <sheetData>
    <row r="1" spans="1:7" x14ac:dyDescent="0.25">
      <c r="A1" s="107" t="s">
        <v>0</v>
      </c>
      <c r="B1" s="108"/>
      <c r="C1" s="108"/>
      <c r="D1" s="109"/>
      <c r="E1" s="46"/>
      <c r="F1" s="46"/>
      <c r="G1" s="46"/>
    </row>
    <row r="2" spans="1:7" x14ac:dyDescent="0.25">
      <c r="A2" s="101" t="s">
        <v>136</v>
      </c>
      <c r="B2" s="102"/>
      <c r="C2" s="102"/>
      <c r="D2" s="103"/>
      <c r="E2" s="46"/>
      <c r="F2" s="46"/>
      <c r="G2" s="46"/>
    </row>
    <row r="3" spans="1:7" x14ac:dyDescent="0.25">
      <c r="A3" s="112" t="s">
        <v>1</v>
      </c>
      <c r="B3" s="113"/>
      <c r="C3" s="113"/>
      <c r="D3" s="114"/>
      <c r="E3" s="46"/>
      <c r="F3" s="46"/>
      <c r="G3" s="46"/>
    </row>
    <row r="4" spans="1:7" x14ac:dyDescent="0.25">
      <c r="A4" s="46"/>
      <c r="B4" s="46"/>
      <c r="C4" s="46"/>
      <c r="D4" s="46"/>
      <c r="E4" s="46"/>
      <c r="F4" s="46"/>
      <c r="G4" s="46"/>
    </row>
    <row r="5" spans="1:7" x14ac:dyDescent="0.25">
      <c r="A5" s="46"/>
      <c r="B5" s="46"/>
      <c r="C5" s="46"/>
      <c r="D5" s="46"/>
      <c r="E5" s="46"/>
      <c r="F5" s="46"/>
      <c r="G5" s="46"/>
    </row>
    <row r="6" spans="1:7" x14ac:dyDescent="0.25">
      <c r="A6" s="115" t="s">
        <v>186</v>
      </c>
      <c r="B6" s="116"/>
      <c r="C6" s="116"/>
      <c r="D6" s="116"/>
      <c r="E6" s="116"/>
      <c r="F6" s="116"/>
      <c r="G6" s="117"/>
    </row>
    <row r="7" spans="1:7" x14ac:dyDescent="0.25">
      <c r="A7" s="47"/>
      <c r="B7" s="47" t="s">
        <v>2</v>
      </c>
      <c r="C7" s="47" t="s">
        <v>3</v>
      </c>
      <c r="D7" s="47" t="s">
        <v>4</v>
      </c>
      <c r="E7" s="47" t="s">
        <v>5</v>
      </c>
      <c r="F7" s="47" t="s">
        <v>6</v>
      </c>
      <c r="G7" s="47" t="s">
        <v>7</v>
      </c>
    </row>
    <row r="8" spans="1:7" x14ac:dyDescent="0.25">
      <c r="A8" s="49"/>
      <c r="B8" s="49"/>
      <c r="C8" s="47"/>
      <c r="D8" s="48"/>
      <c r="E8" s="47"/>
      <c r="F8" s="48"/>
      <c r="G8" s="47"/>
    </row>
    <row r="9" spans="1:7" x14ac:dyDescent="0.25">
      <c r="A9" s="51"/>
      <c r="B9" s="59" t="s">
        <v>160</v>
      </c>
      <c r="C9" s="50"/>
      <c r="D9" s="46"/>
      <c r="E9" s="50"/>
      <c r="F9" s="46"/>
      <c r="G9" s="50"/>
    </row>
    <row r="10" spans="1:7" ht="60" x14ac:dyDescent="0.25">
      <c r="A10" s="51"/>
      <c r="B10" s="52" t="s">
        <v>161</v>
      </c>
      <c r="C10" s="50"/>
      <c r="D10" s="46"/>
      <c r="E10" s="63"/>
      <c r="F10" s="68"/>
      <c r="G10" s="69" t="s">
        <v>162</v>
      </c>
    </row>
    <row r="11" spans="1:7" ht="45" x14ac:dyDescent="0.25">
      <c r="A11" s="50"/>
      <c r="B11" s="61" t="s">
        <v>163</v>
      </c>
      <c r="C11" s="50">
        <v>4620</v>
      </c>
      <c r="D11" s="46" t="s">
        <v>8</v>
      </c>
      <c r="E11" s="63">
        <v>22.75</v>
      </c>
      <c r="F11" s="68">
        <f>C11*E11</f>
        <v>105105</v>
      </c>
      <c r="G11" s="50"/>
    </row>
    <row r="12" spans="1:7" x14ac:dyDescent="0.25">
      <c r="A12" s="50"/>
      <c r="B12" s="61"/>
      <c r="C12" s="54"/>
      <c r="D12" s="54"/>
      <c r="E12" s="54"/>
      <c r="F12" s="46"/>
      <c r="G12" s="50"/>
    </row>
    <row r="13" spans="1:7" x14ac:dyDescent="0.25">
      <c r="A13" s="50"/>
      <c r="B13" s="61"/>
      <c r="C13" s="54"/>
      <c r="D13" s="54"/>
      <c r="E13" s="54"/>
      <c r="F13" s="46"/>
      <c r="G13" s="50"/>
    </row>
    <row r="14" spans="1:7" x14ac:dyDescent="0.25">
      <c r="A14" s="108" t="s">
        <v>28</v>
      </c>
      <c r="B14" s="108"/>
      <c r="C14" s="108"/>
      <c r="D14" s="108"/>
      <c r="E14" s="108"/>
      <c r="F14" s="98">
        <f>SUM(F8:F13)</f>
        <v>105105</v>
      </c>
      <c r="G14" s="64"/>
    </row>
    <row r="15" spans="1:7" x14ac:dyDescent="0.25">
      <c r="A15" s="102" t="s">
        <v>214</v>
      </c>
      <c r="B15" s="102"/>
      <c r="C15" s="102"/>
      <c r="D15" s="102"/>
      <c r="E15" s="92">
        <v>0.08</v>
      </c>
      <c r="F15" s="99">
        <f>F14*E15</f>
        <v>8408.4</v>
      </c>
      <c r="G15" s="93"/>
    </row>
    <row r="16" spans="1:7" x14ac:dyDescent="0.25">
      <c r="A16" s="111" t="s">
        <v>199</v>
      </c>
      <c r="B16" s="111"/>
      <c r="C16" s="111"/>
      <c r="D16" s="111"/>
      <c r="E16" s="111"/>
      <c r="F16" s="96">
        <f>SUM(F14:F15)</f>
        <v>113513.4</v>
      </c>
      <c r="G16" s="65"/>
    </row>
  </sheetData>
  <mergeCells count="7">
    <mergeCell ref="A15:D15"/>
    <mergeCell ref="A16:E16"/>
    <mergeCell ref="A1:D1"/>
    <mergeCell ref="A2:D2"/>
    <mergeCell ref="A3:D3"/>
    <mergeCell ref="A6:G6"/>
    <mergeCell ref="A14:E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A6627-3ED9-4C33-AABF-619B2590BCF0}">
  <dimension ref="A1:H25"/>
  <sheetViews>
    <sheetView zoomScale="80" zoomScaleNormal="80" workbookViewId="0">
      <selection activeCell="J11" sqref="J11"/>
    </sheetView>
  </sheetViews>
  <sheetFormatPr defaultRowHeight="15" x14ac:dyDescent="0.25"/>
  <cols>
    <col min="2" max="2" width="54.42578125" customWidth="1"/>
    <col min="3" max="3" width="12.140625" customWidth="1"/>
    <col min="4" max="4" width="12.5703125" customWidth="1"/>
    <col min="5" max="5" width="13" customWidth="1"/>
    <col min="6" max="6" width="19.85546875" customWidth="1"/>
    <col min="7" max="7" width="37.425781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12" t="s">
        <v>1</v>
      </c>
      <c r="B3" s="113"/>
      <c r="C3" s="113"/>
      <c r="D3" s="114"/>
    </row>
    <row r="6" spans="1:7" x14ac:dyDescent="0.25">
      <c r="A6" s="110" t="s">
        <v>216</v>
      </c>
      <c r="B6" s="110"/>
      <c r="C6" s="110"/>
      <c r="D6" s="110"/>
      <c r="E6" s="110"/>
      <c r="F6" s="110"/>
      <c r="G6" s="110"/>
    </row>
    <row r="7" spans="1:7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x14ac:dyDescent="0.25">
      <c r="A8" s="3"/>
      <c r="B8" s="5"/>
      <c r="C8" s="14"/>
      <c r="D8" s="14"/>
      <c r="E8" s="14"/>
      <c r="F8" s="14"/>
      <c r="G8" s="5"/>
    </row>
    <row r="9" spans="1:7" x14ac:dyDescent="0.25">
      <c r="A9" s="4"/>
      <c r="B9" s="6" t="s">
        <v>63</v>
      </c>
      <c r="C9" s="15"/>
      <c r="D9" s="15"/>
      <c r="E9" s="15"/>
      <c r="F9" s="15"/>
      <c r="G9" s="8"/>
    </row>
    <row r="10" spans="1:7" x14ac:dyDescent="0.25">
      <c r="A10" s="4"/>
      <c r="B10" s="6" t="s">
        <v>64</v>
      </c>
      <c r="C10" s="15"/>
      <c r="D10" s="15"/>
      <c r="E10" s="16"/>
      <c r="F10" s="16"/>
      <c r="G10" s="8"/>
    </row>
    <row r="11" spans="1:7" ht="45" x14ac:dyDescent="0.25">
      <c r="A11" s="4"/>
      <c r="B11" s="7" t="s">
        <v>65</v>
      </c>
      <c r="C11" s="17"/>
      <c r="D11" s="15"/>
      <c r="E11" s="18"/>
      <c r="F11" s="16"/>
      <c r="G11" s="27" t="s">
        <v>135</v>
      </c>
    </row>
    <row r="12" spans="1:7" ht="18" customHeight="1" x14ac:dyDescent="0.25">
      <c r="A12" s="4"/>
      <c r="B12" s="27" t="s">
        <v>66</v>
      </c>
      <c r="C12" s="15">
        <v>1076</v>
      </c>
      <c r="D12" s="15" t="s">
        <v>8</v>
      </c>
      <c r="E12" s="16">
        <v>185</v>
      </c>
      <c r="F12" s="16">
        <f>C12*E12</f>
        <v>199060</v>
      </c>
      <c r="G12" s="27"/>
    </row>
    <row r="13" spans="1:7" x14ac:dyDescent="0.25">
      <c r="A13" s="4"/>
      <c r="B13" s="8"/>
      <c r="C13" s="15"/>
      <c r="D13" s="15"/>
      <c r="E13" s="16"/>
      <c r="F13" s="16"/>
      <c r="G13" s="8"/>
    </row>
    <row r="14" spans="1:7" x14ac:dyDescent="0.25">
      <c r="A14" s="4"/>
      <c r="B14" s="6" t="s">
        <v>67</v>
      </c>
      <c r="C14" s="15"/>
      <c r="D14" s="15"/>
      <c r="E14" s="16"/>
      <c r="F14" s="16"/>
      <c r="G14" s="8"/>
    </row>
    <row r="15" spans="1:7" x14ac:dyDescent="0.25">
      <c r="A15" s="4"/>
      <c r="B15" s="6" t="s">
        <v>68</v>
      </c>
      <c r="C15" s="15"/>
      <c r="D15" s="15"/>
      <c r="E15" s="16"/>
      <c r="F15" s="16"/>
      <c r="G15" s="8"/>
    </row>
    <row r="16" spans="1:7" ht="60" x14ac:dyDescent="0.25">
      <c r="A16" s="4"/>
      <c r="B16" s="27" t="s">
        <v>165</v>
      </c>
      <c r="C16" s="15">
        <v>4192</v>
      </c>
      <c r="D16" s="15" t="s">
        <v>8</v>
      </c>
      <c r="E16" s="16">
        <v>305</v>
      </c>
      <c r="F16" s="16">
        <f>C16*E16</f>
        <v>1278560</v>
      </c>
      <c r="G16" s="27" t="s">
        <v>135</v>
      </c>
    </row>
    <row r="17" spans="1:8" ht="15" customHeight="1" x14ac:dyDescent="0.25">
      <c r="A17" s="4"/>
      <c r="B17" s="27" t="s">
        <v>69</v>
      </c>
      <c r="C17" s="15"/>
      <c r="D17" s="15"/>
      <c r="E17" s="16"/>
      <c r="F17" s="16"/>
      <c r="G17" s="8"/>
    </row>
    <row r="18" spans="1:8" x14ac:dyDescent="0.25">
      <c r="A18" s="4"/>
      <c r="B18" s="8" t="s">
        <v>70</v>
      </c>
      <c r="C18" s="15">
        <v>4192</v>
      </c>
      <c r="D18" s="15" t="s">
        <v>8</v>
      </c>
      <c r="E18" s="16">
        <v>160</v>
      </c>
      <c r="F18" s="16">
        <f>C18*E18</f>
        <v>670720</v>
      </c>
      <c r="G18" s="8"/>
    </row>
    <row r="19" spans="1:8" x14ac:dyDescent="0.25">
      <c r="A19" s="4"/>
      <c r="B19" s="6"/>
      <c r="C19" s="15"/>
      <c r="D19" s="15"/>
      <c r="E19" s="16"/>
      <c r="F19" s="16"/>
      <c r="G19" s="8"/>
    </row>
    <row r="20" spans="1:8" x14ac:dyDescent="0.25">
      <c r="A20" s="4"/>
      <c r="B20" s="6"/>
      <c r="C20" s="15"/>
      <c r="D20" s="15"/>
      <c r="E20" s="16"/>
      <c r="F20" s="16"/>
      <c r="G20" s="8"/>
    </row>
    <row r="21" spans="1:8" x14ac:dyDescent="0.25">
      <c r="A21" s="4"/>
      <c r="B21" s="8"/>
      <c r="C21" s="15"/>
      <c r="D21" s="15"/>
      <c r="E21" s="16"/>
      <c r="F21" s="16"/>
      <c r="G21" s="8"/>
    </row>
    <row r="22" spans="1:8" x14ac:dyDescent="0.25">
      <c r="A22" s="4"/>
      <c r="C22" s="19"/>
      <c r="D22" s="19"/>
      <c r="E22" s="20"/>
      <c r="F22" s="20"/>
      <c r="G22" s="13"/>
      <c r="H22" s="10"/>
    </row>
    <row r="23" spans="1:8" x14ac:dyDescent="0.25">
      <c r="A23" s="108" t="s">
        <v>28</v>
      </c>
      <c r="B23" s="108"/>
      <c r="C23" s="108"/>
      <c r="D23" s="108"/>
      <c r="E23" s="108"/>
      <c r="F23" s="94">
        <f>SUM(F8:F22)</f>
        <v>2148340</v>
      </c>
      <c r="G23" s="3"/>
      <c r="H23" s="10"/>
    </row>
    <row r="24" spans="1:8" x14ac:dyDescent="0.25">
      <c r="A24" s="102" t="s">
        <v>214</v>
      </c>
      <c r="B24" s="102"/>
      <c r="C24" s="102"/>
      <c r="D24" s="102"/>
      <c r="E24" s="92">
        <v>0.08</v>
      </c>
      <c r="F24" s="91">
        <f>F23*E24</f>
        <v>171867.2</v>
      </c>
      <c r="G24" s="4"/>
      <c r="H24" s="10"/>
    </row>
    <row r="25" spans="1:8" x14ac:dyDescent="0.25">
      <c r="A25" s="111" t="s">
        <v>199</v>
      </c>
      <c r="B25" s="111"/>
      <c r="C25" s="111"/>
      <c r="D25" s="111"/>
      <c r="E25" s="111"/>
      <c r="F25" s="95">
        <f>SUM(F23:F24)</f>
        <v>2320207.2000000002</v>
      </c>
      <c r="G25" s="31"/>
      <c r="H25" s="10"/>
    </row>
  </sheetData>
  <mergeCells count="7">
    <mergeCell ref="A24:D24"/>
    <mergeCell ref="A25:E25"/>
    <mergeCell ref="A6:G6"/>
    <mergeCell ref="A1:D1"/>
    <mergeCell ref="A2:D2"/>
    <mergeCell ref="A3:D3"/>
    <mergeCell ref="A23:E23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77F59-19A1-4A0B-BD39-4977092E5FB1}">
  <dimension ref="A1:H21"/>
  <sheetViews>
    <sheetView zoomScale="80" zoomScaleNormal="80" workbookViewId="0">
      <selection activeCell="I5" sqref="I5"/>
    </sheetView>
  </sheetViews>
  <sheetFormatPr defaultRowHeight="15" x14ac:dyDescent="0.25"/>
  <cols>
    <col min="2" max="2" width="54.42578125" customWidth="1"/>
    <col min="3" max="3" width="12.140625" customWidth="1"/>
    <col min="4" max="4" width="12.5703125" customWidth="1"/>
    <col min="5" max="5" width="13" customWidth="1"/>
    <col min="6" max="6" width="19.85546875" customWidth="1"/>
    <col min="7" max="7" width="37.425781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12" t="s">
        <v>1</v>
      </c>
      <c r="B3" s="113"/>
      <c r="C3" s="113"/>
      <c r="D3" s="114"/>
    </row>
    <row r="6" spans="1:7" x14ac:dyDescent="0.25">
      <c r="A6" s="110" t="s">
        <v>187</v>
      </c>
      <c r="B6" s="110"/>
      <c r="C6" s="110"/>
      <c r="D6" s="110"/>
      <c r="E6" s="110"/>
      <c r="F6" s="110"/>
      <c r="G6" s="110"/>
    </row>
    <row r="7" spans="1:7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x14ac:dyDescent="0.25">
      <c r="A8" s="3"/>
      <c r="B8" s="5"/>
      <c r="C8" s="14"/>
      <c r="D8" s="14"/>
      <c r="E8" s="14"/>
      <c r="F8" s="14"/>
      <c r="G8" s="5"/>
    </row>
    <row r="9" spans="1:7" x14ac:dyDescent="0.25">
      <c r="A9" s="4"/>
      <c r="B9" s="6" t="s">
        <v>71</v>
      </c>
      <c r="C9" s="15"/>
      <c r="D9" s="15"/>
      <c r="E9" s="15"/>
      <c r="F9" s="15"/>
      <c r="G9" s="8"/>
    </row>
    <row r="10" spans="1:7" x14ac:dyDescent="0.25">
      <c r="A10" s="4"/>
      <c r="B10" s="6" t="s">
        <v>72</v>
      </c>
      <c r="C10" s="15"/>
      <c r="D10" s="15"/>
      <c r="E10" s="16"/>
      <c r="F10" s="16"/>
      <c r="G10" s="8"/>
    </row>
    <row r="11" spans="1:7" ht="43.5" customHeight="1" x14ac:dyDescent="0.25">
      <c r="A11" s="4"/>
      <c r="B11" s="7" t="s">
        <v>73</v>
      </c>
      <c r="C11" s="17"/>
      <c r="D11" s="15"/>
      <c r="E11" s="18"/>
      <c r="F11" s="16"/>
      <c r="G11" s="27" t="s">
        <v>75</v>
      </c>
    </row>
    <row r="12" spans="1:7" ht="18" customHeight="1" x14ac:dyDescent="0.25">
      <c r="A12" s="4"/>
      <c r="B12" s="27" t="s">
        <v>74</v>
      </c>
      <c r="C12" s="15">
        <v>7670</v>
      </c>
      <c r="D12" s="15" t="s">
        <v>8</v>
      </c>
      <c r="E12" s="16">
        <v>180</v>
      </c>
      <c r="F12" s="16">
        <f>C12*E12</f>
        <v>1380600</v>
      </c>
      <c r="G12" s="27" t="s">
        <v>76</v>
      </c>
    </row>
    <row r="13" spans="1:7" x14ac:dyDescent="0.25">
      <c r="A13" s="4"/>
      <c r="B13" s="8"/>
      <c r="C13" s="15"/>
      <c r="D13" s="15"/>
      <c r="E13" s="16"/>
      <c r="F13" s="16"/>
      <c r="G13" s="8"/>
    </row>
    <row r="14" spans="1:7" x14ac:dyDescent="0.25">
      <c r="A14" s="4"/>
      <c r="B14" s="6"/>
      <c r="C14" s="15"/>
      <c r="D14" s="15"/>
      <c r="E14" s="16"/>
      <c r="F14" s="16"/>
      <c r="G14" s="8"/>
    </row>
    <row r="15" spans="1:7" x14ac:dyDescent="0.25">
      <c r="A15" s="4"/>
      <c r="B15" s="6"/>
      <c r="C15" s="15"/>
      <c r="D15" s="15"/>
      <c r="E15" s="16"/>
      <c r="F15" s="16"/>
      <c r="G15" s="8"/>
    </row>
    <row r="16" spans="1:7" x14ac:dyDescent="0.25">
      <c r="A16" s="4"/>
      <c r="B16" s="6"/>
      <c r="C16" s="15"/>
      <c r="D16" s="15"/>
      <c r="E16" s="16"/>
      <c r="F16" s="16"/>
      <c r="G16" s="8"/>
    </row>
    <row r="17" spans="1:8" x14ac:dyDescent="0.25">
      <c r="A17" s="4"/>
      <c r="B17" s="8"/>
      <c r="C17" s="15"/>
      <c r="D17" s="15"/>
      <c r="E17" s="16"/>
      <c r="F17" s="16"/>
      <c r="G17" s="8"/>
    </row>
    <row r="18" spans="1:8" x14ac:dyDescent="0.25">
      <c r="A18" s="4"/>
      <c r="C18" s="19"/>
      <c r="D18" s="19"/>
      <c r="E18" s="20"/>
      <c r="F18" s="20"/>
      <c r="G18" s="13"/>
      <c r="H18" s="10"/>
    </row>
    <row r="19" spans="1:8" x14ac:dyDescent="0.25">
      <c r="A19" s="108" t="s">
        <v>28</v>
      </c>
      <c r="B19" s="108"/>
      <c r="C19" s="108"/>
      <c r="D19" s="108"/>
      <c r="E19" s="108"/>
      <c r="F19" s="94">
        <f>SUM(F8:F18)</f>
        <v>1380600</v>
      </c>
      <c r="G19" s="3"/>
      <c r="H19" s="10"/>
    </row>
    <row r="20" spans="1:8" x14ac:dyDescent="0.25">
      <c r="A20" s="102" t="s">
        <v>214</v>
      </c>
      <c r="B20" s="102"/>
      <c r="C20" s="102"/>
      <c r="D20" s="102"/>
      <c r="E20" s="92">
        <v>0.08</v>
      </c>
      <c r="F20" s="91">
        <f>F19*E20</f>
        <v>110448</v>
      </c>
      <c r="G20" s="4"/>
      <c r="H20" s="10"/>
    </row>
    <row r="21" spans="1:8" x14ac:dyDescent="0.25">
      <c r="A21" s="111" t="s">
        <v>199</v>
      </c>
      <c r="B21" s="111"/>
      <c r="C21" s="111"/>
      <c r="D21" s="111"/>
      <c r="E21" s="111"/>
      <c r="F21" s="95">
        <f>SUM(F19:F20)</f>
        <v>1491048</v>
      </c>
      <c r="G21" s="31"/>
      <c r="H21" s="10"/>
    </row>
  </sheetData>
  <mergeCells count="7">
    <mergeCell ref="A20:D20"/>
    <mergeCell ref="A21:E21"/>
    <mergeCell ref="A1:D1"/>
    <mergeCell ref="A2:D2"/>
    <mergeCell ref="A3:D3"/>
    <mergeCell ref="A6:G6"/>
    <mergeCell ref="A19:E19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D3EB6-12F0-4F98-96D9-B187519BA6EA}">
  <dimension ref="A1:H30"/>
  <sheetViews>
    <sheetView zoomScale="80" zoomScaleNormal="80" workbookViewId="0">
      <selection activeCell="I4" sqref="I4"/>
    </sheetView>
  </sheetViews>
  <sheetFormatPr defaultRowHeight="15" x14ac:dyDescent="0.25"/>
  <cols>
    <col min="2" max="2" width="56.42578125" customWidth="1"/>
    <col min="6" max="6" width="18.5703125" customWidth="1"/>
    <col min="7" max="7" width="47.28515625" customWidth="1"/>
  </cols>
  <sheetData>
    <row r="1" spans="1:8" x14ac:dyDescent="0.25">
      <c r="A1" s="107" t="s">
        <v>0</v>
      </c>
      <c r="B1" s="108"/>
      <c r="C1" s="108"/>
      <c r="D1" s="109"/>
    </row>
    <row r="2" spans="1:8" x14ac:dyDescent="0.25">
      <c r="A2" s="101" t="s">
        <v>136</v>
      </c>
      <c r="B2" s="102"/>
      <c r="C2" s="102"/>
      <c r="D2" s="103"/>
    </row>
    <row r="3" spans="1:8" x14ac:dyDescent="0.25">
      <c r="A3" s="112" t="s">
        <v>1</v>
      </c>
      <c r="B3" s="113"/>
      <c r="C3" s="113"/>
      <c r="D3" s="114"/>
    </row>
    <row r="6" spans="1:8" x14ac:dyDescent="0.25">
      <c r="A6" s="110" t="s">
        <v>188</v>
      </c>
      <c r="B6" s="110"/>
      <c r="C6" s="110"/>
      <c r="D6" s="110"/>
      <c r="E6" s="110"/>
      <c r="F6" s="110"/>
      <c r="G6" s="110"/>
    </row>
    <row r="7" spans="1:8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8" x14ac:dyDescent="0.25">
      <c r="A8" s="3"/>
      <c r="B8" s="5"/>
      <c r="C8" s="14"/>
      <c r="D8" s="14"/>
      <c r="E8" s="14"/>
      <c r="F8" s="14"/>
      <c r="G8" s="5"/>
    </row>
    <row r="9" spans="1:8" x14ac:dyDescent="0.25">
      <c r="A9" s="4"/>
      <c r="B9" s="6" t="s">
        <v>77</v>
      </c>
      <c r="C9" s="15"/>
      <c r="D9" s="15"/>
      <c r="E9" s="16"/>
      <c r="F9" s="16"/>
      <c r="G9" s="8"/>
    </row>
    <row r="10" spans="1:8" x14ac:dyDescent="0.25">
      <c r="A10" s="4"/>
      <c r="B10" s="8" t="s">
        <v>17</v>
      </c>
      <c r="C10" s="15"/>
      <c r="D10" s="15"/>
      <c r="E10" s="16"/>
      <c r="F10" s="16"/>
      <c r="G10" s="8"/>
    </row>
    <row r="11" spans="1:8" ht="61.5" customHeight="1" x14ac:dyDescent="0.25">
      <c r="A11" s="4"/>
      <c r="B11" s="27" t="s">
        <v>18</v>
      </c>
      <c r="C11" s="15">
        <v>5114</v>
      </c>
      <c r="D11" s="15" t="s">
        <v>8</v>
      </c>
      <c r="E11" s="16">
        <v>140</v>
      </c>
      <c r="F11" s="16">
        <f>C11*E11</f>
        <v>715960</v>
      </c>
      <c r="G11" s="8"/>
    </row>
    <row r="12" spans="1:8" x14ac:dyDescent="0.25">
      <c r="A12" s="4"/>
      <c r="B12" s="6"/>
      <c r="C12" s="15"/>
      <c r="D12" s="15"/>
      <c r="E12" s="16"/>
      <c r="F12" s="16"/>
      <c r="G12" s="8"/>
    </row>
    <row r="13" spans="1:8" x14ac:dyDescent="0.25">
      <c r="A13" s="4"/>
      <c r="B13" s="22" t="s">
        <v>20</v>
      </c>
      <c r="C13" s="17"/>
      <c r="D13" s="17"/>
      <c r="E13" s="23"/>
      <c r="F13" s="16"/>
      <c r="G13" s="10"/>
      <c r="H13" s="10"/>
    </row>
    <row r="14" spans="1:8" x14ac:dyDescent="0.25">
      <c r="A14" s="4"/>
      <c r="B14" t="s">
        <v>78</v>
      </c>
      <c r="C14" s="17"/>
      <c r="D14" s="17"/>
      <c r="E14" s="23"/>
      <c r="F14" s="16"/>
      <c r="G14" s="10"/>
      <c r="H14" s="10"/>
    </row>
    <row r="15" spans="1:8" x14ac:dyDescent="0.25">
      <c r="A15" s="4"/>
      <c r="B15" t="s">
        <v>79</v>
      </c>
      <c r="C15" s="17">
        <v>7670</v>
      </c>
      <c r="D15" s="17" t="s">
        <v>8</v>
      </c>
      <c r="E15" s="23">
        <v>13</v>
      </c>
      <c r="F15" s="16">
        <f>C15*E15</f>
        <v>99710</v>
      </c>
      <c r="G15" s="10"/>
      <c r="H15" s="10"/>
    </row>
    <row r="16" spans="1:8" x14ac:dyDescent="0.25">
      <c r="A16" s="4"/>
      <c r="B16" s="22"/>
      <c r="C16" s="17"/>
      <c r="D16" s="17"/>
      <c r="E16" s="23"/>
      <c r="F16" s="16"/>
      <c r="G16" s="10"/>
      <c r="H16" s="10"/>
    </row>
    <row r="17" spans="1:8" x14ac:dyDescent="0.25">
      <c r="A17" s="4"/>
      <c r="B17" s="22" t="s">
        <v>19</v>
      </c>
      <c r="C17" s="17"/>
      <c r="D17" s="17"/>
      <c r="E17" s="23"/>
      <c r="F17" s="16"/>
      <c r="G17" s="10"/>
      <c r="H17" s="10"/>
    </row>
    <row r="18" spans="1:8" ht="16.5" customHeight="1" x14ac:dyDescent="0.25">
      <c r="A18" s="4"/>
      <c r="B18" s="29" t="s">
        <v>80</v>
      </c>
      <c r="C18" s="17"/>
      <c r="D18" s="17"/>
      <c r="E18" s="23"/>
      <c r="F18" s="16"/>
      <c r="G18" s="10"/>
      <c r="H18" s="10"/>
    </row>
    <row r="19" spans="1:8" x14ac:dyDescent="0.25">
      <c r="A19" s="4"/>
      <c r="B19" t="s">
        <v>81</v>
      </c>
      <c r="C19" s="17">
        <v>7670</v>
      </c>
      <c r="D19" s="17" t="s">
        <v>8</v>
      </c>
      <c r="E19" s="23">
        <v>59</v>
      </c>
      <c r="F19" s="16">
        <f>C19*E19</f>
        <v>452530</v>
      </c>
      <c r="G19" s="10" t="s">
        <v>82</v>
      </c>
      <c r="H19" s="10"/>
    </row>
    <row r="20" spans="1:8" x14ac:dyDescent="0.25">
      <c r="A20" s="4"/>
      <c r="B20" s="22"/>
      <c r="C20" s="17"/>
      <c r="D20" s="17"/>
      <c r="E20" s="23"/>
      <c r="F20" s="16"/>
      <c r="G20" s="10"/>
      <c r="H20" s="10"/>
    </row>
    <row r="21" spans="1:8" x14ac:dyDescent="0.25">
      <c r="A21" s="4"/>
      <c r="B21" s="22" t="s">
        <v>84</v>
      </c>
      <c r="C21" s="17"/>
      <c r="D21" s="17"/>
      <c r="E21" s="23"/>
      <c r="F21" s="16"/>
      <c r="G21" s="10"/>
      <c r="H21" s="10"/>
    </row>
    <row r="22" spans="1:8" x14ac:dyDescent="0.25">
      <c r="A22" s="4"/>
      <c r="B22" t="s">
        <v>85</v>
      </c>
      <c r="C22" s="17"/>
      <c r="D22" s="17"/>
      <c r="E22" s="23"/>
      <c r="F22" s="16"/>
      <c r="G22" s="10"/>
      <c r="H22" s="10"/>
    </row>
    <row r="23" spans="1:8" x14ac:dyDescent="0.25">
      <c r="A23" s="4"/>
      <c r="B23" t="s">
        <v>86</v>
      </c>
      <c r="C23" s="17">
        <v>1644</v>
      </c>
      <c r="D23" s="17" t="s">
        <v>8</v>
      </c>
      <c r="E23" s="23">
        <v>75</v>
      </c>
      <c r="F23" s="16">
        <f>C23*E23</f>
        <v>123300</v>
      </c>
      <c r="G23" s="10" t="s">
        <v>87</v>
      </c>
      <c r="H23" s="10"/>
    </row>
    <row r="24" spans="1:8" x14ac:dyDescent="0.25">
      <c r="A24" s="4"/>
      <c r="B24" s="22"/>
      <c r="C24" s="17"/>
      <c r="D24" s="17"/>
      <c r="E24" s="23"/>
      <c r="F24" s="16"/>
      <c r="G24" s="10"/>
      <c r="H24" s="10"/>
    </row>
    <row r="25" spans="1:8" ht="21.75" customHeight="1" x14ac:dyDescent="0.25">
      <c r="A25" s="4"/>
      <c r="B25" s="38" t="s">
        <v>83</v>
      </c>
      <c r="C25" s="17"/>
      <c r="D25" s="17"/>
      <c r="E25" s="23"/>
      <c r="F25" s="16"/>
      <c r="G25" s="10"/>
      <c r="H25" s="10"/>
    </row>
    <row r="26" spans="1:8" x14ac:dyDescent="0.25">
      <c r="A26" s="4"/>
      <c r="B26" t="s">
        <v>31</v>
      </c>
      <c r="C26" s="17">
        <v>322</v>
      </c>
      <c r="D26" s="17" t="s">
        <v>8</v>
      </c>
      <c r="E26" s="23">
        <v>120</v>
      </c>
      <c r="F26" s="16">
        <f>C26*E26</f>
        <v>38640</v>
      </c>
      <c r="G26" s="10" t="s">
        <v>32</v>
      </c>
      <c r="H26" s="10"/>
    </row>
    <row r="27" spans="1:8" x14ac:dyDescent="0.25">
      <c r="A27" s="4"/>
      <c r="C27" s="19"/>
      <c r="D27" s="19"/>
      <c r="E27" s="20"/>
      <c r="F27" s="20"/>
      <c r="G27" s="13"/>
      <c r="H27" s="10"/>
    </row>
    <row r="28" spans="1:8" x14ac:dyDescent="0.25">
      <c r="A28" s="108" t="s">
        <v>28</v>
      </c>
      <c r="B28" s="108"/>
      <c r="C28" s="108"/>
      <c r="D28" s="108"/>
      <c r="E28" s="108"/>
      <c r="F28" s="94">
        <f>SUM(F8:F27)</f>
        <v>1430140</v>
      </c>
      <c r="G28" s="3"/>
      <c r="H28" s="10"/>
    </row>
    <row r="29" spans="1:8" x14ac:dyDescent="0.25">
      <c r="A29" s="102" t="s">
        <v>214</v>
      </c>
      <c r="B29" s="102"/>
      <c r="C29" s="102"/>
      <c r="D29" s="102"/>
      <c r="E29" s="92">
        <v>0.08</v>
      </c>
      <c r="F29" s="91">
        <f>F28*E29</f>
        <v>114411.2</v>
      </c>
      <c r="G29" s="4"/>
      <c r="H29" s="10"/>
    </row>
    <row r="30" spans="1:8" x14ac:dyDescent="0.25">
      <c r="A30" s="111" t="s">
        <v>199</v>
      </c>
      <c r="B30" s="111"/>
      <c r="C30" s="111"/>
      <c r="D30" s="111"/>
      <c r="E30" s="111"/>
      <c r="F30" s="95">
        <f>SUM(F28:F29)</f>
        <v>1544551.2</v>
      </c>
      <c r="G30" s="31"/>
      <c r="H30" s="10"/>
    </row>
  </sheetData>
  <mergeCells count="7">
    <mergeCell ref="A29:D29"/>
    <mergeCell ref="A30:E30"/>
    <mergeCell ref="A6:G6"/>
    <mergeCell ref="A1:D1"/>
    <mergeCell ref="A2:D2"/>
    <mergeCell ref="A3:D3"/>
    <mergeCell ref="A28:E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84CFE-A73C-47D9-92E0-022EF10098D4}">
  <dimension ref="A1:H23"/>
  <sheetViews>
    <sheetView zoomScale="80" zoomScaleNormal="80" workbookViewId="0">
      <selection activeCell="I4" sqref="I4"/>
    </sheetView>
  </sheetViews>
  <sheetFormatPr defaultRowHeight="15" x14ac:dyDescent="0.25"/>
  <cols>
    <col min="2" max="2" width="62.5703125" customWidth="1"/>
    <col min="3" max="3" width="12.140625" customWidth="1"/>
    <col min="4" max="4" width="12.5703125" customWidth="1"/>
    <col min="5" max="5" width="13" customWidth="1"/>
    <col min="6" max="6" width="19.85546875" customWidth="1"/>
    <col min="7" max="7" width="37.425781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12" t="s">
        <v>1</v>
      </c>
      <c r="B3" s="113"/>
      <c r="C3" s="113"/>
      <c r="D3" s="114"/>
    </row>
    <row r="6" spans="1:7" x14ac:dyDescent="0.25">
      <c r="A6" s="110" t="s">
        <v>189</v>
      </c>
      <c r="B6" s="110"/>
      <c r="C6" s="110"/>
      <c r="D6" s="110"/>
      <c r="E6" s="110"/>
      <c r="F6" s="110"/>
      <c r="G6" s="110"/>
    </row>
    <row r="7" spans="1:7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x14ac:dyDescent="0.25">
      <c r="A8" s="3"/>
      <c r="B8" s="5"/>
      <c r="C8" s="14"/>
      <c r="D8" s="14"/>
      <c r="E8" s="14"/>
      <c r="F8" s="14"/>
      <c r="G8" s="5"/>
    </row>
    <row r="9" spans="1:7" x14ac:dyDescent="0.25">
      <c r="A9" s="4"/>
      <c r="B9" s="6" t="s">
        <v>88</v>
      </c>
      <c r="C9" s="15"/>
      <c r="D9" s="15"/>
      <c r="E9" s="15"/>
      <c r="F9" s="15"/>
      <c r="G9" s="8"/>
    </row>
    <row r="10" spans="1:7" x14ac:dyDescent="0.25">
      <c r="A10" s="4"/>
      <c r="B10" s="6" t="s">
        <v>89</v>
      </c>
      <c r="C10" s="15"/>
      <c r="D10" s="15"/>
      <c r="E10" s="16"/>
      <c r="F10" s="16"/>
      <c r="G10" s="8"/>
    </row>
    <row r="11" spans="1:7" ht="18" customHeight="1" x14ac:dyDescent="0.25">
      <c r="A11" s="4"/>
      <c r="B11" s="7" t="s">
        <v>90</v>
      </c>
      <c r="C11" s="17">
        <v>4192</v>
      </c>
      <c r="D11" s="15" t="s">
        <v>8</v>
      </c>
      <c r="E11" s="18">
        <v>23</v>
      </c>
      <c r="F11" s="16">
        <f>C11*E11</f>
        <v>96416</v>
      </c>
      <c r="G11" s="27"/>
    </row>
    <row r="12" spans="1:7" ht="18" customHeight="1" x14ac:dyDescent="0.25">
      <c r="A12" s="4"/>
      <c r="B12" s="27"/>
      <c r="C12" s="15"/>
      <c r="D12" s="15"/>
      <c r="E12" s="16"/>
      <c r="F12" s="16"/>
      <c r="G12" s="27"/>
    </row>
    <row r="13" spans="1:7" x14ac:dyDescent="0.25">
      <c r="A13" s="4"/>
      <c r="B13" s="6" t="s">
        <v>13</v>
      </c>
      <c r="C13" s="15"/>
      <c r="D13" s="15"/>
      <c r="E13" s="16"/>
      <c r="F13" s="16"/>
      <c r="G13" s="8"/>
    </row>
    <row r="14" spans="1:7" x14ac:dyDescent="0.25">
      <c r="A14" s="4"/>
      <c r="B14" s="8" t="s">
        <v>91</v>
      </c>
      <c r="C14" s="15"/>
      <c r="D14" s="15"/>
      <c r="E14" s="16"/>
      <c r="F14" s="16"/>
      <c r="G14" s="8"/>
    </row>
    <row r="15" spans="1:7" ht="63" customHeight="1" x14ac:dyDescent="0.25">
      <c r="A15" s="4"/>
      <c r="B15" s="27" t="s">
        <v>92</v>
      </c>
      <c r="C15" s="15">
        <v>8782</v>
      </c>
      <c r="D15" s="15" t="s">
        <v>8</v>
      </c>
      <c r="E15" s="16">
        <v>84</v>
      </c>
      <c r="F15" s="16">
        <f>C15*E15</f>
        <v>737688</v>
      </c>
      <c r="G15" s="8"/>
    </row>
    <row r="16" spans="1:7" x14ac:dyDescent="0.25">
      <c r="A16" s="4"/>
      <c r="B16" s="6"/>
      <c r="C16" s="15"/>
      <c r="D16" s="15"/>
      <c r="E16" s="16"/>
      <c r="F16" s="16"/>
      <c r="G16" s="8"/>
    </row>
    <row r="17" spans="1:8" x14ac:dyDescent="0.25">
      <c r="A17" s="4"/>
      <c r="B17" s="6"/>
      <c r="C17" s="15"/>
      <c r="D17" s="15"/>
      <c r="E17" s="16"/>
      <c r="F17" s="16"/>
      <c r="G17" s="8"/>
    </row>
    <row r="18" spans="1:8" x14ac:dyDescent="0.25">
      <c r="A18" s="4"/>
      <c r="B18" s="6"/>
      <c r="C18" s="15"/>
      <c r="D18" s="15"/>
      <c r="E18" s="16"/>
      <c r="F18" s="16"/>
      <c r="G18" s="8"/>
    </row>
    <row r="19" spans="1:8" x14ac:dyDescent="0.25">
      <c r="A19" s="4"/>
      <c r="B19" s="8"/>
      <c r="C19" s="15"/>
      <c r="D19" s="15"/>
      <c r="E19" s="16"/>
      <c r="F19" s="16"/>
      <c r="G19" s="8"/>
    </row>
    <row r="20" spans="1:8" x14ac:dyDescent="0.25">
      <c r="A20" s="4"/>
      <c r="C20" s="19"/>
      <c r="D20" s="19"/>
      <c r="E20" s="20"/>
      <c r="F20" s="20"/>
      <c r="G20" s="13"/>
      <c r="H20" s="10"/>
    </row>
    <row r="21" spans="1:8" x14ac:dyDescent="0.25">
      <c r="A21" s="108" t="s">
        <v>28</v>
      </c>
      <c r="B21" s="108"/>
      <c r="C21" s="108"/>
      <c r="D21" s="108"/>
      <c r="E21" s="108"/>
      <c r="F21" s="97">
        <f>SUM(F8:F20)</f>
        <v>834104</v>
      </c>
      <c r="G21" s="3"/>
      <c r="H21" s="10"/>
    </row>
    <row r="22" spans="1:8" x14ac:dyDescent="0.25">
      <c r="A22" s="102" t="s">
        <v>214</v>
      </c>
      <c r="B22" s="102"/>
      <c r="C22" s="102"/>
      <c r="D22" s="102"/>
      <c r="E22" s="92">
        <v>0.08</v>
      </c>
      <c r="F22" s="89">
        <f>F21*E22</f>
        <v>66728.320000000007</v>
      </c>
      <c r="G22" s="4"/>
      <c r="H22" s="10"/>
    </row>
    <row r="23" spans="1:8" x14ac:dyDescent="0.25">
      <c r="A23" s="111" t="s">
        <v>199</v>
      </c>
      <c r="B23" s="111"/>
      <c r="C23" s="111"/>
      <c r="D23" s="111"/>
      <c r="E23" s="111"/>
      <c r="F23" s="95">
        <f>SUM(F21:F22)</f>
        <v>900832.32000000007</v>
      </c>
      <c r="G23" s="31"/>
      <c r="H23" s="10"/>
    </row>
  </sheetData>
  <mergeCells count="7">
    <mergeCell ref="A22:D22"/>
    <mergeCell ref="A23:E23"/>
    <mergeCell ref="A1:D1"/>
    <mergeCell ref="A2:D2"/>
    <mergeCell ref="A3:D3"/>
    <mergeCell ref="A6:G6"/>
    <mergeCell ref="A21:E21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D933F-38E1-4BD5-9B23-93A152458B41}">
  <dimension ref="A1:H23"/>
  <sheetViews>
    <sheetView zoomScale="80" zoomScaleNormal="80" workbookViewId="0">
      <selection activeCell="I4" sqref="I4"/>
    </sheetView>
  </sheetViews>
  <sheetFormatPr defaultRowHeight="15" x14ac:dyDescent="0.25"/>
  <cols>
    <col min="2" max="2" width="62.5703125" customWidth="1"/>
    <col min="3" max="3" width="12.140625" customWidth="1"/>
    <col min="4" max="4" width="12.5703125" customWidth="1"/>
    <col min="5" max="5" width="13" customWidth="1"/>
    <col min="6" max="6" width="19.85546875" customWidth="1"/>
    <col min="7" max="7" width="37.425781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12" t="s">
        <v>1</v>
      </c>
      <c r="B3" s="113"/>
      <c r="C3" s="113"/>
      <c r="D3" s="114"/>
    </row>
    <row r="6" spans="1:7" x14ac:dyDescent="0.25">
      <c r="A6" s="110" t="s">
        <v>190</v>
      </c>
      <c r="B6" s="110"/>
      <c r="C6" s="110"/>
      <c r="D6" s="110"/>
      <c r="E6" s="110"/>
      <c r="F6" s="110"/>
      <c r="G6" s="110"/>
    </row>
    <row r="7" spans="1:7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x14ac:dyDescent="0.25">
      <c r="A8" s="3"/>
      <c r="B8" s="5"/>
      <c r="C8" s="14"/>
      <c r="D8" s="14"/>
      <c r="E8" s="14"/>
      <c r="F8" s="14"/>
      <c r="G8" s="5"/>
    </row>
    <row r="9" spans="1:7" x14ac:dyDescent="0.25">
      <c r="A9" s="4"/>
      <c r="B9" s="6" t="s">
        <v>94</v>
      </c>
      <c r="C9" s="15"/>
      <c r="D9" s="15"/>
      <c r="E9" s="15"/>
      <c r="F9" s="15"/>
      <c r="G9" s="8"/>
    </row>
    <row r="10" spans="1:7" ht="15.75" customHeight="1" x14ac:dyDescent="0.25">
      <c r="A10" s="4"/>
      <c r="B10" s="6" t="s">
        <v>95</v>
      </c>
      <c r="C10" s="15"/>
      <c r="D10" s="15"/>
      <c r="E10" s="16"/>
      <c r="F10" s="16"/>
      <c r="G10" s="8"/>
    </row>
    <row r="11" spans="1:7" ht="60" x14ac:dyDescent="0.25">
      <c r="A11" s="4"/>
      <c r="B11" s="7" t="s">
        <v>96</v>
      </c>
      <c r="C11" s="17">
        <v>2407</v>
      </c>
      <c r="D11" s="15" t="s">
        <v>8</v>
      </c>
      <c r="E11" s="18">
        <v>84</v>
      </c>
      <c r="F11" s="16">
        <f>C11*E11</f>
        <v>202188</v>
      </c>
      <c r="G11" s="27" t="s">
        <v>93</v>
      </c>
    </row>
    <row r="12" spans="1:7" ht="18" customHeight="1" x14ac:dyDescent="0.25">
      <c r="A12" s="4"/>
      <c r="B12" s="27"/>
      <c r="C12" s="15"/>
      <c r="D12" s="15"/>
      <c r="E12" s="16"/>
      <c r="F12" s="16"/>
      <c r="G12" s="27"/>
    </row>
    <row r="13" spans="1:7" x14ac:dyDescent="0.25">
      <c r="A13" s="4"/>
      <c r="B13" s="6" t="s">
        <v>97</v>
      </c>
      <c r="C13" s="15"/>
      <c r="D13" s="15"/>
      <c r="E13" s="16"/>
      <c r="F13" s="16"/>
      <c r="G13" s="8"/>
    </row>
    <row r="14" spans="1:7" x14ac:dyDescent="0.25">
      <c r="A14" s="4"/>
      <c r="B14" s="8" t="s">
        <v>98</v>
      </c>
      <c r="C14" s="15"/>
      <c r="D14" s="15"/>
      <c r="E14" s="16"/>
      <c r="F14" s="16"/>
      <c r="G14" s="8"/>
    </row>
    <row r="15" spans="1:7" ht="60" x14ac:dyDescent="0.25">
      <c r="A15" s="4"/>
      <c r="B15" s="27" t="s">
        <v>99</v>
      </c>
      <c r="C15" s="15">
        <v>4964</v>
      </c>
      <c r="D15" s="15" t="s">
        <v>8</v>
      </c>
      <c r="E15" s="16">
        <v>29</v>
      </c>
      <c r="F15" s="16">
        <f>C15*E15</f>
        <v>143956</v>
      </c>
      <c r="G15" s="27" t="s">
        <v>93</v>
      </c>
    </row>
    <row r="16" spans="1:7" x14ac:dyDescent="0.25">
      <c r="A16" s="4"/>
      <c r="B16" s="6"/>
      <c r="C16" s="15"/>
      <c r="D16" s="15"/>
      <c r="E16" s="16"/>
      <c r="F16" s="16"/>
      <c r="G16" s="8"/>
    </row>
    <row r="17" spans="1:8" x14ac:dyDescent="0.25">
      <c r="A17" s="4"/>
      <c r="B17" s="6"/>
      <c r="C17" s="15"/>
      <c r="D17" s="15"/>
      <c r="E17" s="16"/>
      <c r="F17" s="16"/>
      <c r="G17" s="8"/>
    </row>
    <row r="18" spans="1:8" x14ac:dyDescent="0.25">
      <c r="A18" s="4"/>
      <c r="B18" s="6"/>
      <c r="C18" s="15"/>
      <c r="D18" s="15"/>
      <c r="E18" s="16"/>
      <c r="F18" s="16"/>
      <c r="G18" s="8"/>
    </row>
    <row r="19" spans="1:8" x14ac:dyDescent="0.25">
      <c r="A19" s="4"/>
      <c r="B19" s="8"/>
      <c r="C19" s="15"/>
      <c r="D19" s="15"/>
      <c r="E19" s="16"/>
      <c r="F19" s="16"/>
      <c r="G19" s="8"/>
    </row>
    <row r="20" spans="1:8" x14ac:dyDescent="0.25">
      <c r="A20" s="4"/>
      <c r="C20" s="19"/>
      <c r="D20" s="19"/>
      <c r="E20" s="20"/>
      <c r="F20" s="20"/>
      <c r="G20" s="13"/>
      <c r="H20" s="10"/>
    </row>
    <row r="21" spans="1:8" x14ac:dyDescent="0.25">
      <c r="A21" s="108" t="s">
        <v>28</v>
      </c>
      <c r="B21" s="108"/>
      <c r="C21" s="108"/>
      <c r="D21" s="108"/>
      <c r="E21" s="108"/>
      <c r="F21" s="94">
        <f>SUM(F8:F20)</f>
        <v>346144</v>
      </c>
      <c r="G21" s="3"/>
      <c r="H21" s="10"/>
    </row>
    <row r="22" spans="1:8" x14ac:dyDescent="0.25">
      <c r="A22" s="102" t="s">
        <v>214</v>
      </c>
      <c r="B22" s="102"/>
      <c r="C22" s="102"/>
      <c r="D22" s="102"/>
      <c r="E22" s="92">
        <v>0.08</v>
      </c>
      <c r="F22" s="91">
        <f>F21*E22</f>
        <v>27691.52</v>
      </c>
      <c r="G22" s="4"/>
      <c r="H22" s="10"/>
    </row>
    <row r="23" spans="1:8" x14ac:dyDescent="0.25">
      <c r="A23" s="111" t="s">
        <v>199</v>
      </c>
      <c r="B23" s="111"/>
      <c r="C23" s="111"/>
      <c r="D23" s="111"/>
      <c r="E23" s="111"/>
      <c r="F23" s="95">
        <f>SUM(F21:F22)</f>
        <v>373835.52000000002</v>
      </c>
      <c r="G23" s="31"/>
      <c r="H23" s="10"/>
    </row>
  </sheetData>
  <mergeCells count="7">
    <mergeCell ref="A22:D22"/>
    <mergeCell ref="A23:E23"/>
    <mergeCell ref="A1:D1"/>
    <mergeCell ref="A2:D2"/>
    <mergeCell ref="A3:D3"/>
    <mergeCell ref="A6:G6"/>
    <mergeCell ref="A21:E21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1C98B-1CB4-4D20-BB39-D93B4859DE43}">
  <dimension ref="A1:G34"/>
  <sheetViews>
    <sheetView zoomScale="80" zoomScaleNormal="80" workbookViewId="0">
      <selection activeCell="J4" sqref="J4"/>
    </sheetView>
  </sheetViews>
  <sheetFormatPr defaultRowHeight="15" x14ac:dyDescent="0.25"/>
  <cols>
    <col min="2" max="2" width="52.7109375" customWidth="1"/>
    <col min="5" max="5" width="11.5703125" bestFit="1" customWidth="1"/>
    <col min="6" max="6" width="21" customWidth="1"/>
    <col min="7" max="7" width="36.285156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12" t="s">
        <v>1</v>
      </c>
      <c r="B3" s="113"/>
      <c r="C3" s="113"/>
      <c r="D3" s="114"/>
    </row>
    <row r="6" spans="1:7" x14ac:dyDescent="0.25">
      <c r="A6" s="110" t="s">
        <v>191</v>
      </c>
      <c r="B6" s="110"/>
      <c r="C6" s="110"/>
      <c r="D6" s="110"/>
      <c r="E6" s="110"/>
      <c r="F6" s="110"/>
      <c r="G6" s="110"/>
    </row>
    <row r="7" spans="1:7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x14ac:dyDescent="0.25">
      <c r="A8" s="3"/>
      <c r="B8" s="5"/>
      <c r="C8" s="14"/>
      <c r="D8" s="14"/>
      <c r="E8" s="14"/>
      <c r="F8" s="14"/>
      <c r="G8" s="5"/>
    </row>
    <row r="9" spans="1:7" x14ac:dyDescent="0.25">
      <c r="A9" s="4"/>
      <c r="B9" s="6" t="s">
        <v>100</v>
      </c>
      <c r="C9" s="15"/>
      <c r="D9" s="15"/>
      <c r="E9" s="16"/>
      <c r="F9" s="16"/>
      <c r="G9" s="8"/>
    </row>
    <row r="10" spans="1:7" ht="15.75" customHeight="1" x14ac:dyDescent="0.25">
      <c r="A10" s="4"/>
      <c r="B10" s="21" t="s">
        <v>16</v>
      </c>
      <c r="C10" s="17"/>
      <c r="D10" s="15"/>
      <c r="E10" s="18"/>
      <c r="F10" s="16"/>
      <c r="G10" s="8"/>
    </row>
    <row r="11" spans="1:7" ht="90" x14ac:dyDescent="0.25">
      <c r="A11" s="4"/>
      <c r="B11" s="7" t="s">
        <v>101</v>
      </c>
      <c r="C11" s="17"/>
      <c r="D11" s="15"/>
      <c r="E11" s="18"/>
      <c r="F11" s="16"/>
      <c r="G11" s="8"/>
    </row>
    <row r="12" spans="1:7" ht="15.75" customHeight="1" x14ac:dyDescent="0.25">
      <c r="A12" s="4"/>
      <c r="B12" s="7" t="s">
        <v>102</v>
      </c>
      <c r="C12" s="17">
        <v>11</v>
      </c>
      <c r="D12" s="15" t="s">
        <v>15</v>
      </c>
      <c r="E12" s="18">
        <v>11500</v>
      </c>
      <c r="F12" s="16">
        <f>C12*E12</f>
        <v>126500</v>
      </c>
      <c r="G12" s="8"/>
    </row>
    <row r="13" spans="1:7" ht="15.75" customHeight="1" x14ac:dyDescent="0.25">
      <c r="A13" s="4"/>
      <c r="B13" s="7"/>
      <c r="C13" s="17"/>
      <c r="D13" s="15"/>
      <c r="E13" s="18"/>
      <c r="F13" s="16"/>
      <c r="G13" s="8"/>
    </row>
    <row r="14" spans="1:7" ht="15.75" customHeight="1" x14ac:dyDescent="0.25">
      <c r="A14" s="4"/>
      <c r="B14" s="21" t="s">
        <v>103</v>
      </c>
      <c r="C14" s="17"/>
      <c r="D14" s="15"/>
      <c r="E14" s="18"/>
      <c r="F14" s="16"/>
      <c r="G14" s="8"/>
    </row>
    <row r="15" spans="1:7" ht="15.75" customHeight="1" x14ac:dyDescent="0.25">
      <c r="A15" s="4"/>
      <c r="B15" s="7" t="s">
        <v>104</v>
      </c>
      <c r="C15" s="17"/>
      <c r="D15" s="15"/>
      <c r="E15" s="18"/>
      <c r="F15" s="16"/>
      <c r="G15" s="8"/>
    </row>
    <row r="16" spans="1:7" ht="30" x14ac:dyDescent="0.25">
      <c r="A16" s="4"/>
      <c r="B16" s="7" t="s">
        <v>106</v>
      </c>
      <c r="C16" s="17">
        <v>3</v>
      </c>
      <c r="D16" s="15" t="s">
        <v>15</v>
      </c>
      <c r="E16" s="18">
        <v>2600</v>
      </c>
      <c r="F16" s="16">
        <f>C16*E16</f>
        <v>7800</v>
      </c>
      <c r="G16" s="8"/>
    </row>
    <row r="17" spans="1:7" ht="15.75" customHeight="1" x14ac:dyDescent="0.25">
      <c r="A17" s="4"/>
      <c r="B17" s="7" t="s">
        <v>105</v>
      </c>
      <c r="C17" s="17"/>
      <c r="D17" s="15"/>
      <c r="E17" s="18"/>
      <c r="F17" s="16"/>
      <c r="G17" s="8"/>
    </row>
    <row r="18" spans="1:7" ht="30" x14ac:dyDescent="0.25">
      <c r="A18" s="4"/>
      <c r="B18" s="7" t="s">
        <v>107</v>
      </c>
      <c r="C18" s="17">
        <v>1</v>
      </c>
      <c r="D18" s="15" t="s">
        <v>15</v>
      </c>
      <c r="E18" s="18">
        <v>3800</v>
      </c>
      <c r="F18" s="16">
        <f>C18*E18</f>
        <v>3800</v>
      </c>
      <c r="G18" s="8"/>
    </row>
    <row r="19" spans="1:7" x14ac:dyDescent="0.25">
      <c r="A19" s="4"/>
      <c r="B19" s="6"/>
      <c r="C19" s="15"/>
      <c r="D19" s="15"/>
      <c r="E19" s="16"/>
      <c r="F19" s="16"/>
      <c r="G19" s="8"/>
    </row>
    <row r="20" spans="1:7" ht="18" customHeight="1" x14ac:dyDescent="0.25">
      <c r="A20" s="4"/>
      <c r="B20" s="21" t="s">
        <v>12</v>
      </c>
      <c r="C20" s="15"/>
      <c r="D20" s="15"/>
      <c r="E20" s="16"/>
      <c r="F20" s="16"/>
      <c r="G20" s="8"/>
    </row>
    <row r="21" spans="1:7" ht="15" customHeight="1" x14ac:dyDescent="0.25">
      <c r="A21" s="4"/>
      <c r="B21" s="7"/>
      <c r="C21" s="15"/>
      <c r="D21" s="15"/>
      <c r="E21" s="16"/>
      <c r="F21" s="16"/>
      <c r="G21" s="8"/>
    </row>
    <row r="22" spans="1:7" ht="15" customHeight="1" x14ac:dyDescent="0.25">
      <c r="A22" s="4"/>
      <c r="B22" s="7" t="s">
        <v>108</v>
      </c>
      <c r="C22" s="15"/>
      <c r="D22" s="15"/>
      <c r="E22" s="16"/>
      <c r="F22" s="16"/>
      <c r="G22" s="8"/>
    </row>
    <row r="23" spans="1:7" ht="15" customHeight="1" x14ac:dyDescent="0.25">
      <c r="A23" s="4"/>
      <c r="B23" s="7" t="s">
        <v>109</v>
      </c>
      <c r="C23" s="15"/>
      <c r="D23" s="15"/>
      <c r="E23" s="16"/>
      <c r="F23" s="16"/>
      <c r="G23" s="8"/>
    </row>
    <row r="24" spans="1:7" ht="15" customHeight="1" x14ac:dyDescent="0.25">
      <c r="A24" s="4"/>
      <c r="B24" s="7" t="s">
        <v>110</v>
      </c>
      <c r="C24" s="15">
        <v>481</v>
      </c>
      <c r="D24" s="15" t="s">
        <v>8</v>
      </c>
      <c r="E24" s="16">
        <v>310</v>
      </c>
      <c r="F24" s="16">
        <f>C24*E24</f>
        <v>149110</v>
      </c>
      <c r="G24" s="8"/>
    </row>
    <row r="25" spans="1:7" ht="15" customHeight="1" x14ac:dyDescent="0.25">
      <c r="A25" s="4"/>
      <c r="B25" s="7"/>
      <c r="C25" s="15"/>
      <c r="D25" s="15"/>
      <c r="E25" s="16"/>
      <c r="F25" s="16"/>
      <c r="G25" s="8"/>
    </row>
    <row r="26" spans="1:7" ht="15" customHeight="1" x14ac:dyDescent="0.25">
      <c r="A26" s="4"/>
      <c r="B26" s="7" t="s">
        <v>111</v>
      </c>
      <c r="C26" s="15"/>
      <c r="D26" s="15"/>
      <c r="E26" s="16"/>
      <c r="F26" s="16"/>
      <c r="G26" s="8"/>
    </row>
    <row r="27" spans="1:7" ht="15" customHeight="1" x14ac:dyDescent="0.25">
      <c r="A27" s="4"/>
      <c r="B27" s="7" t="s">
        <v>112</v>
      </c>
      <c r="C27" s="15"/>
      <c r="D27" s="15"/>
      <c r="E27" s="16"/>
      <c r="F27" s="16"/>
      <c r="G27" s="8"/>
    </row>
    <row r="28" spans="1:7" ht="45" x14ac:dyDescent="0.25">
      <c r="A28" s="4"/>
      <c r="B28" s="27" t="s">
        <v>113</v>
      </c>
      <c r="C28" s="15">
        <v>287</v>
      </c>
      <c r="D28" s="15" t="s">
        <v>8</v>
      </c>
      <c r="E28" s="16">
        <v>650</v>
      </c>
      <c r="F28" s="16">
        <f>C28*E28</f>
        <v>186550</v>
      </c>
      <c r="G28" s="8"/>
    </row>
    <row r="29" spans="1:7" x14ac:dyDescent="0.25">
      <c r="A29" s="4"/>
      <c r="C29" s="17"/>
      <c r="D29" s="17"/>
      <c r="E29" s="23"/>
      <c r="F29" s="23"/>
      <c r="G29" s="8"/>
    </row>
    <row r="30" spans="1:7" x14ac:dyDescent="0.25">
      <c r="A30" s="4"/>
      <c r="B30" s="22"/>
      <c r="C30" s="17"/>
      <c r="D30" s="17"/>
      <c r="E30" s="23"/>
      <c r="F30" s="23"/>
      <c r="G30" s="8"/>
    </row>
    <row r="31" spans="1:7" x14ac:dyDescent="0.25">
      <c r="A31" s="4"/>
      <c r="C31" s="19"/>
      <c r="D31" s="19"/>
      <c r="E31" s="20"/>
      <c r="F31" s="20"/>
      <c r="G31" s="9"/>
    </row>
    <row r="32" spans="1:7" x14ac:dyDescent="0.25">
      <c r="A32" s="108" t="s">
        <v>28</v>
      </c>
      <c r="B32" s="108"/>
      <c r="C32" s="108"/>
      <c r="D32" s="108"/>
      <c r="E32" s="108"/>
      <c r="F32" s="94">
        <f>SUM(F8:F31)</f>
        <v>473760</v>
      </c>
      <c r="G32" s="3"/>
    </row>
    <row r="33" spans="1:7" x14ac:dyDescent="0.25">
      <c r="A33" s="102" t="s">
        <v>214</v>
      </c>
      <c r="B33" s="102"/>
      <c r="C33" s="102"/>
      <c r="D33" s="102"/>
      <c r="E33" s="92">
        <v>0.08</v>
      </c>
      <c r="F33" s="91">
        <f>F32*E33</f>
        <v>37900.800000000003</v>
      </c>
      <c r="G33" s="4"/>
    </row>
    <row r="34" spans="1:7" x14ac:dyDescent="0.25">
      <c r="A34" s="111" t="s">
        <v>199</v>
      </c>
      <c r="B34" s="111"/>
      <c r="C34" s="111"/>
      <c r="D34" s="111"/>
      <c r="E34" s="111"/>
      <c r="F34" s="95">
        <f>SUM(F32:F33)</f>
        <v>511660.79999999999</v>
      </c>
      <c r="G34" s="31"/>
    </row>
  </sheetData>
  <mergeCells count="7">
    <mergeCell ref="A33:D33"/>
    <mergeCell ref="A34:E34"/>
    <mergeCell ref="A6:G6"/>
    <mergeCell ref="A1:D1"/>
    <mergeCell ref="A2:D2"/>
    <mergeCell ref="A3:D3"/>
    <mergeCell ref="A32:E3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8618B-E524-40B1-99D2-E1713C296857}">
  <dimension ref="A1:H27"/>
  <sheetViews>
    <sheetView zoomScale="90" zoomScaleNormal="90" workbookViewId="0">
      <selection activeCell="I4" sqref="I4"/>
    </sheetView>
  </sheetViews>
  <sheetFormatPr defaultRowHeight="15" x14ac:dyDescent="0.25"/>
  <cols>
    <col min="2" max="2" width="51.28515625" customWidth="1"/>
    <col min="5" max="5" width="11" customWidth="1"/>
    <col min="6" max="6" width="16.85546875" customWidth="1"/>
    <col min="7" max="7" width="35.425781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12" t="s">
        <v>1</v>
      </c>
      <c r="B3" s="113"/>
      <c r="C3" s="113"/>
      <c r="D3" s="114"/>
    </row>
    <row r="6" spans="1:7" x14ac:dyDescent="0.25">
      <c r="A6" s="110" t="s">
        <v>192</v>
      </c>
      <c r="B6" s="110"/>
      <c r="C6" s="110"/>
      <c r="D6" s="110"/>
      <c r="E6" s="110"/>
      <c r="F6" s="110"/>
      <c r="G6" s="110"/>
    </row>
    <row r="7" spans="1:7" x14ac:dyDescent="0.25">
      <c r="A7" s="5"/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  <c r="G7" s="5" t="s">
        <v>7</v>
      </c>
    </row>
    <row r="8" spans="1:7" x14ac:dyDescent="0.25">
      <c r="A8" s="11"/>
      <c r="B8" s="24"/>
      <c r="C8" s="5"/>
      <c r="D8" s="11"/>
      <c r="E8" s="5"/>
      <c r="F8" s="11"/>
      <c r="G8" s="5"/>
    </row>
    <row r="9" spans="1:7" x14ac:dyDescent="0.25">
      <c r="B9" s="44" t="s">
        <v>38</v>
      </c>
      <c r="C9" s="8"/>
      <c r="E9" s="8"/>
      <c r="G9" s="8"/>
    </row>
    <row r="10" spans="1:7" x14ac:dyDescent="0.25">
      <c r="B10" s="10" t="s">
        <v>39</v>
      </c>
      <c r="C10" s="8"/>
      <c r="E10" s="8"/>
      <c r="G10" s="8"/>
    </row>
    <row r="11" spans="1:7" ht="46.5" customHeight="1" x14ac:dyDescent="0.25">
      <c r="B11" s="45" t="s">
        <v>40</v>
      </c>
      <c r="C11" s="15">
        <v>2557</v>
      </c>
      <c r="D11" s="41" t="s">
        <v>8</v>
      </c>
      <c r="E11" s="16">
        <v>100</v>
      </c>
      <c r="F11" s="30">
        <f>C11*E11</f>
        <v>255700</v>
      </c>
      <c r="G11" s="8"/>
    </row>
    <row r="12" spans="1:7" x14ac:dyDescent="0.25">
      <c r="A12" s="4"/>
      <c r="B12" s="8"/>
      <c r="C12" s="15"/>
      <c r="D12" s="15"/>
      <c r="E12" s="15"/>
      <c r="F12" s="30"/>
      <c r="G12" s="8"/>
    </row>
    <row r="13" spans="1:7" x14ac:dyDescent="0.25">
      <c r="A13" s="4"/>
      <c r="B13" s="8" t="s">
        <v>41</v>
      </c>
      <c r="C13" s="15"/>
      <c r="D13" s="15"/>
      <c r="E13" s="15"/>
      <c r="F13" s="30"/>
      <c r="G13" s="8"/>
    </row>
    <row r="14" spans="1:7" x14ac:dyDescent="0.25">
      <c r="A14" s="4"/>
      <c r="B14" s="8" t="s">
        <v>42</v>
      </c>
      <c r="C14" s="15">
        <v>2557</v>
      </c>
      <c r="D14" s="41" t="s">
        <v>8</v>
      </c>
      <c r="E14" s="16">
        <v>22</v>
      </c>
      <c r="F14" s="30">
        <f>C14*E14</f>
        <v>56254</v>
      </c>
      <c r="G14" s="8"/>
    </row>
    <row r="15" spans="1:7" x14ac:dyDescent="0.25">
      <c r="A15" s="4"/>
      <c r="B15" s="8"/>
      <c r="C15" s="15"/>
      <c r="D15" s="15"/>
      <c r="E15" s="15"/>
      <c r="F15" s="30"/>
      <c r="G15" s="8"/>
    </row>
    <row r="16" spans="1:7" x14ac:dyDescent="0.25">
      <c r="A16" s="4"/>
      <c r="B16" s="8"/>
      <c r="C16" s="17"/>
      <c r="D16" s="15"/>
      <c r="E16" s="43"/>
      <c r="F16" s="30"/>
      <c r="G16" s="8"/>
    </row>
    <row r="17" spans="1:8" ht="16.5" customHeight="1" x14ac:dyDescent="0.25">
      <c r="A17" s="4"/>
      <c r="B17" s="6" t="s">
        <v>51</v>
      </c>
      <c r="C17" s="17"/>
      <c r="D17" s="15"/>
      <c r="E17" s="18"/>
      <c r="F17" s="30"/>
      <c r="G17" s="8"/>
    </row>
    <row r="18" spans="1:8" ht="16.5" customHeight="1" x14ac:dyDescent="0.25">
      <c r="A18" s="4"/>
      <c r="B18" s="7" t="s">
        <v>52</v>
      </c>
      <c r="C18" s="17"/>
      <c r="D18" s="15"/>
      <c r="E18" s="18"/>
      <c r="F18" s="30"/>
      <c r="G18" s="8"/>
    </row>
    <row r="19" spans="1:8" ht="45" x14ac:dyDescent="0.25">
      <c r="A19" s="4"/>
      <c r="B19" s="7" t="s">
        <v>53</v>
      </c>
      <c r="C19" s="17">
        <v>435</v>
      </c>
      <c r="D19" s="15" t="s">
        <v>8</v>
      </c>
      <c r="E19" s="18">
        <v>1225</v>
      </c>
      <c r="F19" s="30">
        <f>C19*E19</f>
        <v>532875</v>
      </c>
      <c r="G19" s="8"/>
    </row>
    <row r="20" spans="1:8" ht="16.5" customHeight="1" x14ac:dyDescent="0.25">
      <c r="A20" s="4"/>
      <c r="B20" s="21"/>
      <c r="C20" s="17"/>
      <c r="D20" s="15"/>
      <c r="E20" s="18"/>
      <c r="F20" s="30"/>
      <c r="G20" s="8"/>
    </row>
    <row r="21" spans="1:8" x14ac:dyDescent="0.25">
      <c r="A21" s="4"/>
      <c r="B21" s="21"/>
      <c r="C21" s="17"/>
      <c r="D21" s="15"/>
      <c r="E21" s="18"/>
      <c r="F21" s="30"/>
      <c r="G21" s="8"/>
    </row>
    <row r="22" spans="1:8" x14ac:dyDescent="0.25">
      <c r="A22" s="4"/>
      <c r="C22" s="17"/>
      <c r="D22" s="17"/>
      <c r="E22" s="23"/>
      <c r="F22" s="23"/>
      <c r="G22" s="8"/>
    </row>
    <row r="23" spans="1:8" x14ac:dyDescent="0.25">
      <c r="A23" s="4"/>
      <c r="C23" s="19"/>
      <c r="D23" s="19"/>
      <c r="E23" s="20"/>
      <c r="F23" s="20"/>
      <c r="G23" s="9"/>
    </row>
    <row r="24" spans="1:8" x14ac:dyDescent="0.25">
      <c r="A24" s="108" t="s">
        <v>28</v>
      </c>
      <c r="B24" s="108"/>
      <c r="C24" s="108"/>
      <c r="D24" s="108"/>
      <c r="E24" s="108"/>
      <c r="F24" s="97">
        <f>SUM(F8:F23)</f>
        <v>844829</v>
      </c>
      <c r="G24" s="11"/>
      <c r="H24" s="10"/>
    </row>
    <row r="25" spans="1:8" x14ac:dyDescent="0.25">
      <c r="A25" s="102" t="s">
        <v>214</v>
      </c>
      <c r="B25" s="102"/>
      <c r="C25" s="102"/>
      <c r="D25" s="102"/>
      <c r="E25" s="92">
        <v>0.08</v>
      </c>
      <c r="F25" s="89">
        <f>F24*E25</f>
        <v>67586.320000000007</v>
      </c>
      <c r="H25" s="10"/>
    </row>
    <row r="26" spans="1:8" x14ac:dyDescent="0.25">
      <c r="A26" s="111" t="s">
        <v>199</v>
      </c>
      <c r="B26" s="111"/>
      <c r="C26" s="111"/>
      <c r="D26" s="111"/>
      <c r="E26" s="111"/>
      <c r="F26" s="90">
        <f>SUM(F24:F25)</f>
        <v>912415.32000000007</v>
      </c>
      <c r="H26" s="10"/>
    </row>
    <row r="27" spans="1:8" x14ac:dyDescent="0.25">
      <c r="A27" s="11"/>
      <c r="B27" s="11"/>
      <c r="C27" s="11"/>
      <c r="D27" s="11"/>
      <c r="E27" s="12"/>
      <c r="F27" s="12"/>
      <c r="G27" s="11"/>
    </row>
  </sheetData>
  <mergeCells count="7">
    <mergeCell ref="A25:D25"/>
    <mergeCell ref="A26:E26"/>
    <mergeCell ref="A1:D1"/>
    <mergeCell ref="A2:D2"/>
    <mergeCell ref="A3:D3"/>
    <mergeCell ref="A6:G6"/>
    <mergeCell ref="A24:E2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6366C-E270-4826-8B22-39DFD7054223}">
  <dimension ref="A1:H41"/>
  <sheetViews>
    <sheetView zoomScale="90" zoomScaleNormal="90" workbookViewId="0">
      <selection activeCell="I2" sqref="I2"/>
    </sheetView>
  </sheetViews>
  <sheetFormatPr defaultRowHeight="15" x14ac:dyDescent="0.25"/>
  <cols>
    <col min="2" max="2" width="51.28515625" customWidth="1"/>
    <col min="5" max="5" width="11" customWidth="1"/>
    <col min="6" max="6" width="16.85546875" customWidth="1"/>
    <col min="7" max="7" width="44.57031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12" t="s">
        <v>1</v>
      </c>
      <c r="B3" s="113"/>
      <c r="C3" s="113"/>
      <c r="D3" s="114"/>
    </row>
    <row r="6" spans="1:7" x14ac:dyDescent="0.25">
      <c r="A6" s="110" t="s">
        <v>193</v>
      </c>
      <c r="B6" s="110"/>
      <c r="C6" s="110"/>
      <c r="D6" s="110"/>
      <c r="E6" s="110"/>
      <c r="F6" s="110"/>
      <c r="G6" s="110"/>
    </row>
    <row r="7" spans="1:7" x14ac:dyDescent="0.25">
      <c r="A7" s="5"/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  <c r="G7" s="5" t="s">
        <v>7</v>
      </c>
    </row>
    <row r="8" spans="1:7" x14ac:dyDescent="0.25">
      <c r="A8" s="11"/>
      <c r="B8" s="24"/>
      <c r="C8" s="5"/>
      <c r="D8" s="11"/>
      <c r="E8" s="5"/>
      <c r="F8" s="11"/>
      <c r="G8" s="5"/>
    </row>
    <row r="9" spans="1:7" x14ac:dyDescent="0.25">
      <c r="A9" s="4"/>
      <c r="B9" s="6" t="s">
        <v>9</v>
      </c>
      <c r="C9" s="15"/>
      <c r="D9" s="15"/>
      <c r="E9" s="16"/>
      <c r="F9" s="30"/>
      <c r="G9" s="8"/>
    </row>
    <row r="10" spans="1:7" ht="16.5" customHeight="1" x14ac:dyDescent="0.25">
      <c r="A10" s="4"/>
      <c r="B10" s="21" t="s">
        <v>43</v>
      </c>
      <c r="C10" s="17"/>
      <c r="D10" s="15"/>
      <c r="E10" s="18"/>
      <c r="F10" s="30"/>
      <c r="G10" s="8"/>
    </row>
    <row r="11" spans="1:7" ht="75.75" customHeight="1" x14ac:dyDescent="0.25">
      <c r="A11" s="4"/>
      <c r="B11" s="7" t="s">
        <v>142</v>
      </c>
      <c r="C11" s="17"/>
      <c r="D11" s="15"/>
      <c r="E11" s="18"/>
      <c r="F11" s="30"/>
      <c r="G11" s="27" t="s">
        <v>147</v>
      </c>
    </row>
    <row r="12" spans="1:7" ht="44.25" customHeight="1" x14ac:dyDescent="0.25">
      <c r="A12" s="4"/>
      <c r="B12" s="7" t="s">
        <v>44</v>
      </c>
      <c r="C12" s="17">
        <v>2677</v>
      </c>
      <c r="D12" s="15" t="s">
        <v>8</v>
      </c>
      <c r="E12" s="18">
        <v>10.62</v>
      </c>
      <c r="F12" s="30">
        <f>C12*E12</f>
        <v>28429.739999999998</v>
      </c>
      <c r="G12" s="27" t="s">
        <v>158</v>
      </c>
    </row>
    <row r="13" spans="1:7" ht="16.5" customHeight="1" x14ac:dyDescent="0.25">
      <c r="A13" s="4"/>
      <c r="B13" s="7" t="s">
        <v>46</v>
      </c>
      <c r="C13" s="17">
        <v>2677</v>
      </c>
      <c r="D13" s="15" t="s">
        <v>8</v>
      </c>
      <c r="E13" s="18">
        <v>28.29</v>
      </c>
      <c r="F13" s="30">
        <f>C13*E13</f>
        <v>75732.33</v>
      </c>
      <c r="G13" s="8"/>
    </row>
    <row r="14" spans="1:7" ht="16.5" customHeight="1" x14ac:dyDescent="0.25">
      <c r="A14" s="4"/>
      <c r="B14" s="7" t="s">
        <v>45</v>
      </c>
      <c r="C14" s="17">
        <v>2677</v>
      </c>
      <c r="D14" s="15" t="s">
        <v>8</v>
      </c>
      <c r="E14" s="18">
        <v>68.180000000000007</v>
      </c>
      <c r="F14" s="30">
        <f>C14*E14</f>
        <v>182517.86000000002</v>
      </c>
      <c r="G14" s="8"/>
    </row>
    <row r="15" spans="1:7" ht="16.5" customHeight="1" x14ac:dyDescent="0.25">
      <c r="A15" s="4"/>
      <c r="B15" s="7" t="s">
        <v>47</v>
      </c>
      <c r="C15" s="17">
        <v>2677</v>
      </c>
      <c r="D15" s="15" t="s">
        <v>8</v>
      </c>
      <c r="E15" s="18">
        <v>36.97</v>
      </c>
      <c r="F15" s="30">
        <f>C15*E15</f>
        <v>98968.69</v>
      </c>
      <c r="G15" s="8"/>
    </row>
    <row r="16" spans="1:7" ht="16.5" customHeight="1" x14ac:dyDescent="0.25">
      <c r="A16" s="4"/>
      <c r="B16" s="7" t="s">
        <v>48</v>
      </c>
      <c r="C16" s="17">
        <v>2677</v>
      </c>
      <c r="D16" s="15" t="s">
        <v>8</v>
      </c>
      <c r="E16" s="18">
        <v>39.15</v>
      </c>
      <c r="F16" s="30">
        <f>C16*E16</f>
        <v>104804.55</v>
      </c>
      <c r="G16" s="8"/>
    </row>
    <row r="17" spans="1:7" ht="16.5" customHeight="1" x14ac:dyDescent="0.25">
      <c r="A17" s="4"/>
      <c r="B17" s="7" t="s">
        <v>49</v>
      </c>
      <c r="C17" s="17"/>
      <c r="D17" s="15"/>
      <c r="E17" s="18"/>
      <c r="F17" s="30"/>
      <c r="G17" s="8"/>
    </row>
    <row r="18" spans="1:7" ht="16.5" customHeight="1" x14ac:dyDescent="0.25">
      <c r="A18" s="4"/>
      <c r="B18" s="7" t="s">
        <v>143</v>
      </c>
      <c r="C18" s="17">
        <v>485</v>
      </c>
      <c r="D18" s="15" t="s">
        <v>157</v>
      </c>
      <c r="E18" s="18">
        <v>22.08</v>
      </c>
      <c r="F18" s="30">
        <f>C18*E18</f>
        <v>10708.8</v>
      </c>
      <c r="G18" s="8"/>
    </row>
    <row r="19" spans="1:7" ht="16.5" customHeight="1" x14ac:dyDescent="0.25">
      <c r="A19" s="4"/>
      <c r="B19" s="7" t="s">
        <v>50</v>
      </c>
      <c r="C19" s="17">
        <v>485</v>
      </c>
      <c r="D19" s="15" t="s">
        <v>157</v>
      </c>
      <c r="E19" s="18">
        <v>167.89</v>
      </c>
      <c r="F19" s="30">
        <f>C19*E19</f>
        <v>81426.649999999994</v>
      </c>
      <c r="G19" s="8"/>
    </row>
    <row r="20" spans="1:7" ht="16.5" customHeight="1" x14ac:dyDescent="0.25">
      <c r="A20" s="4"/>
      <c r="B20" s="7"/>
      <c r="C20" s="17"/>
      <c r="D20" s="15"/>
      <c r="E20" s="18"/>
      <c r="F20" s="30"/>
      <c r="G20" s="8"/>
    </row>
    <row r="21" spans="1:7" x14ac:dyDescent="0.25">
      <c r="A21" s="4"/>
      <c r="B21" s="21"/>
      <c r="C21" s="17"/>
      <c r="D21" s="15"/>
      <c r="E21" s="18"/>
      <c r="F21" s="30"/>
      <c r="G21" s="8"/>
    </row>
    <row r="22" spans="1:7" x14ac:dyDescent="0.25">
      <c r="A22" s="4"/>
      <c r="B22" s="21" t="s">
        <v>54</v>
      </c>
      <c r="C22" s="17"/>
      <c r="D22" s="15"/>
      <c r="E22" s="18"/>
      <c r="F22" s="30"/>
      <c r="G22" s="8"/>
    </row>
    <row r="23" spans="1:7" ht="45" x14ac:dyDescent="0.25">
      <c r="A23" s="4"/>
      <c r="B23" s="7" t="s">
        <v>55</v>
      </c>
      <c r="C23" s="15">
        <v>424</v>
      </c>
      <c r="D23" s="15" t="s">
        <v>8</v>
      </c>
      <c r="E23" s="16">
        <v>250</v>
      </c>
      <c r="F23" s="30">
        <f>C23*E23</f>
        <v>106000</v>
      </c>
      <c r="G23" s="8"/>
    </row>
    <row r="24" spans="1:7" ht="29.25" customHeight="1" x14ac:dyDescent="0.25">
      <c r="A24" s="4"/>
      <c r="B24" s="27" t="s">
        <v>56</v>
      </c>
      <c r="C24" s="15">
        <v>424</v>
      </c>
      <c r="D24" s="15" t="s">
        <v>8</v>
      </c>
      <c r="E24" s="16">
        <v>285.54000000000002</v>
      </c>
      <c r="F24" s="30">
        <f>C24*E24</f>
        <v>121068.96</v>
      </c>
      <c r="G24" s="8"/>
    </row>
    <row r="25" spans="1:7" x14ac:dyDescent="0.25">
      <c r="A25" s="4"/>
      <c r="B25" s="8"/>
      <c r="C25" s="15"/>
      <c r="D25" s="15"/>
      <c r="E25" s="16"/>
      <c r="F25" s="30"/>
      <c r="G25" s="8"/>
    </row>
    <row r="26" spans="1:7" x14ac:dyDescent="0.25">
      <c r="A26" s="4"/>
      <c r="B26" s="6" t="s">
        <v>57</v>
      </c>
      <c r="C26" s="15"/>
      <c r="D26" s="15"/>
      <c r="E26" s="16"/>
      <c r="F26" s="30"/>
      <c r="G26" s="8"/>
    </row>
    <row r="27" spans="1:7" x14ac:dyDescent="0.25">
      <c r="A27" s="4"/>
      <c r="B27" s="8" t="s">
        <v>144</v>
      </c>
      <c r="C27" s="15">
        <v>11</v>
      </c>
      <c r="D27" s="15" t="s">
        <v>62</v>
      </c>
      <c r="E27" s="16">
        <v>324.62</v>
      </c>
      <c r="F27" s="30">
        <f>C27*E27</f>
        <v>3570.82</v>
      </c>
      <c r="G27" s="8"/>
    </row>
    <row r="28" spans="1:7" x14ac:dyDescent="0.25">
      <c r="A28" s="4"/>
      <c r="B28" s="8" t="s">
        <v>145</v>
      </c>
      <c r="C28" s="17">
        <v>2</v>
      </c>
      <c r="D28" s="17" t="s">
        <v>62</v>
      </c>
      <c r="E28" s="23">
        <v>150.06</v>
      </c>
      <c r="F28" s="16">
        <f>C28*E28</f>
        <v>300.12</v>
      </c>
      <c r="G28" s="8"/>
    </row>
    <row r="29" spans="1:7" x14ac:dyDescent="0.25">
      <c r="A29" s="4"/>
      <c r="C29" s="17"/>
      <c r="D29" s="17"/>
      <c r="E29" s="23"/>
      <c r="F29" s="16"/>
      <c r="G29" s="8"/>
    </row>
    <row r="30" spans="1:7" x14ac:dyDescent="0.25">
      <c r="A30" s="4"/>
      <c r="B30" s="22"/>
      <c r="C30" s="17"/>
      <c r="D30" s="17"/>
      <c r="E30" s="23"/>
      <c r="F30" s="16"/>
      <c r="G30" s="8"/>
    </row>
    <row r="31" spans="1:7" ht="16.5" customHeight="1" x14ac:dyDescent="0.25">
      <c r="A31" s="4"/>
      <c r="B31" s="22" t="s">
        <v>58</v>
      </c>
      <c r="C31" s="17"/>
      <c r="D31" s="17"/>
      <c r="E31" s="23"/>
      <c r="F31" s="16"/>
      <c r="G31" s="25"/>
    </row>
    <row r="32" spans="1:7" x14ac:dyDescent="0.25">
      <c r="A32" s="4"/>
      <c r="B32" t="s">
        <v>59</v>
      </c>
      <c r="C32" s="17">
        <v>11</v>
      </c>
      <c r="D32" s="17" t="s">
        <v>15</v>
      </c>
      <c r="E32" s="23">
        <v>58.29</v>
      </c>
      <c r="F32" s="16">
        <f>C32*E32</f>
        <v>641.18999999999994</v>
      </c>
      <c r="G32" s="8"/>
    </row>
    <row r="33" spans="1:8" ht="30" x14ac:dyDescent="0.25">
      <c r="A33" s="4"/>
      <c r="B33" s="29" t="s">
        <v>60</v>
      </c>
      <c r="C33" s="17">
        <v>112</v>
      </c>
      <c r="D33" s="17" t="s">
        <v>61</v>
      </c>
      <c r="E33" s="23">
        <v>79.56</v>
      </c>
      <c r="F33" s="16">
        <f>C33*E33</f>
        <v>8910.7200000000012</v>
      </c>
      <c r="G33" s="42" t="s">
        <v>146</v>
      </c>
    </row>
    <row r="34" spans="1:8" x14ac:dyDescent="0.25">
      <c r="A34" s="4"/>
      <c r="C34" s="17"/>
      <c r="D34" s="17"/>
      <c r="E34" s="23"/>
      <c r="F34" s="23"/>
      <c r="G34" s="8"/>
    </row>
    <row r="35" spans="1:8" x14ac:dyDescent="0.25">
      <c r="A35" s="4"/>
      <c r="B35" s="22"/>
      <c r="C35" s="17"/>
      <c r="D35" s="17"/>
      <c r="E35" s="23"/>
      <c r="F35" s="23"/>
      <c r="G35" s="8"/>
    </row>
    <row r="36" spans="1:8" x14ac:dyDescent="0.25">
      <c r="A36" s="4"/>
      <c r="C36" s="17"/>
      <c r="D36" s="17"/>
      <c r="E36" s="23"/>
      <c r="F36" s="23"/>
      <c r="G36" s="8"/>
    </row>
    <row r="37" spans="1:8" x14ac:dyDescent="0.25">
      <c r="A37" s="4"/>
      <c r="C37" s="19"/>
      <c r="D37" s="19"/>
      <c r="E37" s="20"/>
      <c r="F37" s="20"/>
      <c r="G37" s="9"/>
    </row>
    <row r="38" spans="1:8" x14ac:dyDescent="0.25">
      <c r="A38" s="108" t="s">
        <v>28</v>
      </c>
      <c r="B38" s="108"/>
      <c r="C38" s="108"/>
      <c r="D38" s="108"/>
      <c r="E38" s="108"/>
      <c r="F38" s="94">
        <f>SUM(F8:F37)</f>
        <v>823080.42999999982</v>
      </c>
      <c r="G38" s="11"/>
      <c r="H38" s="10"/>
    </row>
    <row r="39" spans="1:8" x14ac:dyDescent="0.25">
      <c r="A39" s="102" t="s">
        <v>214</v>
      </c>
      <c r="B39" s="102"/>
      <c r="C39" s="102"/>
      <c r="D39" s="102"/>
      <c r="E39" s="92">
        <v>0.08</v>
      </c>
      <c r="F39" s="91">
        <f>F38*E39</f>
        <v>65846.434399999984</v>
      </c>
      <c r="H39" s="10"/>
    </row>
    <row r="40" spans="1:8" x14ac:dyDescent="0.25">
      <c r="A40" s="111" t="s">
        <v>199</v>
      </c>
      <c r="B40" s="111"/>
      <c r="C40" s="111"/>
      <c r="D40" s="111"/>
      <c r="E40" s="111"/>
      <c r="F40" s="90">
        <f>SUM(F38:F39)</f>
        <v>888926.86439999985</v>
      </c>
      <c r="H40" s="10"/>
    </row>
    <row r="41" spans="1:8" x14ac:dyDescent="0.25">
      <c r="A41" s="11"/>
      <c r="B41" s="11"/>
      <c r="C41" s="11"/>
      <c r="D41" s="11"/>
      <c r="E41" s="12"/>
      <c r="F41" s="12"/>
      <c r="G41" s="11"/>
    </row>
  </sheetData>
  <mergeCells count="7">
    <mergeCell ref="A39:D39"/>
    <mergeCell ref="A40:E40"/>
    <mergeCell ref="A6:G6"/>
    <mergeCell ref="A1:D1"/>
    <mergeCell ref="A2:D2"/>
    <mergeCell ref="A3:D3"/>
    <mergeCell ref="A38:E38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240C8-89F3-44A7-8FA1-DFA1B2BAE764}">
  <dimension ref="A1:G21"/>
  <sheetViews>
    <sheetView zoomScale="90" zoomScaleNormal="90" workbookViewId="0">
      <selection activeCell="I4" sqref="I4"/>
    </sheetView>
  </sheetViews>
  <sheetFormatPr defaultRowHeight="15" x14ac:dyDescent="0.25"/>
  <cols>
    <col min="1" max="1" width="11.42578125" customWidth="1"/>
    <col min="2" max="2" width="46.85546875" customWidth="1"/>
    <col min="3" max="3" width="9.7109375" customWidth="1"/>
    <col min="6" max="6" width="12" customWidth="1"/>
    <col min="7" max="7" width="31.85546875" customWidth="1"/>
  </cols>
  <sheetData>
    <row r="1" spans="1:7" x14ac:dyDescent="0.25">
      <c r="A1" s="107" t="s">
        <v>0</v>
      </c>
      <c r="B1" s="108"/>
      <c r="C1" s="108"/>
      <c r="D1" s="109"/>
      <c r="E1" s="46"/>
      <c r="F1" s="46"/>
      <c r="G1" s="46"/>
    </row>
    <row r="2" spans="1:7" x14ac:dyDescent="0.25">
      <c r="A2" s="101" t="s">
        <v>136</v>
      </c>
      <c r="B2" s="102"/>
      <c r="C2" s="102"/>
      <c r="D2" s="103"/>
      <c r="E2" s="46"/>
      <c r="F2" s="46"/>
      <c r="G2" s="46"/>
    </row>
    <row r="3" spans="1:7" x14ac:dyDescent="0.25">
      <c r="A3" s="112" t="s">
        <v>1</v>
      </c>
      <c r="B3" s="113"/>
      <c r="C3" s="113"/>
      <c r="D3" s="114"/>
      <c r="E3" s="46"/>
      <c r="F3" s="46"/>
      <c r="G3" s="46"/>
    </row>
    <row r="4" spans="1:7" x14ac:dyDescent="0.25">
      <c r="A4" s="46"/>
      <c r="B4" s="46"/>
      <c r="C4" s="46"/>
      <c r="D4" s="46"/>
      <c r="E4" s="46"/>
      <c r="F4" s="46"/>
      <c r="G4" s="46"/>
    </row>
    <row r="5" spans="1:7" x14ac:dyDescent="0.25">
      <c r="A5" s="46"/>
      <c r="B5" s="46"/>
      <c r="C5" s="46"/>
      <c r="D5" s="46"/>
      <c r="E5" s="46"/>
      <c r="F5" s="46"/>
      <c r="G5" s="46"/>
    </row>
    <row r="6" spans="1:7" x14ac:dyDescent="0.25">
      <c r="A6" s="115" t="s">
        <v>194</v>
      </c>
      <c r="B6" s="116"/>
      <c r="C6" s="116"/>
      <c r="D6" s="116"/>
      <c r="E6" s="116"/>
      <c r="F6" s="116"/>
      <c r="G6" s="117"/>
    </row>
    <row r="7" spans="1:7" x14ac:dyDescent="0.25">
      <c r="A7" s="47"/>
      <c r="B7" s="47" t="s">
        <v>2</v>
      </c>
      <c r="C7" s="47" t="s">
        <v>3</v>
      </c>
      <c r="D7" s="47" t="s">
        <v>4</v>
      </c>
      <c r="E7" s="47" t="s">
        <v>5</v>
      </c>
      <c r="F7" s="47" t="s">
        <v>6</v>
      </c>
      <c r="G7" s="47" t="s">
        <v>7</v>
      </c>
    </row>
    <row r="8" spans="1:7" x14ac:dyDescent="0.25">
      <c r="A8" s="49"/>
      <c r="B8" s="49"/>
      <c r="C8" s="47"/>
      <c r="D8" s="48"/>
      <c r="E8" s="47"/>
      <c r="F8" s="48"/>
      <c r="G8" s="47"/>
    </row>
    <row r="9" spans="1:7" x14ac:dyDescent="0.25">
      <c r="A9" s="51"/>
      <c r="B9" s="59" t="s">
        <v>150</v>
      </c>
      <c r="C9" s="50"/>
      <c r="D9" s="46"/>
      <c r="E9" s="50"/>
      <c r="F9" s="46"/>
      <c r="G9" s="50"/>
    </row>
    <row r="10" spans="1:7" ht="15" customHeight="1" x14ac:dyDescent="0.25">
      <c r="A10" s="51"/>
      <c r="B10" s="60" t="s">
        <v>151</v>
      </c>
      <c r="C10" s="50"/>
      <c r="D10" s="46"/>
      <c r="E10" s="50"/>
      <c r="F10" s="46"/>
      <c r="G10" s="50"/>
    </row>
    <row r="11" spans="1:7" ht="30" x14ac:dyDescent="0.25">
      <c r="A11" s="51"/>
      <c r="B11" s="52" t="s">
        <v>152</v>
      </c>
      <c r="C11" s="50">
        <v>35</v>
      </c>
      <c r="D11" s="46" t="s">
        <v>30</v>
      </c>
      <c r="E11" s="63">
        <v>75</v>
      </c>
      <c r="F11" s="68">
        <f>C11*E11</f>
        <v>2625</v>
      </c>
      <c r="G11" s="50"/>
    </row>
    <row r="12" spans="1:7" x14ac:dyDescent="0.25">
      <c r="A12" s="50"/>
      <c r="B12" s="61"/>
      <c r="C12" s="54"/>
      <c r="D12" s="54"/>
      <c r="E12" s="54"/>
      <c r="F12" s="67"/>
      <c r="G12" s="50"/>
    </row>
    <row r="13" spans="1:7" x14ac:dyDescent="0.25">
      <c r="A13" s="50"/>
      <c r="B13" s="61"/>
      <c r="C13" s="54"/>
      <c r="D13" s="54"/>
      <c r="E13" s="54"/>
      <c r="F13" s="46"/>
      <c r="G13" s="50"/>
    </row>
    <row r="14" spans="1:7" x14ac:dyDescent="0.25">
      <c r="A14" s="50"/>
      <c r="B14" s="62" t="s">
        <v>153</v>
      </c>
      <c r="C14" s="54"/>
      <c r="D14" s="54"/>
      <c r="E14" s="54"/>
      <c r="F14" s="46"/>
      <c r="G14" s="50"/>
    </row>
    <row r="15" spans="1:7" ht="30" x14ac:dyDescent="0.25">
      <c r="A15" s="50"/>
      <c r="B15" s="55" t="s">
        <v>154</v>
      </c>
      <c r="C15" s="56"/>
      <c r="D15" s="54"/>
      <c r="E15" s="57"/>
      <c r="F15" s="46"/>
      <c r="G15" s="50"/>
    </row>
    <row r="16" spans="1:7" ht="120" x14ac:dyDescent="0.25">
      <c r="A16" s="50"/>
      <c r="B16" s="58" t="s">
        <v>155</v>
      </c>
      <c r="C16" s="56"/>
      <c r="D16" s="54"/>
      <c r="E16" s="57"/>
      <c r="F16" s="46"/>
      <c r="G16" s="50"/>
    </row>
    <row r="17" spans="1:7" x14ac:dyDescent="0.25">
      <c r="A17" s="50"/>
      <c r="B17" s="61" t="s">
        <v>153</v>
      </c>
      <c r="C17" s="54">
        <v>137</v>
      </c>
      <c r="D17" s="54" t="s">
        <v>156</v>
      </c>
      <c r="E17" s="53">
        <v>293.73</v>
      </c>
      <c r="F17" s="66">
        <f>C17*E17</f>
        <v>40241.01</v>
      </c>
      <c r="G17" s="50"/>
    </row>
    <row r="18" spans="1:7" x14ac:dyDescent="0.25">
      <c r="A18" s="50"/>
      <c r="B18" s="61"/>
      <c r="C18" s="54"/>
      <c r="D18" s="54"/>
      <c r="E18" s="54"/>
      <c r="F18" s="46"/>
      <c r="G18" s="50"/>
    </row>
    <row r="19" spans="1:7" x14ac:dyDescent="0.25">
      <c r="A19" s="108" t="s">
        <v>28</v>
      </c>
      <c r="B19" s="108"/>
      <c r="C19" s="108"/>
      <c r="D19" s="108"/>
      <c r="E19" s="108"/>
      <c r="F19" s="98">
        <f>SUM(F8:F18)</f>
        <v>42866.01</v>
      </c>
      <c r="G19" s="64"/>
    </row>
    <row r="20" spans="1:7" x14ac:dyDescent="0.25">
      <c r="A20" s="102" t="s">
        <v>214</v>
      </c>
      <c r="B20" s="102"/>
      <c r="C20" s="102"/>
      <c r="D20" s="102"/>
      <c r="E20" s="92">
        <v>0.08</v>
      </c>
      <c r="F20" s="99">
        <f>F19*E20</f>
        <v>3429.2808000000005</v>
      </c>
      <c r="G20" s="93"/>
    </row>
    <row r="21" spans="1:7" x14ac:dyDescent="0.25">
      <c r="A21" s="111" t="s">
        <v>199</v>
      </c>
      <c r="B21" s="111"/>
      <c r="C21" s="111"/>
      <c r="D21" s="111"/>
      <c r="E21" s="111"/>
      <c r="F21" s="96">
        <f>SUM(F19:F20)</f>
        <v>46295.290800000002</v>
      </c>
      <c r="G21" s="65"/>
    </row>
  </sheetData>
  <mergeCells count="7">
    <mergeCell ref="A20:D20"/>
    <mergeCell ref="A21:E21"/>
    <mergeCell ref="A1:D1"/>
    <mergeCell ref="A2:D2"/>
    <mergeCell ref="A3:D3"/>
    <mergeCell ref="A6:G6"/>
    <mergeCell ref="A19:E1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13C9A-9923-477D-996D-FD2EF19A8101}">
  <dimension ref="A1:H32"/>
  <sheetViews>
    <sheetView zoomScale="80" zoomScaleNormal="80" workbookViewId="0">
      <selection activeCell="J4" sqref="J4"/>
    </sheetView>
  </sheetViews>
  <sheetFormatPr defaultRowHeight="15" x14ac:dyDescent="0.25"/>
  <cols>
    <col min="2" max="2" width="49.7109375" customWidth="1"/>
    <col min="5" max="5" width="14" customWidth="1"/>
    <col min="6" max="6" width="17.140625" customWidth="1"/>
    <col min="7" max="7" width="32.140625" customWidth="1"/>
  </cols>
  <sheetData>
    <row r="1" spans="1:7" x14ac:dyDescent="0.25">
      <c r="A1" s="107" t="s">
        <v>0</v>
      </c>
      <c r="B1" s="108"/>
      <c r="C1" s="108"/>
      <c r="D1" s="109"/>
    </row>
    <row r="2" spans="1:7" x14ac:dyDescent="0.25">
      <c r="A2" s="101" t="s">
        <v>136</v>
      </c>
      <c r="B2" s="102"/>
      <c r="C2" s="102"/>
      <c r="D2" s="103"/>
    </row>
    <row r="3" spans="1:7" x14ac:dyDescent="0.25">
      <c r="A3" s="112" t="s">
        <v>1</v>
      </c>
      <c r="B3" s="113"/>
      <c r="C3" s="113"/>
      <c r="D3" s="114"/>
    </row>
    <row r="6" spans="1:7" x14ac:dyDescent="0.25">
      <c r="A6" s="110" t="s">
        <v>195</v>
      </c>
      <c r="B6" s="110"/>
      <c r="C6" s="110"/>
      <c r="D6" s="110"/>
      <c r="E6" s="110"/>
      <c r="F6" s="110"/>
      <c r="G6" s="110"/>
    </row>
    <row r="7" spans="1:7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x14ac:dyDescent="0.25">
      <c r="A8" s="3"/>
      <c r="B8" s="5"/>
      <c r="C8" s="14"/>
      <c r="D8" s="14"/>
      <c r="E8" s="14"/>
      <c r="F8" s="14"/>
      <c r="G8" s="5"/>
    </row>
    <row r="9" spans="1:7" x14ac:dyDescent="0.25">
      <c r="A9" s="4"/>
      <c r="B9" s="6" t="s">
        <v>114</v>
      </c>
      <c r="C9" s="15"/>
      <c r="D9" s="15"/>
      <c r="E9" s="16"/>
      <c r="F9" s="16"/>
      <c r="G9" s="8"/>
    </row>
    <row r="10" spans="1:7" ht="15" customHeight="1" x14ac:dyDescent="0.25">
      <c r="A10" s="4"/>
      <c r="B10" s="7" t="s">
        <v>104</v>
      </c>
      <c r="C10" s="17"/>
      <c r="D10" s="15"/>
      <c r="E10" s="18"/>
      <c r="F10" s="16"/>
      <c r="G10" s="8"/>
    </row>
    <row r="11" spans="1:7" ht="45" x14ac:dyDescent="0.25">
      <c r="A11" s="4"/>
      <c r="B11" s="7" t="s">
        <v>115</v>
      </c>
      <c r="C11" s="17"/>
      <c r="D11" s="15"/>
      <c r="E11" s="18"/>
      <c r="F11" s="16"/>
      <c r="G11" s="8"/>
    </row>
    <row r="12" spans="1:7" ht="30" x14ac:dyDescent="0.25">
      <c r="A12" s="4"/>
      <c r="B12" s="7" t="s">
        <v>117</v>
      </c>
      <c r="C12" s="15">
        <v>266</v>
      </c>
      <c r="D12" s="15" t="s">
        <v>15</v>
      </c>
      <c r="E12" s="16">
        <v>950</v>
      </c>
      <c r="F12" s="16">
        <f>C12*E12</f>
        <v>252700</v>
      </c>
      <c r="G12" s="8"/>
    </row>
    <row r="13" spans="1:7" ht="16.5" customHeight="1" x14ac:dyDescent="0.25">
      <c r="A13" s="4"/>
      <c r="B13" s="29" t="s">
        <v>105</v>
      </c>
      <c r="C13" s="15"/>
      <c r="D13" s="15"/>
      <c r="E13" s="16"/>
      <c r="F13" s="16"/>
      <c r="G13" s="8"/>
    </row>
    <row r="14" spans="1:7" ht="30" x14ac:dyDescent="0.25">
      <c r="A14" s="4"/>
      <c r="B14" s="7" t="s">
        <v>116</v>
      </c>
      <c r="C14" s="15">
        <v>1</v>
      </c>
      <c r="D14" s="15" t="s">
        <v>15</v>
      </c>
      <c r="E14" s="16">
        <v>1750</v>
      </c>
      <c r="F14" s="16">
        <f>C14*E14</f>
        <v>1750</v>
      </c>
      <c r="G14" s="8"/>
    </row>
    <row r="15" spans="1:7" ht="13.5" customHeight="1" x14ac:dyDescent="0.25">
      <c r="A15" s="4"/>
      <c r="B15" s="7"/>
      <c r="C15" s="15"/>
      <c r="D15" s="15"/>
      <c r="E15" s="16"/>
      <c r="F15" s="16"/>
      <c r="G15" s="8"/>
    </row>
    <row r="16" spans="1:7" ht="13.5" customHeight="1" x14ac:dyDescent="0.25">
      <c r="A16" s="4"/>
      <c r="B16" s="7"/>
      <c r="C16" s="15"/>
      <c r="D16" s="15"/>
      <c r="E16" s="16"/>
      <c r="F16" s="16"/>
      <c r="G16" s="8"/>
    </row>
    <row r="17" spans="1:8" x14ac:dyDescent="0.25">
      <c r="A17" s="4"/>
      <c r="B17" s="6" t="s">
        <v>10</v>
      </c>
      <c r="C17" s="15"/>
      <c r="D17" s="15"/>
      <c r="E17" s="16"/>
      <c r="F17" s="16"/>
      <c r="G17" s="8"/>
    </row>
    <row r="18" spans="1:8" x14ac:dyDescent="0.25">
      <c r="A18" s="4"/>
      <c r="B18" s="6" t="s">
        <v>119</v>
      </c>
      <c r="C18" s="15"/>
      <c r="D18" s="15"/>
      <c r="E18" s="16"/>
      <c r="F18" s="16"/>
      <c r="G18" s="8"/>
    </row>
    <row r="19" spans="1:8" ht="30" x14ac:dyDescent="0.25">
      <c r="A19" s="4"/>
      <c r="B19" s="7" t="s">
        <v>120</v>
      </c>
      <c r="C19" s="15">
        <v>12</v>
      </c>
      <c r="D19" s="15" t="s">
        <v>15</v>
      </c>
      <c r="E19" s="16">
        <v>7800</v>
      </c>
      <c r="F19" s="16">
        <f>C19*E19</f>
        <v>93600</v>
      </c>
      <c r="G19" s="8"/>
    </row>
    <row r="20" spans="1:8" ht="30" x14ac:dyDescent="0.25">
      <c r="A20" s="4"/>
      <c r="B20" s="7" t="s">
        <v>121</v>
      </c>
      <c r="C20" s="15">
        <v>20</v>
      </c>
      <c r="D20" s="15" t="s">
        <v>15</v>
      </c>
      <c r="E20" s="16">
        <v>760</v>
      </c>
      <c r="F20" s="16">
        <f>C20*E20</f>
        <v>15200</v>
      </c>
      <c r="G20" s="8"/>
    </row>
    <row r="21" spans="1:8" x14ac:dyDescent="0.25">
      <c r="A21" s="4"/>
      <c r="B21" s="8"/>
      <c r="C21" s="15"/>
      <c r="D21" s="15"/>
      <c r="E21" s="16"/>
      <c r="F21" s="16"/>
      <c r="G21" s="8"/>
    </row>
    <row r="22" spans="1:8" x14ac:dyDescent="0.25">
      <c r="A22" s="4"/>
      <c r="B22" s="6" t="s">
        <v>118</v>
      </c>
      <c r="C22" s="15"/>
      <c r="D22" s="15"/>
      <c r="E22" s="16"/>
      <c r="F22" s="16"/>
      <c r="G22" s="8"/>
    </row>
    <row r="23" spans="1:8" x14ac:dyDescent="0.25">
      <c r="A23" s="4"/>
      <c r="B23" s="22" t="s">
        <v>14</v>
      </c>
      <c r="C23" s="17"/>
      <c r="D23" s="17"/>
      <c r="E23" s="23"/>
      <c r="F23" s="16"/>
      <c r="G23" s="10"/>
      <c r="H23" s="10"/>
    </row>
    <row r="24" spans="1:8" ht="29.25" customHeight="1" x14ac:dyDescent="0.25">
      <c r="A24" s="4"/>
      <c r="B24" s="26" t="s">
        <v>122</v>
      </c>
      <c r="C24" s="17"/>
      <c r="D24" s="17"/>
      <c r="E24" s="23"/>
      <c r="F24" s="16"/>
      <c r="G24" s="10"/>
      <c r="H24" s="10"/>
    </row>
    <row r="25" spans="1:8" x14ac:dyDescent="0.25">
      <c r="A25" s="4"/>
      <c r="B25" t="s">
        <v>123</v>
      </c>
      <c r="C25" s="17">
        <v>4</v>
      </c>
      <c r="D25" s="17" t="s">
        <v>15</v>
      </c>
      <c r="E25" s="23">
        <v>100000</v>
      </c>
      <c r="F25" s="16">
        <f>C25*E25</f>
        <v>400000</v>
      </c>
      <c r="G25" s="10"/>
      <c r="H25" s="10"/>
    </row>
    <row r="26" spans="1:8" x14ac:dyDescent="0.25">
      <c r="A26" s="4"/>
      <c r="B26" t="s">
        <v>124</v>
      </c>
      <c r="C26" s="17">
        <v>4</v>
      </c>
      <c r="D26" s="17" t="s">
        <v>15</v>
      </c>
      <c r="E26" s="23">
        <v>5000</v>
      </c>
      <c r="F26" s="16">
        <f>C26*E26</f>
        <v>20000</v>
      </c>
      <c r="G26" s="10"/>
      <c r="H26" s="10"/>
    </row>
    <row r="27" spans="1:8" x14ac:dyDescent="0.25">
      <c r="A27" s="4"/>
      <c r="C27" s="17"/>
      <c r="D27" s="17"/>
      <c r="E27" s="23"/>
      <c r="F27" s="16"/>
      <c r="G27" s="10"/>
      <c r="H27" s="10"/>
    </row>
    <row r="28" spans="1:8" x14ac:dyDescent="0.25">
      <c r="A28" s="4"/>
      <c r="B28" s="22"/>
      <c r="C28" s="17"/>
      <c r="D28" s="17"/>
      <c r="E28" s="23"/>
      <c r="F28" s="16"/>
      <c r="G28" s="10"/>
      <c r="H28" s="10"/>
    </row>
    <row r="29" spans="1:8" x14ac:dyDescent="0.25">
      <c r="A29" s="4"/>
      <c r="C29" s="19"/>
      <c r="D29" s="19"/>
      <c r="E29" s="20"/>
      <c r="F29" s="16"/>
      <c r="G29" s="13"/>
      <c r="H29" s="10"/>
    </row>
    <row r="30" spans="1:8" x14ac:dyDescent="0.25">
      <c r="A30" s="108" t="s">
        <v>28</v>
      </c>
      <c r="B30" s="108"/>
      <c r="C30" s="108"/>
      <c r="D30" s="108"/>
      <c r="E30" s="108"/>
      <c r="F30" s="94">
        <f>SUM(F8:F29)</f>
        <v>783250</v>
      </c>
      <c r="G30" s="3"/>
      <c r="H30" s="10"/>
    </row>
    <row r="31" spans="1:8" x14ac:dyDescent="0.25">
      <c r="A31" s="102" t="s">
        <v>214</v>
      </c>
      <c r="B31" s="102"/>
      <c r="C31" s="102"/>
      <c r="D31" s="102"/>
      <c r="E31" s="92">
        <v>0.08</v>
      </c>
      <c r="F31" s="91">
        <f>F30*E31</f>
        <v>62660</v>
      </c>
      <c r="G31" s="4"/>
      <c r="H31" s="10"/>
    </row>
    <row r="32" spans="1:8" x14ac:dyDescent="0.25">
      <c r="A32" s="111" t="s">
        <v>199</v>
      </c>
      <c r="B32" s="111"/>
      <c r="C32" s="111"/>
      <c r="D32" s="111"/>
      <c r="E32" s="111"/>
      <c r="F32" s="95">
        <f>SUM(F30:F31)</f>
        <v>845910</v>
      </c>
      <c r="G32" s="31"/>
      <c r="H32" s="10"/>
    </row>
  </sheetData>
  <mergeCells count="7">
    <mergeCell ref="A31:D31"/>
    <mergeCell ref="A32:E32"/>
    <mergeCell ref="A6:G6"/>
    <mergeCell ref="A1:D1"/>
    <mergeCell ref="A2:D2"/>
    <mergeCell ref="A3:D3"/>
    <mergeCell ref="A30:E30"/>
  </mergeCells>
  <phoneticPr fontId="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76085-0E66-471B-A15F-5F024E0D6CD5}">
  <dimension ref="A1:H28"/>
  <sheetViews>
    <sheetView zoomScale="80" zoomScaleNormal="80" workbookViewId="0">
      <selection activeCell="J3" sqref="J3"/>
    </sheetView>
  </sheetViews>
  <sheetFormatPr defaultRowHeight="15" x14ac:dyDescent="0.25"/>
  <cols>
    <col min="2" max="2" width="39.7109375" customWidth="1"/>
    <col min="6" max="6" width="14.42578125" customWidth="1"/>
    <col min="7" max="7" width="35.42578125" customWidth="1"/>
  </cols>
  <sheetData>
    <row r="1" spans="1:8" x14ac:dyDescent="0.25">
      <c r="A1" s="107" t="s">
        <v>0</v>
      </c>
      <c r="B1" s="108"/>
      <c r="C1" s="108"/>
      <c r="D1" s="109"/>
    </row>
    <row r="2" spans="1:8" x14ac:dyDescent="0.25">
      <c r="A2" s="101" t="s">
        <v>136</v>
      </c>
      <c r="B2" s="102"/>
      <c r="C2" s="102"/>
      <c r="D2" s="103"/>
    </row>
    <row r="3" spans="1:8" x14ac:dyDescent="0.25">
      <c r="A3" s="112" t="s">
        <v>1</v>
      </c>
      <c r="B3" s="113"/>
      <c r="C3" s="113"/>
      <c r="D3" s="114"/>
    </row>
    <row r="6" spans="1:8" x14ac:dyDescent="0.25">
      <c r="A6" s="110" t="s">
        <v>196</v>
      </c>
      <c r="B6" s="110"/>
      <c r="C6" s="110"/>
      <c r="D6" s="110"/>
      <c r="E6" s="110"/>
      <c r="F6" s="110"/>
      <c r="G6" s="110"/>
    </row>
    <row r="7" spans="1:8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8" x14ac:dyDescent="0.25">
      <c r="A8" s="3"/>
      <c r="B8" s="5"/>
      <c r="C8" s="14"/>
      <c r="D8" s="14"/>
      <c r="E8" s="14"/>
      <c r="F8" s="14"/>
      <c r="G8" s="5"/>
    </row>
    <row r="9" spans="1:8" x14ac:dyDescent="0.25">
      <c r="A9" s="4"/>
      <c r="B9" s="6" t="s">
        <v>126</v>
      </c>
      <c r="C9" s="17">
        <v>7670</v>
      </c>
      <c r="D9" s="15" t="s">
        <v>8</v>
      </c>
      <c r="E9" s="18">
        <v>57</v>
      </c>
      <c r="F9" s="16">
        <f>C9*E9</f>
        <v>437190</v>
      </c>
      <c r="G9" s="8" t="s">
        <v>125</v>
      </c>
    </row>
    <row r="10" spans="1:8" ht="13.5" customHeight="1" x14ac:dyDescent="0.25">
      <c r="A10" s="4"/>
      <c r="B10" s="27"/>
      <c r="C10" s="17"/>
      <c r="D10" s="15"/>
      <c r="E10" s="18"/>
      <c r="F10" s="16"/>
      <c r="G10" s="8"/>
    </row>
    <row r="11" spans="1:8" ht="15.75" customHeight="1" x14ac:dyDescent="0.25">
      <c r="A11" s="4"/>
      <c r="B11" s="21" t="s">
        <v>21</v>
      </c>
      <c r="C11" s="17">
        <v>7670</v>
      </c>
      <c r="D11" s="15" t="s">
        <v>8</v>
      </c>
      <c r="E11" s="18">
        <v>75</v>
      </c>
      <c r="F11" s="16">
        <f>C11*E11</f>
        <v>575250</v>
      </c>
      <c r="G11" s="8" t="s">
        <v>125</v>
      </c>
    </row>
    <row r="12" spans="1:8" x14ac:dyDescent="0.25">
      <c r="A12" s="4"/>
      <c r="B12" s="8"/>
      <c r="C12" s="15"/>
      <c r="D12" s="15"/>
      <c r="E12" s="16"/>
      <c r="F12" s="16"/>
      <c r="G12" s="8"/>
    </row>
    <row r="13" spans="1:8" x14ac:dyDescent="0.25">
      <c r="A13" s="4"/>
      <c r="B13" s="6" t="s">
        <v>127</v>
      </c>
      <c r="C13" s="15">
        <v>7670</v>
      </c>
      <c r="D13" s="15" t="s">
        <v>8</v>
      </c>
      <c r="E13" s="16">
        <v>95</v>
      </c>
      <c r="F13" s="16">
        <f>C13*E13</f>
        <v>728650</v>
      </c>
      <c r="G13" s="8" t="s">
        <v>125</v>
      </c>
    </row>
    <row r="14" spans="1:8" x14ac:dyDescent="0.25">
      <c r="A14" s="4"/>
      <c r="C14" s="17"/>
      <c r="D14" s="17"/>
      <c r="E14" s="23"/>
      <c r="F14" s="16"/>
      <c r="G14" s="10"/>
      <c r="H14" s="10"/>
    </row>
    <row r="15" spans="1:8" x14ac:dyDescent="0.25">
      <c r="A15" s="4"/>
      <c r="B15" s="22" t="s">
        <v>23</v>
      </c>
      <c r="C15" s="17">
        <v>7670</v>
      </c>
      <c r="D15" s="17" t="s">
        <v>8</v>
      </c>
      <c r="E15" s="23">
        <v>130</v>
      </c>
      <c r="F15" s="16">
        <f>C15*E15</f>
        <v>997100</v>
      </c>
      <c r="G15" s="8" t="s">
        <v>125</v>
      </c>
      <c r="H15" s="10"/>
    </row>
    <row r="16" spans="1:8" x14ac:dyDescent="0.25">
      <c r="A16" s="4"/>
      <c r="B16" s="22"/>
      <c r="C16" s="17"/>
      <c r="D16" s="17"/>
      <c r="E16" s="23"/>
      <c r="F16" s="23"/>
      <c r="G16" s="10"/>
      <c r="H16" s="10"/>
    </row>
    <row r="17" spans="1:8" x14ac:dyDescent="0.25">
      <c r="A17" s="4"/>
      <c r="B17" s="22" t="s">
        <v>34</v>
      </c>
      <c r="C17" s="17">
        <v>7670</v>
      </c>
      <c r="D17" s="17" t="s">
        <v>8</v>
      </c>
      <c r="E17" s="23">
        <v>54</v>
      </c>
      <c r="F17" s="16">
        <f>C17*E17</f>
        <v>414180</v>
      </c>
      <c r="G17" s="8" t="s">
        <v>125</v>
      </c>
      <c r="H17" s="10"/>
    </row>
    <row r="18" spans="1:8" x14ac:dyDescent="0.25">
      <c r="A18" s="4"/>
      <c r="B18" s="22"/>
      <c r="C18" s="17"/>
      <c r="D18" s="17"/>
      <c r="E18" s="23"/>
      <c r="F18" s="23"/>
      <c r="G18" s="10"/>
      <c r="H18" s="10"/>
    </row>
    <row r="19" spans="1:8" x14ac:dyDescent="0.25">
      <c r="A19" s="4"/>
      <c r="B19" s="22" t="s">
        <v>128</v>
      </c>
      <c r="C19" s="17">
        <v>7670</v>
      </c>
      <c r="D19" s="17" t="s">
        <v>8</v>
      </c>
      <c r="E19" s="23">
        <v>81</v>
      </c>
      <c r="F19" s="16">
        <f>C19*E19</f>
        <v>621270</v>
      </c>
      <c r="G19" s="8" t="s">
        <v>125</v>
      </c>
      <c r="H19" s="10"/>
    </row>
    <row r="20" spans="1:8" x14ac:dyDescent="0.25">
      <c r="A20" s="4"/>
      <c r="B20" s="22"/>
      <c r="C20" s="17"/>
      <c r="D20" s="17"/>
      <c r="E20" s="23"/>
      <c r="F20" s="23"/>
      <c r="G20" s="10"/>
      <c r="H20" s="10"/>
    </row>
    <row r="21" spans="1:8" x14ac:dyDescent="0.25">
      <c r="A21" s="4"/>
      <c r="B21" s="22" t="s">
        <v>129</v>
      </c>
      <c r="C21" s="17">
        <v>7670</v>
      </c>
      <c r="D21" s="17" t="s">
        <v>8</v>
      </c>
      <c r="E21" s="23">
        <v>83</v>
      </c>
      <c r="F21" s="16">
        <f>C21*E21</f>
        <v>636610</v>
      </c>
      <c r="G21" s="8" t="s">
        <v>125</v>
      </c>
      <c r="H21" s="10"/>
    </row>
    <row r="22" spans="1:8" x14ac:dyDescent="0.25">
      <c r="A22" s="4"/>
      <c r="B22" s="22"/>
      <c r="C22" s="17"/>
      <c r="D22" s="17"/>
      <c r="E22" s="23"/>
      <c r="F22" s="23"/>
      <c r="G22" s="10"/>
      <c r="H22" s="10"/>
    </row>
    <row r="23" spans="1:8" x14ac:dyDescent="0.25">
      <c r="A23" s="4"/>
      <c r="B23" s="22"/>
      <c r="C23" s="17"/>
      <c r="D23" s="17"/>
      <c r="E23" s="23"/>
      <c r="F23" s="23"/>
      <c r="G23" s="10"/>
      <c r="H23" s="10"/>
    </row>
    <row r="24" spans="1:8" x14ac:dyDescent="0.25">
      <c r="A24" s="4"/>
      <c r="B24" s="22"/>
      <c r="C24" s="17"/>
      <c r="D24" s="17"/>
      <c r="E24" s="23"/>
      <c r="F24" s="23"/>
      <c r="G24" s="10"/>
      <c r="H24" s="10"/>
    </row>
    <row r="25" spans="1:8" x14ac:dyDescent="0.25">
      <c r="A25" s="4"/>
      <c r="C25" s="19"/>
      <c r="D25" s="19"/>
      <c r="E25" s="20"/>
      <c r="F25" s="20"/>
      <c r="G25" s="13"/>
      <c r="H25" s="10"/>
    </row>
    <row r="26" spans="1:8" x14ac:dyDescent="0.25">
      <c r="A26" s="108" t="s">
        <v>28</v>
      </c>
      <c r="B26" s="108"/>
      <c r="C26" s="108"/>
      <c r="D26" s="108"/>
      <c r="E26" s="108"/>
      <c r="F26" s="94">
        <f>SUM(F8:F25)</f>
        <v>4410250</v>
      </c>
      <c r="G26" s="3"/>
    </row>
    <row r="27" spans="1:8" x14ac:dyDescent="0.25">
      <c r="A27" s="102" t="s">
        <v>214</v>
      </c>
      <c r="B27" s="102"/>
      <c r="C27" s="102"/>
      <c r="D27" s="102"/>
      <c r="E27" s="92">
        <v>0.08</v>
      </c>
      <c r="F27" s="91">
        <f>F26*E27</f>
        <v>352820</v>
      </c>
      <c r="G27" s="4"/>
    </row>
    <row r="28" spans="1:8" x14ac:dyDescent="0.25">
      <c r="A28" s="111" t="s">
        <v>199</v>
      </c>
      <c r="B28" s="111"/>
      <c r="C28" s="111"/>
      <c r="D28" s="111"/>
      <c r="E28" s="111"/>
      <c r="F28" s="95">
        <f>SUM(F26:F27)</f>
        <v>4763070</v>
      </c>
      <c r="G28" s="31"/>
    </row>
  </sheetData>
  <mergeCells count="7">
    <mergeCell ref="A27:D27"/>
    <mergeCell ref="A28:E28"/>
    <mergeCell ref="A6:G6"/>
    <mergeCell ref="A1:D1"/>
    <mergeCell ref="A2:D2"/>
    <mergeCell ref="A3:D3"/>
    <mergeCell ref="A26:E2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6F5E-40CD-4798-8C7E-AD2877B6E3BC}">
  <dimension ref="A1:H21"/>
  <sheetViews>
    <sheetView zoomScale="80" zoomScaleNormal="80" workbookViewId="0">
      <selection activeCell="I3" sqref="I3"/>
    </sheetView>
  </sheetViews>
  <sheetFormatPr defaultRowHeight="15" x14ac:dyDescent="0.25"/>
  <cols>
    <col min="2" max="2" width="49.7109375" customWidth="1"/>
    <col min="5" max="5" width="14" customWidth="1"/>
    <col min="6" max="6" width="17.140625" customWidth="1"/>
    <col min="7" max="7" width="32.140625" customWidth="1"/>
  </cols>
  <sheetData>
    <row r="1" spans="1:8" x14ac:dyDescent="0.25">
      <c r="A1" s="107" t="s">
        <v>0</v>
      </c>
      <c r="B1" s="108"/>
      <c r="C1" s="108"/>
      <c r="D1" s="109"/>
    </row>
    <row r="2" spans="1:8" x14ac:dyDescent="0.25">
      <c r="A2" s="101" t="s">
        <v>136</v>
      </c>
      <c r="B2" s="102"/>
      <c r="C2" s="102"/>
      <c r="D2" s="103"/>
    </row>
    <row r="3" spans="1:8" x14ac:dyDescent="0.25">
      <c r="A3" s="112" t="s">
        <v>1</v>
      </c>
      <c r="B3" s="113"/>
      <c r="C3" s="113"/>
      <c r="D3" s="114"/>
    </row>
    <row r="6" spans="1:8" x14ac:dyDescent="0.25">
      <c r="A6" s="110" t="s">
        <v>197</v>
      </c>
      <c r="B6" s="110"/>
      <c r="C6" s="110"/>
      <c r="D6" s="110"/>
      <c r="E6" s="110"/>
      <c r="F6" s="110"/>
      <c r="G6" s="110"/>
    </row>
    <row r="7" spans="1:8" x14ac:dyDescent="0.25">
      <c r="A7" s="2"/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8" x14ac:dyDescent="0.25">
      <c r="A8" s="3"/>
      <c r="B8" s="5"/>
      <c r="C8" s="14"/>
      <c r="D8" s="14"/>
      <c r="E8" s="14"/>
      <c r="F8" s="14"/>
      <c r="G8" s="5"/>
    </row>
    <row r="9" spans="1:8" x14ac:dyDescent="0.25">
      <c r="A9" s="4"/>
      <c r="B9" s="6"/>
      <c r="C9" s="15"/>
      <c r="D9" s="15"/>
      <c r="E9" s="16"/>
      <c r="F9" s="16"/>
      <c r="G9" s="8"/>
    </row>
    <row r="10" spans="1:8" ht="15" customHeight="1" x14ac:dyDescent="0.25">
      <c r="A10" s="4"/>
      <c r="B10" s="21" t="s">
        <v>130</v>
      </c>
      <c r="C10" s="17"/>
      <c r="D10" s="15"/>
      <c r="E10" s="18"/>
      <c r="F10" s="16"/>
      <c r="G10" s="8"/>
    </row>
    <row r="11" spans="1:8" ht="30" x14ac:dyDescent="0.25">
      <c r="A11" s="4"/>
      <c r="B11" s="7" t="s">
        <v>132</v>
      </c>
      <c r="C11" s="17">
        <v>5114</v>
      </c>
      <c r="D11" s="15" t="s">
        <v>8</v>
      </c>
      <c r="E11" s="18">
        <v>136</v>
      </c>
      <c r="F11" s="16">
        <f>C11*E11</f>
        <v>695504</v>
      </c>
      <c r="G11" s="27" t="s">
        <v>131</v>
      </c>
    </row>
    <row r="12" spans="1:8" x14ac:dyDescent="0.25">
      <c r="A12" s="4"/>
      <c r="B12" s="7"/>
      <c r="C12" s="15"/>
      <c r="D12" s="15"/>
      <c r="E12" s="16"/>
      <c r="F12" s="16"/>
      <c r="G12" s="8"/>
    </row>
    <row r="13" spans="1:8" ht="45" x14ac:dyDescent="0.25">
      <c r="A13" s="4"/>
      <c r="B13" s="28" t="s">
        <v>133</v>
      </c>
      <c r="C13" s="15"/>
      <c r="D13" s="15"/>
      <c r="E13" s="16"/>
      <c r="F13" s="16"/>
      <c r="G13" s="8"/>
    </row>
    <row r="14" spans="1:8" x14ac:dyDescent="0.25">
      <c r="A14" s="4"/>
      <c r="B14" s="7"/>
      <c r="C14" s="15"/>
      <c r="D14" s="15"/>
      <c r="E14" s="16"/>
      <c r="F14" s="16"/>
      <c r="G14" s="8"/>
    </row>
    <row r="15" spans="1:8" x14ac:dyDescent="0.25">
      <c r="A15" s="4"/>
      <c r="C15" s="17"/>
      <c r="D15" s="17"/>
      <c r="E15" s="23"/>
      <c r="F15" s="16"/>
      <c r="G15" s="10"/>
      <c r="H15" s="10"/>
    </row>
    <row r="16" spans="1:8" x14ac:dyDescent="0.25">
      <c r="A16" s="4"/>
      <c r="C16" s="17"/>
      <c r="D16" s="17"/>
      <c r="E16" s="23"/>
      <c r="F16" s="16"/>
      <c r="G16" s="10"/>
      <c r="H16" s="10"/>
    </row>
    <row r="17" spans="1:8" x14ac:dyDescent="0.25">
      <c r="A17" s="4"/>
      <c r="B17" s="22"/>
      <c r="C17" s="17"/>
      <c r="D17" s="17"/>
      <c r="E17" s="23"/>
      <c r="F17" s="16"/>
      <c r="G17" s="10"/>
      <c r="H17" s="10"/>
    </row>
    <row r="18" spans="1:8" x14ac:dyDescent="0.25">
      <c r="A18" s="4"/>
      <c r="C18" s="19"/>
      <c r="D18" s="19"/>
      <c r="E18" s="20"/>
      <c r="F18" s="16"/>
      <c r="G18" s="13"/>
      <c r="H18" s="10"/>
    </row>
    <row r="19" spans="1:8" x14ac:dyDescent="0.25">
      <c r="A19" s="108" t="s">
        <v>28</v>
      </c>
      <c r="B19" s="108"/>
      <c r="C19" s="108"/>
      <c r="D19" s="108"/>
      <c r="E19" s="108"/>
      <c r="F19" s="94">
        <f>SUM(F8:F18)</f>
        <v>695504</v>
      </c>
      <c r="G19" s="3"/>
      <c r="H19" s="10"/>
    </row>
    <row r="20" spans="1:8" x14ac:dyDescent="0.25">
      <c r="A20" s="102" t="s">
        <v>214</v>
      </c>
      <c r="B20" s="102"/>
      <c r="C20" s="102"/>
      <c r="D20" s="102"/>
      <c r="E20" s="92">
        <v>0.08</v>
      </c>
      <c r="F20" s="91">
        <f>F19*E20</f>
        <v>55640.32</v>
      </c>
      <c r="G20" s="4"/>
      <c r="H20" s="10"/>
    </row>
    <row r="21" spans="1:8" x14ac:dyDescent="0.25">
      <c r="A21" s="111" t="s">
        <v>199</v>
      </c>
      <c r="B21" s="111"/>
      <c r="C21" s="111"/>
      <c r="D21" s="111"/>
      <c r="E21" s="111"/>
      <c r="F21" s="95">
        <f>SUM(F19:F20)</f>
        <v>751144.32</v>
      </c>
      <c r="G21" s="31"/>
      <c r="H21" s="10"/>
    </row>
  </sheetData>
  <mergeCells count="7">
    <mergeCell ref="A20:D20"/>
    <mergeCell ref="A21:E21"/>
    <mergeCell ref="A1:D1"/>
    <mergeCell ref="A2:D2"/>
    <mergeCell ref="A3:D3"/>
    <mergeCell ref="A6:G6"/>
    <mergeCell ref="A19:E1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462FA-FA0F-4CFD-8D09-5366A0634E2B}">
  <dimension ref="A1:N26"/>
  <sheetViews>
    <sheetView zoomScale="90" zoomScaleNormal="90" workbookViewId="0">
      <selection activeCell="I21" sqref="I21"/>
    </sheetView>
  </sheetViews>
  <sheetFormatPr defaultRowHeight="15" x14ac:dyDescent="0.25"/>
  <cols>
    <col min="2" max="2" width="43.42578125" customWidth="1"/>
    <col min="3" max="3" width="18.42578125" customWidth="1"/>
    <col min="4" max="4" width="17.140625" customWidth="1"/>
    <col min="5" max="5" width="19.140625" customWidth="1"/>
    <col min="6" max="6" width="17.140625" customWidth="1"/>
    <col min="7" max="7" width="21.28515625" customWidth="1"/>
    <col min="9" max="13" width="13.5703125" bestFit="1" customWidth="1"/>
  </cols>
  <sheetData>
    <row r="1" spans="1:14" x14ac:dyDescent="0.25">
      <c r="A1" s="118" t="s">
        <v>0</v>
      </c>
      <c r="B1" s="119"/>
      <c r="C1" s="119"/>
      <c r="D1" s="119"/>
      <c r="E1" s="119"/>
      <c r="F1" s="119"/>
      <c r="G1" s="120"/>
    </row>
    <row r="2" spans="1:14" x14ac:dyDescent="0.25">
      <c r="A2" s="118" t="s">
        <v>136</v>
      </c>
      <c r="B2" s="119"/>
      <c r="C2" s="119"/>
      <c r="D2" s="119"/>
      <c r="E2" s="119"/>
      <c r="F2" s="119"/>
      <c r="G2" s="120"/>
    </row>
    <row r="3" spans="1:14" x14ac:dyDescent="0.25">
      <c r="A3" s="127" t="s">
        <v>1</v>
      </c>
      <c r="B3" s="128"/>
      <c r="C3" s="128"/>
      <c r="D3" s="128"/>
      <c r="E3" s="128"/>
      <c r="F3" s="128"/>
      <c r="G3" s="129"/>
    </row>
    <row r="4" spans="1:14" x14ac:dyDescent="0.25">
      <c r="A4" s="124" t="s">
        <v>200</v>
      </c>
      <c r="B4" s="125"/>
      <c r="C4" s="125"/>
      <c r="D4" s="125"/>
      <c r="E4" s="125"/>
      <c r="F4" s="125"/>
      <c r="G4" s="126"/>
    </row>
    <row r="6" spans="1:14" x14ac:dyDescent="0.25">
      <c r="A6" s="118" t="s">
        <v>33</v>
      </c>
      <c r="B6" s="119"/>
      <c r="C6" s="119"/>
      <c r="D6" s="119"/>
      <c r="E6" s="119"/>
      <c r="F6" s="119"/>
      <c r="G6" s="120"/>
    </row>
    <row r="7" spans="1:14" x14ac:dyDescent="0.25">
      <c r="A7" s="73" t="s">
        <v>25</v>
      </c>
      <c r="B7" s="73" t="s">
        <v>2</v>
      </c>
      <c r="C7" s="73" t="s">
        <v>29</v>
      </c>
      <c r="D7" s="73" t="s">
        <v>27</v>
      </c>
      <c r="E7" s="83" t="s">
        <v>201</v>
      </c>
      <c r="F7" s="81" t="s">
        <v>202</v>
      </c>
      <c r="G7" s="32" t="s">
        <v>217</v>
      </c>
      <c r="J7" s="1"/>
      <c r="K7" s="1"/>
      <c r="L7" s="1"/>
      <c r="M7" s="1"/>
      <c r="N7" s="1"/>
    </row>
    <row r="8" spans="1:14" x14ac:dyDescent="0.25">
      <c r="A8" s="33"/>
      <c r="B8" s="34"/>
      <c r="C8" s="14"/>
      <c r="D8" s="14"/>
      <c r="E8" s="14"/>
      <c r="F8" s="5"/>
      <c r="G8" s="5"/>
      <c r="J8" s="1"/>
      <c r="K8" s="1"/>
      <c r="L8" s="1"/>
      <c r="M8" s="1"/>
    </row>
    <row r="9" spans="1:14" x14ac:dyDescent="0.25">
      <c r="A9" s="35">
        <v>1</v>
      </c>
      <c r="B9" s="6" t="s">
        <v>141</v>
      </c>
      <c r="C9" s="16"/>
      <c r="D9" s="16">
        <f>Substructure!F25</f>
        <v>2206289.88</v>
      </c>
      <c r="E9" s="16">
        <f>D9*3%</f>
        <v>66188.696400000001</v>
      </c>
      <c r="F9" s="16">
        <f>SUM(D9:E9)</f>
        <v>2272478.5763999997</v>
      </c>
      <c r="G9" s="16">
        <f>F9*0.85</f>
        <v>1931606.7899399996</v>
      </c>
    </row>
    <row r="10" spans="1:14" x14ac:dyDescent="0.25">
      <c r="A10" s="35">
        <v>2</v>
      </c>
      <c r="B10" s="6" t="s">
        <v>24</v>
      </c>
      <c r="C10" s="23"/>
      <c r="D10" s="16">
        <f>'Paving &amp; Parking'!F21</f>
        <v>199138.5</v>
      </c>
      <c r="E10" s="16"/>
      <c r="F10" s="16"/>
      <c r="G10" s="16">
        <f>D10</f>
        <v>199138.5</v>
      </c>
    </row>
    <row r="11" spans="1:14" x14ac:dyDescent="0.25">
      <c r="A11" s="35">
        <v>3</v>
      </c>
      <c r="B11" s="6" t="s">
        <v>198</v>
      </c>
      <c r="C11" s="23"/>
      <c r="D11" s="16">
        <f>'Roads, Paths &amp; Pavings'!F21</f>
        <v>609057.36</v>
      </c>
      <c r="E11" s="16">
        <f t="shared" ref="E11:E25" si="0">D11*3%</f>
        <v>18271.720799999999</v>
      </c>
      <c r="F11" s="16">
        <f>SUM(D11:E11)</f>
        <v>627329.0808</v>
      </c>
      <c r="G11" s="16">
        <f>F11*0.85</f>
        <v>533229.71867999993</v>
      </c>
    </row>
    <row r="12" spans="1:14" x14ac:dyDescent="0.25">
      <c r="A12" s="35">
        <v>4</v>
      </c>
      <c r="B12" s="6" t="s">
        <v>140</v>
      </c>
      <c r="C12" s="23"/>
      <c r="D12" s="16">
        <f>Landscaping!F23</f>
        <v>17419.86</v>
      </c>
      <c r="E12" s="16">
        <f t="shared" si="0"/>
        <v>522.59580000000005</v>
      </c>
      <c r="F12" s="16">
        <f t="shared" ref="F12:F24" si="1">SUM(D12:E12)</f>
        <v>17942.4558</v>
      </c>
      <c r="G12" s="16">
        <f t="shared" ref="G12:G25" si="2">F12*0.85</f>
        <v>15251.08743</v>
      </c>
    </row>
    <row r="13" spans="1:14" x14ac:dyDescent="0.25">
      <c r="A13" s="35">
        <v>5</v>
      </c>
      <c r="B13" s="6" t="s">
        <v>164</v>
      </c>
      <c r="C13" s="23"/>
      <c r="D13" s="16">
        <f>Scaffolding!F16</f>
        <v>113513.4</v>
      </c>
      <c r="E13" s="16"/>
      <c r="F13" s="16"/>
      <c r="G13" s="16">
        <f>D13</f>
        <v>113513.4</v>
      </c>
    </row>
    <row r="14" spans="1:14" x14ac:dyDescent="0.25">
      <c r="A14" s="35">
        <v>6</v>
      </c>
      <c r="B14" s="6" t="s">
        <v>215</v>
      </c>
      <c r="C14" s="23"/>
      <c r="D14" s="16">
        <f>'Brick-block work &amp; Cladding'!F25</f>
        <v>2320207.2000000002</v>
      </c>
      <c r="E14" s="16">
        <f t="shared" si="0"/>
        <v>69606.216</v>
      </c>
      <c r="F14" s="16">
        <f t="shared" si="1"/>
        <v>2389813.4160000002</v>
      </c>
      <c r="G14" s="16">
        <f t="shared" si="2"/>
        <v>2031341.4036000001</v>
      </c>
      <c r="H14" s="22"/>
      <c r="I14" s="22"/>
      <c r="J14" s="22"/>
      <c r="K14" s="22"/>
      <c r="L14" s="22"/>
      <c r="M14" s="22"/>
    </row>
    <row r="15" spans="1:14" x14ac:dyDescent="0.25">
      <c r="A15" s="35">
        <v>7</v>
      </c>
      <c r="B15" s="6" t="s">
        <v>71</v>
      </c>
      <c r="C15" s="23"/>
      <c r="D15" s="16">
        <f>'Steel Frame'!F21</f>
        <v>1491048</v>
      </c>
      <c r="E15" s="16">
        <f t="shared" si="0"/>
        <v>44731.439999999995</v>
      </c>
      <c r="F15" s="16">
        <f t="shared" si="1"/>
        <v>1535779.44</v>
      </c>
      <c r="G15" s="16">
        <f t="shared" si="2"/>
        <v>1305412.524</v>
      </c>
      <c r="H15" s="22"/>
      <c r="I15" s="22"/>
      <c r="J15" s="22"/>
      <c r="K15" s="22"/>
      <c r="L15" s="22"/>
      <c r="M15" s="22"/>
    </row>
    <row r="16" spans="1:14" x14ac:dyDescent="0.25">
      <c r="A16" s="35">
        <v>8</v>
      </c>
      <c r="B16" s="6" t="s">
        <v>11</v>
      </c>
      <c r="C16" s="23"/>
      <c r="D16" s="16">
        <f>Floors!F30</f>
        <v>1544551.2</v>
      </c>
      <c r="E16" s="16">
        <f t="shared" si="0"/>
        <v>46336.536</v>
      </c>
      <c r="F16" s="16">
        <f t="shared" si="1"/>
        <v>1590887.736</v>
      </c>
      <c r="G16" s="16">
        <f t="shared" si="2"/>
        <v>1352254.5756000001</v>
      </c>
    </row>
    <row r="17" spans="1:7" x14ac:dyDescent="0.25">
      <c r="A17" s="35">
        <v>9</v>
      </c>
      <c r="B17" s="6" t="s">
        <v>88</v>
      </c>
      <c r="C17" s="23"/>
      <c r="D17" s="16">
        <f>'Partition Walls'!F23</f>
        <v>900832.32000000007</v>
      </c>
      <c r="E17" s="16">
        <f t="shared" si="0"/>
        <v>27024.9696</v>
      </c>
      <c r="F17" s="16">
        <f t="shared" si="1"/>
        <v>927857.28960000002</v>
      </c>
      <c r="G17" s="16">
        <f t="shared" si="2"/>
        <v>788678.69616000005</v>
      </c>
    </row>
    <row r="18" spans="1:7" x14ac:dyDescent="0.25">
      <c r="A18" s="35">
        <v>10</v>
      </c>
      <c r="B18" s="6" t="s">
        <v>134</v>
      </c>
      <c r="C18" s="23"/>
      <c r="D18" s="16">
        <f>'Ceiling Finishes'!F23</f>
        <v>373835.52000000002</v>
      </c>
      <c r="E18" s="16">
        <f t="shared" si="0"/>
        <v>11215.0656</v>
      </c>
      <c r="F18" s="16">
        <f t="shared" si="1"/>
        <v>385050.58559999999</v>
      </c>
      <c r="G18" s="16">
        <f t="shared" si="2"/>
        <v>327292.99776</v>
      </c>
    </row>
    <row r="19" spans="1:7" x14ac:dyDescent="0.25">
      <c r="A19" s="35">
        <v>11</v>
      </c>
      <c r="B19" s="6" t="s">
        <v>138</v>
      </c>
      <c r="C19" s="23"/>
      <c r="D19" s="16">
        <f>'External doors &amp; windows'!F34</f>
        <v>511660.79999999999</v>
      </c>
      <c r="E19" s="16">
        <f t="shared" si="0"/>
        <v>15349.823999999999</v>
      </c>
      <c r="F19" s="16">
        <f t="shared" si="1"/>
        <v>527010.62399999995</v>
      </c>
      <c r="G19" s="16">
        <f t="shared" si="2"/>
        <v>447959.03039999993</v>
      </c>
    </row>
    <row r="20" spans="1:7" x14ac:dyDescent="0.25">
      <c r="A20" s="35">
        <v>12</v>
      </c>
      <c r="B20" s="6" t="s">
        <v>148</v>
      </c>
      <c r="C20" s="23"/>
      <c r="D20" s="16">
        <f>'Roof build-up'!F26</f>
        <v>912415.32000000007</v>
      </c>
      <c r="E20" s="16">
        <f t="shared" si="0"/>
        <v>27372.459600000002</v>
      </c>
      <c r="F20" s="16">
        <f t="shared" si="1"/>
        <v>939787.77960000001</v>
      </c>
      <c r="G20" s="16">
        <f t="shared" si="2"/>
        <v>798819.61265999998</v>
      </c>
    </row>
    <row r="21" spans="1:7" x14ac:dyDescent="0.25">
      <c r="A21" s="35">
        <v>13</v>
      </c>
      <c r="B21" s="6" t="s">
        <v>149</v>
      </c>
      <c r="C21" s="23"/>
      <c r="D21" s="16">
        <f>'Roof Coverings'!F40</f>
        <v>888926.86439999985</v>
      </c>
      <c r="E21" s="16"/>
      <c r="F21" s="16"/>
      <c r="G21" s="16">
        <f>D21</f>
        <v>888926.86439999985</v>
      </c>
    </row>
    <row r="22" spans="1:7" x14ac:dyDescent="0.25">
      <c r="A22" s="35">
        <v>14</v>
      </c>
      <c r="B22" s="6" t="s">
        <v>153</v>
      </c>
      <c r="C22" s="23"/>
      <c r="D22" s="16">
        <f>'Soakaway Crates'!F21</f>
        <v>46295.290800000002</v>
      </c>
      <c r="E22" s="16"/>
      <c r="F22" s="16"/>
      <c r="G22" s="16">
        <f>D22</f>
        <v>46295.290800000002</v>
      </c>
    </row>
    <row r="23" spans="1:7" x14ac:dyDescent="0.25">
      <c r="A23" s="35">
        <v>15</v>
      </c>
      <c r="B23" s="6" t="s">
        <v>22</v>
      </c>
      <c r="C23" s="23"/>
      <c r="D23" s="16">
        <f>'Various Internal works'!F32</f>
        <v>845910</v>
      </c>
      <c r="E23" s="16">
        <f t="shared" si="0"/>
        <v>25377.3</v>
      </c>
      <c r="F23" s="16">
        <f t="shared" si="1"/>
        <v>871287.3</v>
      </c>
      <c r="G23" s="16">
        <f t="shared" si="2"/>
        <v>740594.20500000007</v>
      </c>
    </row>
    <row r="24" spans="1:7" x14ac:dyDescent="0.25">
      <c r="A24" s="35">
        <v>16</v>
      </c>
      <c r="B24" s="6" t="s">
        <v>137</v>
      </c>
      <c r="C24" s="23"/>
      <c r="D24" s="16">
        <f>Services!F28</f>
        <v>4763070</v>
      </c>
      <c r="E24" s="16">
        <f t="shared" si="0"/>
        <v>142892.1</v>
      </c>
      <c r="F24" s="16">
        <f t="shared" si="1"/>
        <v>4905962.0999999996</v>
      </c>
      <c r="G24" s="16">
        <f t="shared" si="2"/>
        <v>4170067.7849999997</v>
      </c>
    </row>
    <row r="25" spans="1:7" ht="15.75" thickBot="1" x14ac:dyDescent="0.3">
      <c r="A25" s="75">
        <v>17</v>
      </c>
      <c r="B25" s="84" t="s">
        <v>130</v>
      </c>
      <c r="C25" s="82"/>
      <c r="D25" s="23">
        <f>'Internal Furnishings'!F21</f>
        <v>751144.32</v>
      </c>
      <c r="E25" s="16">
        <f t="shared" si="0"/>
        <v>22534.329599999997</v>
      </c>
      <c r="F25" s="16">
        <f>SUM(D25:E25)</f>
        <v>773678.64959999989</v>
      </c>
      <c r="G25" s="16">
        <f t="shared" si="2"/>
        <v>657626.85215999989</v>
      </c>
    </row>
    <row r="26" spans="1:7" ht="29.25" customHeight="1" thickTop="1" x14ac:dyDescent="0.25">
      <c r="A26" s="35"/>
      <c r="B26" s="121" t="s">
        <v>203</v>
      </c>
      <c r="C26" s="122"/>
      <c r="D26" s="122"/>
      <c r="E26" s="122"/>
      <c r="F26" s="123"/>
      <c r="G26" s="100">
        <f>SUM(G9:G25)</f>
        <v>16348009.333589999</v>
      </c>
    </row>
  </sheetData>
  <mergeCells count="6">
    <mergeCell ref="A1:G1"/>
    <mergeCell ref="B26:F26"/>
    <mergeCell ref="A6:G6"/>
    <mergeCell ref="A4:G4"/>
    <mergeCell ref="A3:G3"/>
    <mergeCell ref="A2:G2"/>
  </mergeCells>
  <pageMargins left="0.7" right="0.7" top="0.75" bottom="0.75" header="0.3" footer="0.3"/>
  <pageSetup paperSize="9" orientation="portrait" r:id="rId1"/>
  <ignoredErrors>
    <ignoredError sqref="F11:F12 F14:F20 F23:F24 G10:G13" 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D517-78EE-482F-88B1-CC2A3BC6269A}">
  <dimension ref="A1:J29"/>
  <sheetViews>
    <sheetView tabSelected="1" zoomScale="90" zoomScaleNormal="90" workbookViewId="0">
      <selection activeCell="F12" sqref="F12"/>
    </sheetView>
  </sheetViews>
  <sheetFormatPr defaultRowHeight="15" x14ac:dyDescent="0.25"/>
  <cols>
    <col min="2" max="2" width="43.42578125" customWidth="1"/>
    <col min="3" max="3" width="18.42578125" customWidth="1"/>
    <col min="4" max="4" width="17.140625" customWidth="1"/>
  </cols>
  <sheetData>
    <row r="1" spans="1:10" x14ac:dyDescent="0.25">
      <c r="A1" s="130" t="s">
        <v>0</v>
      </c>
      <c r="B1" s="131"/>
      <c r="C1" s="131"/>
      <c r="D1" s="132"/>
    </row>
    <row r="2" spans="1:10" x14ac:dyDescent="0.25">
      <c r="A2" s="141" t="s">
        <v>136</v>
      </c>
      <c r="B2" s="142"/>
      <c r="C2" s="142"/>
      <c r="D2" s="143"/>
    </row>
    <row r="3" spans="1:10" x14ac:dyDescent="0.25">
      <c r="A3" s="127" t="s">
        <v>1</v>
      </c>
      <c r="B3" s="128"/>
      <c r="C3" s="128"/>
      <c r="D3" s="129"/>
    </row>
    <row r="5" spans="1:10" x14ac:dyDescent="0.25">
      <c r="A5" s="118" t="s">
        <v>33</v>
      </c>
      <c r="B5" s="119"/>
      <c r="C5" s="119"/>
      <c r="D5" s="120"/>
      <c r="E5" s="36"/>
    </row>
    <row r="6" spans="1:10" x14ac:dyDescent="0.25">
      <c r="A6" s="73" t="s">
        <v>25</v>
      </c>
      <c r="B6" s="73" t="s">
        <v>2</v>
      </c>
      <c r="C6" s="73" t="s">
        <v>29</v>
      </c>
      <c r="D6" s="32" t="s">
        <v>199</v>
      </c>
    </row>
    <row r="7" spans="1:10" x14ac:dyDescent="0.25">
      <c r="A7" s="33"/>
      <c r="B7" s="34"/>
      <c r="C7" s="14"/>
      <c r="D7" s="5"/>
    </row>
    <row r="8" spans="1:10" x14ac:dyDescent="0.25">
      <c r="A8" s="35">
        <v>1</v>
      </c>
      <c r="B8" s="6" t="s">
        <v>141</v>
      </c>
      <c r="C8" s="16"/>
      <c r="D8" s="74">
        <f>'Summary (TPI &amp; Location Factor)'!G9</f>
        <v>1931606.7899399996</v>
      </c>
    </row>
    <row r="9" spans="1:10" x14ac:dyDescent="0.25">
      <c r="A9" s="35">
        <v>2</v>
      </c>
      <c r="B9" s="6" t="s">
        <v>24</v>
      </c>
      <c r="C9" s="23"/>
      <c r="D9" s="74">
        <f>'Summary (TPI &amp; Location Factor)'!G10</f>
        <v>199138.5</v>
      </c>
    </row>
    <row r="10" spans="1:10" x14ac:dyDescent="0.25">
      <c r="A10" s="35">
        <v>3</v>
      </c>
      <c r="B10" s="6" t="s">
        <v>198</v>
      </c>
      <c r="C10" s="23"/>
      <c r="D10" s="74">
        <f>'Summary (TPI &amp; Location Factor)'!G11</f>
        <v>533229.71867999993</v>
      </c>
    </row>
    <row r="11" spans="1:10" x14ac:dyDescent="0.25">
      <c r="A11" s="35">
        <v>4</v>
      </c>
      <c r="B11" s="6" t="s">
        <v>140</v>
      </c>
      <c r="C11" s="23"/>
      <c r="D11" s="74">
        <f>'Summary (TPI &amp; Location Factor)'!G12</f>
        <v>15251.08743</v>
      </c>
    </row>
    <row r="12" spans="1:10" x14ac:dyDescent="0.25">
      <c r="A12" s="35">
        <v>5</v>
      </c>
      <c r="B12" s="6" t="s">
        <v>164</v>
      </c>
      <c r="C12" s="23"/>
      <c r="D12" s="74">
        <f>'Summary (TPI &amp; Location Factor)'!G13</f>
        <v>113513.4</v>
      </c>
    </row>
    <row r="13" spans="1:10" x14ac:dyDescent="0.25">
      <c r="A13" s="35">
        <v>6</v>
      </c>
      <c r="B13" s="6" t="s">
        <v>139</v>
      </c>
      <c r="C13" s="23"/>
      <c r="D13" s="74">
        <f>'Summary (TPI &amp; Location Factor)'!G14</f>
        <v>2031341.4036000001</v>
      </c>
      <c r="E13" s="22"/>
      <c r="F13" s="22"/>
      <c r="G13" s="22"/>
      <c r="H13" s="22"/>
      <c r="I13" s="22"/>
      <c r="J13" s="22"/>
    </row>
    <row r="14" spans="1:10" x14ac:dyDescent="0.25">
      <c r="A14" s="35">
        <v>7</v>
      </c>
      <c r="B14" s="6" t="s">
        <v>71</v>
      </c>
      <c r="C14" s="23"/>
      <c r="D14" s="74">
        <f>'Summary (TPI &amp; Location Factor)'!G15</f>
        <v>1305412.524</v>
      </c>
      <c r="E14" s="22"/>
      <c r="F14" s="22"/>
      <c r="G14" s="22"/>
      <c r="H14" s="22"/>
      <c r="I14" s="22"/>
      <c r="J14" s="22"/>
    </row>
    <row r="15" spans="1:10" x14ac:dyDescent="0.25">
      <c r="A15" s="35">
        <v>8</v>
      </c>
      <c r="B15" s="6" t="s">
        <v>11</v>
      </c>
      <c r="C15" s="23"/>
      <c r="D15" s="74">
        <f>'Summary (TPI &amp; Location Factor)'!G16</f>
        <v>1352254.5756000001</v>
      </c>
    </row>
    <row r="16" spans="1:10" x14ac:dyDescent="0.25">
      <c r="A16" s="35">
        <v>9</v>
      </c>
      <c r="B16" s="6" t="s">
        <v>88</v>
      </c>
      <c r="C16" s="23"/>
      <c r="D16" s="74">
        <f>'Summary (TPI &amp; Location Factor)'!G17</f>
        <v>788678.69616000005</v>
      </c>
    </row>
    <row r="17" spans="1:4" x14ac:dyDescent="0.25">
      <c r="A17" s="35">
        <v>10</v>
      </c>
      <c r="B17" s="6" t="s">
        <v>134</v>
      </c>
      <c r="C17" s="23"/>
      <c r="D17" s="74">
        <f>'Summary (TPI &amp; Location Factor)'!G18</f>
        <v>327292.99776</v>
      </c>
    </row>
    <row r="18" spans="1:4" x14ac:dyDescent="0.25">
      <c r="A18" s="35">
        <v>11</v>
      </c>
      <c r="B18" s="6" t="s">
        <v>138</v>
      </c>
      <c r="C18" s="23"/>
      <c r="D18" s="74">
        <f>'Summary (TPI &amp; Location Factor)'!G19</f>
        <v>447959.03039999993</v>
      </c>
    </row>
    <row r="19" spans="1:4" x14ac:dyDescent="0.25">
      <c r="A19" s="35">
        <v>12</v>
      </c>
      <c r="B19" s="6" t="s">
        <v>148</v>
      </c>
      <c r="C19" s="23"/>
      <c r="D19" s="74">
        <f>'Summary (TPI &amp; Location Factor)'!G20</f>
        <v>798819.61265999998</v>
      </c>
    </row>
    <row r="20" spans="1:4" x14ac:dyDescent="0.25">
      <c r="A20" s="35">
        <v>13</v>
      </c>
      <c r="B20" s="6" t="s">
        <v>149</v>
      </c>
      <c r="C20" s="23"/>
      <c r="D20" s="74">
        <f>'Summary (TPI &amp; Location Factor)'!G21</f>
        <v>888926.86439999985</v>
      </c>
    </row>
    <row r="21" spans="1:4" x14ac:dyDescent="0.25">
      <c r="A21" s="35">
        <v>14</v>
      </c>
      <c r="B21" s="6" t="s">
        <v>153</v>
      </c>
      <c r="C21" s="23"/>
      <c r="D21" s="74">
        <f>'Summary (TPI &amp; Location Factor)'!G22</f>
        <v>46295.290800000002</v>
      </c>
    </row>
    <row r="22" spans="1:4" x14ac:dyDescent="0.25">
      <c r="A22" s="35">
        <v>15</v>
      </c>
      <c r="B22" s="6" t="s">
        <v>22</v>
      </c>
      <c r="C22" s="23"/>
      <c r="D22" s="74">
        <f>'Summary (TPI &amp; Location Factor)'!G23</f>
        <v>740594.20500000007</v>
      </c>
    </row>
    <row r="23" spans="1:4" x14ac:dyDescent="0.25">
      <c r="A23" s="35">
        <v>16</v>
      </c>
      <c r="B23" s="6" t="s">
        <v>137</v>
      </c>
      <c r="C23" s="23"/>
      <c r="D23" s="74">
        <f>'Summary (TPI &amp; Location Factor)'!G24</f>
        <v>4170067.7849999997</v>
      </c>
    </row>
    <row r="24" spans="1:4" ht="15.75" thickBot="1" x14ac:dyDescent="0.3">
      <c r="A24" s="35">
        <v>17</v>
      </c>
      <c r="B24" s="6" t="s">
        <v>130</v>
      </c>
      <c r="C24" s="23"/>
      <c r="D24" s="76">
        <f>'Summary (TPI &amp; Location Factor)'!G25</f>
        <v>657626.85215999989</v>
      </c>
    </row>
    <row r="25" spans="1:4" ht="14.45" customHeight="1" thickTop="1" x14ac:dyDescent="0.25">
      <c r="A25" s="35"/>
      <c r="B25" s="37"/>
      <c r="C25" s="19"/>
      <c r="D25" s="78">
        <f>SUM(D8:D24)</f>
        <v>16348009.333589999</v>
      </c>
    </row>
    <row r="26" spans="1:4" x14ac:dyDescent="0.25">
      <c r="A26" s="133" t="s">
        <v>35</v>
      </c>
      <c r="B26" s="134"/>
      <c r="C26" s="85">
        <v>0.2</v>
      </c>
      <c r="D26" s="79">
        <f>D25*C26</f>
        <v>3269601.8667179998</v>
      </c>
    </row>
    <row r="27" spans="1:4" x14ac:dyDescent="0.25">
      <c r="A27" s="135" t="s">
        <v>36</v>
      </c>
      <c r="B27" s="136"/>
      <c r="C27" s="39">
        <v>0.1</v>
      </c>
      <c r="D27" s="79">
        <f>D25*C27</f>
        <v>1634800.9333589999</v>
      </c>
    </row>
    <row r="28" spans="1:4" x14ac:dyDescent="0.25">
      <c r="A28" s="137" t="s">
        <v>37</v>
      </c>
      <c r="B28" s="138"/>
      <c r="C28" s="40">
        <v>0.15</v>
      </c>
      <c r="D28" s="80">
        <f>D25*C28</f>
        <v>2452201.4000384999</v>
      </c>
    </row>
    <row r="29" spans="1:4" x14ac:dyDescent="0.25">
      <c r="A29" s="139" t="s">
        <v>28</v>
      </c>
      <c r="B29" s="111"/>
      <c r="C29" s="140"/>
      <c r="D29" s="77">
        <f>SUM(D25:D28)</f>
        <v>23704613.533705499</v>
      </c>
    </row>
  </sheetData>
  <mergeCells count="8">
    <mergeCell ref="A1:D1"/>
    <mergeCell ref="A26:B26"/>
    <mergeCell ref="A27:B27"/>
    <mergeCell ref="A28:B28"/>
    <mergeCell ref="A29:C29"/>
    <mergeCell ref="A5:D5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47E2F-00BE-4B2D-8505-4CEBCC865B69}">
  <dimension ref="A1"/>
  <sheetViews>
    <sheetView workbookViewId="0">
      <selection activeCell="N17" sqref="N1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Substructure</vt:lpstr>
      <vt:lpstr>Paving &amp; Parking</vt:lpstr>
      <vt:lpstr>Roads, Paths &amp; Pavings</vt:lpstr>
      <vt:lpstr>Landscaping</vt:lpstr>
      <vt:lpstr>Scaffolding</vt:lpstr>
      <vt:lpstr>Brick-block work &amp; Cladding</vt:lpstr>
      <vt:lpstr>Steel Frame</vt:lpstr>
      <vt:lpstr>Floors</vt:lpstr>
      <vt:lpstr>Partition Walls</vt:lpstr>
      <vt:lpstr>Ceiling Finishes</vt:lpstr>
      <vt:lpstr>External doors &amp; windows</vt:lpstr>
      <vt:lpstr>Roof build-up</vt:lpstr>
      <vt:lpstr>Roof Coverings</vt:lpstr>
      <vt:lpstr>Soakaway Crates</vt:lpstr>
      <vt:lpstr>Various Internal works</vt:lpstr>
      <vt:lpstr>Services</vt:lpstr>
      <vt:lpstr>Internal Furnishings</vt:lpstr>
      <vt:lpstr>Summary (TPI &amp; Location Factor)</vt:lpstr>
      <vt:lpstr>Final Summary</vt:lpstr>
      <vt:lpstr>TPI &amp; Location Factor workings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Rees</dc:creator>
  <cp:lastModifiedBy>Jack Rees</cp:lastModifiedBy>
  <dcterms:created xsi:type="dcterms:W3CDTF">2020-04-07T12:40:53Z</dcterms:created>
  <dcterms:modified xsi:type="dcterms:W3CDTF">2023-04-26T10:51:27Z</dcterms:modified>
</cp:coreProperties>
</file>