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uowtsd-my.sharepoint.com/personal/i_rozic_uwtsd_ac_uk/Documents/Accounting Fundamentals/Teaching/"/>
    </mc:Choice>
  </mc:AlternateContent>
  <xr:revisionPtr revIDLastSave="15" documentId="8_{BE17FE74-B1CC-4D7E-8FBB-8BE8E9D68BB6}" xr6:coauthVersionLast="47" xr6:coauthVersionMax="47" xr10:uidLastSave="{0F4C6970-CC71-4393-9A46-5E65613D87ED}"/>
  <bookViews>
    <workbookView xWindow="-110" yWindow="-110" windowWidth="19420" windowHeight="10300" xr2:uid="{EC33C418-0568-48B0-967C-620A60B9D26E}"/>
  </bookViews>
  <sheets>
    <sheet name="FOR REVISION Q" sheetId="2" r:id="rId1"/>
    <sheet name="Sheet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2" l="1"/>
  <c r="C5" i="2"/>
  <c r="I7" i="2"/>
  <c r="C10" i="2"/>
  <c r="I12" i="2"/>
  <c r="H18" i="2"/>
  <c r="I18" i="2"/>
  <c r="I20" i="2"/>
  <c r="C13" i="2" s="1"/>
  <c r="U25" i="2"/>
  <c r="V25" i="2"/>
  <c r="C24" i="2"/>
  <c r="D24" i="2"/>
  <c r="H27" i="2"/>
  <c r="I27" i="2"/>
  <c r="I32" i="2" s="1"/>
  <c r="J27" i="2"/>
  <c r="J32" i="2" s="1"/>
  <c r="I8" i="2" s="1"/>
  <c r="I9" i="2" s="1"/>
  <c r="C6" i="2" s="1"/>
  <c r="C7" i="2" s="1"/>
  <c r="K28" i="2"/>
  <c r="C30" i="2"/>
  <c r="C31" i="2"/>
  <c r="I31" i="2"/>
  <c r="J31" i="2"/>
  <c r="C32" i="2"/>
  <c r="H33" i="2"/>
  <c r="C37" i="2"/>
  <c r="C38" i="2"/>
  <c r="C40" i="2"/>
  <c r="D41" i="2"/>
  <c r="D46" i="2" s="1"/>
  <c r="C43" i="2"/>
  <c r="D45" i="2"/>
  <c r="H49" i="2"/>
  <c r="I49" i="2"/>
  <c r="H50" i="2"/>
  <c r="I50" i="2"/>
  <c r="D51" i="2"/>
  <c r="D52" i="2"/>
  <c r="D53" i="2"/>
  <c r="K31" i="2" l="1"/>
  <c r="D33" i="2"/>
  <c r="J29" i="2"/>
  <c r="I29" i="2"/>
  <c r="K32" i="2"/>
  <c r="I13" i="2"/>
  <c r="I14" i="2" s="1"/>
  <c r="C11" i="2" s="1"/>
  <c r="C12" i="2" s="1"/>
  <c r="C14" i="2" s="1"/>
  <c r="C16" i="2" s="1"/>
  <c r="I51" i="2" s="1"/>
  <c r="I52" i="2" s="1"/>
  <c r="D54" i="2" s="1"/>
  <c r="D55" i="2" s="1"/>
  <c r="E57" i="2" s="1"/>
  <c r="J33" i="2"/>
  <c r="J35" i="2" s="1"/>
  <c r="K33" i="2"/>
  <c r="K27" i="2"/>
  <c r="I33" i="2"/>
  <c r="I35" i="2" s="1"/>
  <c r="H29" i="2"/>
  <c r="H35" i="2" l="1"/>
  <c r="K35" i="2" s="1"/>
  <c r="C26" i="2" s="1"/>
  <c r="K29" i="2"/>
  <c r="D28" i="2" l="1"/>
  <c r="D34" i="2" s="1"/>
  <c r="D48" i="2" s="1"/>
</calcChain>
</file>

<file path=xl/sharedStrings.xml><?xml version="1.0" encoding="utf-8"?>
<sst xmlns="http://schemas.openxmlformats.org/spreadsheetml/2006/main" count="101" uniqueCount="91">
  <si>
    <t>Total liabilities and equity</t>
  </si>
  <si>
    <t>TOTAL EQUITY</t>
  </si>
  <si>
    <t>Retained earnings</t>
  </si>
  <si>
    <t>Revaluation reserves</t>
  </si>
  <si>
    <t>TOTAL</t>
  </si>
  <si>
    <t>Share premium</t>
  </si>
  <si>
    <t>Profit for the year 2019</t>
  </si>
  <si>
    <t>less</t>
  </si>
  <si>
    <t>Share capital</t>
  </si>
  <si>
    <t xml:space="preserve">EQUITY </t>
  </si>
  <si>
    <t xml:space="preserve">W5 </t>
  </si>
  <si>
    <t>NET ASSETS (TA-TL)</t>
  </si>
  <si>
    <t>TOTAL LIABILITIES</t>
  </si>
  <si>
    <t>Long term provisions</t>
  </si>
  <si>
    <t>Long term borrowings</t>
  </si>
  <si>
    <t>Non-current liabilities</t>
  </si>
  <si>
    <t>Current tax payable</t>
  </si>
  <si>
    <r>
      <t xml:space="preserve">Required: </t>
    </r>
    <r>
      <rPr>
        <sz val="15"/>
        <color theme="1"/>
        <rFont val="Arial"/>
        <family val="2"/>
      </rPr>
      <t xml:space="preserve">Prepare Wales Ltd.’s income statement for the year ended 30th September 2019 and a Statement of Financial Position as at that date. You should comply as far as possible with the provisions of the Companies Act 2006 and accounting standards. Notes to the accounts are </t>
    </r>
    <r>
      <rPr>
        <u/>
        <sz val="15"/>
        <color theme="1"/>
        <rFont val="Arial"/>
        <family val="2"/>
      </rPr>
      <t>not</t>
    </r>
    <r>
      <rPr>
        <sz val="15"/>
        <color theme="1"/>
        <rFont val="Arial"/>
        <family val="2"/>
      </rPr>
      <t xml:space="preserve"> required, but you should show your workings clearly</t>
    </r>
  </si>
  <si>
    <t>Short term borrowings</t>
  </si>
  <si>
    <t xml:space="preserve">Acrrual </t>
  </si>
  <si>
    <t>Trade payables</t>
  </si>
  <si>
    <r>
      <t>(c)</t>
    </r>
    <r>
      <rPr>
        <sz val="7"/>
        <color theme="1"/>
        <rFont val="Times New Roman"/>
        <family val="1"/>
      </rPr>
      <t xml:space="preserve">      </t>
    </r>
    <r>
      <rPr>
        <sz val="15"/>
        <color theme="1"/>
        <rFont val="Arial"/>
        <family val="2"/>
      </rPr>
      <t>The tax charge for the year is estimated at £1,600,000.</t>
    </r>
  </si>
  <si>
    <t>Current liabilities</t>
  </si>
  <si>
    <t>Net book value</t>
  </si>
  <si>
    <r>
      <t>(b)</t>
    </r>
    <r>
      <rPr>
        <sz val="7"/>
        <color theme="1"/>
        <rFont val="Times New Roman"/>
        <family val="1"/>
      </rPr>
      <t xml:space="preserve">      </t>
    </r>
    <r>
      <rPr>
        <sz val="15"/>
        <color theme="1"/>
        <rFont val="Arial"/>
        <family val="2"/>
      </rPr>
      <t>The land is to be revalued to £20,000,000. No change is required to the value of buildings.</t>
    </r>
  </si>
  <si>
    <t>TOTAL ASSETS</t>
  </si>
  <si>
    <t>Depreciation on plant is to be charged to cost of sales.</t>
  </si>
  <si>
    <t>Charge for year</t>
  </si>
  <si>
    <t>Cash and cash equivalents</t>
  </si>
  <si>
    <t>Depreciation on buildings is to be charged to administration expenses.</t>
  </si>
  <si>
    <t>Accumulated depreciation</t>
  </si>
  <si>
    <t>Trade receivables</t>
  </si>
  <si>
    <t>Plant 10% per year on cost.</t>
  </si>
  <si>
    <t>Inventory</t>
  </si>
  <si>
    <t>Buildings 2% per year on cost.</t>
  </si>
  <si>
    <t>Current assets</t>
  </si>
  <si>
    <r>
      <t>(a)</t>
    </r>
    <r>
      <rPr>
        <sz val="7"/>
        <color theme="1"/>
        <rFont val="Times New Roman"/>
        <family val="1"/>
      </rPr>
      <t xml:space="preserve">      </t>
    </r>
    <r>
      <rPr>
        <sz val="15"/>
        <color theme="1"/>
        <rFont val="Arial"/>
        <family val="2"/>
      </rPr>
      <t>Depreciation for the year is to be provided as follows:</t>
    </r>
  </si>
  <si>
    <t>Revaluation</t>
  </si>
  <si>
    <t>b/d Cost at</t>
  </si>
  <si>
    <t>Intangible assets</t>
  </si>
  <si>
    <t>The following matters have not yet been taken into account:</t>
  </si>
  <si>
    <t>Total</t>
  </si>
  <si>
    <t xml:space="preserve">Plant </t>
  </si>
  <si>
    <t>Buildings</t>
  </si>
  <si>
    <t xml:space="preserve">Land </t>
  </si>
  <si>
    <t>W1</t>
  </si>
  <si>
    <t>Property, plant &amp; equipment</t>
  </si>
  <si>
    <t>Non-current assets</t>
  </si>
  <si>
    <t>Statement of Financial Position as at 30th September 2019</t>
  </si>
  <si>
    <t>Wales Ltd</t>
  </si>
  <si>
    <t>Dividends paid</t>
  </si>
  <si>
    <t>Debenture interest paid</t>
  </si>
  <si>
    <t>12% debentures</t>
  </si>
  <si>
    <t>Interest</t>
  </si>
  <si>
    <t>Retained profits at1st October 2019</t>
  </si>
  <si>
    <t>W4</t>
  </si>
  <si>
    <t>£1 ordinary shares</t>
  </si>
  <si>
    <t xml:space="preserve">Profit for the period </t>
  </si>
  <si>
    <t>Cash at bank</t>
  </si>
  <si>
    <t xml:space="preserve">Taxation </t>
  </si>
  <si>
    <t>Inventory at 30th September 2019</t>
  </si>
  <si>
    <t>TOTAL ADMIN</t>
  </si>
  <si>
    <t xml:space="preserve">Proit/(loss) before taxation </t>
  </si>
  <si>
    <t>Buildings depreciation</t>
  </si>
  <si>
    <t>Finance costs</t>
  </si>
  <si>
    <t>Admin</t>
  </si>
  <si>
    <t xml:space="preserve">Operating profit </t>
  </si>
  <si>
    <t>Plant accumulated depreciation</t>
  </si>
  <si>
    <t>W3</t>
  </si>
  <si>
    <t xml:space="preserve">Admininistrative expenses </t>
  </si>
  <si>
    <t>Plant at cost</t>
  </si>
  <si>
    <t>Distribution costs</t>
  </si>
  <si>
    <t>Buildings accumulated depreciation</t>
  </si>
  <si>
    <t>TOTAL COGS</t>
  </si>
  <si>
    <t>Expenses:</t>
  </si>
  <si>
    <t>Buildings at cost</t>
  </si>
  <si>
    <t>Plant depreciation</t>
  </si>
  <si>
    <t>Other income</t>
  </si>
  <si>
    <t>Land at cost</t>
  </si>
  <si>
    <t>COGS</t>
  </si>
  <si>
    <t>Gross profit</t>
  </si>
  <si>
    <t>Administration expenses</t>
  </si>
  <si>
    <t>W2</t>
  </si>
  <si>
    <t>Distribution expenses</t>
  </si>
  <si>
    <t>Revenue</t>
  </si>
  <si>
    <t>Cost of sales</t>
  </si>
  <si>
    <t>Sales</t>
  </si>
  <si>
    <t>£’000</t>
  </si>
  <si>
    <t>Profit and Loss Statement for the year ended 30th September 2019</t>
  </si>
  <si>
    <t>QUESTION 1</t>
  </si>
  <si>
    <t>The summarized trial balance of Wales Ltd. at 30th September 2019 is given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</si>
</sst>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0"/>
  </numFmts>
  <fonts count="11"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b/>
      <sz val="15"/>
      <color theme="1"/>
      <name val="Arial"/>
      <family val="2"/>
    </font>
    <font>
      <sz val="15"/>
      <color theme="1"/>
      <name val="Arial"/>
      <family val="2"/>
    </font>
    <font>
      <u/>
      <sz val="15"/>
      <color theme="1"/>
      <name val="Arial"/>
      <family val="2"/>
    </font>
    <font>
      <sz val="7"/>
      <color theme="1"/>
      <name val="Times New Roman"/>
      <family val="1"/>
    </font>
    <font>
      <sz val="11"/>
      <color rgb="FF0000FF"/>
      <name val="Calibri"/>
      <family val="2"/>
      <scheme val="minor"/>
    </font>
    <font>
      <b/>
      <sz val="11"/>
      <color rgb="FF0000FF"/>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8">
    <border>
      <left/>
      <right/>
      <top/>
      <bottom/>
      <diagonal/>
    </border>
    <border>
      <left/>
      <right/>
      <top style="thin">
        <color indexed="64"/>
      </top>
      <bottom style="double">
        <color indexed="64"/>
      </bottom>
      <diagonal/>
    </border>
    <border>
      <left/>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double">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48">
    <xf numFmtId="0" fontId="0" fillId="0" borderId="0" xfId="0"/>
    <xf numFmtId="41" fontId="0" fillId="0" borderId="0" xfId="1" applyNumberFormat="1" applyFont="1"/>
    <xf numFmtId="3" fontId="0" fillId="0" borderId="0" xfId="0" applyNumberFormat="1"/>
    <xf numFmtId="3" fontId="0" fillId="2" borderId="0" xfId="0" applyNumberFormat="1" applyFill="1"/>
    <xf numFmtId="0" fontId="3" fillId="0" borderId="0" xfId="0" applyFont="1"/>
    <xf numFmtId="3" fontId="3" fillId="0" borderId="1" xfId="0" applyNumberFormat="1" applyFont="1" applyBorder="1"/>
    <xf numFmtId="0" fontId="0" fillId="0" borderId="0" xfId="0" applyAlignment="1">
      <alignment horizontal="left"/>
    </xf>
    <xf numFmtId="41" fontId="3" fillId="0" borderId="1" xfId="0" applyNumberFormat="1" applyFont="1" applyBorder="1"/>
    <xf numFmtId="164" fontId="0" fillId="0" borderId="0" xfId="0" applyNumberFormat="1"/>
    <xf numFmtId="3" fontId="4" fillId="0" borderId="0" xfId="0" applyNumberFormat="1" applyFont="1"/>
    <xf numFmtId="41" fontId="0" fillId="0" borderId="0" xfId="0" applyNumberFormat="1"/>
    <xf numFmtId="0" fontId="4" fillId="0" borderId="0" xfId="0" applyFont="1"/>
    <xf numFmtId="3" fontId="3" fillId="0" borderId="0" xfId="0" applyNumberFormat="1" applyFont="1"/>
    <xf numFmtId="3" fontId="0" fillId="3" borderId="0" xfId="0" applyNumberFormat="1" applyFill="1"/>
    <xf numFmtId="3" fontId="0" fillId="0" borderId="2" xfId="0" applyNumberFormat="1" applyBorder="1"/>
    <xf numFmtId="0" fontId="5" fillId="0" borderId="0" xfId="0" applyFont="1"/>
    <xf numFmtId="0" fontId="6" fillId="0" borderId="0" xfId="0" applyFont="1" applyAlignment="1">
      <alignment horizontal="left" vertical="center" indent="9"/>
    </xf>
    <xf numFmtId="3" fontId="0" fillId="0" borderId="0" xfId="0" applyNumberFormat="1" applyAlignment="1">
      <alignment horizontal="right"/>
    </xf>
    <xf numFmtId="41" fontId="0" fillId="0" borderId="0" xfId="0" applyNumberFormat="1" applyAlignment="1">
      <alignment horizontal="left"/>
    </xf>
    <xf numFmtId="0" fontId="6" fillId="0" borderId="0" xfId="0" applyFont="1" applyAlignment="1">
      <alignment horizontal="left" vertical="center" indent="4"/>
    </xf>
    <xf numFmtId="41" fontId="0" fillId="0" borderId="1" xfId="0" applyNumberFormat="1" applyBorder="1"/>
    <xf numFmtId="3" fontId="3" fillId="0" borderId="0" xfId="0" applyNumberFormat="1" applyFont="1" applyAlignment="1">
      <alignment horizontal="right"/>
    </xf>
    <xf numFmtId="3" fontId="3" fillId="2" borderId="1" xfId="0" applyNumberFormat="1" applyFont="1" applyFill="1" applyBorder="1"/>
    <xf numFmtId="0" fontId="0" fillId="2" borderId="0" xfId="0" applyFill="1"/>
    <xf numFmtId="0" fontId="6" fillId="0" borderId="0" xfId="0" applyFont="1" applyAlignment="1">
      <alignment horizontal="left" vertical="center" indent="5"/>
    </xf>
    <xf numFmtId="0" fontId="6" fillId="0" borderId="0" xfId="0" applyFont="1" applyAlignment="1">
      <alignment vertical="center"/>
    </xf>
    <xf numFmtId="0" fontId="0" fillId="0" borderId="0" xfId="0" applyAlignment="1">
      <alignment horizontal="center"/>
    </xf>
    <xf numFmtId="41" fontId="3" fillId="0" borderId="0" xfId="0" applyNumberFormat="1" applyFont="1" applyAlignment="1">
      <alignment horizontal="center"/>
    </xf>
    <xf numFmtId="0" fontId="3" fillId="0" borderId="0" xfId="0" applyFont="1" applyAlignment="1">
      <alignment horizontal="center"/>
    </xf>
    <xf numFmtId="41" fontId="5" fillId="0" borderId="3" xfId="1" applyNumberFormat="1" applyFont="1" applyBorder="1" applyAlignment="1">
      <alignment horizontal="right" vertical="center" wrapText="1"/>
    </xf>
    <xf numFmtId="0" fontId="6" fillId="0" borderId="4" xfId="0" applyFont="1" applyBorder="1" applyAlignment="1">
      <alignment vertical="center" wrapText="1"/>
    </xf>
    <xf numFmtId="41" fontId="6" fillId="0" borderId="3" xfId="1" applyNumberFormat="1" applyFont="1" applyBorder="1" applyAlignment="1">
      <alignment horizontal="right" vertical="center" wrapText="1"/>
    </xf>
    <xf numFmtId="0" fontId="0" fillId="0" borderId="0" xfId="0" quotePrefix="1"/>
    <xf numFmtId="0" fontId="2" fillId="0" borderId="0" xfId="0" applyFont="1" applyAlignment="1">
      <alignment horizontal="center"/>
    </xf>
    <xf numFmtId="0" fontId="9" fillId="0" borderId="0" xfId="0" applyFont="1"/>
    <xf numFmtId="9" fontId="0" fillId="0" borderId="0" xfId="0" applyNumberFormat="1"/>
    <xf numFmtId="0" fontId="10" fillId="0" borderId="0" xfId="0" applyFont="1"/>
    <xf numFmtId="3" fontId="2" fillId="0" borderId="0" xfId="0" applyNumberFormat="1" applyFont="1" applyAlignment="1">
      <alignment horizontal="center"/>
    </xf>
    <xf numFmtId="164" fontId="3" fillId="0" borderId="1" xfId="0" applyNumberFormat="1" applyFont="1" applyBorder="1"/>
    <xf numFmtId="164" fontId="3" fillId="0" borderId="5" xfId="0" applyNumberFormat="1" applyFont="1" applyBorder="1"/>
    <xf numFmtId="0" fontId="3" fillId="0" borderId="0" xfId="0" applyFont="1" applyAlignment="1">
      <alignment horizontal="left"/>
    </xf>
    <xf numFmtId="41" fontId="5" fillId="0" borderId="6" xfId="1" applyNumberFormat="1" applyFont="1" applyBorder="1" applyAlignment="1">
      <alignment horizontal="center" vertical="center" wrapText="1"/>
    </xf>
    <xf numFmtId="0" fontId="6" fillId="0" borderId="7" xfId="0" applyFont="1" applyBorder="1" applyAlignment="1">
      <alignment vertical="center" wrapText="1"/>
    </xf>
    <xf numFmtId="0" fontId="3" fillId="0" borderId="0" xfId="0" applyFont="1" applyAlignment="1">
      <alignment horizontal="center" vertical="center"/>
    </xf>
    <xf numFmtId="0" fontId="6" fillId="0" borderId="4" xfId="0" applyFont="1" applyFill="1" applyBorder="1" applyAlignment="1">
      <alignment vertical="center" wrapText="1"/>
    </xf>
    <xf numFmtId="0" fontId="5" fillId="0" borderId="0" xfId="0" applyFont="1" applyAlignment="1">
      <alignment vertical="center"/>
    </xf>
    <xf numFmtId="0" fontId="3" fillId="0" borderId="0" xfId="0" applyFont="1" applyAlignment="1">
      <alignment horizontal="center"/>
    </xf>
    <xf numFmtId="3" fontId="3" fillId="0" borderId="0" xfId="0" applyNumberFormat="1" applyFont="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DB527-F7F2-4393-AF56-4199EA10BA77}">
  <dimension ref="A1:V58"/>
  <sheetViews>
    <sheetView tabSelected="1" topLeftCell="A45" zoomScale="70" zoomScaleNormal="70" workbookViewId="0">
      <selection activeCell="H22" sqref="H22"/>
    </sheetView>
  </sheetViews>
  <sheetFormatPr defaultRowHeight="14.5" x14ac:dyDescent="0.35"/>
  <cols>
    <col min="1" max="1" width="18.26953125" customWidth="1"/>
    <col min="2" max="2" width="17.1796875" customWidth="1"/>
    <col min="8" max="8" width="30.26953125" customWidth="1"/>
    <col min="9" max="9" width="10.7265625" bestFit="1" customWidth="1"/>
    <col min="20" max="20" width="32.54296875" customWidth="1"/>
    <col min="21" max="22" width="32.54296875" style="1" customWidth="1"/>
  </cols>
  <sheetData>
    <row r="1" spans="1:22" ht="19" x14ac:dyDescent="0.35">
      <c r="A1" s="43" t="s">
        <v>49</v>
      </c>
      <c r="B1" s="43"/>
      <c r="C1" s="43"/>
      <c r="D1" s="43"/>
      <c r="E1" s="43"/>
      <c r="G1" s="33"/>
      <c r="T1" s="45" t="s">
        <v>89</v>
      </c>
    </row>
    <row r="2" spans="1:22" ht="19" x14ac:dyDescent="0.35">
      <c r="A2" s="28" t="s">
        <v>88</v>
      </c>
      <c r="B2" s="28"/>
      <c r="C2" s="28"/>
      <c r="D2" s="28"/>
      <c r="E2" s="28"/>
      <c r="G2" s="33"/>
      <c r="T2" s="25" t="s">
        <v>90</v>
      </c>
    </row>
    <row r="3" spans="1:22" x14ac:dyDescent="0.35">
      <c r="B3" s="6"/>
      <c r="E3" s="33"/>
    </row>
    <row r="4" spans="1:22" ht="15" thickBot="1" x14ac:dyDescent="0.4">
      <c r="B4" s="6"/>
      <c r="C4" s="27" t="str">
        <f>U5</f>
        <v>£’000</v>
      </c>
      <c r="E4" s="33"/>
    </row>
    <row r="5" spans="1:22" ht="19.5" thickBot="1" x14ac:dyDescent="0.4">
      <c r="A5" t="s">
        <v>84</v>
      </c>
      <c r="C5" s="18">
        <f>V6</f>
        <v>30300</v>
      </c>
      <c r="D5" s="2"/>
      <c r="E5" s="37"/>
      <c r="T5" s="42"/>
      <c r="U5" s="41" t="s">
        <v>87</v>
      </c>
      <c r="V5" s="41" t="s">
        <v>87</v>
      </c>
    </row>
    <row r="6" spans="1:22" ht="19.5" thickBot="1" x14ac:dyDescent="0.4">
      <c r="A6" t="s">
        <v>79</v>
      </c>
      <c r="B6" s="27" t="s">
        <v>82</v>
      </c>
      <c r="C6" s="2">
        <f>I9</f>
        <v>18780</v>
      </c>
      <c r="D6" s="2"/>
      <c r="E6" s="37"/>
      <c r="H6" s="4" t="s">
        <v>82</v>
      </c>
      <c r="T6" s="30" t="s">
        <v>86</v>
      </c>
      <c r="U6" s="31"/>
      <c r="V6" s="31">
        <v>30300</v>
      </c>
    </row>
    <row r="7" spans="1:22" ht="19.5" thickBot="1" x14ac:dyDescent="0.4">
      <c r="A7" t="s">
        <v>80</v>
      </c>
      <c r="B7" s="6"/>
      <c r="C7" s="39">
        <f>C5-C6</f>
        <v>11520</v>
      </c>
      <c r="D7" s="2"/>
      <c r="E7" s="37"/>
      <c r="H7" t="s">
        <v>79</v>
      </c>
      <c r="I7" s="10">
        <f>U7</f>
        <v>16220</v>
      </c>
      <c r="T7" s="30" t="s">
        <v>85</v>
      </c>
      <c r="U7" s="31">
        <v>16220</v>
      </c>
      <c r="V7" s="31"/>
    </row>
    <row r="8" spans="1:22" ht="20" thickTop="1" thickBot="1" x14ac:dyDescent="0.4">
      <c r="A8" t="s">
        <v>77</v>
      </c>
      <c r="B8" s="6"/>
      <c r="C8" s="2"/>
      <c r="D8" s="2"/>
      <c r="E8" s="37"/>
      <c r="H8" t="s">
        <v>76</v>
      </c>
      <c r="I8" s="10">
        <f>J32</f>
        <v>2560</v>
      </c>
      <c r="T8" s="30" t="s">
        <v>83</v>
      </c>
      <c r="U8" s="31">
        <v>2160</v>
      </c>
      <c r="V8" s="31"/>
    </row>
    <row r="9" spans="1:22" ht="19.5" thickBot="1" x14ac:dyDescent="0.4">
      <c r="A9" s="11" t="s">
        <v>74</v>
      </c>
      <c r="B9" s="40"/>
      <c r="C9" s="2"/>
      <c r="D9" s="2"/>
      <c r="E9" s="37"/>
      <c r="H9" s="4" t="s">
        <v>73</v>
      </c>
      <c r="I9" s="20">
        <f>SUM(I7:I8)</f>
        <v>18780</v>
      </c>
      <c r="T9" s="30" t="s">
        <v>81</v>
      </c>
      <c r="U9" s="31">
        <v>2920</v>
      </c>
      <c r="V9" s="31"/>
    </row>
    <row r="10" spans="1:22" ht="20" thickTop="1" thickBot="1" x14ac:dyDescent="0.4">
      <c r="A10" t="s">
        <v>71</v>
      </c>
      <c r="B10" s="4"/>
      <c r="C10" s="2">
        <f>U8</f>
        <v>2160</v>
      </c>
      <c r="D10" s="2"/>
      <c r="E10" s="37"/>
      <c r="T10" s="30" t="s">
        <v>78</v>
      </c>
      <c r="U10" s="31">
        <v>15000</v>
      </c>
      <c r="V10" s="31"/>
    </row>
    <row r="11" spans="1:22" ht="19.5" thickBot="1" x14ac:dyDescent="0.4">
      <c r="A11" t="s">
        <v>69</v>
      </c>
      <c r="B11" s="46" t="s">
        <v>68</v>
      </c>
      <c r="C11" s="2">
        <f>I14</f>
        <v>3240</v>
      </c>
      <c r="D11" s="2"/>
      <c r="E11" s="37"/>
      <c r="H11" s="4" t="s">
        <v>68</v>
      </c>
      <c r="T11" s="30" t="s">
        <v>75</v>
      </c>
      <c r="U11" s="31">
        <v>16000</v>
      </c>
      <c r="V11" s="31"/>
    </row>
    <row r="12" spans="1:22" ht="38.5" thickBot="1" x14ac:dyDescent="0.4">
      <c r="A12" s="4" t="s">
        <v>66</v>
      </c>
      <c r="B12" s="6"/>
      <c r="C12" s="39">
        <f>C7-C10-C11</f>
        <v>6120</v>
      </c>
      <c r="D12" s="2"/>
      <c r="E12" s="37"/>
      <c r="F12" s="2"/>
      <c r="G12" s="37"/>
      <c r="H12" t="s">
        <v>65</v>
      </c>
      <c r="I12" s="2">
        <f>U9</f>
        <v>2920</v>
      </c>
      <c r="T12" s="30" t="s">
        <v>72</v>
      </c>
      <c r="U12" s="31"/>
      <c r="V12" s="31">
        <v>4260</v>
      </c>
    </row>
    <row r="13" spans="1:22" ht="20" thickTop="1" thickBot="1" x14ac:dyDescent="0.4">
      <c r="A13" t="s">
        <v>64</v>
      </c>
      <c r="B13" s="46" t="s">
        <v>55</v>
      </c>
      <c r="C13" s="2">
        <f>I20</f>
        <v>480</v>
      </c>
      <c r="D13" s="2"/>
      <c r="E13" s="2"/>
      <c r="F13" s="2"/>
      <c r="G13" s="37"/>
      <c r="H13" t="s">
        <v>63</v>
      </c>
      <c r="I13" s="10">
        <f>I32</f>
        <v>320</v>
      </c>
      <c r="T13" s="30" t="s">
        <v>70</v>
      </c>
      <c r="U13" s="31">
        <v>25600</v>
      </c>
      <c r="V13" s="31"/>
    </row>
    <row r="14" spans="1:22" ht="38.5" thickBot="1" x14ac:dyDescent="0.4">
      <c r="A14" s="4" t="s">
        <v>62</v>
      </c>
      <c r="B14" s="6"/>
      <c r="C14" s="39">
        <f>C12-C13</f>
        <v>5640</v>
      </c>
      <c r="D14" s="2"/>
      <c r="E14" s="2"/>
      <c r="F14" s="2"/>
      <c r="G14" s="37"/>
      <c r="H14" s="4" t="s">
        <v>61</v>
      </c>
      <c r="I14" s="20">
        <f>SUM(I12:I13)</f>
        <v>3240</v>
      </c>
      <c r="T14" s="30" t="s">
        <v>67</v>
      </c>
      <c r="U14" s="31"/>
      <c r="V14" s="31">
        <v>4960</v>
      </c>
    </row>
    <row r="15" spans="1:22" ht="20" thickTop="1" thickBot="1" x14ac:dyDescent="0.4">
      <c r="A15" t="s">
        <v>59</v>
      </c>
      <c r="B15" s="6"/>
      <c r="C15" s="2">
        <v>1600</v>
      </c>
      <c r="D15" s="2"/>
      <c r="E15" s="2"/>
      <c r="F15" s="2"/>
      <c r="G15" s="37"/>
      <c r="T15" s="30" t="s">
        <v>31</v>
      </c>
      <c r="U15" s="31">
        <v>8240</v>
      </c>
      <c r="V15" s="31"/>
    </row>
    <row r="16" spans="1:22" ht="19.5" thickBot="1" x14ac:dyDescent="0.4">
      <c r="A16" s="4" t="s">
        <v>57</v>
      </c>
      <c r="B16" s="6"/>
      <c r="C16" s="38">
        <f>C14-C15</f>
        <v>4040</v>
      </c>
      <c r="D16" s="2"/>
      <c r="E16" s="2"/>
      <c r="F16" s="2"/>
      <c r="G16" s="37"/>
      <c r="T16" s="30" t="s">
        <v>20</v>
      </c>
      <c r="U16" s="31"/>
      <c r="V16" s="31">
        <v>4480</v>
      </c>
    </row>
    <row r="17" spans="1:22" ht="39" thickTop="1" thickBot="1" x14ac:dyDescent="0.4">
      <c r="B17" s="6"/>
      <c r="G17" s="33"/>
      <c r="H17" s="4" t="s">
        <v>55</v>
      </c>
      <c r="T17" s="44" t="s">
        <v>60</v>
      </c>
      <c r="U17" s="31">
        <v>3120</v>
      </c>
      <c r="V17" s="31"/>
    </row>
    <row r="18" spans="1:22" ht="19.5" thickBot="1" x14ac:dyDescent="0.4">
      <c r="A18" s="36"/>
      <c r="B18" s="6"/>
      <c r="G18" s="33"/>
      <c r="H18" t="str">
        <f>T22</f>
        <v>12% debentures</v>
      </c>
      <c r="I18" s="10">
        <f>V22</f>
        <v>4000</v>
      </c>
      <c r="T18" s="30" t="s">
        <v>58</v>
      </c>
      <c r="U18" s="31">
        <v>320</v>
      </c>
      <c r="V18" s="31"/>
    </row>
    <row r="19" spans="1:22" ht="19.5" thickBot="1" x14ac:dyDescent="0.4">
      <c r="A19" s="34"/>
      <c r="B19" s="6"/>
      <c r="G19" s="33"/>
      <c r="H19" t="s">
        <v>53</v>
      </c>
      <c r="I19" s="35">
        <v>0.12</v>
      </c>
      <c r="T19" s="30" t="s">
        <v>56</v>
      </c>
      <c r="U19" s="31"/>
      <c r="V19" s="31">
        <v>29000</v>
      </c>
    </row>
    <row r="20" spans="1:22" ht="19.5" thickBot="1" x14ac:dyDescent="0.4">
      <c r="A20" s="34"/>
      <c r="B20" s="6"/>
      <c r="G20" s="33"/>
      <c r="I20" s="20">
        <f>I18*I19</f>
        <v>480</v>
      </c>
      <c r="T20" s="30" t="s">
        <v>5</v>
      </c>
      <c r="U20" s="31"/>
      <c r="V20" s="31">
        <v>5000</v>
      </c>
    </row>
    <row r="21" spans="1:22" ht="39" thickTop="1" thickBot="1" x14ac:dyDescent="0.4">
      <c r="B21" s="6"/>
      <c r="G21" s="33"/>
      <c r="H21" s="32"/>
      <c r="T21" s="44" t="s">
        <v>54</v>
      </c>
      <c r="U21" s="31"/>
      <c r="V21" s="31">
        <v>8380</v>
      </c>
    </row>
    <row r="22" spans="1:22" ht="19.5" thickBot="1" x14ac:dyDescent="0.4">
      <c r="A22" s="28" t="s">
        <v>49</v>
      </c>
      <c r="B22" s="28"/>
      <c r="C22" s="28"/>
      <c r="D22" s="28"/>
      <c r="E22" s="28"/>
      <c r="F22" s="28"/>
      <c r="G22" s="28"/>
      <c r="T22" s="30" t="s">
        <v>52</v>
      </c>
      <c r="U22" s="31"/>
      <c r="V22" s="31">
        <v>4000</v>
      </c>
    </row>
    <row r="23" spans="1:22" ht="19.5" thickBot="1" x14ac:dyDescent="0.4">
      <c r="A23" s="28" t="s">
        <v>48</v>
      </c>
      <c r="B23" s="28"/>
      <c r="C23" s="28"/>
      <c r="D23" s="28"/>
      <c r="E23" s="28"/>
      <c r="F23" s="28"/>
      <c r="G23" s="28"/>
      <c r="T23" s="30" t="s">
        <v>51</v>
      </c>
      <c r="U23" s="31">
        <v>240</v>
      </c>
      <c r="V23" s="31"/>
    </row>
    <row r="24" spans="1:22" ht="19.5" thickBot="1" x14ac:dyDescent="0.4">
      <c r="B24" s="6"/>
      <c r="C24" s="27" t="str">
        <f>U5</f>
        <v>£’000</v>
      </c>
      <c r="D24" s="27" t="str">
        <f>V5</f>
        <v>£’000</v>
      </c>
      <c r="F24" s="26"/>
      <c r="G24" s="26"/>
      <c r="T24" s="30" t="s">
        <v>50</v>
      </c>
      <c r="U24" s="31">
        <v>560</v>
      </c>
      <c r="V24" s="31"/>
    </row>
    <row r="25" spans="1:22" ht="19.5" thickBot="1" x14ac:dyDescent="0.4">
      <c r="A25" s="11" t="s">
        <v>47</v>
      </c>
      <c r="B25" s="6"/>
      <c r="C25" s="2"/>
      <c r="D25" s="2"/>
      <c r="E25" s="2"/>
      <c r="F25" s="2"/>
      <c r="G25" s="47" t="s">
        <v>45</v>
      </c>
      <c r="T25" s="30"/>
      <c r="U25" s="29">
        <f>SUM(U6:U24)</f>
        <v>90380</v>
      </c>
      <c r="V25" s="29">
        <f>SUM(V6:V24)</f>
        <v>90380</v>
      </c>
    </row>
    <row r="26" spans="1:22" x14ac:dyDescent="0.35">
      <c r="A26" t="s">
        <v>46</v>
      </c>
      <c r="B26" s="46" t="s">
        <v>45</v>
      </c>
      <c r="C26" s="2">
        <f>K35</f>
        <v>49500</v>
      </c>
      <c r="D26" s="2"/>
      <c r="E26" s="2"/>
      <c r="F26" s="2"/>
      <c r="G26" s="2"/>
      <c r="H26" t="s">
        <v>44</v>
      </c>
      <c r="I26" t="s">
        <v>43</v>
      </c>
      <c r="J26" t="s">
        <v>42</v>
      </c>
      <c r="K26" t="s">
        <v>41</v>
      </c>
    </row>
    <row r="27" spans="1:22" x14ac:dyDescent="0.35">
      <c r="A27" t="s">
        <v>39</v>
      </c>
      <c r="B27" s="6"/>
      <c r="C27" s="2"/>
      <c r="D27" s="2"/>
      <c r="E27" s="2"/>
      <c r="F27" s="2"/>
      <c r="G27" s="2" t="s">
        <v>38</v>
      </c>
      <c r="H27" s="10">
        <f>U10</f>
        <v>15000</v>
      </c>
      <c r="I27" s="10">
        <f>U11</f>
        <v>16000</v>
      </c>
      <c r="J27" s="10">
        <f>U13</f>
        <v>25600</v>
      </c>
      <c r="K27" s="10">
        <f>SUM(H27:J27)</f>
        <v>56600</v>
      </c>
    </row>
    <row r="28" spans="1:22" x14ac:dyDescent="0.35">
      <c r="B28" s="6"/>
      <c r="C28" s="2"/>
      <c r="D28" s="13">
        <f>SUM(C26:C27)</f>
        <v>49500</v>
      </c>
      <c r="E28" s="2"/>
      <c r="F28" s="2"/>
      <c r="G28" s="2" t="s">
        <v>37</v>
      </c>
      <c r="H28" s="23">
        <v>5000</v>
      </c>
      <c r="K28" s="10">
        <f>SUM(H28:J28)</f>
        <v>5000</v>
      </c>
    </row>
    <row r="29" spans="1:22" ht="19.5" thickBot="1" x14ac:dyDescent="0.4">
      <c r="A29" s="11" t="s">
        <v>35</v>
      </c>
      <c r="B29" s="6"/>
      <c r="C29" s="2"/>
      <c r="D29" s="2"/>
      <c r="E29" s="2"/>
      <c r="F29" s="2"/>
      <c r="G29" s="2"/>
      <c r="H29" s="20">
        <f>SUM(H27:H28)</f>
        <v>20000</v>
      </c>
      <c r="I29" s="20">
        <f>SUM(I27:I28)</f>
        <v>16000</v>
      </c>
      <c r="J29" s="20">
        <f>SUM(J27:J28)</f>
        <v>25600</v>
      </c>
      <c r="K29" s="20">
        <f>SUM(H29:J29)</f>
        <v>61600</v>
      </c>
      <c r="T29" s="25" t="s">
        <v>40</v>
      </c>
    </row>
    <row r="30" spans="1:22" ht="19.5" thickTop="1" x14ac:dyDescent="0.35">
      <c r="A30" t="s">
        <v>33</v>
      </c>
      <c r="B30" s="6"/>
      <c r="C30" s="2">
        <f>U17</f>
        <v>3120</v>
      </c>
      <c r="D30" s="2"/>
      <c r="E30" s="2"/>
      <c r="F30" s="2"/>
      <c r="G30" s="2"/>
      <c r="T30" s="24"/>
    </row>
    <row r="31" spans="1:22" ht="19" x14ac:dyDescent="0.35">
      <c r="A31" t="s">
        <v>31</v>
      </c>
      <c r="B31" s="6"/>
      <c r="C31" s="2">
        <f>U15</f>
        <v>8240</v>
      </c>
      <c r="D31" s="2"/>
      <c r="E31" s="2"/>
      <c r="F31" s="2"/>
      <c r="G31" s="2" t="s">
        <v>30</v>
      </c>
      <c r="I31" s="10">
        <f>V12</f>
        <v>4260</v>
      </c>
      <c r="J31" s="10">
        <f>V14</f>
        <v>4960</v>
      </c>
      <c r="K31" s="10">
        <f>SUM(H31:J31)</f>
        <v>9220</v>
      </c>
      <c r="T31" s="16" t="s">
        <v>36</v>
      </c>
    </row>
    <row r="32" spans="1:22" ht="19" x14ac:dyDescent="0.35">
      <c r="A32" t="s">
        <v>28</v>
      </c>
      <c r="B32" s="6"/>
      <c r="C32" s="14">
        <f>U18</f>
        <v>320</v>
      </c>
      <c r="D32" s="2"/>
      <c r="E32" s="2"/>
      <c r="F32" s="2"/>
      <c r="G32" s="2" t="s">
        <v>27</v>
      </c>
      <c r="I32" s="10">
        <f>I27*2%</f>
        <v>320</v>
      </c>
      <c r="J32" s="10">
        <f>J27*10%</f>
        <v>2560</v>
      </c>
      <c r="K32" s="10">
        <f>SUM(H32:J32)</f>
        <v>2880</v>
      </c>
      <c r="T32" s="16" t="s">
        <v>34</v>
      </c>
    </row>
    <row r="33" spans="1:20" ht="19.5" thickBot="1" x14ac:dyDescent="0.4">
      <c r="B33" s="6"/>
      <c r="C33" s="2"/>
      <c r="D33" s="13">
        <f>SUM(C30:C32)</f>
        <v>11680</v>
      </c>
      <c r="E33" s="2"/>
      <c r="F33" s="2"/>
      <c r="G33" s="2"/>
      <c r="H33" s="20">
        <f>SUM(H31:H32)</f>
        <v>0</v>
      </c>
      <c r="I33" s="20">
        <f>SUM(I31:I32)</f>
        <v>4580</v>
      </c>
      <c r="J33" s="20">
        <f>SUM(J31:J32)</f>
        <v>7520</v>
      </c>
      <c r="K33" s="20">
        <f>SUM(K31:K32)</f>
        <v>12100</v>
      </c>
      <c r="T33" s="16" t="s">
        <v>32</v>
      </c>
    </row>
    <row r="34" spans="1:20" ht="20" thickTop="1" thickBot="1" x14ac:dyDescent="0.4">
      <c r="A34" s="4" t="s">
        <v>25</v>
      </c>
      <c r="B34" s="6"/>
      <c r="C34" s="2"/>
      <c r="D34" s="22">
        <f>D28+D33</f>
        <v>61180</v>
      </c>
      <c r="E34" s="2"/>
      <c r="F34" s="2"/>
      <c r="G34" s="2"/>
      <c r="T34" s="16" t="s">
        <v>29</v>
      </c>
    </row>
    <row r="35" spans="1:20" ht="20" thickTop="1" thickBot="1" x14ac:dyDescent="0.4">
      <c r="B35" s="6"/>
      <c r="C35" s="2"/>
      <c r="D35" s="2"/>
      <c r="E35" s="2"/>
      <c r="F35" s="2"/>
      <c r="G35" s="21" t="s">
        <v>23</v>
      </c>
      <c r="H35" s="20">
        <f>H29-H33</f>
        <v>20000</v>
      </c>
      <c r="I35" s="20">
        <f>I29-I33</f>
        <v>11420</v>
      </c>
      <c r="J35" s="20">
        <f>J29-J33</f>
        <v>18080</v>
      </c>
      <c r="K35" s="7">
        <f>SUM(H35:J35)</f>
        <v>49500</v>
      </c>
      <c r="T35" s="16" t="s">
        <v>26</v>
      </c>
    </row>
    <row r="36" spans="1:20" ht="19.5" thickTop="1" x14ac:dyDescent="0.35">
      <c r="A36" s="11" t="s">
        <v>22</v>
      </c>
      <c r="B36" s="6"/>
      <c r="C36" s="2"/>
      <c r="D36" s="2"/>
      <c r="E36" s="2"/>
      <c r="F36" s="2"/>
      <c r="G36" s="17"/>
      <c r="H36" s="10"/>
      <c r="I36" s="10"/>
      <c r="J36" s="10"/>
      <c r="K36" s="10"/>
      <c r="T36" s="16"/>
    </row>
    <row r="37" spans="1:20" ht="19" x14ac:dyDescent="0.35">
      <c r="A37" t="s">
        <v>20</v>
      </c>
      <c r="C37" s="18">
        <f>V16</f>
        <v>4480</v>
      </c>
      <c r="D37" s="2"/>
      <c r="E37" s="2"/>
      <c r="F37" s="2"/>
      <c r="G37" s="17"/>
      <c r="T37" s="16" t="s">
        <v>24</v>
      </c>
    </row>
    <row r="38" spans="1:20" ht="19" x14ac:dyDescent="0.35">
      <c r="A38" t="s">
        <v>19</v>
      </c>
      <c r="C38" s="18">
        <f>U23</f>
        <v>240</v>
      </c>
      <c r="D38" s="2"/>
      <c r="E38" s="2"/>
      <c r="F38" s="2"/>
      <c r="G38" s="17"/>
      <c r="T38" s="16"/>
    </row>
    <row r="39" spans="1:20" ht="19" x14ac:dyDescent="0.35">
      <c r="A39" t="s">
        <v>18</v>
      </c>
      <c r="B39" s="6"/>
      <c r="C39" s="2"/>
      <c r="D39" s="2"/>
      <c r="E39" s="2"/>
      <c r="F39" s="2"/>
      <c r="G39" s="2"/>
      <c r="T39" s="16" t="s">
        <v>21</v>
      </c>
    </row>
    <row r="40" spans="1:20" ht="19" x14ac:dyDescent="0.35">
      <c r="A40" t="s">
        <v>16</v>
      </c>
      <c r="B40" s="6"/>
      <c r="C40" s="14">
        <f>C15</f>
        <v>1600</v>
      </c>
      <c r="D40" s="2"/>
      <c r="E40" s="2"/>
      <c r="F40" s="2"/>
      <c r="G40" s="2"/>
      <c r="T40" s="19"/>
    </row>
    <row r="41" spans="1:20" ht="19" x14ac:dyDescent="0.35">
      <c r="B41" s="6"/>
      <c r="C41" s="2"/>
      <c r="D41" s="13">
        <f>SUM(C37:C40)</f>
        <v>6320</v>
      </c>
      <c r="E41" s="2"/>
      <c r="F41" s="2"/>
      <c r="G41" s="2"/>
      <c r="T41" s="16"/>
    </row>
    <row r="42" spans="1:20" ht="19" x14ac:dyDescent="0.4">
      <c r="A42" s="11" t="s">
        <v>15</v>
      </c>
      <c r="B42" s="6"/>
      <c r="C42" s="2"/>
      <c r="D42" s="2"/>
      <c r="E42" s="2"/>
      <c r="F42" s="2"/>
      <c r="G42" s="2"/>
      <c r="T42" s="15" t="s">
        <v>17</v>
      </c>
    </row>
    <row r="43" spans="1:20" x14ac:dyDescent="0.35">
      <c r="A43" t="s">
        <v>14</v>
      </c>
      <c r="B43" s="6"/>
      <c r="C43" s="2">
        <f>V22</f>
        <v>4000</v>
      </c>
      <c r="D43" s="2"/>
      <c r="E43" s="2"/>
      <c r="F43" s="2"/>
      <c r="G43" s="2"/>
    </row>
    <row r="44" spans="1:20" x14ac:dyDescent="0.35">
      <c r="A44" t="s">
        <v>13</v>
      </c>
      <c r="B44" s="6"/>
      <c r="C44" s="14"/>
      <c r="D44" s="2"/>
      <c r="E44" s="2"/>
      <c r="F44" s="2"/>
      <c r="G44" s="2"/>
    </row>
    <row r="45" spans="1:20" x14ac:dyDescent="0.35">
      <c r="B45" s="6"/>
      <c r="C45" s="2"/>
      <c r="D45" s="13">
        <f>SUM(C43:C44)</f>
        <v>4000</v>
      </c>
      <c r="E45" s="2"/>
      <c r="F45" s="2"/>
      <c r="G45" s="2"/>
    </row>
    <row r="46" spans="1:20" ht="15" thickBot="1" x14ac:dyDescent="0.4">
      <c r="A46" s="4" t="s">
        <v>12</v>
      </c>
      <c r="B46" s="6"/>
      <c r="C46" s="2"/>
      <c r="D46" s="5">
        <f>D41+D45</f>
        <v>10320</v>
      </c>
      <c r="E46" s="2"/>
      <c r="F46" s="2"/>
      <c r="G46" s="2"/>
    </row>
    <row r="47" spans="1:20" ht="15" thickTop="1" x14ac:dyDescent="0.35">
      <c r="A47" s="4"/>
      <c r="B47" s="6"/>
      <c r="C47" s="2"/>
      <c r="D47" s="2"/>
      <c r="E47" s="2"/>
      <c r="F47" s="2"/>
      <c r="G47" s="2"/>
    </row>
    <row r="48" spans="1:20" x14ac:dyDescent="0.35">
      <c r="A48" s="4" t="s">
        <v>11</v>
      </c>
      <c r="B48" s="6"/>
      <c r="C48" s="2"/>
      <c r="D48" s="12">
        <f>D34-D46</f>
        <v>50860</v>
      </c>
      <c r="E48" s="2"/>
      <c r="F48" s="2"/>
      <c r="G48" s="2"/>
    </row>
    <row r="49" spans="1:9" x14ac:dyDescent="0.35">
      <c r="A49" s="4"/>
      <c r="B49" s="6"/>
      <c r="C49" s="2"/>
      <c r="D49" s="2"/>
      <c r="E49" s="2"/>
      <c r="F49" s="2"/>
      <c r="G49" s="2" t="s">
        <v>10</v>
      </c>
      <c r="H49" s="10" t="str">
        <f>T21</f>
        <v>Retained profits at1st October 2019</v>
      </c>
      <c r="I49" s="10">
        <f>V21</f>
        <v>8380</v>
      </c>
    </row>
    <row r="50" spans="1:9" x14ac:dyDescent="0.35">
      <c r="A50" s="11" t="s">
        <v>9</v>
      </c>
      <c r="B50" s="6"/>
      <c r="C50" s="2"/>
      <c r="D50" s="2"/>
      <c r="E50" s="2"/>
      <c r="F50" s="2"/>
      <c r="G50" s="2"/>
      <c r="H50" t="str">
        <f>T24</f>
        <v>Dividends paid</v>
      </c>
      <c r="I50" s="10">
        <f>U24</f>
        <v>560</v>
      </c>
    </row>
    <row r="51" spans="1:9" x14ac:dyDescent="0.35">
      <c r="A51" t="s">
        <v>8</v>
      </c>
      <c r="B51" s="6"/>
      <c r="C51" s="2"/>
      <c r="D51" s="2">
        <f>V19</f>
        <v>29000</v>
      </c>
      <c r="E51" s="2"/>
      <c r="F51" s="2"/>
      <c r="G51" s="9" t="s">
        <v>7</v>
      </c>
      <c r="H51" t="s">
        <v>6</v>
      </c>
      <c r="I51" s="8">
        <f>C16</f>
        <v>4040</v>
      </c>
    </row>
    <row r="52" spans="1:9" ht="15" thickBot="1" x14ac:dyDescent="0.4">
      <c r="A52" t="s">
        <v>5</v>
      </c>
      <c r="B52" s="6"/>
      <c r="C52" s="2"/>
      <c r="D52" s="2">
        <f>V20</f>
        <v>5000</v>
      </c>
      <c r="E52" s="2"/>
      <c r="F52" s="2"/>
      <c r="G52" s="2"/>
      <c r="H52" s="7" t="s">
        <v>4</v>
      </c>
      <c r="I52" s="7">
        <f>I49-I50+I51</f>
        <v>11860</v>
      </c>
    </row>
    <row r="53" spans="1:9" ht="15" thickTop="1" x14ac:dyDescent="0.35">
      <c r="A53" t="s">
        <v>3</v>
      </c>
      <c r="D53" s="2">
        <f>H28</f>
        <v>5000</v>
      </c>
      <c r="E53" s="2"/>
      <c r="F53" s="2"/>
      <c r="G53" s="2"/>
    </row>
    <row r="54" spans="1:9" x14ac:dyDescent="0.35">
      <c r="A54" t="s">
        <v>2</v>
      </c>
      <c r="B54" s="6"/>
      <c r="C54" s="2"/>
      <c r="D54" s="2">
        <f>I52</f>
        <v>11860</v>
      </c>
      <c r="E54" s="2"/>
      <c r="F54" s="2"/>
      <c r="G54" s="2"/>
    </row>
    <row r="55" spans="1:9" ht="15" thickBot="1" x14ac:dyDescent="0.4">
      <c r="A55" s="4" t="s">
        <v>1</v>
      </c>
      <c r="C55" s="2"/>
      <c r="D55" s="5">
        <f>SUM(D51:D54)</f>
        <v>50860</v>
      </c>
      <c r="E55" s="2"/>
      <c r="F55" s="2"/>
      <c r="G55" s="2"/>
    </row>
    <row r="56" spans="1:9" ht="15" thickTop="1" x14ac:dyDescent="0.35">
      <c r="C56" s="2"/>
      <c r="D56" s="2"/>
      <c r="E56" s="2"/>
      <c r="F56" s="2"/>
      <c r="G56" s="2"/>
    </row>
    <row r="57" spans="1:9" x14ac:dyDescent="0.35">
      <c r="A57" s="4" t="s">
        <v>0</v>
      </c>
      <c r="C57" s="2"/>
      <c r="D57" s="2"/>
      <c r="E57" s="3">
        <f>D55+D46</f>
        <v>61180</v>
      </c>
      <c r="F57" s="2"/>
      <c r="G57" s="2"/>
    </row>
    <row r="58" spans="1:9" x14ac:dyDescent="0.35">
      <c r="H58" s="2"/>
    </row>
  </sheetData>
  <mergeCells count="4">
    <mergeCell ref="A1:E1"/>
    <mergeCell ref="A2:E2"/>
    <mergeCell ref="A22:G22"/>
    <mergeCell ref="A23:G23"/>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35688-731B-46C4-9D1D-18CCF0FE22A6}">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FOR REVISION Q</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Ivana Rozic</dc:creator>
  <cp:lastModifiedBy>Ivana Rozic</cp:lastModifiedBy>
  <dcterms:created xsi:type="dcterms:W3CDTF">2023-03-10T17:26:05Z</dcterms:created>
  <dcterms:modified xsi:type="dcterms:W3CDTF">2023-03-10T17:30:25Z</dcterms:modified>
</cp:coreProperties>
</file>