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Financial Mgt\Topic 9 - capital investment appraisal 2\"/>
    </mc:Choice>
  </mc:AlternateContent>
  <bookViews>
    <workbookView xWindow="0" yWindow="0" windowWidth="20730" windowHeight="11760"/>
  </bookViews>
  <sheets>
    <sheet name="Question" sheetId="1" r:id="rId1"/>
    <sheet name="ARR" sheetId="11" state="hidden" r:id="rId2"/>
    <sheet name="Discount Tables" sheetId="12" r:id="rId3"/>
  </sheets>
  <definedNames>
    <definedName name="_xlnm.Print_Area" localSheetId="1">ARR!$A$1:$M$67</definedName>
    <definedName name="_xlnm.Print_Area" localSheetId="2">'Discount Tables'!$A$1:$U$27</definedName>
  </definedNames>
  <calcPr calcId="152511"/>
</workbook>
</file>

<file path=xl/calcChain.xml><?xml version="1.0" encoding="utf-8"?>
<calcChain xmlns="http://schemas.openxmlformats.org/spreadsheetml/2006/main">
  <c r="G36" i="11" l="1"/>
  <c r="G33" i="11"/>
  <c r="U27" i="12" l="1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B27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B25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B24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B22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D21" i="12"/>
  <c r="C21" i="12"/>
  <c r="B21" i="12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E20" i="12"/>
  <c r="D20" i="12"/>
  <c r="C20" i="12"/>
  <c r="B20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U18" i="12"/>
  <c r="T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G18" i="12"/>
  <c r="F18" i="12"/>
  <c r="E18" i="12"/>
  <c r="D18" i="12"/>
  <c r="C18" i="12"/>
  <c r="B18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D16" i="12"/>
  <c r="C16" i="12"/>
  <c r="B16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U13" i="12"/>
  <c r="T13" i="12"/>
  <c r="S13" i="12"/>
  <c r="R13" i="12"/>
  <c r="Q13" i="12"/>
  <c r="P13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B13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B12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B11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B10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  <c r="U8" i="12"/>
  <c r="T8" i="12"/>
  <c r="S8" i="12"/>
  <c r="R8" i="12"/>
  <c r="Q8" i="12"/>
  <c r="P8" i="12"/>
  <c r="O8" i="12"/>
  <c r="N8" i="12"/>
  <c r="M8" i="12"/>
  <c r="L8" i="12"/>
  <c r="K8" i="12"/>
  <c r="J8" i="12"/>
  <c r="I8" i="12"/>
  <c r="H8" i="12"/>
  <c r="G8" i="12"/>
  <c r="F8" i="12"/>
  <c r="E8" i="12"/>
  <c r="D8" i="12"/>
  <c r="C8" i="12"/>
  <c r="B8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B7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F6" i="12"/>
  <c r="E6" i="12"/>
  <c r="D6" i="12"/>
  <c r="C6" i="12"/>
  <c r="B6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H62" i="11" l="1"/>
  <c r="H61" i="11"/>
  <c r="H63" i="11" s="1"/>
  <c r="H60" i="11"/>
  <c r="H59" i="11"/>
  <c r="G62" i="11"/>
  <c r="G60" i="11"/>
  <c r="G59" i="11"/>
  <c r="H47" i="11"/>
  <c r="I47" i="11"/>
  <c r="G47" i="11"/>
  <c r="H45" i="11"/>
  <c r="I45" i="11"/>
  <c r="G45" i="11"/>
  <c r="H44" i="11"/>
  <c r="I44" i="11"/>
  <c r="G44" i="11"/>
  <c r="G46" i="11" s="1"/>
  <c r="H36" i="11"/>
  <c r="I36" i="11"/>
  <c r="H34" i="11"/>
  <c r="I34" i="11"/>
  <c r="H33" i="11"/>
  <c r="H37" i="11" s="1"/>
  <c r="I33" i="11"/>
  <c r="I37" i="11" s="1"/>
  <c r="G37" i="11"/>
  <c r="G34" i="11"/>
  <c r="G61" i="11" l="1"/>
  <c r="G63" i="11" s="1"/>
  <c r="I46" i="11"/>
  <c r="I48" i="11" s="1"/>
  <c r="H46" i="11"/>
  <c r="H48" i="11" s="1"/>
  <c r="I35" i="11"/>
  <c r="G48" i="11"/>
  <c r="G35" i="11"/>
  <c r="H35" i="11"/>
</calcChain>
</file>

<file path=xl/sharedStrings.xml><?xml version="1.0" encoding="utf-8"?>
<sst xmlns="http://schemas.openxmlformats.org/spreadsheetml/2006/main" count="90" uniqueCount="63">
  <si>
    <t>Project A</t>
  </si>
  <si>
    <t>Project C</t>
  </si>
  <si>
    <t>Project B</t>
  </si>
  <si>
    <t>£000</t>
  </si>
  <si>
    <t>Year 1</t>
  </si>
  <si>
    <t>Year 2</t>
  </si>
  <si>
    <t>Year 3</t>
  </si>
  <si>
    <t>Year 4</t>
  </si>
  <si>
    <t>Year 5</t>
  </si>
  <si>
    <t>Initial capital expenditure</t>
  </si>
  <si>
    <t>Net cash inflows:</t>
  </si>
  <si>
    <t>Disposal proceeds year 5</t>
  </si>
  <si>
    <t>NPV</t>
  </si>
  <si>
    <t>Calculate:</t>
  </si>
  <si>
    <t>Discounted payback</t>
  </si>
  <si>
    <t>IRR</t>
  </si>
  <si>
    <t>All projects are divisible</t>
  </si>
  <si>
    <t>CAPITAL APPRAISAL AND RATIONING</t>
  </si>
  <si>
    <t>What is the optimal investment policy and resulting NPV?</t>
  </si>
  <si>
    <t>Fictitious PLC</t>
  </si>
  <si>
    <t>Average investment to earn that profit</t>
  </si>
  <si>
    <t>Assume straight line depreciation (i.e. equal annual amounts)</t>
  </si>
  <si>
    <t>Decision rule:</t>
  </si>
  <si>
    <t>For a project to be acceptable it must achieve a target ARR as a minimum (determined in various ways)</t>
  </si>
  <si>
    <t>For competing projects, the project with highest ARR would be selected</t>
  </si>
  <si>
    <t>Issues with ARR:</t>
  </si>
  <si>
    <t>It completely ignores the time factor</t>
  </si>
  <si>
    <t>Derivation of the average investment can produce flawed results</t>
  </si>
  <si>
    <t>Does not compare well for competing projects of different sizes because it does not consider absolute profit values generated</t>
  </si>
  <si>
    <t>ARR:</t>
  </si>
  <si>
    <t>Annual average operating profit before depreciation = (sum of cash inflows)/no. of years of cash inflows</t>
  </si>
  <si>
    <t>Therefore annual depreciation charge will be (initial investment - disposal value)/no. of years of investment</t>
  </si>
  <si>
    <r>
      <t xml:space="preserve">Therefore </t>
    </r>
    <r>
      <rPr>
        <b/>
        <sz val="8"/>
        <color theme="1"/>
        <rFont val="Calibri"/>
        <family val="2"/>
        <scheme val="minor"/>
      </rPr>
      <t>average annual operating profit after depreciation</t>
    </r>
    <r>
      <rPr>
        <sz val="8"/>
        <color theme="1"/>
        <rFont val="Calibri"/>
        <family val="2"/>
        <scheme val="minor"/>
      </rPr>
      <t xml:space="preserve"> will be annual average operting profit before depreciation less annual depreciation charge</t>
    </r>
  </si>
  <si>
    <t>Average investment  =  (Initial investment + Disposal value)/2</t>
  </si>
  <si>
    <r>
      <t xml:space="preserve">ARR =                      </t>
    </r>
    <r>
      <rPr>
        <u/>
        <sz val="8"/>
        <color theme="1"/>
        <rFont val="Calibri"/>
        <family val="2"/>
        <scheme val="minor"/>
      </rPr>
      <t>Average annual operating profit</t>
    </r>
    <r>
      <rPr>
        <sz val="8"/>
        <color theme="1"/>
        <rFont val="Calibri"/>
        <family val="2"/>
        <scheme val="minor"/>
      </rPr>
      <t xml:space="preserve">            x 100%</t>
    </r>
  </si>
  <si>
    <t>Cash inflows are received for 5 years</t>
  </si>
  <si>
    <t>Annual average operating profit before depreciation:</t>
  </si>
  <si>
    <t>Depreciation charge (assuming straight line depreciation):</t>
  </si>
  <si>
    <t>Annual average operating profit after depreciation:</t>
  </si>
  <si>
    <t>Average investment:</t>
  </si>
  <si>
    <t>Accounting Rate of Return (ARR):</t>
  </si>
  <si>
    <t>Let's consider the effect in each case of giving away the equipment at the end of the period instead of selling it…..</t>
  </si>
  <si>
    <t>Project D</t>
  </si>
  <si>
    <t>Net cash inflows over 10 years:</t>
  </si>
  <si>
    <t>Disposal proceeds year 10</t>
  </si>
  <si>
    <t>Year 1 to 10</t>
  </si>
  <si>
    <t>Equipment given away at end of term</t>
  </si>
  <si>
    <t>Equipment sold at end of term</t>
  </si>
  <si>
    <t>&lt;= effect of no disposal income</t>
  </si>
  <si>
    <t>Therefore by giving the equipment away at the end of the term has yielded a higher ARR - DOES THIS MAKE LOGICAL SENSE??</t>
  </si>
  <si>
    <t>If the target is 27% then now the project would be approved even though it will generate £40K less income from equipment disposal</t>
  </si>
  <si>
    <t>ARR</t>
  </si>
  <si>
    <t>Payback Period</t>
  </si>
  <si>
    <t>&lt;=  Note effect of no disposal income</t>
  </si>
  <si>
    <t>Period</t>
  </si>
  <si>
    <t>Discount factors</t>
  </si>
  <si>
    <t>According to the decision rule Project C would be chosen first, followed by Project B and then Project A</t>
  </si>
  <si>
    <t>Assume 10% weighted average cost of capital (WACC)</t>
  </si>
  <si>
    <t>What would be the recommendation if the projects were indivisible?</t>
  </si>
  <si>
    <t>In all cases the ARR has decreased however consider the following example of a Project D….</t>
  </si>
  <si>
    <t>€000</t>
  </si>
  <si>
    <t>€325,000 is available as capital for investment</t>
  </si>
  <si>
    <t>Disposal proceeds yr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</si>
</sst>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£&quot;#,##0;[Red]\-&quot;£&quot;#,##0"/>
    <numFmt numFmtId="164" formatCode="0.0%"/>
    <numFmt numFmtId="166" formatCode="#,##0.000_);[Red]\(#,##0.0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6" fontId="2" fillId="0" borderId="1" xfId="0" quotePrefix="1" applyNumberFormat="1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9" fontId="2" fillId="0" borderId="1" xfId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/>
    <xf numFmtId="9" fontId="7" fillId="0" borderId="1" xfId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10" fillId="0" borderId="0" xfId="2" applyFont="1" applyBorder="1"/>
    <xf numFmtId="0" fontId="8" fillId="0" borderId="6" xfId="2" applyFont="1" applyBorder="1"/>
    <xf numFmtId="9" fontId="8" fillId="0" borderId="7" xfId="2" applyNumberFormat="1" applyFont="1" applyBorder="1"/>
    <xf numFmtId="9" fontId="8" fillId="0" borderId="3" xfId="2" applyNumberFormat="1" applyFont="1" applyBorder="1"/>
    <xf numFmtId="9" fontId="8" fillId="0" borderId="0" xfId="2" applyNumberFormat="1" applyFont="1" applyBorder="1"/>
    <xf numFmtId="0" fontId="8" fillId="0" borderId="0" xfId="2" applyFont="1" applyBorder="1"/>
    <xf numFmtId="0" fontId="8" fillId="0" borderId="8" xfId="2" applyFont="1" applyBorder="1"/>
    <xf numFmtId="166" fontId="8" fillId="0" borderId="0" xfId="2" applyNumberFormat="1" applyFont="1" applyBorder="1"/>
    <xf numFmtId="166" fontId="8" fillId="0" borderId="2" xfId="2" applyNumberFormat="1" applyFont="1" applyBorder="1"/>
    <xf numFmtId="166" fontId="8" fillId="0" borderId="7" xfId="2" applyNumberFormat="1" applyFont="1" applyBorder="1"/>
    <xf numFmtId="166" fontId="8" fillId="0" borderId="3" xfId="2" applyNumberFormat="1" applyFont="1" applyBorder="1"/>
    <xf numFmtId="0" fontId="3" fillId="0" borderId="0" xfId="0" applyFont="1"/>
    <xf numFmtId="0" fontId="11" fillId="0" borderId="1" xfId="0" applyFont="1" applyBorder="1" applyAlignment="1">
      <alignment horizontal="center"/>
    </xf>
    <xf numFmtId="0" fontId="10" fillId="0" borderId="1" xfId="2" applyFont="1" applyBorder="1" applyAlignment="1">
      <alignment horizontal="left" wrapText="1"/>
    </xf>
    <xf numFmtId="0" fontId="9" fillId="0" borderId="4" xfId="2" applyBorder="1" applyAlignment="1">
      <alignment wrapText="1"/>
    </xf>
    <xf numFmtId="0" fontId="9" fillId="0" borderId="5" xfId="2" applyBorder="1" applyAlignment="1">
      <alignment wrapText="1"/>
    </xf>
    <xf numFmtId="0" fontId="12" fillId="0" borderId="0" xfId="0" applyFont="1"/>
    <xf numFmtId="0" fontId="13" fillId="0" borderId="0" xfId="0" applyFont="1"/>
    <xf numFmtId="0" fontId="12" fillId="0" borderId="1" xfId="0" applyFont="1" applyBorder="1" applyAlignment="1">
      <alignment horizontal="center"/>
    </xf>
    <xf numFmtId="6" fontId="12" fillId="0" borderId="1" xfId="0" quotePrefix="1" applyNumberFormat="1" applyFont="1" applyBorder="1" applyAlignment="1">
      <alignment horizontal="center"/>
    </xf>
    <xf numFmtId="0" fontId="12" fillId="0" borderId="1" xfId="0" applyFont="1" applyBorder="1"/>
    <xf numFmtId="0" fontId="12" fillId="0" borderId="0" xfId="0" applyFont="1" applyAlignment="1">
      <alignment horizontal="right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showRowColHeaders="0" tabSelected="1" showRuler="0" zoomScaleNormal="100" workbookViewId="0">
      <selection activeCell="C15" sqref="C15"/>
    </sheetView>
  </sheetViews>
  <sheetFormatPr defaultRowHeight="12.75" x14ac:dyDescent="0.2"/>
  <cols>
    <col min="1" max="1" width="5" style="28" customWidth="1"/>
    <col min="2" max="2" width="14.42578125" style="28" customWidth="1"/>
    <col min="3" max="3" width="23.140625" style="28" customWidth="1"/>
    <col min="4" max="5" width="11.7109375" style="28" customWidth="1"/>
    <col min="6" max="6" width="11.42578125" style="28" customWidth="1"/>
    <col min="7" max="16384" width="9.140625" style="28"/>
  </cols>
  <sheetData>
    <row r="1" spans="1:9" ht="15.75" x14ac:dyDescent="0.25">
      <c r="A1" s="33"/>
      <c r="B1" s="33"/>
      <c r="C1" s="33" t="s">
        <v>17</v>
      </c>
      <c r="D1" s="33"/>
      <c r="E1" s="33"/>
      <c r="F1" s="33"/>
      <c r="G1" s="33"/>
      <c r="H1" s="33"/>
      <c r="I1" s="33"/>
    </row>
    <row r="2" spans="1:9" ht="15.75" x14ac:dyDescent="0.25">
      <c r="A2" s="33"/>
      <c r="B2" s="34" t="s">
        <v>19</v>
      </c>
      <c r="C2" s="33"/>
      <c r="D2" s="33"/>
      <c r="E2" s="33"/>
      <c r="F2" s="33"/>
      <c r="G2" s="33"/>
      <c r="H2" s="33"/>
      <c r="I2" s="33"/>
    </row>
    <row r="3" spans="1:9" ht="15.75" x14ac:dyDescent="0.25">
      <c r="A3" s="33"/>
      <c r="B3" s="33"/>
      <c r="C3" s="33"/>
      <c r="D3" s="33"/>
      <c r="E3" s="33"/>
      <c r="F3" s="33"/>
      <c r="G3" s="33"/>
      <c r="H3" s="33"/>
      <c r="I3" s="33"/>
    </row>
    <row r="4" spans="1:9" ht="15.75" x14ac:dyDescent="0.25">
      <c r="A4" s="33"/>
      <c r="B4" s="33" t="s">
        <v>57</v>
      </c>
      <c r="C4" s="33"/>
      <c r="D4" s="33"/>
      <c r="E4" s="33"/>
      <c r="F4" s="33"/>
      <c r="G4" s="33"/>
      <c r="H4" s="33"/>
      <c r="I4" s="33"/>
    </row>
    <row r="5" spans="1:9" ht="15.75" x14ac:dyDescent="0.25">
      <c r="A5" s="33"/>
      <c r="B5" s="33"/>
      <c r="C5" s="33"/>
      <c r="D5" s="33"/>
      <c r="E5" s="33"/>
      <c r="F5" s="33"/>
      <c r="G5" s="33"/>
      <c r="H5" s="33"/>
      <c r="I5" s="33"/>
    </row>
    <row r="6" spans="1:9" ht="15.75" x14ac:dyDescent="0.25">
      <c r="A6" s="33"/>
      <c r="B6" s="33"/>
      <c r="C6" s="33"/>
      <c r="D6" s="35" t="s">
        <v>0</v>
      </c>
      <c r="E6" s="35" t="s">
        <v>2</v>
      </c>
      <c r="F6" s="35" t="s">
        <v>1</v>
      </c>
      <c r="G6" s="33"/>
      <c r="H6" s="33"/>
      <c r="I6" s="33"/>
    </row>
    <row r="7" spans="1:9" ht="15.75" x14ac:dyDescent="0.25">
      <c r="A7" s="33"/>
      <c r="B7" s="33"/>
      <c r="C7" s="33"/>
      <c r="D7" s="36" t="s">
        <v>60</v>
      </c>
      <c r="E7" s="36" t="s">
        <v>60</v>
      </c>
      <c r="F7" s="36" t="s">
        <v>60</v>
      </c>
      <c r="G7" s="33"/>
      <c r="H7" s="33"/>
      <c r="I7" s="33"/>
    </row>
    <row r="8" spans="1:9" ht="15.75" x14ac:dyDescent="0.25">
      <c r="A8" s="33"/>
      <c r="B8" s="33"/>
      <c r="C8" s="37" t="s">
        <v>9</v>
      </c>
      <c r="D8" s="35">
        <v>-200</v>
      </c>
      <c r="E8" s="35">
        <v>-200</v>
      </c>
      <c r="F8" s="35">
        <v>-200</v>
      </c>
      <c r="G8" s="33"/>
      <c r="H8" s="33"/>
      <c r="I8" s="33"/>
    </row>
    <row r="9" spans="1:9" ht="15.75" x14ac:dyDescent="0.25">
      <c r="A9" s="33"/>
      <c r="B9" s="38" t="s">
        <v>10</v>
      </c>
      <c r="C9" s="37" t="s">
        <v>4</v>
      </c>
      <c r="D9" s="35">
        <v>35</v>
      </c>
      <c r="E9" s="35">
        <v>40</v>
      </c>
      <c r="F9" s="35">
        <v>45</v>
      </c>
      <c r="G9" s="33"/>
      <c r="H9" s="33"/>
      <c r="I9" s="33"/>
    </row>
    <row r="10" spans="1:9" ht="15.75" x14ac:dyDescent="0.25">
      <c r="A10" s="33"/>
      <c r="B10" s="33"/>
      <c r="C10" s="37" t="s">
        <v>5</v>
      </c>
      <c r="D10" s="35">
        <v>45</v>
      </c>
      <c r="E10" s="35">
        <v>40</v>
      </c>
      <c r="F10" s="35">
        <v>60</v>
      </c>
      <c r="G10" s="33"/>
      <c r="H10" s="33"/>
      <c r="I10" s="33"/>
    </row>
    <row r="11" spans="1:9" ht="15.75" x14ac:dyDescent="0.25">
      <c r="A11" s="33"/>
      <c r="B11" s="33"/>
      <c r="C11" s="37" t="s">
        <v>6</v>
      </c>
      <c r="D11" s="35">
        <v>55</v>
      </c>
      <c r="E11" s="35">
        <v>45</v>
      </c>
      <c r="F11" s="35">
        <v>75</v>
      </c>
      <c r="G11" s="33"/>
      <c r="H11" s="33"/>
      <c r="I11" s="33"/>
    </row>
    <row r="12" spans="1:9" ht="15.75" x14ac:dyDescent="0.25">
      <c r="A12" s="33"/>
      <c r="B12" s="33"/>
      <c r="C12" s="37" t="s">
        <v>7</v>
      </c>
      <c r="D12" s="35">
        <v>65</v>
      </c>
      <c r="E12" s="35">
        <v>60</v>
      </c>
      <c r="F12" s="35">
        <v>85</v>
      </c>
      <c r="G12" s="33"/>
      <c r="H12" s="33"/>
      <c r="I12" s="33"/>
    </row>
    <row r="13" spans="1:9" ht="15.75" x14ac:dyDescent="0.25">
      <c r="A13" s="33"/>
      <c r="B13" s="33"/>
      <c r="C13" s="37" t="s">
        <v>8</v>
      </c>
      <c r="D13" s="35">
        <v>70</v>
      </c>
      <c r="E13" s="35">
        <v>75</v>
      </c>
      <c r="F13" s="35">
        <v>90</v>
      </c>
      <c r="G13" s="33"/>
      <c r="H13" s="33"/>
      <c r="I13" s="33"/>
    </row>
    <row r="14" spans="1:9" ht="15.75" x14ac:dyDescent="0.25">
      <c r="A14" s="33"/>
      <c r="B14" s="33"/>
      <c r="C14" s="37" t="s">
        <v>62</v>
      </c>
      <c r="D14" s="35">
        <v>40</v>
      </c>
      <c r="E14" s="35">
        <v>10</v>
      </c>
      <c r="F14" s="35">
        <v>0</v>
      </c>
      <c r="G14" s="33"/>
      <c r="H14" s="33"/>
      <c r="I14" s="33"/>
    </row>
    <row r="15" spans="1:9" ht="15.75" x14ac:dyDescent="0.25">
      <c r="A15" s="33"/>
      <c r="B15" s="33"/>
      <c r="C15" s="33"/>
      <c r="D15" s="33"/>
      <c r="E15" s="33"/>
      <c r="F15" s="33"/>
      <c r="G15" s="33"/>
      <c r="H15" s="33"/>
      <c r="I15" s="33"/>
    </row>
    <row r="16" spans="1:9" ht="15.75" x14ac:dyDescent="0.25">
      <c r="A16" s="33"/>
      <c r="B16" s="33" t="s">
        <v>61</v>
      </c>
      <c r="C16" s="33"/>
      <c r="D16" s="33"/>
      <c r="E16" s="33"/>
      <c r="F16" s="33"/>
      <c r="G16" s="33"/>
      <c r="H16" s="33"/>
      <c r="I16" s="33"/>
    </row>
    <row r="17" spans="1:9" ht="15.75" x14ac:dyDescent="0.25">
      <c r="A17" s="33"/>
      <c r="B17" s="33" t="s">
        <v>16</v>
      </c>
      <c r="C17" s="33"/>
      <c r="D17" s="33"/>
      <c r="E17" s="33"/>
      <c r="F17" s="33"/>
      <c r="G17" s="33"/>
      <c r="H17" s="33"/>
      <c r="I17" s="33"/>
    </row>
    <row r="18" spans="1:9" ht="15.75" x14ac:dyDescent="0.25">
      <c r="A18" s="33"/>
      <c r="B18" s="33"/>
      <c r="C18" s="33"/>
      <c r="D18" s="33"/>
      <c r="E18" s="33"/>
      <c r="F18" s="33"/>
      <c r="G18" s="33"/>
      <c r="H18" s="33"/>
      <c r="I18" s="33"/>
    </row>
    <row r="19" spans="1:9" ht="15.75" x14ac:dyDescent="0.25">
      <c r="A19" s="33"/>
      <c r="B19" s="33" t="s">
        <v>13</v>
      </c>
      <c r="C19" s="33"/>
      <c r="D19" s="33"/>
      <c r="E19" s="33"/>
      <c r="F19" s="33"/>
      <c r="G19" s="33"/>
      <c r="H19" s="33"/>
      <c r="I19" s="33"/>
    </row>
    <row r="20" spans="1:9" ht="15.75" hidden="1" x14ac:dyDescent="0.25">
      <c r="A20" s="33"/>
      <c r="B20" s="33" t="s">
        <v>51</v>
      </c>
      <c r="C20" s="33"/>
      <c r="D20" s="33"/>
      <c r="E20" s="33"/>
      <c r="F20" s="33"/>
      <c r="G20" s="33"/>
      <c r="H20" s="33"/>
      <c r="I20" s="33"/>
    </row>
    <row r="21" spans="1:9" ht="15.75" x14ac:dyDescent="0.25">
      <c r="A21" s="33"/>
      <c r="B21" s="33" t="s">
        <v>12</v>
      </c>
      <c r="C21" s="33"/>
      <c r="D21" s="33"/>
      <c r="E21" s="33"/>
      <c r="F21" s="33"/>
      <c r="G21" s="33"/>
      <c r="H21" s="33"/>
      <c r="I21" s="33"/>
    </row>
    <row r="22" spans="1:9" ht="15.75" x14ac:dyDescent="0.25">
      <c r="A22" s="33"/>
      <c r="B22" s="33" t="s">
        <v>15</v>
      </c>
      <c r="C22" s="33"/>
      <c r="D22" s="33"/>
      <c r="E22" s="33"/>
      <c r="F22" s="33"/>
      <c r="G22" s="33"/>
      <c r="H22" s="33"/>
      <c r="I22" s="33"/>
    </row>
    <row r="23" spans="1:9" ht="15.75" x14ac:dyDescent="0.25">
      <c r="A23" s="33"/>
      <c r="B23" s="33" t="s">
        <v>52</v>
      </c>
      <c r="C23" s="33"/>
      <c r="D23" s="33"/>
      <c r="E23" s="33"/>
      <c r="F23" s="33"/>
      <c r="G23" s="33"/>
      <c r="H23" s="33"/>
      <c r="I23" s="33"/>
    </row>
    <row r="24" spans="1:9" ht="15.75" x14ac:dyDescent="0.25">
      <c r="A24" s="33"/>
      <c r="B24" s="33" t="s">
        <v>14</v>
      </c>
      <c r="C24" s="33"/>
      <c r="D24" s="33"/>
      <c r="E24" s="33"/>
      <c r="F24" s="33"/>
      <c r="G24" s="33"/>
      <c r="H24" s="33"/>
      <c r="I24" s="33"/>
    </row>
    <row r="25" spans="1:9" ht="15.75" x14ac:dyDescent="0.25">
      <c r="A25" s="33"/>
      <c r="B25" s="33"/>
      <c r="C25" s="33"/>
      <c r="D25" s="33"/>
      <c r="E25" s="33"/>
      <c r="F25" s="33"/>
      <c r="G25" s="33"/>
      <c r="H25" s="33"/>
      <c r="I25" s="33"/>
    </row>
    <row r="26" spans="1:9" ht="15.75" x14ac:dyDescent="0.25">
      <c r="A26" s="33"/>
      <c r="B26" s="33" t="s">
        <v>18</v>
      </c>
      <c r="C26" s="33"/>
      <c r="D26" s="33"/>
      <c r="E26" s="33"/>
      <c r="F26" s="33"/>
      <c r="G26" s="33"/>
      <c r="H26" s="33"/>
      <c r="I26" s="33"/>
    </row>
    <row r="27" spans="1:9" ht="15.75" x14ac:dyDescent="0.25">
      <c r="A27" s="33"/>
      <c r="B27" s="33" t="s">
        <v>58</v>
      </c>
      <c r="C27" s="33"/>
      <c r="D27" s="33"/>
      <c r="E27" s="33"/>
      <c r="F27" s="33"/>
      <c r="G27" s="33"/>
      <c r="H27" s="33"/>
      <c r="I27" s="33"/>
    </row>
  </sheetData>
  <pageMargins left="0.7" right="0.7" top="0.75" bottom="0.75" header="0.3" footer="0.3"/>
  <pageSetup scale="120" orientation="landscape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showRowColHeaders="0" showRuler="0" zoomScaleNormal="100" zoomScaleSheetLayoutView="100" workbookViewId="0">
      <selection activeCell="G39" sqref="G39"/>
    </sheetView>
  </sheetViews>
  <sheetFormatPr defaultRowHeight="11.25" x14ac:dyDescent="0.2"/>
  <cols>
    <col min="1" max="5" width="9.140625" style="1"/>
    <col min="6" max="6" width="13.28515625" style="1" customWidth="1"/>
    <col min="7" max="16384" width="9.140625" style="1"/>
  </cols>
  <sheetData>
    <row r="1" spans="1:2" x14ac:dyDescent="0.2">
      <c r="A1" s="7" t="s">
        <v>29</v>
      </c>
    </row>
    <row r="2" spans="1:2" x14ac:dyDescent="0.2">
      <c r="A2" s="1" t="s">
        <v>34</v>
      </c>
    </row>
    <row r="3" spans="1:2" x14ac:dyDescent="0.2">
      <c r="A3" s="8"/>
      <c r="B3" s="8" t="s">
        <v>20</v>
      </c>
    </row>
    <row r="5" spans="1:2" x14ac:dyDescent="0.2">
      <c r="A5" s="1" t="s">
        <v>30</v>
      </c>
    </row>
    <row r="6" spans="1:2" x14ac:dyDescent="0.2">
      <c r="A6" s="1" t="s">
        <v>21</v>
      </c>
    </row>
    <row r="7" spans="1:2" x14ac:dyDescent="0.2">
      <c r="A7" s="1" t="s">
        <v>31</v>
      </c>
    </row>
    <row r="9" spans="1:2" x14ac:dyDescent="0.2">
      <c r="A9" s="1" t="s">
        <v>32</v>
      </c>
    </row>
    <row r="11" spans="1:2" x14ac:dyDescent="0.2">
      <c r="A11" s="1" t="s">
        <v>33</v>
      </c>
    </row>
    <row r="13" spans="1:2" x14ac:dyDescent="0.2">
      <c r="A13" s="1" t="s">
        <v>22</v>
      </c>
    </row>
    <row r="14" spans="1:2" x14ac:dyDescent="0.2">
      <c r="A14" s="1" t="s">
        <v>23</v>
      </c>
    </row>
    <row r="15" spans="1:2" x14ac:dyDescent="0.2">
      <c r="A15" s="1" t="s">
        <v>24</v>
      </c>
    </row>
    <row r="17" spans="1:11" x14ac:dyDescent="0.2">
      <c r="A17" s="1" t="s">
        <v>25</v>
      </c>
    </row>
    <row r="18" spans="1:11" x14ac:dyDescent="0.2">
      <c r="A18" s="1" t="s">
        <v>26</v>
      </c>
    </row>
    <row r="19" spans="1:11" x14ac:dyDescent="0.2">
      <c r="A19" s="1" t="s">
        <v>27</v>
      </c>
    </row>
    <row r="20" spans="1:11" x14ac:dyDescent="0.2">
      <c r="A20" s="1" t="s">
        <v>28</v>
      </c>
    </row>
    <row r="23" spans="1:11" x14ac:dyDescent="0.2">
      <c r="G23" s="5" t="s">
        <v>0</v>
      </c>
      <c r="H23" s="5" t="s">
        <v>2</v>
      </c>
      <c r="I23" s="5" t="s">
        <v>1</v>
      </c>
    </row>
    <row r="24" spans="1:11" x14ac:dyDescent="0.2">
      <c r="G24" s="6" t="s">
        <v>3</v>
      </c>
      <c r="H24" s="6" t="s">
        <v>3</v>
      </c>
      <c r="I24" s="6" t="s">
        <v>3</v>
      </c>
    </row>
    <row r="25" spans="1:11" ht="12" x14ac:dyDescent="0.2">
      <c r="F25" s="4" t="s">
        <v>9</v>
      </c>
      <c r="G25" s="29">
        <v>-200</v>
      </c>
      <c r="H25" s="29">
        <v>-200</v>
      </c>
      <c r="I25" s="29">
        <v>-200</v>
      </c>
    </row>
    <row r="26" spans="1:11" ht="12" x14ac:dyDescent="0.2">
      <c r="E26" s="3" t="s">
        <v>10</v>
      </c>
      <c r="F26" s="4" t="s">
        <v>4</v>
      </c>
      <c r="G26" s="29">
        <v>35</v>
      </c>
      <c r="H26" s="29">
        <v>40</v>
      </c>
      <c r="I26" s="29">
        <v>45</v>
      </c>
    </row>
    <row r="27" spans="1:11" ht="12" x14ac:dyDescent="0.2">
      <c r="F27" s="4" t="s">
        <v>5</v>
      </c>
      <c r="G27" s="29">
        <v>45</v>
      </c>
      <c r="H27" s="29">
        <v>40</v>
      </c>
      <c r="I27" s="29">
        <v>60</v>
      </c>
    </row>
    <row r="28" spans="1:11" ht="12" x14ac:dyDescent="0.2">
      <c r="F28" s="4" t="s">
        <v>6</v>
      </c>
      <c r="G28" s="29">
        <v>55</v>
      </c>
      <c r="H28" s="29">
        <v>45</v>
      </c>
      <c r="I28" s="29">
        <v>75</v>
      </c>
    </row>
    <row r="29" spans="1:11" ht="12" x14ac:dyDescent="0.2">
      <c r="F29" s="4" t="s">
        <v>7</v>
      </c>
      <c r="G29" s="29">
        <v>65</v>
      </c>
      <c r="H29" s="29">
        <v>60</v>
      </c>
      <c r="I29" s="29">
        <v>85</v>
      </c>
    </row>
    <row r="30" spans="1:11" ht="12" x14ac:dyDescent="0.2">
      <c r="F30" s="4" t="s">
        <v>8</v>
      </c>
      <c r="G30" s="29">
        <v>70</v>
      </c>
      <c r="H30" s="29">
        <v>75</v>
      </c>
      <c r="I30" s="29">
        <v>90</v>
      </c>
      <c r="K30" s="1" t="s">
        <v>35</v>
      </c>
    </row>
    <row r="31" spans="1:11" ht="12" x14ac:dyDescent="0.2">
      <c r="F31" s="4" t="s">
        <v>11</v>
      </c>
      <c r="G31" s="29">
        <v>40</v>
      </c>
      <c r="H31" s="29">
        <v>10</v>
      </c>
      <c r="I31" s="29">
        <v>0</v>
      </c>
    </row>
    <row r="33" spans="2:10" x14ac:dyDescent="0.2">
      <c r="B33" s="8"/>
      <c r="C33" s="8"/>
      <c r="D33" s="8"/>
      <c r="E33" s="3" t="s">
        <v>36</v>
      </c>
      <c r="G33" s="2">
        <f>SUM(G26:G30)/5</f>
        <v>54</v>
      </c>
      <c r="H33" s="2">
        <f t="shared" ref="H33:I33" si="0">SUM(H26:H30)/5</f>
        <v>52</v>
      </c>
      <c r="I33" s="2">
        <f t="shared" si="0"/>
        <v>71</v>
      </c>
    </row>
    <row r="34" spans="2:10" x14ac:dyDescent="0.2">
      <c r="B34" s="8"/>
      <c r="C34" s="8"/>
      <c r="D34" s="8"/>
      <c r="E34" s="3" t="s">
        <v>37</v>
      </c>
      <c r="G34" s="2">
        <f>(-G25-G31)/5</f>
        <v>32</v>
      </c>
      <c r="H34" s="2">
        <f t="shared" ref="H34:I34" si="1">(-H25-H31)/5</f>
        <v>38</v>
      </c>
      <c r="I34" s="2">
        <f t="shared" si="1"/>
        <v>40</v>
      </c>
    </row>
    <row r="35" spans="2:10" x14ac:dyDescent="0.2">
      <c r="B35" s="8"/>
      <c r="C35" s="8"/>
      <c r="D35" s="8"/>
      <c r="E35" s="3" t="s">
        <v>38</v>
      </c>
      <c r="G35" s="10">
        <f>G33-G34</f>
        <v>22</v>
      </c>
      <c r="H35" s="10">
        <f t="shared" ref="H35:I35" si="2">H33-H34</f>
        <v>14</v>
      </c>
      <c r="I35" s="10">
        <f t="shared" si="2"/>
        <v>31</v>
      </c>
    </row>
    <row r="36" spans="2:10" x14ac:dyDescent="0.2">
      <c r="B36" s="8"/>
      <c r="C36" s="8"/>
      <c r="D36" s="8"/>
      <c r="E36" s="3" t="s">
        <v>39</v>
      </c>
      <c r="G36" s="10">
        <f>(-G25+G31)/2</f>
        <v>120</v>
      </c>
      <c r="H36" s="10">
        <f t="shared" ref="H36:I36" si="3">(-H25+H31)/2</f>
        <v>105</v>
      </c>
      <c r="I36" s="10">
        <f t="shared" si="3"/>
        <v>100</v>
      </c>
    </row>
    <row r="37" spans="2:10" x14ac:dyDescent="0.2">
      <c r="B37" s="8"/>
      <c r="C37" s="8"/>
      <c r="D37" s="8"/>
      <c r="E37" s="3" t="s">
        <v>40</v>
      </c>
      <c r="G37" s="9">
        <f>G33/G36</f>
        <v>0.45</v>
      </c>
      <c r="H37" s="9">
        <f t="shared" ref="H37:I37" si="4">H33/H36</f>
        <v>0.49523809523809526</v>
      </c>
      <c r="I37" s="9">
        <f t="shared" si="4"/>
        <v>0.71</v>
      </c>
    </row>
    <row r="40" spans="2:10" x14ac:dyDescent="0.2">
      <c r="H40" s="2" t="s">
        <v>56</v>
      </c>
    </row>
    <row r="42" spans="2:10" x14ac:dyDescent="0.2">
      <c r="H42" s="2" t="s">
        <v>41</v>
      </c>
    </row>
    <row r="44" spans="2:10" x14ac:dyDescent="0.2">
      <c r="E44" s="3" t="s">
        <v>36</v>
      </c>
      <c r="G44" s="2">
        <f>SUM(G26:G30)/5</f>
        <v>54</v>
      </c>
      <c r="H44" s="2">
        <f t="shared" ref="H44:I44" si="5">SUM(H26:H30)/5</f>
        <v>52</v>
      </c>
      <c r="I44" s="2">
        <f t="shared" si="5"/>
        <v>71</v>
      </c>
    </row>
    <row r="45" spans="2:10" x14ac:dyDescent="0.2">
      <c r="E45" s="3" t="s">
        <v>37</v>
      </c>
      <c r="G45" s="2">
        <f>-G25/5</f>
        <v>40</v>
      </c>
      <c r="H45" s="2">
        <f t="shared" ref="H45:I45" si="6">-H25/5</f>
        <v>40</v>
      </c>
      <c r="I45" s="2">
        <f t="shared" si="6"/>
        <v>40</v>
      </c>
    </row>
    <row r="46" spans="2:10" x14ac:dyDescent="0.2">
      <c r="E46" s="3" t="s">
        <v>38</v>
      </c>
      <c r="G46" s="2">
        <f>G44-G45</f>
        <v>14</v>
      </c>
      <c r="H46" s="2">
        <f t="shared" ref="H46:I46" si="7">H44-H45</f>
        <v>12</v>
      </c>
      <c r="I46" s="2">
        <f t="shared" si="7"/>
        <v>31</v>
      </c>
      <c r="J46" s="1" t="s">
        <v>53</v>
      </c>
    </row>
    <row r="47" spans="2:10" x14ac:dyDescent="0.2">
      <c r="E47" s="3" t="s">
        <v>39</v>
      </c>
      <c r="G47" s="2">
        <f>(-G25+0)/2</f>
        <v>100</v>
      </c>
      <c r="H47" s="2">
        <f t="shared" ref="H47:I47" si="8">(-H25+0)/2</f>
        <v>100</v>
      </c>
      <c r="I47" s="2">
        <f t="shared" si="8"/>
        <v>100</v>
      </c>
    </row>
    <row r="48" spans="2:10" x14ac:dyDescent="0.2">
      <c r="E48" s="3" t="s">
        <v>40</v>
      </c>
      <c r="G48" s="9">
        <f>G46/G47</f>
        <v>0.14000000000000001</v>
      </c>
      <c r="H48" s="9">
        <f t="shared" ref="H48:I48" si="9">H46/H47</f>
        <v>0.12</v>
      </c>
      <c r="I48" s="9">
        <f t="shared" si="9"/>
        <v>0.31</v>
      </c>
    </row>
    <row r="50" spans="5:9" x14ac:dyDescent="0.2">
      <c r="H50" s="2" t="s">
        <v>59</v>
      </c>
    </row>
    <row r="52" spans="5:9" x14ac:dyDescent="0.2">
      <c r="G52" s="5" t="s">
        <v>42</v>
      </c>
    </row>
    <row r="53" spans="5:9" x14ac:dyDescent="0.2">
      <c r="G53" s="6" t="s">
        <v>3</v>
      </c>
    </row>
    <row r="54" spans="5:9" x14ac:dyDescent="0.2">
      <c r="F54" s="4" t="s">
        <v>9</v>
      </c>
      <c r="G54" s="5">
        <v>-200</v>
      </c>
    </row>
    <row r="55" spans="5:9" x14ac:dyDescent="0.2">
      <c r="E55" s="3" t="s">
        <v>43</v>
      </c>
      <c r="F55" s="4" t="s">
        <v>45</v>
      </c>
      <c r="G55" s="5">
        <v>48</v>
      </c>
    </row>
    <row r="56" spans="5:9" x14ac:dyDescent="0.2">
      <c r="F56" s="4" t="s">
        <v>44</v>
      </c>
      <c r="G56" s="5">
        <v>40</v>
      </c>
    </row>
    <row r="57" spans="5:9" x14ac:dyDescent="0.2">
      <c r="F57" s="11"/>
      <c r="G57" s="12"/>
    </row>
    <row r="58" spans="5:9" x14ac:dyDescent="0.2">
      <c r="G58" s="13" t="s">
        <v>47</v>
      </c>
      <c r="H58" s="14" t="s">
        <v>46</v>
      </c>
    </row>
    <row r="59" spans="5:9" x14ac:dyDescent="0.2">
      <c r="E59" s="3" t="s">
        <v>36</v>
      </c>
      <c r="G59" s="5">
        <f>G55</f>
        <v>48</v>
      </c>
      <c r="H59" s="5">
        <f>G55</f>
        <v>48</v>
      </c>
    </row>
    <row r="60" spans="5:9" x14ac:dyDescent="0.2">
      <c r="E60" s="3" t="s">
        <v>37</v>
      </c>
      <c r="G60" s="5">
        <f>(-G54-G56)/10</f>
        <v>16</v>
      </c>
      <c r="H60" s="5">
        <f>(-G54-0)/10</f>
        <v>20</v>
      </c>
      <c r="I60" s="1" t="s">
        <v>48</v>
      </c>
    </row>
    <row r="61" spans="5:9" x14ac:dyDescent="0.2">
      <c r="E61" s="3" t="s">
        <v>38</v>
      </c>
      <c r="G61" s="5">
        <f>G59-G60</f>
        <v>32</v>
      </c>
      <c r="H61" s="5">
        <f>H59-H60</f>
        <v>28</v>
      </c>
    </row>
    <row r="62" spans="5:9" x14ac:dyDescent="0.2">
      <c r="E62" s="3" t="s">
        <v>39</v>
      </c>
      <c r="G62" s="5">
        <f>(-G54+G56)/2</f>
        <v>120</v>
      </c>
      <c r="H62" s="5">
        <f>(-G54+0)/2</f>
        <v>100</v>
      </c>
      <c r="I62" s="1" t="s">
        <v>48</v>
      </c>
    </row>
    <row r="63" spans="5:9" x14ac:dyDescent="0.2">
      <c r="E63" s="3" t="s">
        <v>40</v>
      </c>
      <c r="G63" s="16">
        <f>G61/G62</f>
        <v>0.26666666666666666</v>
      </c>
      <c r="H63" s="15">
        <f>H61/H62</f>
        <v>0.28000000000000003</v>
      </c>
    </row>
    <row r="65" spans="7:7" x14ac:dyDescent="0.2">
      <c r="G65" s="2" t="s">
        <v>49</v>
      </c>
    </row>
    <row r="66" spans="7:7" x14ac:dyDescent="0.2">
      <c r="G66" s="2" t="s">
        <v>50</v>
      </c>
    </row>
  </sheetData>
  <pageMargins left="0.23622047244094491" right="0.23622047244094491" top="0.74803149606299213" bottom="0.74803149606299213" header="0.31496062992125984" footer="0.31496062992125984"/>
  <pageSetup paperSize="9" scale="111" orientation="landscape" r:id="rId1"/>
  <headerFooter>
    <oddFooter>&amp;C&amp;F      &amp;A</oddFooter>
  </headerFooter>
  <rowBreaks count="1" manualBreakCount="1">
    <brk id="4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7"/>
  <sheetViews>
    <sheetView zoomScaleNormal="100" workbookViewId="0">
      <selection activeCell="W7" sqref="W7"/>
    </sheetView>
  </sheetViews>
  <sheetFormatPr defaultRowHeight="12" x14ac:dyDescent="0.2"/>
  <cols>
    <col min="1" max="1" width="6.140625" style="22" bestFit="1" customWidth="1"/>
    <col min="2" max="10" width="7" style="22" bestFit="1" customWidth="1"/>
    <col min="11" max="21" width="6" style="22" bestFit="1" customWidth="1"/>
    <col min="22" max="16384" width="9.140625" style="22"/>
  </cols>
  <sheetData>
    <row r="1" spans="1:63" s="17" customFormat="1" ht="20.25" x14ac:dyDescent="0.3">
      <c r="A1" s="30" t="s">
        <v>55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2"/>
    </row>
    <row r="2" spans="1:63" x14ac:dyDescent="0.2">
      <c r="A2" s="18" t="s">
        <v>54</v>
      </c>
      <c r="B2" s="19">
        <v>0.01</v>
      </c>
      <c r="C2" s="19">
        <v>0.02</v>
      </c>
      <c r="D2" s="19">
        <v>0.03</v>
      </c>
      <c r="E2" s="19">
        <v>0.04</v>
      </c>
      <c r="F2" s="20">
        <v>0.05</v>
      </c>
      <c r="G2" s="19">
        <v>0.06</v>
      </c>
      <c r="H2" s="19">
        <v>7.0000000000000007E-2</v>
      </c>
      <c r="I2" s="19">
        <v>0.08</v>
      </c>
      <c r="J2" s="19">
        <v>0.09</v>
      </c>
      <c r="K2" s="20">
        <v>0.1</v>
      </c>
      <c r="L2" s="19">
        <v>0.11</v>
      </c>
      <c r="M2" s="19">
        <v>0.12</v>
      </c>
      <c r="N2" s="19">
        <v>0.13</v>
      </c>
      <c r="O2" s="19">
        <v>0.14000000000000001</v>
      </c>
      <c r="P2" s="20">
        <v>0.15</v>
      </c>
      <c r="Q2" s="19">
        <v>0.16</v>
      </c>
      <c r="R2" s="19">
        <v>0.17</v>
      </c>
      <c r="S2" s="19">
        <v>0.18</v>
      </c>
      <c r="T2" s="19">
        <v>0.19</v>
      </c>
      <c r="U2" s="20">
        <v>0.2</v>
      </c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</row>
    <row r="3" spans="1:63" x14ac:dyDescent="0.2">
      <c r="A3" s="23">
        <v>1</v>
      </c>
      <c r="B3" s="24">
        <f t="shared" ref="B3:Q18" si="0">1/(1+B$2)^$A3</f>
        <v>0.99009900990099009</v>
      </c>
      <c r="C3" s="24">
        <f t="shared" si="0"/>
        <v>0.98039215686274506</v>
      </c>
      <c r="D3" s="24">
        <f t="shared" si="0"/>
        <v>0.970873786407767</v>
      </c>
      <c r="E3" s="24">
        <f t="shared" si="0"/>
        <v>0.96153846153846145</v>
      </c>
      <c r="F3" s="25">
        <f t="shared" si="0"/>
        <v>0.95238095238095233</v>
      </c>
      <c r="G3" s="24">
        <f t="shared" si="0"/>
        <v>0.94339622641509424</v>
      </c>
      <c r="H3" s="24">
        <f t="shared" si="0"/>
        <v>0.93457943925233644</v>
      </c>
      <c r="I3" s="24">
        <f t="shared" si="0"/>
        <v>0.92592592592592582</v>
      </c>
      <c r="J3" s="24">
        <f t="shared" si="0"/>
        <v>0.9174311926605504</v>
      </c>
      <c r="K3" s="25">
        <f t="shared" si="0"/>
        <v>0.90909090909090906</v>
      </c>
      <c r="L3" s="24">
        <f t="shared" si="0"/>
        <v>0.9009009009009008</v>
      </c>
      <c r="M3" s="24">
        <f t="shared" si="0"/>
        <v>0.89285714285714279</v>
      </c>
      <c r="N3" s="24">
        <f t="shared" si="0"/>
        <v>0.88495575221238942</v>
      </c>
      <c r="O3" s="24">
        <f t="shared" si="0"/>
        <v>0.8771929824561403</v>
      </c>
      <c r="P3" s="25">
        <f t="shared" si="0"/>
        <v>0.86956521739130443</v>
      </c>
      <c r="Q3" s="24">
        <f t="shared" si="0"/>
        <v>0.86206896551724144</v>
      </c>
      <c r="R3" s="24">
        <f t="shared" ref="R3:U17" si="1">1/(1+R$2)^$A3</f>
        <v>0.85470085470085477</v>
      </c>
      <c r="S3" s="24">
        <f t="shared" si="1"/>
        <v>0.84745762711864414</v>
      </c>
      <c r="T3" s="24">
        <f t="shared" si="1"/>
        <v>0.84033613445378152</v>
      </c>
      <c r="U3" s="25">
        <f t="shared" si="1"/>
        <v>0.83333333333333337</v>
      </c>
    </row>
    <row r="4" spans="1:63" x14ac:dyDescent="0.2">
      <c r="A4" s="23">
        <v>2</v>
      </c>
      <c r="B4" s="24">
        <f t="shared" si="0"/>
        <v>0.98029604940692083</v>
      </c>
      <c r="C4" s="24">
        <f t="shared" si="0"/>
        <v>0.96116878123798544</v>
      </c>
      <c r="D4" s="24">
        <f t="shared" si="0"/>
        <v>0.94259590913375435</v>
      </c>
      <c r="E4" s="24">
        <f t="shared" si="0"/>
        <v>0.92455621301775137</v>
      </c>
      <c r="F4" s="25">
        <f t="shared" si="0"/>
        <v>0.90702947845804982</v>
      </c>
      <c r="G4" s="24">
        <f t="shared" si="0"/>
        <v>0.88999644001423983</v>
      </c>
      <c r="H4" s="24">
        <f t="shared" si="0"/>
        <v>0.87343872827321156</v>
      </c>
      <c r="I4" s="24">
        <f t="shared" si="0"/>
        <v>0.85733882030178321</v>
      </c>
      <c r="J4" s="24">
        <f t="shared" si="0"/>
        <v>0.84167999326655996</v>
      </c>
      <c r="K4" s="25">
        <f t="shared" si="0"/>
        <v>0.82644628099173545</v>
      </c>
      <c r="L4" s="24">
        <f t="shared" si="0"/>
        <v>0.8116224332440547</v>
      </c>
      <c r="M4" s="24">
        <f t="shared" si="0"/>
        <v>0.79719387755102034</v>
      </c>
      <c r="N4" s="24">
        <f t="shared" si="0"/>
        <v>0.78314668337379612</v>
      </c>
      <c r="O4" s="24">
        <f t="shared" si="0"/>
        <v>0.76946752847029842</v>
      </c>
      <c r="P4" s="25">
        <f t="shared" si="0"/>
        <v>0.7561436672967865</v>
      </c>
      <c r="Q4" s="24">
        <f t="shared" si="0"/>
        <v>0.74316290130796681</v>
      </c>
      <c r="R4" s="24">
        <f t="shared" si="1"/>
        <v>0.73051355102637161</v>
      </c>
      <c r="S4" s="24">
        <f t="shared" si="1"/>
        <v>0.71818442976156283</v>
      </c>
      <c r="T4" s="24">
        <f t="shared" si="1"/>
        <v>0.70616481886872395</v>
      </c>
      <c r="U4" s="25">
        <f t="shared" si="1"/>
        <v>0.69444444444444442</v>
      </c>
    </row>
    <row r="5" spans="1:63" x14ac:dyDescent="0.2">
      <c r="A5" s="23">
        <v>3</v>
      </c>
      <c r="B5" s="24">
        <f t="shared" si="0"/>
        <v>0.97059014792764453</v>
      </c>
      <c r="C5" s="24">
        <f t="shared" si="0"/>
        <v>0.94232233454704462</v>
      </c>
      <c r="D5" s="24">
        <f t="shared" si="0"/>
        <v>0.91514165935315961</v>
      </c>
      <c r="E5" s="24">
        <f t="shared" si="0"/>
        <v>0.88899635867091487</v>
      </c>
      <c r="F5" s="25">
        <f t="shared" si="0"/>
        <v>0.86383759853147601</v>
      </c>
      <c r="G5" s="24">
        <f t="shared" si="0"/>
        <v>0.8396192830323016</v>
      </c>
      <c r="H5" s="24">
        <f t="shared" si="0"/>
        <v>0.81629787689085187</v>
      </c>
      <c r="I5" s="24">
        <f t="shared" si="0"/>
        <v>0.79383224102016958</v>
      </c>
      <c r="J5" s="24">
        <f t="shared" si="0"/>
        <v>0.77218348006106419</v>
      </c>
      <c r="K5" s="25">
        <f t="shared" si="0"/>
        <v>0.75131480090157754</v>
      </c>
      <c r="L5" s="24">
        <f t="shared" si="0"/>
        <v>0.73119138130095018</v>
      </c>
      <c r="M5" s="24">
        <f t="shared" si="0"/>
        <v>0.71178024781341087</v>
      </c>
      <c r="N5" s="24">
        <f t="shared" si="0"/>
        <v>0.69305016227769578</v>
      </c>
      <c r="O5" s="24">
        <f t="shared" si="0"/>
        <v>0.67497151620201612</v>
      </c>
      <c r="P5" s="25">
        <f t="shared" si="0"/>
        <v>0.65751623243198831</v>
      </c>
      <c r="Q5" s="24">
        <f t="shared" si="0"/>
        <v>0.64065767354135073</v>
      </c>
      <c r="R5" s="24">
        <f t="shared" si="1"/>
        <v>0.62437055643279626</v>
      </c>
      <c r="S5" s="24">
        <f t="shared" si="1"/>
        <v>0.6086308726792905</v>
      </c>
      <c r="T5" s="24">
        <f t="shared" si="1"/>
        <v>0.59341581417539835</v>
      </c>
      <c r="U5" s="25">
        <f t="shared" si="1"/>
        <v>0.57870370370370372</v>
      </c>
    </row>
    <row r="6" spans="1:63" x14ac:dyDescent="0.2">
      <c r="A6" s="23">
        <v>4</v>
      </c>
      <c r="B6" s="24">
        <f t="shared" si="0"/>
        <v>0.96098034448281622</v>
      </c>
      <c r="C6" s="24">
        <f t="shared" si="0"/>
        <v>0.9238454260265142</v>
      </c>
      <c r="D6" s="24">
        <f t="shared" si="0"/>
        <v>0.888487047915689</v>
      </c>
      <c r="E6" s="24">
        <f t="shared" si="0"/>
        <v>0.85480419102972571</v>
      </c>
      <c r="F6" s="25">
        <f t="shared" si="0"/>
        <v>0.82270247479188197</v>
      </c>
      <c r="G6" s="24">
        <f t="shared" si="0"/>
        <v>0.79209366323802044</v>
      </c>
      <c r="H6" s="24">
        <f t="shared" si="0"/>
        <v>0.7628952120475252</v>
      </c>
      <c r="I6" s="24">
        <f t="shared" si="0"/>
        <v>0.73502985279645328</v>
      </c>
      <c r="J6" s="24">
        <f t="shared" si="0"/>
        <v>0.7084252110651964</v>
      </c>
      <c r="K6" s="25">
        <f t="shared" si="0"/>
        <v>0.68301345536507052</v>
      </c>
      <c r="L6" s="24">
        <f t="shared" si="0"/>
        <v>0.65873097414500015</v>
      </c>
      <c r="M6" s="24">
        <f t="shared" si="0"/>
        <v>0.63551807840483121</v>
      </c>
      <c r="N6" s="24">
        <f t="shared" si="0"/>
        <v>0.61331872767937679</v>
      </c>
      <c r="O6" s="24">
        <f t="shared" si="0"/>
        <v>0.59208027737018942</v>
      </c>
      <c r="P6" s="25">
        <f t="shared" si="0"/>
        <v>0.57175324559303342</v>
      </c>
      <c r="Q6" s="24">
        <f t="shared" si="0"/>
        <v>0.5522910978804747</v>
      </c>
      <c r="R6" s="24">
        <f t="shared" si="1"/>
        <v>0.53365004823315931</v>
      </c>
      <c r="S6" s="24">
        <f t="shared" si="1"/>
        <v>0.51578887515194116</v>
      </c>
      <c r="T6" s="24">
        <f t="shared" si="1"/>
        <v>0.49866875140789779</v>
      </c>
      <c r="U6" s="25">
        <f t="shared" si="1"/>
        <v>0.48225308641975312</v>
      </c>
    </row>
    <row r="7" spans="1:63" x14ac:dyDescent="0.2">
      <c r="A7" s="18">
        <v>5</v>
      </c>
      <c r="B7" s="26">
        <f t="shared" si="0"/>
        <v>0.95146568760674888</v>
      </c>
      <c r="C7" s="26">
        <f t="shared" si="0"/>
        <v>0.90573080982991594</v>
      </c>
      <c r="D7" s="26">
        <f t="shared" si="0"/>
        <v>0.86260878438416411</v>
      </c>
      <c r="E7" s="26">
        <f t="shared" si="0"/>
        <v>0.82192710675935154</v>
      </c>
      <c r="F7" s="27">
        <f t="shared" si="0"/>
        <v>0.78352616646845896</v>
      </c>
      <c r="G7" s="26">
        <f t="shared" si="0"/>
        <v>0.74725817286605689</v>
      </c>
      <c r="H7" s="26">
        <f t="shared" si="0"/>
        <v>0.71298617948366838</v>
      </c>
      <c r="I7" s="26">
        <f t="shared" si="0"/>
        <v>0.68058319703375303</v>
      </c>
      <c r="J7" s="26">
        <f t="shared" si="0"/>
        <v>0.64993138629834524</v>
      </c>
      <c r="K7" s="27">
        <f t="shared" si="0"/>
        <v>0.62092132305915493</v>
      </c>
      <c r="L7" s="26">
        <f t="shared" si="0"/>
        <v>0.5934513280585586</v>
      </c>
      <c r="M7" s="26">
        <f t="shared" si="0"/>
        <v>0.56742685571859919</v>
      </c>
      <c r="N7" s="26">
        <f t="shared" si="0"/>
        <v>0.54275993599944861</v>
      </c>
      <c r="O7" s="26">
        <f t="shared" si="0"/>
        <v>0.51936866435981521</v>
      </c>
      <c r="P7" s="27">
        <f t="shared" si="0"/>
        <v>0.49717673529828987</v>
      </c>
      <c r="Q7" s="26">
        <f t="shared" si="0"/>
        <v>0.47611301541420237</v>
      </c>
      <c r="R7" s="26">
        <f t="shared" si="1"/>
        <v>0.45611115233603361</v>
      </c>
      <c r="S7" s="26">
        <f t="shared" si="1"/>
        <v>0.43710921623045873</v>
      </c>
      <c r="T7" s="26">
        <f t="shared" si="1"/>
        <v>0.41904937093100653</v>
      </c>
      <c r="U7" s="27">
        <f t="shared" si="1"/>
        <v>0.4018775720164609</v>
      </c>
    </row>
    <row r="8" spans="1:63" x14ac:dyDescent="0.2">
      <c r="A8" s="23">
        <v>6</v>
      </c>
      <c r="B8" s="24">
        <f t="shared" si="0"/>
        <v>0.94204523525420658</v>
      </c>
      <c r="C8" s="24">
        <f t="shared" si="0"/>
        <v>0.88797138218619198</v>
      </c>
      <c r="D8" s="24">
        <f t="shared" si="0"/>
        <v>0.83748425668365445</v>
      </c>
      <c r="E8" s="24">
        <f t="shared" si="0"/>
        <v>0.79031452573014571</v>
      </c>
      <c r="F8" s="25">
        <f t="shared" si="0"/>
        <v>0.74621539663662761</v>
      </c>
      <c r="G8" s="24">
        <f t="shared" si="0"/>
        <v>0.70496054043967626</v>
      </c>
      <c r="H8" s="24">
        <f t="shared" si="0"/>
        <v>0.66634222381651254</v>
      </c>
      <c r="I8" s="24">
        <f t="shared" si="0"/>
        <v>0.63016962688310452</v>
      </c>
      <c r="J8" s="24">
        <f t="shared" si="0"/>
        <v>0.5962673268792158</v>
      </c>
      <c r="K8" s="25">
        <f t="shared" si="0"/>
        <v>0.56447393005377722</v>
      </c>
      <c r="L8" s="24">
        <f t="shared" si="0"/>
        <v>0.53464083608879154</v>
      </c>
      <c r="M8" s="24">
        <f t="shared" si="0"/>
        <v>0.50663112117732068</v>
      </c>
      <c r="N8" s="24">
        <f t="shared" si="0"/>
        <v>0.48031852743314046</v>
      </c>
      <c r="O8" s="24">
        <f t="shared" si="0"/>
        <v>0.45558654768404844</v>
      </c>
      <c r="P8" s="25">
        <f t="shared" si="0"/>
        <v>0.43232759591155645</v>
      </c>
      <c r="Q8" s="24">
        <f t="shared" si="0"/>
        <v>0.41044225466741585</v>
      </c>
      <c r="R8" s="24">
        <f t="shared" si="1"/>
        <v>0.38983859174019969</v>
      </c>
      <c r="S8" s="24">
        <f t="shared" si="1"/>
        <v>0.37043153917835481</v>
      </c>
      <c r="T8" s="24">
        <f t="shared" si="1"/>
        <v>0.3521423285134509</v>
      </c>
      <c r="U8" s="25">
        <f t="shared" si="1"/>
        <v>0.33489797668038412</v>
      </c>
    </row>
    <row r="9" spans="1:63" x14ac:dyDescent="0.2">
      <c r="A9" s="23">
        <v>7</v>
      </c>
      <c r="B9" s="24">
        <f t="shared" si="0"/>
        <v>0.93271805470713554</v>
      </c>
      <c r="C9" s="24">
        <f t="shared" si="0"/>
        <v>0.87056017861391388</v>
      </c>
      <c r="D9" s="24">
        <f t="shared" si="0"/>
        <v>0.81309151134335378</v>
      </c>
      <c r="E9" s="24">
        <f t="shared" si="0"/>
        <v>0.75991781320206331</v>
      </c>
      <c r="F9" s="25">
        <f t="shared" si="0"/>
        <v>0.71068133013012147</v>
      </c>
      <c r="G9" s="24">
        <f t="shared" si="0"/>
        <v>0.66505711362233599</v>
      </c>
      <c r="H9" s="24">
        <f t="shared" si="0"/>
        <v>0.62274974188459109</v>
      </c>
      <c r="I9" s="24">
        <f t="shared" si="0"/>
        <v>0.58349039526213387</v>
      </c>
      <c r="J9" s="24">
        <f t="shared" si="0"/>
        <v>0.54703424484331731</v>
      </c>
      <c r="K9" s="25">
        <f t="shared" si="0"/>
        <v>0.51315811823070645</v>
      </c>
      <c r="L9" s="24">
        <f t="shared" si="0"/>
        <v>0.48165841089080319</v>
      </c>
      <c r="M9" s="24">
        <f t="shared" si="0"/>
        <v>0.45234921533689343</v>
      </c>
      <c r="N9" s="24">
        <f t="shared" si="0"/>
        <v>0.425060643746142</v>
      </c>
      <c r="O9" s="24">
        <f t="shared" si="0"/>
        <v>0.39963732252986695</v>
      </c>
      <c r="P9" s="25">
        <f t="shared" si="0"/>
        <v>0.37593703992309269</v>
      </c>
      <c r="Q9" s="24">
        <f t="shared" si="0"/>
        <v>0.35382952988570338</v>
      </c>
      <c r="R9" s="24">
        <f t="shared" si="1"/>
        <v>0.33319537755572626</v>
      </c>
      <c r="S9" s="24">
        <f t="shared" si="1"/>
        <v>0.31392503320199561</v>
      </c>
      <c r="T9" s="24">
        <f t="shared" si="1"/>
        <v>0.29591792312054699</v>
      </c>
      <c r="U9" s="25">
        <f t="shared" si="1"/>
        <v>0.27908164723365342</v>
      </c>
    </row>
    <row r="10" spans="1:63" x14ac:dyDescent="0.2">
      <c r="A10" s="23">
        <v>8</v>
      </c>
      <c r="B10" s="24">
        <f t="shared" si="0"/>
        <v>0.92348322248231218</v>
      </c>
      <c r="C10" s="24">
        <f t="shared" si="0"/>
        <v>0.85349037119011162</v>
      </c>
      <c r="D10" s="24">
        <f t="shared" si="0"/>
        <v>0.78940923431393573</v>
      </c>
      <c r="E10" s="24">
        <f t="shared" si="0"/>
        <v>0.73069020500198378</v>
      </c>
      <c r="F10" s="25">
        <f t="shared" si="0"/>
        <v>0.67683936202868722</v>
      </c>
      <c r="G10" s="24">
        <f t="shared" si="0"/>
        <v>0.62741237134182648</v>
      </c>
      <c r="H10" s="24">
        <f t="shared" si="0"/>
        <v>0.5820091045650384</v>
      </c>
      <c r="I10" s="24">
        <f t="shared" si="0"/>
        <v>0.54026888450197574</v>
      </c>
      <c r="J10" s="24">
        <f t="shared" si="0"/>
        <v>0.50186627967276809</v>
      </c>
      <c r="K10" s="25">
        <f t="shared" si="0"/>
        <v>0.46650738020973315</v>
      </c>
      <c r="L10" s="24">
        <f t="shared" si="0"/>
        <v>0.43392649629802077</v>
      </c>
      <c r="M10" s="24">
        <f t="shared" si="0"/>
        <v>0.4038832279793691</v>
      </c>
      <c r="N10" s="24">
        <f t="shared" si="0"/>
        <v>0.37615986172224958</v>
      </c>
      <c r="O10" s="24">
        <f t="shared" si="0"/>
        <v>0.35055905485076044</v>
      </c>
      <c r="P10" s="25">
        <f t="shared" si="0"/>
        <v>0.32690177384616753</v>
      </c>
      <c r="Q10" s="24">
        <f t="shared" si="0"/>
        <v>0.30502545679802012</v>
      </c>
      <c r="R10" s="24">
        <f t="shared" si="1"/>
        <v>0.28478237397925327</v>
      </c>
      <c r="S10" s="24">
        <f t="shared" si="1"/>
        <v>0.26603816373050476</v>
      </c>
      <c r="T10" s="24">
        <f t="shared" si="1"/>
        <v>0.24867052363071171</v>
      </c>
      <c r="U10" s="25">
        <f t="shared" si="1"/>
        <v>0.23256803936137788</v>
      </c>
    </row>
    <row r="11" spans="1:63" x14ac:dyDescent="0.2">
      <c r="A11" s="23">
        <v>9</v>
      </c>
      <c r="B11" s="24">
        <f t="shared" si="0"/>
        <v>0.91433982423991289</v>
      </c>
      <c r="C11" s="24">
        <f t="shared" si="0"/>
        <v>0.83675526587265847</v>
      </c>
      <c r="D11" s="24">
        <f t="shared" si="0"/>
        <v>0.76641673234362695</v>
      </c>
      <c r="E11" s="24">
        <f t="shared" si="0"/>
        <v>0.70258673557883045</v>
      </c>
      <c r="F11" s="25">
        <f t="shared" si="0"/>
        <v>0.64460891621779726</v>
      </c>
      <c r="G11" s="24">
        <f t="shared" si="0"/>
        <v>0.59189846353002495</v>
      </c>
      <c r="H11" s="24">
        <f t="shared" si="0"/>
        <v>0.54393374258414806</v>
      </c>
      <c r="I11" s="24">
        <f t="shared" si="0"/>
        <v>0.50024896713145905</v>
      </c>
      <c r="J11" s="24">
        <f t="shared" si="0"/>
        <v>0.46042777951630098</v>
      </c>
      <c r="K11" s="25">
        <f t="shared" si="0"/>
        <v>0.42409761837248466</v>
      </c>
      <c r="L11" s="24">
        <f t="shared" si="0"/>
        <v>0.39092477143965831</v>
      </c>
      <c r="M11" s="24">
        <f t="shared" si="0"/>
        <v>0.36061002498157957</v>
      </c>
      <c r="N11" s="24">
        <f t="shared" si="0"/>
        <v>0.33288483338252178</v>
      </c>
      <c r="O11" s="24">
        <f t="shared" si="0"/>
        <v>0.3075079428515442</v>
      </c>
      <c r="P11" s="25">
        <f t="shared" si="0"/>
        <v>0.28426241204014574</v>
      </c>
      <c r="Q11" s="24">
        <f t="shared" si="0"/>
        <v>0.26295297999829326</v>
      </c>
      <c r="R11" s="24">
        <f t="shared" si="1"/>
        <v>0.24340373844380622</v>
      </c>
      <c r="S11" s="24">
        <f t="shared" si="1"/>
        <v>0.22545607095805489</v>
      </c>
      <c r="T11" s="24">
        <f t="shared" si="1"/>
        <v>0.20896682658043003</v>
      </c>
      <c r="U11" s="25">
        <f t="shared" si="1"/>
        <v>0.1938066994678149</v>
      </c>
    </row>
    <row r="12" spans="1:63" x14ac:dyDescent="0.2">
      <c r="A12" s="18">
        <v>10</v>
      </c>
      <c r="B12" s="26">
        <f t="shared" si="0"/>
        <v>0.90528695469298315</v>
      </c>
      <c r="C12" s="26">
        <f t="shared" si="0"/>
        <v>0.82034829987515534</v>
      </c>
      <c r="D12" s="26">
        <f t="shared" si="0"/>
        <v>0.74409391489672516</v>
      </c>
      <c r="E12" s="26">
        <f t="shared" si="0"/>
        <v>0.67556416882579851</v>
      </c>
      <c r="F12" s="27">
        <f t="shared" si="0"/>
        <v>0.61391325354075932</v>
      </c>
      <c r="G12" s="26">
        <f t="shared" si="0"/>
        <v>0.55839477691511785</v>
      </c>
      <c r="H12" s="26">
        <f t="shared" si="0"/>
        <v>0.5083492921347178</v>
      </c>
      <c r="I12" s="26">
        <f t="shared" si="0"/>
        <v>0.46319348808468425</v>
      </c>
      <c r="J12" s="26">
        <f t="shared" si="0"/>
        <v>0.42241080689568894</v>
      </c>
      <c r="K12" s="27">
        <f t="shared" si="0"/>
        <v>0.38554328942953148</v>
      </c>
      <c r="L12" s="26">
        <f t="shared" si="0"/>
        <v>0.3521844787744669</v>
      </c>
      <c r="M12" s="26">
        <f t="shared" si="0"/>
        <v>0.32197323659069599</v>
      </c>
      <c r="N12" s="26">
        <f t="shared" si="0"/>
        <v>0.2945883481261255</v>
      </c>
      <c r="O12" s="26">
        <f t="shared" si="0"/>
        <v>0.26974380951889843</v>
      </c>
      <c r="P12" s="27">
        <f t="shared" si="0"/>
        <v>0.24718470612186585</v>
      </c>
      <c r="Q12" s="26">
        <f t="shared" si="0"/>
        <v>0.22668360344680452</v>
      </c>
      <c r="R12" s="26">
        <f t="shared" si="1"/>
        <v>0.20803738328530447</v>
      </c>
      <c r="S12" s="26">
        <f t="shared" si="1"/>
        <v>0.19106446691360587</v>
      </c>
      <c r="T12" s="26">
        <f t="shared" si="1"/>
        <v>0.17560237527767228</v>
      </c>
      <c r="U12" s="27">
        <f t="shared" si="1"/>
        <v>0.16150558288984573</v>
      </c>
    </row>
    <row r="13" spans="1:63" x14ac:dyDescent="0.2">
      <c r="A13" s="23">
        <v>11</v>
      </c>
      <c r="B13" s="24">
        <f t="shared" si="0"/>
        <v>0.89632371751780526</v>
      </c>
      <c r="C13" s="24">
        <f t="shared" si="0"/>
        <v>0.80426303909328967</v>
      </c>
      <c r="D13" s="24">
        <f t="shared" si="0"/>
        <v>0.72242127659876232</v>
      </c>
      <c r="E13" s="24">
        <f t="shared" si="0"/>
        <v>0.6495809315632679</v>
      </c>
      <c r="F13" s="25">
        <f t="shared" si="0"/>
        <v>0.5846792890864374</v>
      </c>
      <c r="G13" s="24">
        <f t="shared" si="0"/>
        <v>0.52678752539162055</v>
      </c>
      <c r="H13" s="24">
        <f t="shared" si="0"/>
        <v>0.47509279638758667</v>
      </c>
      <c r="I13" s="24">
        <f t="shared" si="0"/>
        <v>0.42888285933767062</v>
      </c>
      <c r="J13" s="24">
        <f t="shared" si="0"/>
        <v>0.38753285036301738</v>
      </c>
      <c r="K13" s="25">
        <f t="shared" si="0"/>
        <v>0.3504938994813922</v>
      </c>
      <c r="L13" s="24">
        <f t="shared" si="0"/>
        <v>0.31728331421123146</v>
      </c>
      <c r="M13" s="24">
        <f t="shared" si="0"/>
        <v>0.28747610409883567</v>
      </c>
      <c r="N13" s="24">
        <f t="shared" si="0"/>
        <v>0.26069765320896066</v>
      </c>
      <c r="O13" s="24">
        <f t="shared" si="0"/>
        <v>0.23661737677096348</v>
      </c>
      <c r="P13" s="25">
        <f t="shared" si="0"/>
        <v>0.21494322271466598</v>
      </c>
      <c r="Q13" s="24">
        <f t="shared" si="0"/>
        <v>0.19541689952310734</v>
      </c>
      <c r="R13" s="24">
        <f t="shared" si="1"/>
        <v>0.17780972930367903</v>
      </c>
      <c r="S13" s="24">
        <f t="shared" si="1"/>
        <v>0.1619190397572931</v>
      </c>
      <c r="T13" s="24">
        <f t="shared" si="1"/>
        <v>0.14756502124174142</v>
      </c>
      <c r="U13" s="25">
        <f t="shared" si="1"/>
        <v>0.13458798574153813</v>
      </c>
    </row>
    <row r="14" spans="1:63" x14ac:dyDescent="0.2">
      <c r="A14" s="23">
        <v>12</v>
      </c>
      <c r="B14" s="24">
        <f t="shared" si="0"/>
        <v>0.88744922526515368</v>
      </c>
      <c r="C14" s="24">
        <f t="shared" si="0"/>
        <v>0.78849317558165644</v>
      </c>
      <c r="D14" s="24">
        <f t="shared" si="0"/>
        <v>0.70137988019297326</v>
      </c>
      <c r="E14" s="24">
        <f t="shared" si="0"/>
        <v>0.62459704958006512</v>
      </c>
      <c r="F14" s="25">
        <f t="shared" si="0"/>
        <v>0.5568374181775595</v>
      </c>
      <c r="G14" s="24">
        <f t="shared" si="0"/>
        <v>0.4969693635770005</v>
      </c>
      <c r="H14" s="24">
        <f t="shared" si="0"/>
        <v>0.44401195924073528</v>
      </c>
      <c r="I14" s="24">
        <f t="shared" si="0"/>
        <v>0.39711375864599124</v>
      </c>
      <c r="J14" s="24">
        <f t="shared" si="0"/>
        <v>0.35553472510368567</v>
      </c>
      <c r="K14" s="25">
        <f t="shared" si="0"/>
        <v>0.31863081771035656</v>
      </c>
      <c r="L14" s="24">
        <f t="shared" si="0"/>
        <v>0.28584082361372198</v>
      </c>
      <c r="M14" s="24">
        <f t="shared" si="0"/>
        <v>0.25667509294538904</v>
      </c>
      <c r="N14" s="24">
        <f t="shared" si="0"/>
        <v>0.23070588779554044</v>
      </c>
      <c r="O14" s="24">
        <f t="shared" si="0"/>
        <v>0.20755910243066969</v>
      </c>
      <c r="P14" s="25">
        <f t="shared" si="0"/>
        <v>0.18690715018666609</v>
      </c>
      <c r="Q14" s="24">
        <f t="shared" si="0"/>
        <v>0.16846284441647186</v>
      </c>
      <c r="R14" s="24">
        <f t="shared" si="1"/>
        <v>0.15197412760998211</v>
      </c>
      <c r="S14" s="24">
        <f t="shared" si="1"/>
        <v>0.13721952521804504</v>
      </c>
      <c r="T14" s="24">
        <f t="shared" si="1"/>
        <v>0.12400421953087515</v>
      </c>
      <c r="U14" s="25">
        <f t="shared" si="1"/>
        <v>0.11215665478461512</v>
      </c>
    </row>
    <row r="15" spans="1:63" x14ac:dyDescent="0.2">
      <c r="A15" s="23">
        <v>13</v>
      </c>
      <c r="B15" s="24">
        <f t="shared" si="0"/>
        <v>0.87866259927242929</v>
      </c>
      <c r="C15" s="24">
        <f t="shared" si="0"/>
        <v>0.77303252508005538</v>
      </c>
      <c r="D15" s="24">
        <f t="shared" si="0"/>
        <v>0.68095133999317792</v>
      </c>
      <c r="E15" s="24">
        <f t="shared" si="0"/>
        <v>0.600574086134678</v>
      </c>
      <c r="F15" s="25">
        <f t="shared" si="0"/>
        <v>0.53032135064529462</v>
      </c>
      <c r="G15" s="24">
        <f t="shared" si="0"/>
        <v>0.46883902224245327</v>
      </c>
      <c r="H15" s="24">
        <f t="shared" si="0"/>
        <v>0.41496444788853759</v>
      </c>
      <c r="I15" s="24">
        <f t="shared" si="0"/>
        <v>0.36769792467221413</v>
      </c>
      <c r="J15" s="24">
        <f t="shared" si="0"/>
        <v>0.32617864688411524</v>
      </c>
      <c r="K15" s="25">
        <f t="shared" si="0"/>
        <v>0.28966437973668779</v>
      </c>
      <c r="L15" s="24">
        <f t="shared" si="0"/>
        <v>0.25751425550785767</v>
      </c>
      <c r="M15" s="24">
        <f t="shared" si="0"/>
        <v>0.22917419012981158</v>
      </c>
      <c r="N15" s="24">
        <f t="shared" si="0"/>
        <v>0.20416450247392959</v>
      </c>
      <c r="O15" s="24">
        <f t="shared" si="0"/>
        <v>0.18206938809707865</v>
      </c>
      <c r="P15" s="25">
        <f t="shared" si="0"/>
        <v>0.16252795668405748</v>
      </c>
      <c r="Q15" s="24">
        <f t="shared" si="0"/>
        <v>0.14522659001419991</v>
      </c>
      <c r="R15" s="24">
        <f t="shared" si="1"/>
        <v>0.12989241676066848</v>
      </c>
      <c r="S15" s="24">
        <f t="shared" si="1"/>
        <v>0.11628773323563139</v>
      </c>
      <c r="T15" s="24">
        <f t="shared" si="1"/>
        <v>0.10420522649653374</v>
      </c>
      <c r="U15" s="25">
        <f t="shared" si="1"/>
        <v>9.3463878987179255E-2</v>
      </c>
    </row>
    <row r="16" spans="1:63" x14ac:dyDescent="0.2">
      <c r="A16" s="23">
        <v>14</v>
      </c>
      <c r="B16" s="24">
        <f t="shared" si="0"/>
        <v>0.86996296957666264</v>
      </c>
      <c r="C16" s="24">
        <f t="shared" si="0"/>
        <v>0.75787502458828948</v>
      </c>
      <c r="D16" s="24">
        <f t="shared" si="0"/>
        <v>0.66111780581861923</v>
      </c>
      <c r="E16" s="24">
        <f t="shared" si="0"/>
        <v>0.57747508282180582</v>
      </c>
      <c r="F16" s="25">
        <f t="shared" si="0"/>
        <v>0.50506795299551888</v>
      </c>
      <c r="G16" s="24">
        <f t="shared" si="0"/>
        <v>0.44230096437967292</v>
      </c>
      <c r="H16" s="24">
        <f t="shared" si="0"/>
        <v>0.3878172410173249</v>
      </c>
      <c r="I16" s="24">
        <f t="shared" si="0"/>
        <v>0.34046104136316119</v>
      </c>
      <c r="J16" s="24">
        <f t="shared" si="0"/>
        <v>0.29924646503129837</v>
      </c>
      <c r="K16" s="25">
        <f t="shared" si="0"/>
        <v>0.26333125430607973</v>
      </c>
      <c r="L16" s="24">
        <f t="shared" si="0"/>
        <v>0.23199482478185374</v>
      </c>
      <c r="M16" s="24">
        <f t="shared" si="0"/>
        <v>0.20461981261590317</v>
      </c>
      <c r="N16" s="24">
        <f t="shared" si="0"/>
        <v>0.18067655086188467</v>
      </c>
      <c r="O16" s="24">
        <f t="shared" si="0"/>
        <v>0.15970998955884091</v>
      </c>
      <c r="P16" s="25">
        <f t="shared" si="0"/>
        <v>0.14132865798613695</v>
      </c>
      <c r="Q16" s="24">
        <f t="shared" si="0"/>
        <v>0.12519533621913784</v>
      </c>
      <c r="R16" s="24">
        <f t="shared" si="1"/>
        <v>0.11101915962450297</v>
      </c>
      <c r="S16" s="24">
        <f t="shared" si="1"/>
        <v>9.8548926470874057E-2</v>
      </c>
      <c r="T16" s="24">
        <f t="shared" si="1"/>
        <v>8.7567417223977942E-2</v>
      </c>
      <c r="U16" s="25">
        <f t="shared" si="1"/>
        <v>7.7886565822649384E-2</v>
      </c>
    </row>
    <row r="17" spans="1:21" x14ac:dyDescent="0.2">
      <c r="A17" s="18">
        <v>15</v>
      </c>
      <c r="B17" s="26">
        <f t="shared" si="0"/>
        <v>0.86134947482837909</v>
      </c>
      <c r="C17" s="26">
        <f t="shared" si="0"/>
        <v>0.74301472998851925</v>
      </c>
      <c r="D17" s="26">
        <f t="shared" si="0"/>
        <v>0.64186194739671765</v>
      </c>
      <c r="E17" s="26">
        <f t="shared" si="0"/>
        <v>0.55526450271327477</v>
      </c>
      <c r="F17" s="27">
        <f t="shared" si="0"/>
        <v>0.48101709809097021</v>
      </c>
      <c r="G17" s="26">
        <f t="shared" si="0"/>
        <v>0.41726506073554037</v>
      </c>
      <c r="H17" s="26">
        <f t="shared" si="0"/>
        <v>0.36244601964235967</v>
      </c>
      <c r="I17" s="26">
        <f t="shared" si="0"/>
        <v>0.31524170496588994</v>
      </c>
      <c r="J17" s="26">
        <f t="shared" si="0"/>
        <v>0.27453804131311776</v>
      </c>
      <c r="K17" s="27">
        <f t="shared" si="0"/>
        <v>0.23939204936916339</v>
      </c>
      <c r="L17" s="26">
        <f t="shared" si="0"/>
        <v>0.2090043466503187</v>
      </c>
      <c r="M17" s="26">
        <f t="shared" si="0"/>
        <v>0.18269626126419927</v>
      </c>
      <c r="N17" s="26">
        <f t="shared" si="0"/>
        <v>0.15989075297511918</v>
      </c>
      <c r="O17" s="26">
        <f t="shared" si="0"/>
        <v>0.1400964820691587</v>
      </c>
      <c r="P17" s="27">
        <f t="shared" si="0"/>
        <v>0.1228944852053365</v>
      </c>
      <c r="Q17" s="26">
        <f t="shared" si="0"/>
        <v>0.10792701398201539</v>
      </c>
      <c r="R17" s="26">
        <f t="shared" si="1"/>
        <v>9.4888170619233325E-2</v>
      </c>
      <c r="S17" s="26">
        <f t="shared" si="1"/>
        <v>8.351603938209666E-2</v>
      </c>
      <c r="T17" s="26">
        <f t="shared" si="1"/>
        <v>7.3586064894099107E-2</v>
      </c>
      <c r="U17" s="27">
        <f t="shared" si="1"/>
        <v>6.4905471518874491E-2</v>
      </c>
    </row>
    <row r="18" spans="1:21" x14ac:dyDescent="0.2">
      <c r="A18" s="23">
        <v>16</v>
      </c>
      <c r="B18" s="24">
        <f t="shared" si="0"/>
        <v>0.8528212622063156</v>
      </c>
      <c r="C18" s="24">
        <f t="shared" si="0"/>
        <v>0.72844581371423445</v>
      </c>
      <c r="D18" s="24">
        <f t="shared" si="0"/>
        <v>0.62316693922011435</v>
      </c>
      <c r="E18" s="24">
        <f t="shared" si="0"/>
        <v>0.53390817568584104</v>
      </c>
      <c r="F18" s="25">
        <f t="shared" si="0"/>
        <v>0.45811152199140021</v>
      </c>
      <c r="G18" s="24">
        <f t="shared" si="0"/>
        <v>0.39364628371277405</v>
      </c>
      <c r="H18" s="24">
        <f t="shared" si="0"/>
        <v>0.33873459779659787</v>
      </c>
      <c r="I18" s="24">
        <f t="shared" si="0"/>
        <v>0.29189046756100923</v>
      </c>
      <c r="J18" s="24">
        <f t="shared" si="0"/>
        <v>0.2518697626725851</v>
      </c>
      <c r="K18" s="25">
        <f t="shared" si="0"/>
        <v>0.21762913579014853</v>
      </c>
      <c r="L18" s="24">
        <f t="shared" si="0"/>
        <v>0.18829220418947626</v>
      </c>
      <c r="M18" s="24">
        <f t="shared" si="0"/>
        <v>0.16312166184303503</v>
      </c>
      <c r="N18" s="24">
        <f t="shared" si="0"/>
        <v>0.14149624157090193</v>
      </c>
      <c r="O18" s="24">
        <f t="shared" si="0"/>
        <v>0.12289165093785848</v>
      </c>
      <c r="P18" s="25">
        <f t="shared" si="0"/>
        <v>0.10686476974377089</v>
      </c>
      <c r="Q18" s="24">
        <f t="shared" ref="Q18:U27" si="2">1/(1+Q$2)^$A18</f>
        <v>9.3040529294840857E-2</v>
      </c>
      <c r="R18" s="24">
        <f t="shared" si="2"/>
        <v>8.1101000529259254E-2</v>
      </c>
      <c r="S18" s="24">
        <f t="shared" si="2"/>
        <v>7.0776304561098874E-2</v>
      </c>
      <c r="T18" s="24">
        <f t="shared" si="2"/>
        <v>6.1837029322772352E-2</v>
      </c>
      <c r="U18" s="25">
        <f t="shared" si="2"/>
        <v>5.4087892932395409E-2</v>
      </c>
    </row>
    <row r="19" spans="1:21" x14ac:dyDescent="0.2">
      <c r="A19" s="23">
        <v>17</v>
      </c>
      <c r="B19" s="24">
        <f t="shared" ref="B19:Q27" si="3">1/(1+B$2)^$A19</f>
        <v>0.84437748733298568</v>
      </c>
      <c r="C19" s="24">
        <f t="shared" si="3"/>
        <v>0.7141625624649357</v>
      </c>
      <c r="D19" s="24">
        <f t="shared" si="3"/>
        <v>0.60501644584477121</v>
      </c>
      <c r="E19" s="24">
        <f t="shared" si="3"/>
        <v>0.51337324585177024</v>
      </c>
      <c r="F19" s="25">
        <f t="shared" si="3"/>
        <v>0.43629668761085727</v>
      </c>
      <c r="G19" s="24">
        <f t="shared" si="3"/>
        <v>0.37136441859695657</v>
      </c>
      <c r="H19" s="24">
        <f t="shared" si="3"/>
        <v>0.31657439046411018</v>
      </c>
      <c r="I19" s="24">
        <f t="shared" si="3"/>
        <v>0.27026895144537894</v>
      </c>
      <c r="J19" s="24">
        <f t="shared" si="3"/>
        <v>0.23107317676383954</v>
      </c>
      <c r="K19" s="25">
        <f t="shared" si="3"/>
        <v>0.19784466890013502</v>
      </c>
      <c r="L19" s="24">
        <f t="shared" si="3"/>
        <v>0.16963261638691554</v>
      </c>
      <c r="M19" s="24">
        <f t="shared" si="3"/>
        <v>0.14564434093128129</v>
      </c>
      <c r="N19" s="24">
        <f t="shared" si="3"/>
        <v>0.12521791289460349</v>
      </c>
      <c r="O19" s="24">
        <f t="shared" si="3"/>
        <v>0.107799693805139</v>
      </c>
      <c r="P19" s="25">
        <f t="shared" si="3"/>
        <v>9.2925886733713825E-2</v>
      </c>
      <c r="Q19" s="24">
        <f t="shared" si="3"/>
        <v>8.0207352840380053E-2</v>
      </c>
      <c r="R19" s="24">
        <f t="shared" si="2"/>
        <v>6.9317094469452362E-2</v>
      </c>
      <c r="S19" s="24">
        <f t="shared" si="2"/>
        <v>5.9979919119575315E-2</v>
      </c>
      <c r="T19" s="24">
        <f t="shared" si="2"/>
        <v>5.1963890187203661E-2</v>
      </c>
      <c r="U19" s="25">
        <f t="shared" si="2"/>
        <v>4.5073244110329508E-2</v>
      </c>
    </row>
    <row r="20" spans="1:21" x14ac:dyDescent="0.2">
      <c r="A20" s="23">
        <v>18</v>
      </c>
      <c r="B20" s="24">
        <f t="shared" si="3"/>
        <v>0.83601731419107495</v>
      </c>
      <c r="C20" s="24">
        <f t="shared" si="3"/>
        <v>0.7001593749656233</v>
      </c>
      <c r="D20" s="24">
        <f t="shared" si="3"/>
        <v>0.5873946076162827</v>
      </c>
      <c r="E20" s="24">
        <f t="shared" si="3"/>
        <v>0.49362812101131748</v>
      </c>
      <c r="F20" s="25">
        <f t="shared" si="3"/>
        <v>0.41552065486748313</v>
      </c>
      <c r="G20" s="24">
        <f t="shared" si="3"/>
        <v>0.35034379112920433</v>
      </c>
      <c r="H20" s="24">
        <f t="shared" si="3"/>
        <v>0.29586391632159825</v>
      </c>
      <c r="I20" s="24">
        <f t="shared" si="3"/>
        <v>0.25024902911609154</v>
      </c>
      <c r="J20" s="24">
        <f t="shared" si="3"/>
        <v>0.21199374015031147</v>
      </c>
      <c r="K20" s="25">
        <f t="shared" si="3"/>
        <v>0.17985878990921364</v>
      </c>
      <c r="L20" s="24">
        <f t="shared" si="3"/>
        <v>0.15282217692514913</v>
      </c>
      <c r="M20" s="24">
        <f t="shared" si="3"/>
        <v>0.13003959011721541</v>
      </c>
      <c r="N20" s="24">
        <f t="shared" si="3"/>
        <v>0.1108123122961093</v>
      </c>
      <c r="O20" s="24">
        <f t="shared" si="3"/>
        <v>9.4561134916788581E-2</v>
      </c>
      <c r="P20" s="25">
        <f t="shared" si="3"/>
        <v>8.0805118898881603E-2</v>
      </c>
      <c r="Q20" s="24">
        <f t="shared" si="3"/>
        <v>6.9144269689982801E-2</v>
      </c>
      <c r="R20" s="24">
        <f t="shared" si="2"/>
        <v>5.9245379888420824E-2</v>
      </c>
      <c r="S20" s="24">
        <f t="shared" si="2"/>
        <v>5.0830439931843489E-2</v>
      </c>
      <c r="T20" s="24">
        <f t="shared" si="2"/>
        <v>4.3667134611095518E-2</v>
      </c>
      <c r="U20" s="25">
        <f t="shared" si="2"/>
        <v>3.7561036758607926E-2</v>
      </c>
    </row>
    <row r="21" spans="1:21" x14ac:dyDescent="0.2">
      <c r="A21" s="23">
        <v>19</v>
      </c>
      <c r="B21" s="24">
        <f t="shared" si="3"/>
        <v>0.82773991504066846</v>
      </c>
      <c r="C21" s="24">
        <f t="shared" si="3"/>
        <v>0.68643075977021895</v>
      </c>
      <c r="D21" s="24">
        <f t="shared" si="3"/>
        <v>0.57028602681192497</v>
      </c>
      <c r="E21" s="24">
        <f t="shared" si="3"/>
        <v>0.47464242404934376</v>
      </c>
      <c r="F21" s="25">
        <f t="shared" si="3"/>
        <v>0.39573395701665059</v>
      </c>
      <c r="G21" s="24">
        <f t="shared" si="3"/>
        <v>0.3305130104992493</v>
      </c>
      <c r="H21" s="24">
        <f t="shared" si="3"/>
        <v>0.27650833301083949</v>
      </c>
      <c r="I21" s="24">
        <f t="shared" si="3"/>
        <v>0.23171206399638106</v>
      </c>
      <c r="J21" s="24">
        <f t="shared" si="3"/>
        <v>0.19448966986267105</v>
      </c>
      <c r="K21" s="25">
        <f t="shared" si="3"/>
        <v>0.16350799082655781</v>
      </c>
      <c r="L21" s="24">
        <f t="shared" si="3"/>
        <v>0.13767763686950371</v>
      </c>
      <c r="M21" s="24">
        <f t="shared" si="3"/>
        <v>0.1161067768903709</v>
      </c>
      <c r="N21" s="24">
        <f t="shared" si="3"/>
        <v>9.8063993182397627E-2</v>
      </c>
      <c r="O21" s="24">
        <f t="shared" si="3"/>
        <v>8.2948363962095248E-2</v>
      </c>
      <c r="P21" s="25">
        <f t="shared" si="3"/>
        <v>7.0265320781636179E-2</v>
      </c>
      <c r="Q21" s="24">
        <f t="shared" si="3"/>
        <v>5.9607129043088625E-2</v>
      </c>
      <c r="R21" s="24">
        <f t="shared" si="2"/>
        <v>5.0637076827710105E-2</v>
      </c>
      <c r="S21" s="24">
        <f t="shared" si="2"/>
        <v>4.3076644010036858E-2</v>
      </c>
      <c r="T21" s="24">
        <f t="shared" si="2"/>
        <v>3.6695071101760936E-2</v>
      </c>
      <c r="U21" s="25">
        <f t="shared" si="2"/>
        <v>3.1300863965506603E-2</v>
      </c>
    </row>
    <row r="22" spans="1:21" x14ac:dyDescent="0.2">
      <c r="A22" s="18">
        <v>20</v>
      </c>
      <c r="B22" s="26">
        <f t="shared" si="3"/>
        <v>0.81954447033729538</v>
      </c>
      <c r="C22" s="26">
        <f t="shared" si="3"/>
        <v>0.67297133310805779</v>
      </c>
      <c r="D22" s="26">
        <f t="shared" si="3"/>
        <v>0.55367575418633497</v>
      </c>
      <c r="E22" s="26">
        <f t="shared" si="3"/>
        <v>0.45638694620129205</v>
      </c>
      <c r="F22" s="27">
        <f t="shared" si="3"/>
        <v>0.37688948287300061</v>
      </c>
      <c r="G22" s="26">
        <f t="shared" si="3"/>
        <v>0.31180472688608429</v>
      </c>
      <c r="H22" s="26">
        <f t="shared" si="3"/>
        <v>0.2584190028138687</v>
      </c>
      <c r="I22" s="26">
        <f t="shared" si="3"/>
        <v>0.21454820740405653</v>
      </c>
      <c r="J22" s="26">
        <f t="shared" si="3"/>
        <v>0.17843088978226704</v>
      </c>
      <c r="K22" s="27">
        <f t="shared" si="3"/>
        <v>0.14864362802414349</v>
      </c>
      <c r="L22" s="26">
        <f t="shared" si="3"/>
        <v>0.12403390708964297</v>
      </c>
      <c r="M22" s="26">
        <f t="shared" si="3"/>
        <v>0.1036667650806883</v>
      </c>
      <c r="N22" s="26">
        <f t="shared" si="3"/>
        <v>8.678229485167932E-2</v>
      </c>
      <c r="O22" s="26">
        <f t="shared" si="3"/>
        <v>7.2761722773767745E-2</v>
      </c>
      <c r="P22" s="27">
        <f t="shared" si="3"/>
        <v>6.1100278940553199E-2</v>
      </c>
      <c r="Q22" s="26">
        <f t="shared" si="3"/>
        <v>5.138545607162813E-2</v>
      </c>
      <c r="R22" s="26">
        <f t="shared" si="2"/>
        <v>4.3279552844196684E-2</v>
      </c>
      <c r="S22" s="26">
        <f t="shared" si="2"/>
        <v>3.6505630516980393E-2</v>
      </c>
      <c r="T22" s="26">
        <f t="shared" si="2"/>
        <v>3.0836194203160455E-2</v>
      </c>
      <c r="U22" s="27">
        <f t="shared" si="2"/>
        <v>2.6084053304588836E-2</v>
      </c>
    </row>
    <row r="23" spans="1:21" x14ac:dyDescent="0.2">
      <c r="A23" s="23">
        <v>25</v>
      </c>
      <c r="B23" s="24">
        <f t="shared" si="3"/>
        <v>0.77976844299378323</v>
      </c>
      <c r="C23" s="24">
        <f t="shared" si="3"/>
        <v>0.60953087052827937</v>
      </c>
      <c r="D23" s="24">
        <f t="shared" si="3"/>
        <v>0.47760556926165965</v>
      </c>
      <c r="E23" s="24">
        <f t="shared" si="3"/>
        <v>0.37511680225396377</v>
      </c>
      <c r="F23" s="25">
        <f t="shared" si="3"/>
        <v>0.29530277169776209</v>
      </c>
      <c r="G23" s="24">
        <f t="shared" si="3"/>
        <v>0.23299863050389524</v>
      </c>
      <c r="H23" s="24">
        <f t="shared" si="3"/>
        <v>0.18424917752223957</v>
      </c>
      <c r="I23" s="24">
        <f t="shared" si="3"/>
        <v>0.1460179049129135</v>
      </c>
      <c r="J23" s="24">
        <f t="shared" si="3"/>
        <v>0.11596783555463605</v>
      </c>
      <c r="K23" s="25">
        <f t="shared" si="3"/>
        <v>9.2295998177064048E-2</v>
      </c>
      <c r="L23" s="24">
        <f t="shared" si="3"/>
        <v>7.3608086886640473E-2</v>
      </c>
      <c r="M23" s="24">
        <f t="shared" si="3"/>
        <v>5.8823306552253637E-2</v>
      </c>
      <c r="N23" s="24">
        <f t="shared" si="3"/>
        <v>4.7101952799582736E-2</v>
      </c>
      <c r="O23" s="24">
        <f t="shared" si="3"/>
        <v>3.779015877353091E-2</v>
      </c>
      <c r="P23" s="25">
        <f t="shared" si="3"/>
        <v>3.03776372094791E-2</v>
      </c>
      <c r="Q23" s="24">
        <f t="shared" si="3"/>
        <v>2.4465284438696902E-2</v>
      </c>
      <c r="R23" s="24">
        <f t="shared" si="2"/>
        <v>1.9740286720354813E-2</v>
      </c>
      <c r="S23" s="24">
        <f t="shared" si="2"/>
        <v>1.595694754327601E-2</v>
      </c>
      <c r="T23" s="24">
        <f t="shared" si="2"/>
        <v>1.2921887782740737E-2</v>
      </c>
      <c r="U23" s="25">
        <f t="shared" si="2"/>
        <v>1.0482596010396106E-2</v>
      </c>
    </row>
    <row r="24" spans="1:21" x14ac:dyDescent="0.2">
      <c r="A24" s="23">
        <v>30</v>
      </c>
      <c r="B24" s="24">
        <f t="shared" si="3"/>
        <v>0.74192291778712394</v>
      </c>
      <c r="C24" s="24">
        <f t="shared" si="3"/>
        <v>0.55207088897991197</v>
      </c>
      <c r="D24" s="24">
        <f t="shared" si="3"/>
        <v>0.41198675951590691</v>
      </c>
      <c r="E24" s="24">
        <f t="shared" si="3"/>
        <v>0.30831866797342034</v>
      </c>
      <c r="F24" s="25">
        <f t="shared" si="3"/>
        <v>0.23137744865585813</v>
      </c>
      <c r="G24" s="24">
        <f t="shared" si="3"/>
        <v>0.17411013091063426</v>
      </c>
      <c r="H24" s="24">
        <f t="shared" si="3"/>
        <v>0.13136711715458982</v>
      </c>
      <c r="I24" s="24">
        <f t="shared" si="3"/>
        <v>9.9377332549801231E-2</v>
      </c>
      <c r="J24" s="24">
        <f t="shared" si="3"/>
        <v>7.5371136128043151E-2</v>
      </c>
      <c r="K24" s="25">
        <f t="shared" si="3"/>
        <v>5.7308553301167964E-2</v>
      </c>
      <c r="L24" s="24">
        <f t="shared" si="3"/>
        <v>4.3682816918726573E-2</v>
      </c>
      <c r="M24" s="24">
        <f t="shared" si="3"/>
        <v>3.3377923879916553E-2</v>
      </c>
      <c r="N24" s="24">
        <f t="shared" si="3"/>
        <v>2.556505288695058E-2</v>
      </c>
      <c r="O24" s="24">
        <f t="shared" si="3"/>
        <v>1.9627024288154101E-2</v>
      </c>
      <c r="P24" s="25">
        <f t="shared" si="3"/>
        <v>1.5103054493884669E-2</v>
      </c>
      <c r="Q24" s="24">
        <f t="shared" si="3"/>
        <v>1.1648240347074144E-2</v>
      </c>
      <c r="R24" s="24">
        <f t="shared" si="2"/>
        <v>9.0037649234647327E-3</v>
      </c>
      <c r="S24" s="24">
        <f t="shared" si="2"/>
        <v>6.9749288340719201E-3</v>
      </c>
      <c r="T24" s="24">
        <f t="shared" si="2"/>
        <v>5.4149089465985647E-3</v>
      </c>
      <c r="U24" s="25">
        <f t="shared" si="2"/>
        <v>4.2127202330874275E-3</v>
      </c>
    </row>
    <row r="25" spans="1:21" x14ac:dyDescent="0.2">
      <c r="A25" s="23">
        <v>35</v>
      </c>
      <c r="B25" s="24">
        <f t="shared" si="3"/>
        <v>0.70591419912353137</v>
      </c>
      <c r="C25" s="24">
        <f t="shared" si="3"/>
        <v>0.50002761335929735</v>
      </c>
      <c r="D25" s="24">
        <f t="shared" si="3"/>
        <v>0.35538339780838735</v>
      </c>
      <c r="E25" s="24">
        <f t="shared" si="3"/>
        <v>0.25341547072729048</v>
      </c>
      <c r="F25" s="25">
        <f t="shared" si="3"/>
        <v>0.18129028535257716</v>
      </c>
      <c r="G25" s="24">
        <f t="shared" si="3"/>
        <v>0.13010521830175056</v>
      </c>
      <c r="H25" s="24">
        <f t="shared" si="3"/>
        <v>9.366293896983445E-2</v>
      </c>
      <c r="I25" s="24">
        <f t="shared" si="3"/>
        <v>6.7634542699430159E-2</v>
      </c>
      <c r="J25" s="24">
        <f t="shared" si="3"/>
        <v>4.8986066990580383E-2</v>
      </c>
      <c r="K25" s="25">
        <f t="shared" si="3"/>
        <v>3.5584102738367311E-2</v>
      </c>
      <c r="L25" s="24">
        <f t="shared" si="3"/>
        <v>2.5923625713757153E-2</v>
      </c>
      <c r="M25" s="24">
        <f t="shared" si="3"/>
        <v>1.8939530397595796E-2</v>
      </c>
      <c r="N25" s="24">
        <f t="shared" si="3"/>
        <v>1.3875686468743813E-2</v>
      </c>
      <c r="O25" s="24">
        <f t="shared" si="3"/>
        <v>1.019366138989625E-2</v>
      </c>
      <c r="P25" s="25">
        <f t="shared" si="3"/>
        <v>7.5088873263017501E-3</v>
      </c>
      <c r="Q25" s="24">
        <f t="shared" si="3"/>
        <v>5.5458788359148466E-3</v>
      </c>
      <c r="R25" s="24">
        <f t="shared" si="2"/>
        <v>4.1067175946042592E-3</v>
      </c>
      <c r="S25" s="24">
        <f t="shared" si="2"/>
        <v>3.048805675924404E-3</v>
      </c>
      <c r="T25" s="24">
        <f t="shared" si="2"/>
        <v>2.2691141877208072E-3</v>
      </c>
      <c r="U25" s="25">
        <f t="shared" si="2"/>
        <v>1.6929977788577952E-3</v>
      </c>
    </row>
    <row r="26" spans="1:21" x14ac:dyDescent="0.2">
      <c r="A26" s="23">
        <v>40</v>
      </c>
      <c r="B26" s="24">
        <f t="shared" si="3"/>
        <v>0.67165313886043809</v>
      </c>
      <c r="C26" s="24">
        <f t="shared" si="3"/>
        <v>0.45289041518523643</v>
      </c>
      <c r="D26" s="24">
        <f t="shared" si="3"/>
        <v>0.30655684077380685</v>
      </c>
      <c r="E26" s="24">
        <f t="shared" si="3"/>
        <v>0.20828904466294101</v>
      </c>
      <c r="F26" s="25">
        <f t="shared" si="3"/>
        <v>0.14204568230027784</v>
      </c>
      <c r="G26" s="24">
        <f t="shared" si="3"/>
        <v>9.7222187708505589E-2</v>
      </c>
      <c r="H26" s="24">
        <f t="shared" si="3"/>
        <v>6.6780381015314264E-2</v>
      </c>
      <c r="I26" s="24">
        <f t="shared" si="3"/>
        <v>4.6030933300294057E-2</v>
      </c>
      <c r="J26" s="24">
        <f t="shared" si="3"/>
        <v>3.1837582428491523E-2</v>
      </c>
      <c r="K26" s="25">
        <f t="shared" si="3"/>
        <v>2.2094928152179935E-2</v>
      </c>
      <c r="L26" s="24">
        <f t="shared" si="3"/>
        <v>1.5384410107922184E-2</v>
      </c>
      <c r="M26" s="24">
        <f t="shared" si="3"/>
        <v>1.0746798182294614E-2</v>
      </c>
      <c r="N26" s="24">
        <f t="shared" si="3"/>
        <v>7.5311666997238055E-3</v>
      </c>
      <c r="O26" s="24">
        <f t="shared" si="3"/>
        <v>5.2942683010066324E-3</v>
      </c>
      <c r="P26" s="25">
        <f t="shared" si="3"/>
        <v>3.7332440866134084E-3</v>
      </c>
      <c r="Q26" s="24">
        <f t="shared" si="3"/>
        <v>2.6404650956892242E-3</v>
      </c>
      <c r="R26" s="24">
        <f t="shared" si="2"/>
        <v>1.8731196943936131E-3</v>
      </c>
      <c r="S26" s="24">
        <f t="shared" si="2"/>
        <v>1.33266105944229E-3</v>
      </c>
      <c r="T26" s="24">
        <f t="shared" si="2"/>
        <v>9.5087087293502627E-4</v>
      </c>
      <c r="U26" s="25">
        <f t="shared" si="2"/>
        <v>6.8037783679663201E-4</v>
      </c>
    </row>
    <row r="27" spans="1:21" x14ac:dyDescent="0.2">
      <c r="A27" s="18">
        <v>50</v>
      </c>
      <c r="B27" s="26">
        <f t="shared" si="3"/>
        <v>0.60803882468894921</v>
      </c>
      <c r="C27" s="26">
        <f t="shared" si="3"/>
        <v>0.37152788212696192</v>
      </c>
      <c r="D27" s="26">
        <f t="shared" si="3"/>
        <v>0.22810707978975397</v>
      </c>
      <c r="E27" s="26">
        <f t="shared" si="3"/>
        <v>0.14071261533323939</v>
      </c>
      <c r="F27" s="27">
        <f t="shared" si="3"/>
        <v>8.7203726972380588E-2</v>
      </c>
      <c r="G27" s="26">
        <f t="shared" si="3"/>
        <v>5.4288361816690701E-2</v>
      </c>
      <c r="H27" s="26">
        <f t="shared" si="3"/>
        <v>3.3947759417621758E-2</v>
      </c>
      <c r="I27" s="26">
        <f t="shared" si="3"/>
        <v>2.1321228555156651E-2</v>
      </c>
      <c r="J27" s="26">
        <f t="shared" si="3"/>
        <v>1.3448538883227112E-2</v>
      </c>
      <c r="K27" s="27">
        <f t="shared" si="3"/>
        <v>8.5185512795006111E-3</v>
      </c>
      <c r="L27" s="26">
        <f t="shared" si="3"/>
        <v>5.4181504551112153E-3</v>
      </c>
      <c r="M27" s="26">
        <f t="shared" si="3"/>
        <v>3.460181393740405E-3</v>
      </c>
      <c r="N27" s="26">
        <f t="shared" si="3"/>
        <v>2.2185939575341202E-3</v>
      </c>
      <c r="O27" s="26">
        <f t="shared" si="3"/>
        <v>1.4280961001286749E-3</v>
      </c>
      <c r="P27" s="27">
        <f t="shared" si="3"/>
        <v>9.2280084243072911E-4</v>
      </c>
      <c r="Q27" s="26">
        <f t="shared" si="3"/>
        <v>5.9855014266634477E-4</v>
      </c>
      <c r="R27" s="26">
        <f t="shared" si="2"/>
        <v>3.8967891980181638E-4</v>
      </c>
      <c r="S27" s="26">
        <f t="shared" si="2"/>
        <v>2.5462417489886233E-4</v>
      </c>
      <c r="T27" s="26">
        <f t="shared" si="2"/>
        <v>1.6697518386974431E-4</v>
      </c>
      <c r="U27" s="27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Question</vt:lpstr>
      <vt:lpstr>ARR</vt:lpstr>
      <vt:lpstr>Discount Tables</vt:lpstr>
      <vt:lpstr>ARR!Print_Area</vt:lpstr>
      <vt:lpstr>'Discount Tables'!Print_Area</vt:lpstr>
    </vt:vector>
  </TitlesOfParts>
  <Company>3M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Administrator</cp:lastModifiedBy>
  <cp:lastPrinted>2015-11-07T17:16:01Z</cp:lastPrinted>
  <dcterms:created xsi:type="dcterms:W3CDTF">2011-10-30T14:37:28Z</dcterms:created>
  <dcterms:modified xsi:type="dcterms:W3CDTF">2017-12-04T10:11:27Z</dcterms:modified>
</cp:coreProperties>
</file>