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1"/>
  <workbookPr/>
  <mc:AlternateContent xmlns:mc="http://schemas.openxmlformats.org/markup-compatibility/2006">
    <mc:Choice Requires="x15">
      <x15ac:absPath xmlns:x15ac="http://schemas.microsoft.com/office/spreadsheetml/2010/11/ac" url="C:\Users\m.fall\Desktop\ABI class\Bsc-Hnc\GR E BSC-HND\"/>
    </mc:Choice>
  </mc:AlternateContent>
  <xr:revisionPtr revIDLastSave="370" documentId="11_1BC88F415D53B2487D015F5EF5E42DF756AB4D18" xr6:coauthVersionLast="47" xr6:coauthVersionMax="47" xr10:uidLastSave="{66E62B23-18D4-41BE-89EF-720EBCB7C3C2}"/>
  <bookViews>
    <workbookView xWindow="0" yWindow="0" windowWidth="28800" windowHeight="12300" xr2:uid="{00000000-000D-0000-FFFF-FFFF00000000}"/>
  </bookViews>
  <sheets>
    <sheet name="Dynamometer Result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H7" i="1"/>
  <c r="F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G7" i="1"/>
  <c r="L3" i="1"/>
  <c r="I3" i="1"/>
  <c r="D8" i="1"/>
  <c r="J8" i="1"/>
  <c r="L8" i="1"/>
  <c r="D9" i="1"/>
  <c r="J9" i="1"/>
  <c r="L9" i="1"/>
  <c r="D10" i="1"/>
  <c r="J10" i="1"/>
  <c r="L10" i="1"/>
  <c r="D11" i="1"/>
  <c r="J11" i="1"/>
  <c r="L11" i="1"/>
  <c r="D12" i="1"/>
  <c r="J12" i="1"/>
  <c r="L12" i="1"/>
  <c r="D13" i="1"/>
  <c r="J13" i="1"/>
  <c r="L13" i="1"/>
  <c r="D14" i="1"/>
  <c r="J14" i="1"/>
  <c r="L14" i="1"/>
  <c r="D15" i="1"/>
  <c r="J15" i="1"/>
  <c r="L15" i="1"/>
  <c r="D16" i="1"/>
  <c r="J16" i="1"/>
  <c r="L16" i="1"/>
  <c r="D17" i="1"/>
  <c r="J17" i="1"/>
  <c r="L17" i="1"/>
  <c r="D18" i="1"/>
  <c r="J18" i="1"/>
  <c r="L18" i="1"/>
  <c r="D19" i="1"/>
  <c r="J19" i="1"/>
  <c r="L19" i="1"/>
  <c r="D20" i="1"/>
  <c r="J20" i="1"/>
  <c r="L20" i="1"/>
  <c r="D21" i="1"/>
  <c r="J21" i="1"/>
  <c r="L21" i="1"/>
  <c r="D22" i="1"/>
  <c r="J22" i="1"/>
  <c r="L22" i="1"/>
  <c r="D23" i="1"/>
  <c r="J23" i="1"/>
  <c r="L23" i="1"/>
  <c r="D24" i="1"/>
  <c r="J24" i="1"/>
  <c r="L24" i="1"/>
  <c r="D25" i="1"/>
  <c r="J25" i="1"/>
  <c r="L25" i="1"/>
  <c r="D26" i="1"/>
  <c r="J26" i="1"/>
  <c r="L26" i="1"/>
  <c r="D27" i="1"/>
  <c r="J27" i="1"/>
  <c r="L27" i="1"/>
  <c r="D28" i="1"/>
  <c r="J28" i="1"/>
  <c r="L28" i="1"/>
  <c r="D29" i="1"/>
  <c r="J29" i="1"/>
  <c r="L29" i="1"/>
  <c r="D30" i="1"/>
  <c r="J30" i="1"/>
  <c r="L30" i="1"/>
  <c r="D31" i="1"/>
  <c r="J31" i="1"/>
  <c r="L31" i="1"/>
  <c r="D32" i="1"/>
  <c r="J32" i="1"/>
  <c r="L32" i="1"/>
  <c r="D33" i="1"/>
  <c r="J33" i="1"/>
  <c r="L33" i="1"/>
  <c r="D34" i="1"/>
  <c r="J34" i="1"/>
  <c r="L34" i="1"/>
  <c r="D35" i="1"/>
  <c r="J35" i="1"/>
  <c r="L35" i="1"/>
  <c r="D36" i="1"/>
  <c r="J36" i="1"/>
  <c r="L36" i="1"/>
  <c r="D37" i="1"/>
  <c r="J37" i="1"/>
  <c r="L37" i="1"/>
  <c r="D38" i="1"/>
  <c r="J38" i="1"/>
  <c r="L38" i="1"/>
  <c r="D39" i="1"/>
  <c r="J39" i="1"/>
  <c r="L39" i="1"/>
  <c r="D40" i="1"/>
  <c r="J40" i="1"/>
  <c r="L40" i="1"/>
  <c r="D41" i="1"/>
  <c r="J41" i="1"/>
  <c r="L41" i="1"/>
  <c r="D42" i="1"/>
  <c r="J42" i="1"/>
  <c r="L42" i="1"/>
  <c r="D43" i="1"/>
  <c r="J43" i="1"/>
  <c r="L43" i="1"/>
  <c r="D44" i="1"/>
  <c r="J44" i="1"/>
  <c r="L44" i="1"/>
  <c r="D45" i="1"/>
  <c r="J45" i="1"/>
  <c r="L45" i="1"/>
  <c r="D46" i="1"/>
  <c r="J46" i="1"/>
  <c r="L46" i="1"/>
  <c r="D47" i="1"/>
  <c r="J47" i="1"/>
  <c r="L47" i="1"/>
  <c r="D48" i="1"/>
  <c r="J48" i="1"/>
  <c r="L48" i="1"/>
  <c r="D49" i="1"/>
  <c r="J49" i="1"/>
  <c r="L49" i="1"/>
  <c r="D50" i="1"/>
  <c r="J50" i="1"/>
  <c r="L50" i="1"/>
  <c r="D51" i="1"/>
  <c r="J51" i="1"/>
  <c r="L51" i="1"/>
  <c r="D52" i="1"/>
  <c r="J52" i="1"/>
  <c r="L52" i="1"/>
  <c r="D53" i="1"/>
  <c r="J53" i="1"/>
  <c r="L53" i="1"/>
  <c r="D54" i="1"/>
  <c r="J54" i="1"/>
  <c r="L54" i="1"/>
  <c r="D55" i="1"/>
  <c r="J55" i="1"/>
  <c r="L55" i="1"/>
  <c r="D56" i="1"/>
  <c r="J56" i="1"/>
  <c r="L56" i="1"/>
  <c r="D57" i="1"/>
  <c r="J57" i="1"/>
  <c r="L57" i="1"/>
  <c r="D58" i="1"/>
  <c r="J58" i="1"/>
  <c r="L58" i="1"/>
  <c r="D59" i="1"/>
  <c r="J59" i="1"/>
  <c r="L59" i="1"/>
  <c r="D60" i="1"/>
  <c r="J60" i="1"/>
  <c r="L60" i="1"/>
  <c r="D61" i="1"/>
  <c r="J61" i="1"/>
  <c r="L61" i="1"/>
  <c r="D62" i="1"/>
  <c r="J62" i="1"/>
  <c r="L62" i="1"/>
  <c r="D63" i="1"/>
  <c r="J63" i="1"/>
  <c r="L63" i="1"/>
  <c r="D64" i="1"/>
  <c r="J64" i="1"/>
  <c r="L64" i="1"/>
  <c r="D65" i="1"/>
  <c r="J65" i="1"/>
  <c r="L65" i="1"/>
  <c r="D66" i="1"/>
  <c r="J66" i="1"/>
  <c r="L66" i="1"/>
  <c r="D67" i="1"/>
  <c r="J67" i="1"/>
  <c r="L67" i="1"/>
  <c r="D68" i="1"/>
  <c r="J68" i="1"/>
  <c r="L68" i="1"/>
  <c r="D69" i="1"/>
  <c r="J69" i="1"/>
  <c r="L69" i="1"/>
  <c r="D70" i="1"/>
  <c r="J70" i="1"/>
  <c r="L70" i="1"/>
  <c r="D71" i="1"/>
  <c r="J71" i="1"/>
  <c r="L71" i="1"/>
  <c r="D72" i="1"/>
  <c r="J72" i="1"/>
  <c r="L72" i="1"/>
  <c r="D73" i="1"/>
  <c r="J73" i="1"/>
  <c r="L73" i="1"/>
  <c r="D74" i="1"/>
  <c r="J74" i="1"/>
  <c r="L74" i="1"/>
  <c r="D75" i="1"/>
  <c r="J75" i="1"/>
  <c r="L75" i="1"/>
  <c r="D76" i="1"/>
  <c r="J76" i="1"/>
  <c r="L76" i="1"/>
  <c r="D77" i="1"/>
  <c r="J77" i="1"/>
  <c r="L77" i="1"/>
  <c r="D78" i="1"/>
  <c r="J78" i="1"/>
  <c r="L78" i="1"/>
  <c r="D79" i="1"/>
  <c r="J79" i="1"/>
  <c r="L79" i="1"/>
  <c r="D80" i="1"/>
  <c r="J80" i="1"/>
  <c r="L80" i="1"/>
  <c r="D81" i="1"/>
  <c r="J81" i="1"/>
  <c r="L81" i="1"/>
  <c r="D82" i="1"/>
  <c r="J82" i="1"/>
  <c r="L82" i="1"/>
  <c r="D83" i="1"/>
  <c r="J83" i="1"/>
  <c r="L83" i="1"/>
  <c r="D84" i="1"/>
  <c r="J84" i="1"/>
  <c r="L84" i="1"/>
  <c r="D85" i="1"/>
  <c r="J85" i="1"/>
  <c r="L85" i="1"/>
  <c r="D86" i="1"/>
  <c r="J86" i="1"/>
  <c r="L86" i="1"/>
  <c r="D87" i="1"/>
  <c r="J87" i="1"/>
  <c r="L87" i="1"/>
  <c r="D88" i="1"/>
  <c r="J88" i="1"/>
  <c r="L88" i="1"/>
  <c r="D89" i="1"/>
  <c r="J89" i="1"/>
  <c r="L89" i="1"/>
  <c r="D90" i="1"/>
  <c r="J90" i="1"/>
  <c r="L90" i="1"/>
  <c r="D91" i="1"/>
  <c r="J91" i="1"/>
  <c r="L91" i="1"/>
  <c r="D92" i="1"/>
  <c r="J92" i="1"/>
  <c r="L92" i="1"/>
  <c r="D93" i="1"/>
  <c r="J93" i="1"/>
  <c r="L93" i="1"/>
  <c r="D94" i="1"/>
  <c r="J94" i="1"/>
  <c r="L94" i="1"/>
  <c r="D95" i="1"/>
  <c r="J95" i="1"/>
  <c r="L95" i="1"/>
  <c r="D96" i="1"/>
  <c r="J96" i="1"/>
  <c r="L96" i="1"/>
  <c r="D97" i="1"/>
  <c r="J97" i="1"/>
  <c r="L97" i="1"/>
  <c r="D7" i="1"/>
  <c r="J7" i="1"/>
  <c r="S3" i="1"/>
  <c r="P3" i="1"/>
  <c r="B8" i="1"/>
  <c r="B9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G8" i="1"/>
  <c r="M8" i="1"/>
  <c r="N8" i="1"/>
  <c r="B10" i="1"/>
  <c r="G9" i="1"/>
  <c r="M9" i="1"/>
  <c r="N9" i="1"/>
  <c r="M7" i="1"/>
  <c r="N7" i="1"/>
  <c r="K9" i="1"/>
  <c r="I9" i="1"/>
  <c r="K8" i="1"/>
  <c r="I8" i="1"/>
  <c r="K7" i="1"/>
  <c r="I7" i="1"/>
  <c r="B11" i="1"/>
  <c r="G10" i="1"/>
  <c r="M10" i="1"/>
  <c r="N10" i="1"/>
  <c r="K10" i="1"/>
  <c r="I10" i="1"/>
  <c r="B12" i="1"/>
  <c r="G11" i="1"/>
  <c r="M11" i="1"/>
  <c r="N11" i="1"/>
  <c r="K11" i="1"/>
  <c r="I11" i="1"/>
  <c r="B13" i="1"/>
  <c r="G12" i="1"/>
  <c r="M12" i="1"/>
  <c r="N12" i="1"/>
  <c r="K12" i="1"/>
  <c r="I12" i="1"/>
  <c r="B14" i="1"/>
  <c r="G13" i="1"/>
  <c r="M13" i="1"/>
  <c r="N13" i="1"/>
  <c r="K13" i="1"/>
  <c r="I13" i="1"/>
  <c r="B15" i="1"/>
  <c r="G14" i="1"/>
  <c r="M14" i="1"/>
  <c r="N14" i="1"/>
  <c r="K14" i="1"/>
  <c r="I14" i="1"/>
  <c r="B16" i="1"/>
  <c r="G15" i="1"/>
  <c r="M15" i="1"/>
  <c r="N15" i="1"/>
  <c r="K15" i="1"/>
  <c r="I15" i="1"/>
  <c r="B17" i="1"/>
  <c r="G16" i="1"/>
  <c r="M16" i="1"/>
  <c r="N16" i="1"/>
  <c r="K16" i="1"/>
  <c r="I16" i="1"/>
  <c r="B18" i="1"/>
  <c r="G17" i="1"/>
  <c r="M17" i="1"/>
  <c r="N17" i="1"/>
  <c r="K17" i="1"/>
  <c r="I17" i="1"/>
  <c r="B19" i="1"/>
  <c r="G18" i="1"/>
  <c r="M18" i="1"/>
  <c r="N18" i="1"/>
  <c r="K18" i="1"/>
  <c r="I18" i="1"/>
  <c r="B20" i="1"/>
  <c r="G19" i="1"/>
  <c r="M19" i="1"/>
  <c r="N19" i="1"/>
  <c r="K19" i="1"/>
  <c r="I19" i="1"/>
  <c r="B21" i="1"/>
  <c r="G20" i="1"/>
  <c r="M20" i="1"/>
  <c r="N20" i="1"/>
  <c r="K20" i="1"/>
  <c r="I20" i="1"/>
  <c r="B22" i="1"/>
  <c r="G21" i="1"/>
  <c r="M21" i="1"/>
  <c r="N21" i="1"/>
  <c r="K21" i="1"/>
  <c r="I21" i="1"/>
  <c r="B23" i="1"/>
  <c r="G22" i="1"/>
  <c r="M22" i="1"/>
  <c r="N22" i="1"/>
  <c r="K22" i="1"/>
  <c r="I22" i="1"/>
  <c r="B24" i="1"/>
  <c r="G23" i="1"/>
  <c r="M23" i="1"/>
  <c r="N23" i="1"/>
  <c r="K23" i="1"/>
  <c r="I23" i="1"/>
  <c r="B25" i="1"/>
  <c r="G24" i="1"/>
  <c r="M24" i="1"/>
  <c r="N24" i="1"/>
  <c r="K24" i="1"/>
  <c r="I24" i="1"/>
  <c r="B26" i="1"/>
  <c r="G25" i="1"/>
  <c r="M25" i="1"/>
  <c r="N25" i="1"/>
  <c r="K25" i="1"/>
  <c r="I25" i="1"/>
  <c r="B27" i="1"/>
  <c r="G26" i="1"/>
  <c r="M26" i="1"/>
  <c r="N26" i="1"/>
  <c r="K26" i="1"/>
  <c r="I26" i="1"/>
  <c r="B28" i="1"/>
  <c r="G27" i="1"/>
  <c r="M27" i="1"/>
  <c r="N27" i="1"/>
  <c r="K27" i="1"/>
  <c r="I27" i="1"/>
  <c r="B29" i="1"/>
  <c r="G28" i="1"/>
  <c r="M28" i="1"/>
  <c r="N28" i="1"/>
  <c r="K28" i="1"/>
  <c r="I28" i="1"/>
  <c r="B30" i="1"/>
  <c r="G29" i="1"/>
  <c r="M29" i="1"/>
  <c r="N29" i="1"/>
  <c r="K29" i="1"/>
  <c r="I29" i="1"/>
  <c r="B31" i="1"/>
  <c r="G30" i="1"/>
  <c r="M30" i="1"/>
  <c r="N30" i="1"/>
  <c r="K30" i="1"/>
  <c r="I30" i="1"/>
  <c r="B32" i="1"/>
  <c r="G31" i="1"/>
  <c r="M31" i="1"/>
  <c r="N31" i="1"/>
  <c r="K31" i="1"/>
  <c r="I31" i="1"/>
  <c r="B33" i="1"/>
  <c r="G32" i="1"/>
  <c r="M32" i="1"/>
  <c r="N32" i="1"/>
  <c r="K32" i="1"/>
  <c r="I32" i="1"/>
  <c r="B34" i="1"/>
  <c r="G33" i="1"/>
  <c r="M33" i="1"/>
  <c r="N33" i="1"/>
  <c r="K33" i="1"/>
  <c r="I33" i="1"/>
  <c r="B35" i="1"/>
  <c r="G34" i="1"/>
  <c r="M34" i="1"/>
  <c r="N34" i="1"/>
  <c r="K34" i="1"/>
  <c r="I34" i="1"/>
  <c r="B36" i="1"/>
  <c r="G35" i="1"/>
  <c r="M35" i="1"/>
  <c r="N35" i="1"/>
  <c r="K35" i="1"/>
  <c r="I35" i="1"/>
  <c r="B37" i="1"/>
  <c r="G36" i="1"/>
  <c r="M36" i="1"/>
  <c r="N36" i="1"/>
  <c r="K36" i="1"/>
  <c r="I36" i="1"/>
  <c r="B38" i="1"/>
  <c r="G37" i="1"/>
  <c r="M37" i="1"/>
  <c r="N37" i="1"/>
  <c r="K37" i="1"/>
  <c r="I37" i="1"/>
  <c r="B39" i="1"/>
  <c r="G38" i="1"/>
  <c r="M38" i="1"/>
  <c r="N38" i="1"/>
  <c r="K38" i="1"/>
  <c r="I38" i="1"/>
  <c r="B40" i="1"/>
  <c r="G39" i="1"/>
  <c r="M39" i="1"/>
  <c r="N39" i="1"/>
  <c r="K39" i="1"/>
  <c r="I39" i="1"/>
  <c r="B41" i="1"/>
  <c r="G40" i="1"/>
  <c r="M40" i="1"/>
  <c r="N40" i="1"/>
  <c r="K40" i="1"/>
  <c r="I40" i="1"/>
  <c r="B42" i="1"/>
  <c r="G41" i="1"/>
  <c r="M41" i="1"/>
  <c r="N41" i="1"/>
  <c r="K41" i="1"/>
  <c r="I41" i="1"/>
  <c r="B43" i="1"/>
  <c r="G42" i="1"/>
  <c r="M42" i="1"/>
  <c r="N42" i="1"/>
  <c r="K42" i="1"/>
  <c r="I42" i="1"/>
  <c r="B44" i="1"/>
  <c r="G43" i="1"/>
  <c r="M43" i="1"/>
  <c r="N43" i="1"/>
  <c r="K43" i="1"/>
  <c r="I43" i="1"/>
  <c r="B45" i="1"/>
  <c r="G44" i="1"/>
  <c r="M44" i="1"/>
  <c r="N44" i="1"/>
  <c r="K44" i="1"/>
  <c r="I44" i="1"/>
  <c r="B46" i="1"/>
  <c r="G45" i="1"/>
  <c r="M45" i="1"/>
  <c r="N45" i="1"/>
  <c r="K45" i="1"/>
  <c r="I45" i="1"/>
  <c r="B47" i="1"/>
  <c r="G46" i="1"/>
  <c r="M46" i="1"/>
  <c r="N46" i="1"/>
  <c r="K46" i="1"/>
  <c r="I46" i="1"/>
  <c r="B48" i="1"/>
  <c r="G47" i="1"/>
  <c r="M47" i="1"/>
  <c r="N47" i="1"/>
  <c r="K47" i="1"/>
  <c r="I47" i="1"/>
  <c r="B49" i="1"/>
  <c r="G48" i="1"/>
  <c r="M48" i="1"/>
  <c r="N48" i="1"/>
  <c r="K48" i="1"/>
  <c r="I48" i="1"/>
  <c r="B50" i="1"/>
  <c r="G49" i="1"/>
  <c r="M49" i="1"/>
  <c r="N49" i="1"/>
  <c r="K49" i="1"/>
  <c r="I49" i="1"/>
  <c r="B51" i="1"/>
  <c r="G50" i="1"/>
  <c r="M50" i="1"/>
  <c r="N50" i="1"/>
  <c r="K50" i="1"/>
  <c r="I50" i="1"/>
  <c r="B52" i="1"/>
  <c r="G51" i="1"/>
  <c r="M51" i="1"/>
  <c r="N51" i="1"/>
  <c r="K51" i="1"/>
  <c r="I51" i="1"/>
  <c r="B53" i="1"/>
  <c r="G52" i="1"/>
  <c r="M52" i="1"/>
  <c r="N52" i="1"/>
  <c r="K52" i="1"/>
  <c r="I52" i="1"/>
  <c r="B54" i="1"/>
  <c r="G53" i="1"/>
  <c r="M53" i="1"/>
  <c r="N53" i="1"/>
  <c r="K53" i="1"/>
  <c r="I53" i="1"/>
  <c r="B55" i="1"/>
  <c r="G54" i="1"/>
  <c r="M54" i="1"/>
  <c r="N54" i="1"/>
  <c r="K54" i="1"/>
  <c r="I54" i="1"/>
  <c r="B56" i="1"/>
  <c r="G55" i="1"/>
  <c r="M55" i="1"/>
  <c r="N55" i="1"/>
  <c r="K55" i="1"/>
  <c r="I55" i="1"/>
  <c r="B57" i="1"/>
  <c r="G56" i="1"/>
  <c r="M56" i="1"/>
  <c r="N56" i="1"/>
  <c r="K56" i="1"/>
  <c r="I56" i="1"/>
  <c r="B58" i="1"/>
  <c r="G57" i="1"/>
  <c r="M57" i="1"/>
  <c r="N57" i="1"/>
  <c r="K57" i="1"/>
  <c r="I57" i="1"/>
  <c r="B59" i="1"/>
  <c r="G58" i="1"/>
  <c r="M58" i="1"/>
  <c r="N58" i="1"/>
  <c r="K58" i="1"/>
  <c r="I58" i="1"/>
  <c r="B60" i="1"/>
  <c r="G59" i="1"/>
  <c r="M59" i="1"/>
  <c r="N59" i="1"/>
  <c r="K59" i="1"/>
  <c r="I59" i="1"/>
  <c r="B61" i="1"/>
  <c r="G60" i="1"/>
  <c r="M60" i="1"/>
  <c r="N60" i="1"/>
  <c r="K60" i="1"/>
  <c r="I60" i="1"/>
  <c r="B62" i="1"/>
  <c r="G61" i="1"/>
  <c r="M61" i="1"/>
  <c r="N61" i="1"/>
  <c r="K61" i="1"/>
  <c r="I61" i="1"/>
  <c r="B63" i="1"/>
  <c r="G62" i="1"/>
  <c r="M62" i="1"/>
  <c r="N62" i="1"/>
  <c r="K62" i="1"/>
  <c r="I62" i="1"/>
  <c r="B64" i="1"/>
  <c r="G63" i="1"/>
  <c r="M63" i="1"/>
  <c r="N63" i="1"/>
  <c r="K63" i="1"/>
  <c r="I63" i="1"/>
  <c r="B65" i="1"/>
  <c r="G64" i="1"/>
  <c r="M64" i="1"/>
  <c r="N64" i="1"/>
  <c r="K64" i="1"/>
  <c r="I64" i="1"/>
  <c r="B66" i="1"/>
  <c r="G65" i="1"/>
  <c r="M65" i="1"/>
  <c r="N65" i="1"/>
  <c r="K65" i="1"/>
  <c r="I65" i="1"/>
  <c r="B67" i="1"/>
  <c r="G66" i="1"/>
  <c r="M66" i="1"/>
  <c r="N66" i="1"/>
  <c r="K66" i="1"/>
  <c r="I66" i="1"/>
  <c r="B68" i="1"/>
  <c r="G67" i="1"/>
  <c r="M67" i="1"/>
  <c r="N67" i="1"/>
  <c r="K67" i="1"/>
  <c r="I67" i="1"/>
  <c r="B69" i="1"/>
  <c r="G68" i="1"/>
  <c r="M68" i="1"/>
  <c r="N68" i="1"/>
  <c r="K68" i="1"/>
  <c r="I68" i="1"/>
  <c r="B70" i="1"/>
  <c r="G69" i="1"/>
  <c r="M69" i="1"/>
  <c r="N69" i="1"/>
  <c r="K69" i="1"/>
  <c r="I69" i="1"/>
  <c r="B71" i="1"/>
  <c r="G70" i="1"/>
  <c r="M70" i="1"/>
  <c r="N70" i="1"/>
  <c r="K70" i="1"/>
  <c r="I70" i="1"/>
  <c r="B72" i="1"/>
  <c r="G71" i="1"/>
  <c r="M71" i="1"/>
  <c r="N71" i="1"/>
  <c r="K71" i="1"/>
  <c r="I71" i="1"/>
  <c r="B73" i="1"/>
  <c r="G72" i="1"/>
  <c r="M72" i="1"/>
  <c r="N72" i="1"/>
  <c r="K72" i="1"/>
  <c r="I72" i="1"/>
  <c r="B74" i="1"/>
  <c r="G73" i="1"/>
  <c r="M73" i="1"/>
  <c r="N73" i="1"/>
  <c r="K73" i="1"/>
  <c r="I73" i="1"/>
  <c r="B75" i="1"/>
  <c r="G74" i="1"/>
  <c r="M74" i="1"/>
  <c r="N74" i="1"/>
  <c r="K74" i="1"/>
  <c r="I74" i="1"/>
  <c r="B76" i="1"/>
  <c r="G75" i="1"/>
  <c r="M75" i="1"/>
  <c r="N75" i="1"/>
  <c r="K75" i="1"/>
  <c r="I75" i="1"/>
  <c r="B77" i="1"/>
  <c r="G76" i="1"/>
  <c r="M76" i="1"/>
  <c r="N76" i="1"/>
  <c r="K76" i="1"/>
  <c r="I76" i="1"/>
  <c r="B78" i="1"/>
  <c r="G77" i="1"/>
  <c r="M77" i="1"/>
  <c r="N77" i="1"/>
  <c r="K77" i="1"/>
  <c r="I77" i="1"/>
  <c r="B79" i="1"/>
  <c r="G78" i="1"/>
  <c r="M78" i="1"/>
  <c r="N78" i="1"/>
  <c r="K78" i="1"/>
  <c r="I78" i="1"/>
  <c r="B80" i="1"/>
  <c r="G79" i="1"/>
  <c r="M79" i="1"/>
  <c r="N79" i="1"/>
  <c r="K79" i="1"/>
  <c r="I79" i="1"/>
  <c r="B81" i="1"/>
  <c r="G80" i="1"/>
  <c r="M80" i="1"/>
  <c r="N80" i="1"/>
  <c r="K80" i="1"/>
  <c r="I80" i="1"/>
  <c r="B82" i="1"/>
  <c r="G81" i="1"/>
  <c r="M81" i="1"/>
  <c r="N81" i="1"/>
  <c r="K81" i="1"/>
  <c r="I81" i="1"/>
  <c r="B83" i="1"/>
  <c r="G82" i="1"/>
  <c r="M82" i="1"/>
  <c r="N82" i="1"/>
  <c r="K82" i="1"/>
  <c r="I82" i="1"/>
  <c r="B84" i="1"/>
  <c r="G83" i="1"/>
  <c r="M83" i="1"/>
  <c r="N83" i="1"/>
  <c r="K83" i="1"/>
  <c r="I83" i="1"/>
  <c r="B85" i="1"/>
  <c r="G84" i="1"/>
  <c r="M84" i="1"/>
  <c r="N84" i="1"/>
  <c r="K84" i="1"/>
  <c r="I84" i="1"/>
  <c r="B86" i="1"/>
  <c r="G85" i="1"/>
  <c r="M85" i="1"/>
  <c r="N85" i="1"/>
  <c r="K85" i="1"/>
  <c r="I85" i="1"/>
  <c r="B87" i="1"/>
  <c r="G86" i="1"/>
  <c r="M86" i="1"/>
  <c r="N86" i="1"/>
  <c r="K86" i="1"/>
  <c r="I86" i="1"/>
  <c r="B88" i="1"/>
  <c r="G87" i="1"/>
  <c r="M87" i="1"/>
  <c r="N87" i="1"/>
  <c r="K87" i="1"/>
  <c r="I87" i="1"/>
  <c r="B89" i="1"/>
  <c r="G88" i="1"/>
  <c r="M88" i="1"/>
  <c r="N88" i="1"/>
  <c r="K88" i="1"/>
  <c r="I88" i="1"/>
  <c r="B90" i="1"/>
  <c r="G89" i="1"/>
  <c r="M89" i="1"/>
  <c r="N89" i="1"/>
  <c r="K89" i="1"/>
  <c r="I89" i="1"/>
  <c r="B91" i="1"/>
  <c r="G90" i="1"/>
  <c r="M90" i="1"/>
  <c r="N90" i="1"/>
  <c r="K90" i="1"/>
  <c r="I90" i="1"/>
  <c r="B92" i="1"/>
  <c r="G91" i="1"/>
  <c r="M91" i="1"/>
  <c r="N91" i="1"/>
  <c r="K91" i="1"/>
  <c r="I91" i="1"/>
  <c r="B93" i="1"/>
  <c r="G92" i="1"/>
  <c r="M92" i="1"/>
  <c r="N92" i="1"/>
  <c r="K92" i="1"/>
  <c r="I92" i="1"/>
  <c r="B94" i="1"/>
  <c r="G93" i="1"/>
  <c r="M93" i="1"/>
  <c r="N93" i="1"/>
  <c r="K93" i="1"/>
  <c r="I93" i="1"/>
  <c r="B95" i="1"/>
  <c r="G94" i="1"/>
  <c r="M94" i="1"/>
  <c r="N94" i="1"/>
  <c r="K94" i="1"/>
  <c r="I94" i="1"/>
  <c r="B96" i="1"/>
  <c r="G95" i="1"/>
  <c r="M95" i="1"/>
  <c r="N95" i="1"/>
  <c r="K95" i="1"/>
  <c r="I95" i="1"/>
  <c r="B97" i="1"/>
  <c r="G97" i="1"/>
  <c r="M97" i="1"/>
  <c r="N97" i="1"/>
  <c r="G96" i="1"/>
  <c r="M96" i="1"/>
  <c r="N96" i="1"/>
  <c r="K96" i="1"/>
  <c r="I96" i="1"/>
  <c r="K97" i="1"/>
  <c r="I97" i="1"/>
</calcChain>
</file>

<file path=xl/sharedStrings.xml><?xml version="1.0" encoding="utf-8"?>
<sst xmlns="http://schemas.openxmlformats.org/spreadsheetml/2006/main" count="46" uniqueCount="41">
  <si>
    <t>Baro</t>
  </si>
  <si>
    <t>Ambient Pressure</t>
  </si>
  <si>
    <t>Humidity</t>
  </si>
  <si>
    <t>Ambient temp</t>
  </si>
  <si>
    <t>Calorific Value of fuel</t>
  </si>
  <si>
    <t>No. stroke cylidners</t>
  </si>
  <si>
    <t>Bore (m)</t>
  </si>
  <si>
    <t>mBar</t>
  </si>
  <si>
    <t>Bar</t>
  </si>
  <si>
    <t>%</t>
  </si>
  <si>
    <t>Deg C</t>
  </si>
  <si>
    <t>K</t>
  </si>
  <si>
    <t>J/kg</t>
  </si>
  <si>
    <t>Load radius (mm)</t>
  </si>
  <si>
    <t>Stroke (m)</t>
  </si>
  <si>
    <t xml:space="preserve">Load radius (m) </t>
  </si>
  <si>
    <t>Area of cylinder (m^2)</t>
  </si>
  <si>
    <t>Load</t>
  </si>
  <si>
    <t>Dyno Speed</t>
  </si>
  <si>
    <t>Fuel Flow Rate</t>
  </si>
  <si>
    <t>Lambda</t>
  </si>
  <si>
    <t>Torque</t>
  </si>
  <si>
    <t>Power</t>
  </si>
  <si>
    <t>Corrected Power</t>
  </si>
  <si>
    <t>BMEP</t>
  </si>
  <si>
    <t>Mass of Fuel</t>
  </si>
  <si>
    <t>SFC</t>
  </si>
  <si>
    <t>Energy/hr from fuel</t>
  </si>
  <si>
    <t>Mechanical energy/hr</t>
  </si>
  <si>
    <t>Overall Thermal Efficiency</t>
  </si>
  <si>
    <t>Newtons</t>
  </si>
  <si>
    <t>rpm</t>
  </si>
  <si>
    <t>l/min</t>
  </si>
  <si>
    <t>l/hr</t>
  </si>
  <si>
    <t>Nm</t>
  </si>
  <si>
    <t>W</t>
  </si>
  <si>
    <t>kW</t>
  </si>
  <si>
    <t>Pa</t>
  </si>
  <si>
    <t>kg/hr</t>
  </si>
  <si>
    <t>kg/kWhr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</si>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</sst>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6" xfId="0" applyNumberFormat="1" applyBorder="1"/>
    <xf numFmtId="164" fontId="0" fillId="0" borderId="4" xfId="0" applyNumberFormat="1" applyBorder="1"/>
    <xf numFmtId="0" fontId="1" fillId="3" borderId="8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8" xfId="0" applyNumberFormat="1" applyBorder="1"/>
    <xf numFmtId="164" fontId="0" fillId="0" borderId="10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(kg/kWhr) against Engine Speed (rpm)</a:t>
            </a:r>
          </a:p>
        </c:rich>
      </c:tx>
      <c:layout>
        <c:manualLayout>
          <c:xMode val="edge"/>
          <c:yMode val="edge"/>
          <c:x val="0.21128098551432292"/>
          <c:y val="4.43332664331773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8"/>
          <c:order val="0"/>
          <c:tx>
            <c:strRef>
              <c:f>'Dynamometer Results '!$K$5:$K$6</c:f>
              <c:strCache>
                <c:ptCount val="2"/>
                <c:pt idx="0">
                  <c:v>SFC</c:v>
                </c:pt>
                <c:pt idx="1">
                  <c:v>kg/kWhr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'Dynamometer Results 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 '!$K$7:$K$97</c:f>
              <c:numCache>
                <c:formatCode>0.000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0.34037298876228217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0.29236823626761432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0.27278288115130361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0.28219887734068316</c:v>
                </c:pt>
                <c:pt idx="40">
                  <c:v>0.28709266653130938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0.31449666316106356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43B0-4C53-BE3E-8B524AAAD1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73768"/>
        <c:axId val="1422767624"/>
      </c:scatterChart>
      <c:valAx>
        <c:axId val="1422773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67624"/>
        <c:crosses val="autoZero"/>
        <c:crossBetween val="midCat"/>
      </c:valAx>
      <c:valAx>
        <c:axId val="1422767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(kg/kWhr)</a:t>
                </a:r>
              </a:p>
            </c:rich>
          </c:tx>
          <c:layout>
            <c:manualLayout>
              <c:xMode val="edge"/>
              <c:yMode val="edge"/>
              <c:x val="2.0522393120659722E-2"/>
              <c:y val="0.333725838370558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73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(N/m) against Engine Speed (rpm)</a:t>
            </a:r>
          </a:p>
        </c:rich>
      </c:tx>
      <c:layout>
        <c:manualLayout>
          <c:xMode val="edge"/>
          <c:yMode val="edge"/>
          <c:x val="0.24553371938737151"/>
          <c:y val="4.3062921870585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8"/>
          <c:order val="0"/>
          <c:tx>
            <c:strRef>
              <c:f>'Dynamometer Results '!$F$5:$F$6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'Dynamometer Results 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 '!$F$7:$F$97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DB-499A-A20A-414F9F627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73768"/>
        <c:axId val="1422767624"/>
      </c:scatterChart>
      <c:valAx>
        <c:axId val="1422773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Enigne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67624"/>
        <c:crosses val="autoZero"/>
        <c:crossBetween val="midCat"/>
      </c:valAx>
      <c:valAx>
        <c:axId val="1422767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(N/m)</a:t>
                </a:r>
              </a:p>
            </c:rich>
          </c:tx>
          <c:layout>
            <c:manualLayout>
              <c:xMode val="edge"/>
              <c:yMode val="edge"/>
              <c:x val="2.6165474785698785E-2"/>
              <c:y val="0.34014289880431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73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(W) against Engine Speed (rpm)</a:t>
            </a:r>
          </a:p>
        </c:rich>
      </c:tx>
      <c:layout>
        <c:manualLayout>
          <c:xMode val="edge"/>
          <c:yMode val="edge"/>
          <c:x val="0.20320998467339407"/>
          <c:y val="4.6209171770195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8"/>
          <c:order val="0"/>
          <c:tx>
            <c:strRef>
              <c:f>'Dynamometer Results '!$G$5:$G$6</c:f>
              <c:strCache>
                <c:ptCount val="2"/>
                <c:pt idx="0">
                  <c:v>Power</c:v>
                </c:pt>
                <c:pt idx="1">
                  <c:v>W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'Dynamometer Results 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 '!$G$7:$G$97</c:f>
              <c:numCache>
                <c:formatCode>0.000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F4-4D83-925C-2118399A8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73768"/>
        <c:axId val="1422767624"/>
      </c:scatterChart>
      <c:valAx>
        <c:axId val="1422773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67624"/>
        <c:crosses val="autoZero"/>
        <c:crossBetween val="midCat"/>
      </c:valAx>
      <c:valAx>
        <c:axId val="1422767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(W)</a:t>
                </a:r>
              </a:p>
            </c:rich>
          </c:tx>
          <c:layout>
            <c:manualLayout>
              <c:xMode val="edge"/>
              <c:yMode val="edge"/>
              <c:x val="1.9840198092990452E-2"/>
              <c:y val="0.304593566133594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73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200025</xdr:colOff>
      <xdr:row>5</xdr:row>
      <xdr:rowOff>95250</xdr:rowOff>
    </xdr:from>
    <xdr:to>
      <xdr:col>19</xdr:col>
      <xdr:colOff>333375</xdr:colOff>
      <xdr:row>19</xdr:row>
      <xdr:rowOff>171450</xdr:rowOff>
    </xdr:to>
    <xdr:graphicFrame macro="">
      <xdr:nvGraphicFramePr>
        <xdr:cNvPr id="7" name="Chart 2">
          <a:extLst>
            <a:ext uri="{FF2B5EF4-FFF2-40B4-BE49-F238E27FC236}">
              <a16:creationId xmlns:a16="http://schemas.microsoft.com/office/drawing/2014/main" id="{1CB27284-09CD-1029-B6EE-02B4E917A6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200025</xdr:colOff>
      <xdr:row>20</xdr:row>
      <xdr:rowOff>114300</xdr:rowOff>
    </xdr:from>
    <xdr:to>
      <xdr:col>19</xdr:col>
      <xdr:colOff>333375</xdr:colOff>
      <xdr:row>35</xdr:row>
      <xdr:rowOff>0</xdr:rowOff>
    </xdr:to>
    <xdr:graphicFrame macro="">
      <xdr:nvGraphicFramePr>
        <xdr:cNvPr id="8" name="Chart 1">
          <a:extLst>
            <a:ext uri="{FF2B5EF4-FFF2-40B4-BE49-F238E27FC236}">
              <a16:creationId xmlns:a16="http://schemas.microsoft.com/office/drawing/2014/main" id="{8C1E1F83-2C5D-4E3E-BC23-384FF72982EE}"/>
            </a:ext>
            <a:ext uri="{147F2762-F138-4A5C-976F-8EAC2B608ADB}">
              <a16:predDERef xmlns:a16="http://schemas.microsoft.com/office/drawing/2014/main" pred="{1CB27284-09CD-1029-B6EE-02B4E917A6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180975</xdr:colOff>
      <xdr:row>36</xdr:row>
      <xdr:rowOff>28575</xdr:rowOff>
    </xdr:from>
    <xdr:to>
      <xdr:col>19</xdr:col>
      <xdr:colOff>314325</xdr:colOff>
      <xdr:row>50</xdr:row>
      <xdr:rowOff>104775</xdr:rowOff>
    </xdr:to>
    <xdr:graphicFrame macro="">
      <xdr:nvGraphicFramePr>
        <xdr:cNvPr id="9" name="Chart 3">
          <a:extLst>
            <a:ext uri="{FF2B5EF4-FFF2-40B4-BE49-F238E27FC236}">
              <a16:creationId xmlns:a16="http://schemas.microsoft.com/office/drawing/2014/main" id="{77FF645A-9E6B-438F-AC51-48C718E55DB4}"/>
            </a:ext>
            <a:ext uri="{147F2762-F138-4A5C-976F-8EAC2B608ADB}">
              <a16:predDERef xmlns:a16="http://schemas.microsoft.com/office/drawing/2014/main" pred="{8C1E1F83-2C5D-4E3E-BC23-384FF72982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7"/>
  <sheetViews>
    <sheetView tabSelected="1" workbookViewId="0">
      <selection activeCell="F3" sqref="F3"/>
    </sheetView>
  </sheetViews>
  <sheetFormatPr defaultRowHeight="15"/>
  <cols>
    <col min="1" max="1" width="9.140625" style="1"/>
    <col min="2" max="2" width="13.42578125" style="1" customWidth="1"/>
    <col min="3" max="4" width="14.5703125" customWidth="1"/>
    <col min="5" max="5" width="10.5703125" style="1" customWidth="1"/>
    <col min="6" max="6" width="9.42578125" customWidth="1"/>
    <col min="7" max="7" width="10.7109375" customWidth="1"/>
    <col min="8" max="8" width="15" customWidth="1"/>
    <col min="9" max="9" width="16.85546875" style="1" customWidth="1"/>
    <col min="10" max="10" width="12.140625" style="1" customWidth="1"/>
    <col min="11" max="11" width="13.140625" style="1" customWidth="1"/>
    <col min="12" max="12" width="19.85546875" style="1" customWidth="1"/>
    <col min="13" max="13" width="20.7109375" style="1" customWidth="1"/>
    <col min="14" max="14" width="23.42578125" style="1" customWidth="1"/>
    <col min="15" max="15" width="18.28515625" customWidth="1"/>
    <col min="16" max="16" width="10.28515625" customWidth="1"/>
    <col min="18" max="18" width="19.7109375" customWidth="1"/>
  </cols>
  <sheetData>
    <row r="1" spans="1:19">
      <c r="A1"/>
      <c r="B1"/>
      <c r="H1" s="22" t="s">
        <v>0</v>
      </c>
      <c r="I1" s="14" t="s">
        <v>1</v>
      </c>
      <c r="J1" s="35" t="s">
        <v>2</v>
      </c>
      <c r="K1" s="22" t="s">
        <v>3</v>
      </c>
      <c r="L1" s="14" t="s">
        <v>3</v>
      </c>
      <c r="M1" s="15" t="s">
        <v>4</v>
      </c>
      <c r="N1"/>
      <c r="O1" s="21" t="s">
        <v>5</v>
      </c>
      <c r="P1" s="2">
        <v>4</v>
      </c>
      <c r="R1" s="21" t="s">
        <v>6</v>
      </c>
      <c r="S1" s="3">
        <v>7.4999999999999997E-2</v>
      </c>
    </row>
    <row r="2" spans="1:19">
      <c r="C2" s="1"/>
      <c r="D2" s="1"/>
      <c r="H2" s="20" t="s">
        <v>7</v>
      </c>
      <c r="I2" s="17" t="s">
        <v>8</v>
      </c>
      <c r="J2" s="23" t="s">
        <v>9</v>
      </c>
      <c r="K2" s="20" t="s">
        <v>10</v>
      </c>
      <c r="L2" s="17" t="s">
        <v>11</v>
      </c>
      <c r="M2" s="38" t="s">
        <v>12</v>
      </c>
      <c r="N2"/>
      <c r="O2" s="21" t="s">
        <v>13</v>
      </c>
      <c r="P2" s="2">
        <v>815.77599999999995</v>
      </c>
      <c r="R2" s="21" t="s">
        <v>14</v>
      </c>
      <c r="S2" s="3">
        <v>0.09</v>
      </c>
    </row>
    <row r="3" spans="1:19">
      <c r="C3" s="1"/>
      <c r="D3" s="1"/>
      <c r="H3" s="27">
        <v>1018.9</v>
      </c>
      <c r="I3" s="36">
        <f>H3/1000</f>
        <v>1.0188999999999999</v>
      </c>
      <c r="J3" s="37">
        <v>46</v>
      </c>
      <c r="K3" s="27">
        <v>27</v>
      </c>
      <c r="L3" s="36">
        <f>K3+273</f>
        <v>300</v>
      </c>
      <c r="M3" s="39">
        <v>44000000</v>
      </c>
      <c r="N3"/>
      <c r="O3" s="21" t="s">
        <v>15</v>
      </c>
      <c r="P3" s="3">
        <f>P2/1000</f>
        <v>0.81577599999999995</v>
      </c>
      <c r="R3" s="21" t="s">
        <v>16</v>
      </c>
      <c r="S3" s="4">
        <f>PI()*S1^2/4</f>
        <v>4.4178646691106467E-3</v>
      </c>
    </row>
    <row r="4" spans="1:19">
      <c r="C4" s="1"/>
      <c r="D4" s="1"/>
    </row>
    <row r="5" spans="1:19">
      <c r="A5" s="14" t="s">
        <v>17</v>
      </c>
      <c r="B5" s="15" t="s">
        <v>18</v>
      </c>
      <c r="C5" s="15" t="s">
        <v>19</v>
      </c>
      <c r="D5" s="15" t="s">
        <v>19</v>
      </c>
      <c r="E5" s="15" t="s">
        <v>20</v>
      </c>
      <c r="F5" s="15" t="s">
        <v>21</v>
      </c>
      <c r="G5" s="15" t="s">
        <v>22</v>
      </c>
      <c r="H5" s="15" t="s">
        <v>23</v>
      </c>
      <c r="I5" s="15" t="s">
        <v>24</v>
      </c>
      <c r="J5" s="15" t="s">
        <v>25</v>
      </c>
      <c r="K5" s="15" t="s">
        <v>26</v>
      </c>
      <c r="L5" s="15" t="s">
        <v>27</v>
      </c>
      <c r="M5" s="15" t="s">
        <v>28</v>
      </c>
      <c r="N5" s="16" t="s">
        <v>29</v>
      </c>
    </row>
    <row r="6" spans="1:19">
      <c r="A6" s="17" t="s">
        <v>30</v>
      </c>
      <c r="B6" s="18" t="s">
        <v>31</v>
      </c>
      <c r="C6" s="18" t="s">
        <v>32</v>
      </c>
      <c r="D6" s="18" t="s">
        <v>33</v>
      </c>
      <c r="E6" s="18" t="s">
        <v>20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8" t="s">
        <v>40</v>
      </c>
      <c r="N6" s="19" t="s">
        <v>9</v>
      </c>
    </row>
    <row r="7" spans="1:19">
      <c r="A7" s="5">
        <v>102.27500000000001</v>
      </c>
      <c r="B7" s="5">
        <v>1000</v>
      </c>
      <c r="C7" s="5">
        <v>7.0400000000000004E-2</v>
      </c>
      <c r="D7" s="5">
        <f>C7*60</f>
        <v>4.2240000000000002</v>
      </c>
      <c r="E7" s="5">
        <v>1.2658</v>
      </c>
      <c r="F7" s="11">
        <f>A7*$P$3</f>
        <v>83.433490399999997</v>
      </c>
      <c r="G7" s="11">
        <f>(2*PI()*B7*F7)/60</f>
        <v>8737.1346834664837</v>
      </c>
      <c r="H7" s="42">
        <f>(1.01325/$I$3)*SQRT($L$3/293)*(G7/1000)</f>
        <v>8.7918627117276724</v>
      </c>
      <c r="I7" s="40">
        <f>(G7*60*2)/($S$2*$S$3*B7*4)</f>
        <v>659227.57846913568</v>
      </c>
      <c r="J7" s="8">
        <f>D7*0.75</f>
        <v>3.1680000000000001</v>
      </c>
      <c r="K7" s="8">
        <f>J7/(G7/1000)</f>
        <v>0.36259026726403704</v>
      </c>
      <c r="L7" s="30">
        <f>J7*$M$3</f>
        <v>139392000</v>
      </c>
      <c r="M7" s="28">
        <f>G7*3600</f>
        <v>31453684.86047934</v>
      </c>
      <c r="N7" s="24">
        <f>(M7/L7)*100</f>
        <v>22.564913955233688</v>
      </c>
    </row>
    <row r="8" spans="1:19">
      <c r="A8" s="6">
        <v>102.756</v>
      </c>
      <c r="B8" s="6">
        <f t="shared" ref="B8:B39" si="0">B7+50</f>
        <v>1050</v>
      </c>
      <c r="C8" s="6">
        <v>7.2400000000000006E-2</v>
      </c>
      <c r="D8" s="6">
        <f t="shared" ref="D8:D71" si="1">C8*60</f>
        <v>4.3440000000000003</v>
      </c>
      <c r="E8" s="6">
        <v>1.26783</v>
      </c>
      <c r="F8" s="12">
        <f>A8*$P$3</f>
        <v>83.825878656</v>
      </c>
      <c r="G8" s="12">
        <f t="shared" ref="G8:G71" si="2">(2*PI()*B8*F8)/60</f>
        <v>9217.1367598239667</v>
      </c>
      <c r="H8" s="43">
        <f t="shared" ref="H8:H71" si="3">(1.01325/$I$3)*SQRT($L$3/293)*(G8/1000)</f>
        <v>9.2748714450902305</v>
      </c>
      <c r="I8" s="29">
        <f>(G8*60*2)/($S$2*$S$3*B8*4)</f>
        <v>662327.93012148142</v>
      </c>
      <c r="J8" s="9">
        <f t="shared" ref="J8:J71" si="4">D8*0.75</f>
        <v>3.258</v>
      </c>
      <c r="K8" s="9">
        <f>J8/(G8/1000)</f>
        <v>0.35347202552110363</v>
      </c>
      <c r="L8" s="31">
        <f>J8*$M$3</f>
        <v>143352000</v>
      </c>
      <c r="M8" s="33">
        <f t="shared" ref="M8:M71" si="5">G8*3600</f>
        <v>33181692.335366279</v>
      </c>
      <c r="N8" s="25">
        <f t="shared" ref="N8:N71" si="6">(M8/L8)*100</f>
        <v>23.147003414927088</v>
      </c>
    </row>
    <row r="9" spans="1:19">
      <c r="A9" s="6">
        <v>103.68899999999999</v>
      </c>
      <c r="B9" s="6">
        <f t="shared" si="0"/>
        <v>1100</v>
      </c>
      <c r="C9" s="6">
        <v>7.3700000000000002E-2</v>
      </c>
      <c r="D9" s="6">
        <f t="shared" si="1"/>
        <v>4.4219999999999997</v>
      </c>
      <c r="E9" s="6">
        <v>1.2734399999999999</v>
      </c>
      <c r="F9" s="12">
        <f>A9*$P$3</f>
        <v>84.586997663999995</v>
      </c>
      <c r="G9" s="12">
        <f t="shared" si="2"/>
        <v>9743.7226498494456</v>
      </c>
      <c r="H9" s="43">
        <f t="shared" si="3"/>
        <v>9.8047557857537413</v>
      </c>
      <c r="I9" s="29">
        <f>(G9*60*2)/($S$2*$S$3*B9*4)</f>
        <v>668341.70993777784</v>
      </c>
      <c r="J9" s="9">
        <f t="shared" si="4"/>
        <v>3.3164999999999996</v>
      </c>
      <c r="K9" s="9">
        <f>J9/(G9/1000)</f>
        <v>0.34037298876228217</v>
      </c>
      <c r="L9" s="31">
        <f>J9*$M$3</f>
        <v>145925999.99999997</v>
      </c>
      <c r="M9" s="33">
        <f t="shared" si="5"/>
        <v>35077401.539458007</v>
      </c>
      <c r="N9" s="25">
        <f t="shared" si="6"/>
        <v>24.037801035770194</v>
      </c>
    </row>
    <row r="10" spans="1:19">
      <c r="A10" s="6">
        <v>104.209</v>
      </c>
      <c r="B10" s="6">
        <f t="shared" si="0"/>
        <v>1150</v>
      </c>
      <c r="C10" s="6">
        <v>7.2800000000000004E-2</v>
      </c>
      <c r="D10" s="6">
        <f t="shared" si="1"/>
        <v>4.3680000000000003</v>
      </c>
      <c r="E10" s="6">
        <v>1.2847599999999999</v>
      </c>
      <c r="F10" s="12">
        <f>A10*$P$3</f>
        <v>85.011201184000001</v>
      </c>
      <c r="G10" s="12">
        <f t="shared" si="2"/>
        <v>10237.7049959791</v>
      </c>
      <c r="H10" s="43">
        <f t="shared" si="3"/>
        <v>10.301832359084754</v>
      </c>
      <c r="I10" s="29">
        <f>(G10*60*2)/($S$2*$S$3*B10*4)</f>
        <v>671693.44145382708</v>
      </c>
      <c r="J10" s="9">
        <f t="shared" si="4"/>
        <v>3.2760000000000002</v>
      </c>
      <c r="K10" s="9">
        <f>J10/(G10/1000)</f>
        <v>0.31999359243958114</v>
      </c>
      <c r="L10" s="31">
        <f>J10*$M$3</f>
        <v>144144000</v>
      </c>
      <c r="M10" s="33">
        <f t="shared" si="5"/>
        <v>36855737.985524759</v>
      </c>
      <c r="N10" s="25">
        <f t="shared" si="6"/>
        <v>25.568693796151599</v>
      </c>
    </row>
    <row r="11" spans="1:19">
      <c r="A11" s="6">
        <v>105.81100000000001</v>
      </c>
      <c r="B11" s="6">
        <f t="shared" si="0"/>
        <v>1200</v>
      </c>
      <c r="C11" s="6">
        <v>7.4399999999999994E-2</v>
      </c>
      <c r="D11" s="6">
        <f t="shared" si="1"/>
        <v>4.4639999999999995</v>
      </c>
      <c r="E11" s="6">
        <v>1.2918099999999999</v>
      </c>
      <c r="F11" s="12">
        <f>A11*$P$3</f>
        <v>86.318074335999995</v>
      </c>
      <c r="G11" s="12">
        <f t="shared" si="2"/>
        <v>10847.049128239809</v>
      </c>
      <c r="H11" s="43">
        <f t="shared" si="3"/>
        <v>10.914993326509313</v>
      </c>
      <c r="I11" s="29">
        <f>(G11*60*2)/($S$2*$S$3*B11*4)</f>
        <v>682019.35277827154</v>
      </c>
      <c r="J11" s="9">
        <f t="shared" si="4"/>
        <v>3.3479999999999999</v>
      </c>
      <c r="K11" s="9">
        <f>J11/(G11/1000)</f>
        <v>0.30865537349541744</v>
      </c>
      <c r="L11" s="31">
        <f>J11*$M$3</f>
        <v>147312000</v>
      </c>
      <c r="M11" s="33">
        <f t="shared" si="5"/>
        <v>39049376.861663312</v>
      </c>
      <c r="N11" s="25">
        <f t="shared" si="6"/>
        <v>26.507940196089464</v>
      </c>
    </row>
    <row r="12" spans="1:19">
      <c r="A12" s="6">
        <v>107.51</v>
      </c>
      <c r="B12" s="6">
        <f t="shared" si="0"/>
        <v>1250</v>
      </c>
      <c r="C12" s="6">
        <v>7.8950000000000006E-2</v>
      </c>
      <c r="D12" s="6">
        <f t="shared" si="1"/>
        <v>4.7370000000000001</v>
      </c>
      <c r="E12" s="6">
        <v>1.2972900000000001</v>
      </c>
      <c r="F12" s="12">
        <f>A12*$P$3</f>
        <v>87.704077760000004</v>
      </c>
      <c r="G12" s="12">
        <f t="shared" si="2"/>
        <v>11480.436932528499</v>
      </c>
      <c r="H12" s="43">
        <f t="shared" si="3"/>
        <v>11.552348571716477</v>
      </c>
      <c r="I12" s="29">
        <f>(G12*60*2)/($S$2*$S$3*B12*4)</f>
        <v>692970.49094320985</v>
      </c>
      <c r="J12" s="9">
        <f t="shared" si="4"/>
        <v>3.5527500000000001</v>
      </c>
      <c r="K12" s="9">
        <f>J12/(G12/1000)</f>
        <v>0.30946121832120271</v>
      </c>
      <c r="L12" s="31">
        <f>J12*$M$3</f>
        <v>156321000</v>
      </c>
      <c r="M12" s="33">
        <f t="shared" si="5"/>
        <v>41329572.957102597</v>
      </c>
      <c r="N12" s="25">
        <f t="shared" si="6"/>
        <v>26.438912850546377</v>
      </c>
    </row>
    <row r="13" spans="1:19">
      <c r="A13" s="6">
        <v>109.488</v>
      </c>
      <c r="B13" s="6">
        <f t="shared" si="0"/>
        <v>1300</v>
      </c>
      <c r="C13" s="6">
        <v>7.9000000000000001E-2</v>
      </c>
      <c r="D13" s="6">
        <f t="shared" si="1"/>
        <v>4.74</v>
      </c>
      <c r="E13" s="6">
        <v>1.29895</v>
      </c>
      <c r="F13" s="12">
        <f>A13*$P$3</f>
        <v>89.317682687999991</v>
      </c>
      <c r="G13" s="12">
        <f t="shared" si="2"/>
        <v>12159.323616625683</v>
      </c>
      <c r="H13" s="43">
        <f t="shared" si="3"/>
        <v>12.235487694511182</v>
      </c>
      <c r="I13" s="29">
        <f>(G13*60*2)/($S$2*$S$3*B13*4)</f>
        <v>705719.96197925915</v>
      </c>
      <c r="J13" s="9">
        <f t="shared" si="4"/>
        <v>3.5550000000000002</v>
      </c>
      <c r="K13" s="9">
        <f>J13/(G13/1000)</f>
        <v>0.29236823626761432</v>
      </c>
      <c r="L13" s="31">
        <f>J13*$M$3</f>
        <v>156420000</v>
      </c>
      <c r="M13" s="33">
        <f t="shared" si="5"/>
        <v>43773565.019852459</v>
      </c>
      <c r="N13" s="25">
        <f t="shared" si="6"/>
        <v>27.984634330553931</v>
      </c>
    </row>
    <row r="14" spans="1:19">
      <c r="A14" s="6">
        <v>111.797</v>
      </c>
      <c r="B14" s="6">
        <f t="shared" si="0"/>
        <v>1350</v>
      </c>
      <c r="C14" s="6">
        <v>7.9600000000000004E-2</v>
      </c>
      <c r="D14" s="6">
        <f t="shared" si="1"/>
        <v>4.7759999999999998</v>
      </c>
      <c r="E14" s="6">
        <v>1.2946899999999999</v>
      </c>
      <c r="F14" s="12">
        <f>A14*$P$3</f>
        <v>91.201309471999991</v>
      </c>
      <c r="G14" s="12">
        <f t="shared" si="2"/>
        <v>12893.281372575198</v>
      </c>
      <c r="H14" s="43">
        <f t="shared" si="3"/>
        <v>12.97404284563261</v>
      </c>
      <c r="I14" s="29">
        <f>(G14*60*2)/($S$2*$S$3*B14*4)</f>
        <v>720602.93903802463</v>
      </c>
      <c r="J14" s="9">
        <f t="shared" si="4"/>
        <v>3.5819999999999999</v>
      </c>
      <c r="K14" s="9">
        <f>J14/(G14/1000)</f>
        <v>0.27781911341973298</v>
      </c>
      <c r="L14" s="31">
        <f>J14*$M$3</f>
        <v>157608000</v>
      </c>
      <c r="M14" s="33">
        <f t="shared" si="5"/>
        <v>46415812.941270716</v>
      </c>
      <c r="N14" s="25">
        <f t="shared" si="6"/>
        <v>29.450163025525811</v>
      </c>
    </row>
    <row r="15" spans="1:19">
      <c r="A15" s="6">
        <v>114.268</v>
      </c>
      <c r="B15" s="6">
        <f t="shared" si="0"/>
        <v>1400</v>
      </c>
      <c r="C15" s="6">
        <v>8.3500000000000005E-2</v>
      </c>
      <c r="D15" s="6">
        <f t="shared" si="1"/>
        <v>5.0100000000000007</v>
      </c>
      <c r="E15" s="6">
        <v>1.2855000000000001</v>
      </c>
      <c r="F15" s="12">
        <f>A15*$P$3</f>
        <v>93.217091967999991</v>
      </c>
      <c r="G15" s="12">
        <f t="shared" si="2"/>
        <v>13666.339461398067</v>
      </c>
      <c r="H15" s="43">
        <f t="shared" si="3"/>
        <v>13.751943247921551</v>
      </c>
      <c r="I15" s="29">
        <f>(G15*60*2)/($S$2*$S$3*B15*4)</f>
        <v>736530.10937679</v>
      </c>
      <c r="J15" s="9">
        <f t="shared" si="4"/>
        <v>3.7575000000000003</v>
      </c>
      <c r="K15" s="9">
        <f>J15/(G15/1000)</f>
        <v>0.27494560709643079</v>
      </c>
      <c r="L15" s="31">
        <f>J15*$M$3</f>
        <v>165330000</v>
      </c>
      <c r="M15" s="33">
        <f t="shared" si="5"/>
        <v>49198822.06103304</v>
      </c>
      <c r="N15" s="25">
        <f t="shared" si="6"/>
        <v>29.757952011754092</v>
      </c>
    </row>
    <row r="16" spans="1:19">
      <c r="A16" s="6">
        <v>115.783</v>
      </c>
      <c r="B16" s="6">
        <f t="shared" si="0"/>
        <v>1450</v>
      </c>
      <c r="C16" s="6">
        <v>8.4699999999999998E-2</v>
      </c>
      <c r="D16" s="6">
        <f t="shared" si="1"/>
        <v>5.0819999999999999</v>
      </c>
      <c r="E16" s="6">
        <v>1.2781800000000001</v>
      </c>
      <c r="F16" s="12">
        <f>A16*$P$3</f>
        <v>94.452992607999988</v>
      </c>
      <c r="G16" s="12">
        <f t="shared" si="2"/>
        <v>14342.08667153175</v>
      </c>
      <c r="H16" s="43">
        <f t="shared" si="3"/>
        <v>14.431923231584936</v>
      </c>
      <c r="I16" s="29">
        <f>(G16*60*2)/($S$2*$S$3*B16*4)</f>
        <v>746295.25023604918</v>
      </c>
      <c r="J16" s="9">
        <f t="shared" si="4"/>
        <v>3.8114999999999997</v>
      </c>
      <c r="K16" s="9">
        <f>J16/(G16/1000)</f>
        <v>0.26575630780182197</v>
      </c>
      <c r="L16" s="31">
        <f>J16*$M$3</f>
        <v>167706000</v>
      </c>
      <c r="M16" s="33">
        <f t="shared" si="5"/>
        <v>51631512.017514296</v>
      </c>
      <c r="N16" s="25">
        <f t="shared" si="6"/>
        <v>30.786919977528708</v>
      </c>
    </row>
    <row r="17" spans="1:14">
      <c r="A17" s="6">
        <v>116.985</v>
      </c>
      <c r="B17" s="6">
        <f t="shared" si="0"/>
        <v>1500</v>
      </c>
      <c r="C17" s="6">
        <v>8.8650000000000007E-2</v>
      </c>
      <c r="D17" s="6">
        <f t="shared" si="1"/>
        <v>5.3190000000000008</v>
      </c>
      <c r="E17" s="6">
        <v>1.2795000000000001</v>
      </c>
      <c r="F17" s="12">
        <f>A17*$P$3</f>
        <v>95.43355536</v>
      </c>
      <c r="G17" s="12">
        <f t="shared" si="2"/>
        <v>14990.667821246541</v>
      </c>
      <c r="H17" s="43">
        <f t="shared" si="3"/>
        <v>15.084566990928309</v>
      </c>
      <c r="I17" s="29">
        <f>(G17*60*2)/($S$2*$S$3*B17*4)</f>
        <v>754042.90654814802</v>
      </c>
      <c r="J17" s="9">
        <f t="shared" si="4"/>
        <v>3.9892500000000006</v>
      </c>
      <c r="K17" s="9">
        <f>J17/(G17/1000)</f>
        <v>0.26611556253324253</v>
      </c>
      <c r="L17" s="31">
        <f>J17*$M$3</f>
        <v>175527000.00000003</v>
      </c>
      <c r="M17" s="33">
        <f t="shared" si="5"/>
        <v>53966404.156487547</v>
      </c>
      <c r="N17" s="25">
        <f t="shared" si="6"/>
        <v>30.745357783410839</v>
      </c>
    </row>
    <row r="18" spans="1:14">
      <c r="A18" s="6">
        <v>117.788</v>
      </c>
      <c r="B18" s="6">
        <f t="shared" si="0"/>
        <v>1550</v>
      </c>
      <c r="C18" s="6">
        <v>9.3200000000000005E-2</v>
      </c>
      <c r="D18" s="6">
        <f t="shared" si="1"/>
        <v>5.5920000000000005</v>
      </c>
      <c r="E18" s="6">
        <v>1.27766</v>
      </c>
      <c r="F18" s="12">
        <f>A18*$P$3</f>
        <v>96.088623487999996</v>
      </c>
      <c r="G18" s="12">
        <f t="shared" si="2"/>
        <v>15596.68453824525</v>
      </c>
      <c r="H18" s="43">
        <f t="shared" si="3"/>
        <v>15.694379700688515</v>
      </c>
      <c r="I18" s="29">
        <f>(G18*60*2)/($S$2*$S$3*B18*4)</f>
        <v>759218.75348543201</v>
      </c>
      <c r="J18" s="9">
        <f t="shared" si="4"/>
        <v>4.1940000000000008</v>
      </c>
      <c r="K18" s="9">
        <f>J18/(G18/1000)</f>
        <v>0.2689033037576497</v>
      </c>
      <c r="L18" s="31">
        <f>J18*$M$3</f>
        <v>184536000.00000003</v>
      </c>
      <c r="M18" s="33">
        <f t="shared" si="5"/>
        <v>56148064.337682903</v>
      </c>
      <c r="N18" s="25">
        <f t="shared" si="6"/>
        <v>30.426618295445273</v>
      </c>
    </row>
    <row r="19" spans="1:14">
      <c r="A19" s="6">
        <v>118.471</v>
      </c>
      <c r="B19" s="6">
        <f t="shared" si="0"/>
        <v>1600</v>
      </c>
      <c r="C19" s="6">
        <v>9.5899999999999999E-2</v>
      </c>
      <c r="D19" s="6">
        <f t="shared" si="1"/>
        <v>5.7539999999999996</v>
      </c>
      <c r="E19" s="6">
        <v>1.2823500000000001</v>
      </c>
      <c r="F19" s="12">
        <f>A19*$P$3</f>
        <v>96.645798495999998</v>
      </c>
      <c r="G19" s="12">
        <f t="shared" si="2"/>
        <v>16193.158962952166</v>
      </c>
      <c r="H19" s="43">
        <f t="shared" si="3"/>
        <v>16.29459034674889</v>
      </c>
      <c r="I19" s="29">
        <f>(G19*60*2)/($S$2*$S$3*B19*4)</f>
        <v>763621.12391901237</v>
      </c>
      <c r="J19" s="9">
        <f t="shared" si="4"/>
        <v>4.3155000000000001</v>
      </c>
      <c r="K19" s="9">
        <f>J19/(G19/1000)</f>
        <v>0.26650142877453997</v>
      </c>
      <c r="L19" s="31">
        <f>J19*$M$3</f>
        <v>189882000</v>
      </c>
      <c r="M19" s="33">
        <f t="shared" si="5"/>
        <v>58295372.266627796</v>
      </c>
      <c r="N19" s="25">
        <f t="shared" si="6"/>
        <v>30.700841715711757</v>
      </c>
    </row>
    <row r="20" spans="1:14">
      <c r="A20" s="6">
        <v>118.77200000000001</v>
      </c>
      <c r="B20" s="6">
        <f t="shared" si="0"/>
        <v>1650</v>
      </c>
      <c r="C20" s="6">
        <v>9.8750000000000004E-2</v>
      </c>
      <c r="D20" s="6">
        <f t="shared" si="1"/>
        <v>5.9250000000000007</v>
      </c>
      <c r="E20" s="6">
        <v>1.2902800000000001</v>
      </c>
      <c r="F20" s="12">
        <f>A20*$P$3</f>
        <v>96.891347072000002</v>
      </c>
      <c r="G20" s="12">
        <f t="shared" si="2"/>
        <v>16741.622928679779</v>
      </c>
      <c r="H20" s="43">
        <f t="shared" si="3"/>
        <v>16.846489803916665</v>
      </c>
      <c r="I20" s="29">
        <f>(G20*60*2)/($S$2*$S$3*B20*4)</f>
        <v>765561.2608158025</v>
      </c>
      <c r="J20" s="9">
        <f t="shared" si="4"/>
        <v>4.4437500000000005</v>
      </c>
      <c r="K20" s="9">
        <f>J20/(G20/1000)</f>
        <v>0.26543125591411398</v>
      </c>
      <c r="L20" s="31">
        <f>J20*$M$3</f>
        <v>195525000.00000003</v>
      </c>
      <c r="M20" s="33">
        <f t="shared" si="5"/>
        <v>60269842.543247201</v>
      </c>
      <c r="N20" s="25">
        <f t="shared" si="6"/>
        <v>30.824622193196365</v>
      </c>
    </row>
    <row r="21" spans="1:14">
      <c r="A21" s="6">
        <v>118.65600000000001</v>
      </c>
      <c r="B21" s="6">
        <f t="shared" si="0"/>
        <v>1700</v>
      </c>
      <c r="C21" s="6">
        <v>0.10005</v>
      </c>
      <c r="D21" s="6">
        <f t="shared" si="1"/>
        <v>6.0030000000000001</v>
      </c>
      <c r="E21" s="6">
        <v>1.29942</v>
      </c>
      <c r="F21" s="12">
        <f>A21*$P$3</f>
        <v>96.796717055999991</v>
      </c>
      <c r="G21" s="12">
        <f t="shared" si="2"/>
        <v>17232.098461035232</v>
      </c>
      <c r="H21" s="43">
        <f t="shared" si="3"/>
        <v>17.340037597347248</v>
      </c>
      <c r="I21" s="29">
        <f>(G21*60*2)/($S$2*$S$3*B21*4)</f>
        <v>764813.56686222204</v>
      </c>
      <c r="J21" s="9">
        <f t="shared" si="4"/>
        <v>4.5022500000000001</v>
      </c>
      <c r="K21" s="9">
        <f>J21/(G21/1000)</f>
        <v>0.26127113944830166</v>
      </c>
      <c r="L21" s="31">
        <f>J21*$M$3</f>
        <v>198099000</v>
      </c>
      <c r="M21" s="33">
        <f t="shared" si="5"/>
        <v>62035554.459726833</v>
      </c>
      <c r="N21" s="25">
        <f t="shared" si="6"/>
        <v>31.315430395775262</v>
      </c>
    </row>
    <row r="22" spans="1:14">
      <c r="A22" s="6">
        <v>118.861</v>
      </c>
      <c r="B22" s="6">
        <f t="shared" si="0"/>
        <v>1750</v>
      </c>
      <c r="C22" s="6">
        <v>0.10305</v>
      </c>
      <c r="D22" s="6">
        <f t="shared" si="1"/>
        <v>6.1829999999999998</v>
      </c>
      <c r="E22" s="6">
        <v>1.31053</v>
      </c>
      <c r="F22" s="12">
        <f>A22*$P$3</f>
        <v>96.963951135999991</v>
      </c>
      <c r="G22" s="12">
        <f t="shared" si="2"/>
        <v>17769.572132194007</v>
      </c>
      <c r="H22" s="43">
        <f t="shared" si="3"/>
        <v>17.880877918481154</v>
      </c>
      <c r="I22" s="29">
        <f>(G22*60*2)/($S$2*$S$3*B22*4)</f>
        <v>766134.92255604942</v>
      </c>
      <c r="J22" s="9">
        <f t="shared" si="4"/>
        <v>4.6372499999999999</v>
      </c>
      <c r="K22" s="9">
        <f>J22/(G22/1000)</f>
        <v>0.26096576583284559</v>
      </c>
      <c r="L22" s="31">
        <f>J22*$M$3</f>
        <v>204039000</v>
      </c>
      <c r="M22" s="33">
        <f t="shared" si="5"/>
        <v>63970459.675898425</v>
      </c>
      <c r="N22" s="25">
        <f t="shared" si="6"/>
        <v>31.352074689592886</v>
      </c>
    </row>
    <row r="23" spans="1:14">
      <c r="A23" s="6">
        <v>119.584</v>
      </c>
      <c r="B23" s="6">
        <f t="shared" si="0"/>
        <v>1800</v>
      </c>
      <c r="C23" s="6">
        <v>0.10929999999999999</v>
      </c>
      <c r="D23" s="6">
        <f t="shared" si="1"/>
        <v>6.5579999999999998</v>
      </c>
      <c r="E23" s="6">
        <v>1.3149</v>
      </c>
      <c r="F23" s="12">
        <f>A23*$P$3</f>
        <v>97.553757183999991</v>
      </c>
      <c r="G23" s="12">
        <f t="shared" si="2"/>
        <v>18388.45001396021</v>
      </c>
      <c r="H23" s="43">
        <f t="shared" si="3"/>
        <v>18.503632353308582</v>
      </c>
      <c r="I23" s="29">
        <f>(G23*60*2)/($S$2*$S$3*B23*4)</f>
        <v>770795.11849086406</v>
      </c>
      <c r="J23" s="9">
        <f t="shared" si="4"/>
        <v>4.9184999999999999</v>
      </c>
      <c r="K23" s="9">
        <f>J23/(G23/1000)</f>
        <v>0.26747768279903716</v>
      </c>
      <c r="L23" s="31">
        <f>J23*$M$3</f>
        <v>216414000</v>
      </c>
      <c r="M23" s="33">
        <f t="shared" si="5"/>
        <v>66198420.050256751</v>
      </c>
      <c r="N23" s="25">
        <f t="shared" si="6"/>
        <v>30.58878817925677</v>
      </c>
    </row>
    <row r="24" spans="1:14">
      <c r="A24" s="6">
        <v>119.934</v>
      </c>
      <c r="B24" s="6">
        <f t="shared" si="0"/>
        <v>1850</v>
      </c>
      <c r="C24" s="6">
        <v>0.11415</v>
      </c>
      <c r="D24" s="6">
        <f t="shared" si="1"/>
        <v>6.8490000000000002</v>
      </c>
      <c r="E24" s="6">
        <v>1.3184899999999999</v>
      </c>
      <c r="F24" s="12">
        <f>A24*$P$3</f>
        <v>97.839278783999987</v>
      </c>
      <c r="G24" s="12">
        <f t="shared" si="2"/>
        <v>18954.554833387512</v>
      </c>
      <c r="H24" s="43">
        <f t="shared" si="3"/>
        <v>19.073283163690451</v>
      </c>
      <c r="I24" s="29">
        <f>(G24*60*2)/($S$2*$S$3*B24*4)</f>
        <v>773051.09162666649</v>
      </c>
      <c r="J24" s="9">
        <f t="shared" si="4"/>
        <v>5.1367500000000001</v>
      </c>
      <c r="K24" s="9">
        <f>J24/(G24/1000)</f>
        <v>0.27100346302788758</v>
      </c>
      <c r="L24" s="31">
        <f>J24*$M$3</f>
        <v>226017000</v>
      </c>
      <c r="M24" s="33">
        <f t="shared" si="5"/>
        <v>68236397.400195047</v>
      </c>
      <c r="N24" s="25">
        <f t="shared" si="6"/>
        <v>30.1908252035002</v>
      </c>
    </row>
    <row r="25" spans="1:14">
      <c r="A25" s="6">
        <v>120.176</v>
      </c>
      <c r="B25" s="6">
        <f t="shared" si="0"/>
        <v>1900</v>
      </c>
      <c r="C25" s="6">
        <v>0.11745</v>
      </c>
      <c r="D25" s="6">
        <f t="shared" si="1"/>
        <v>7.0469999999999997</v>
      </c>
      <c r="E25" s="6">
        <v>1.3189200000000001</v>
      </c>
      <c r="F25" s="12">
        <f>A25*$P$3</f>
        <v>98.036696575999997</v>
      </c>
      <c r="G25" s="12">
        <f t="shared" si="2"/>
        <v>19506.119830540305</v>
      </c>
      <c r="H25" s="43">
        <f t="shared" si="3"/>
        <v>19.628303076653253</v>
      </c>
      <c r="I25" s="29">
        <f>(G25*60*2)/($S$2*$S$3*B25*4)</f>
        <v>774610.93590913573</v>
      </c>
      <c r="J25" s="9">
        <f t="shared" si="4"/>
        <v>5.2852499999999996</v>
      </c>
      <c r="K25" s="9">
        <f>J25/(G25/1000)</f>
        <v>0.27095342620242691</v>
      </c>
      <c r="L25" s="31">
        <f>J25*$M$3</f>
        <v>232550999.99999997</v>
      </c>
      <c r="M25" s="33">
        <f t="shared" si="5"/>
        <v>70222031.389945105</v>
      </c>
      <c r="N25" s="25">
        <f t="shared" si="6"/>
        <v>30.196400527172585</v>
      </c>
    </row>
    <row r="26" spans="1:14">
      <c r="A26" s="6">
        <v>120.94799999999999</v>
      </c>
      <c r="B26" s="6">
        <f t="shared" si="0"/>
        <v>1950</v>
      </c>
      <c r="C26" s="6">
        <v>0.12055</v>
      </c>
      <c r="D26" s="6">
        <f t="shared" si="1"/>
        <v>7.2330000000000005</v>
      </c>
      <c r="E26" s="6">
        <v>1.31484</v>
      </c>
      <c r="F26" s="12">
        <f>A26*$P$3</f>
        <v>98.666475647999988</v>
      </c>
      <c r="G26" s="12">
        <f t="shared" si="2"/>
        <v>20148.041878337946</v>
      </c>
      <c r="H26" s="43">
        <f t="shared" si="3"/>
        <v>20.274246022519435</v>
      </c>
      <c r="I26" s="29">
        <f>(G26*60*2)/($S$2*$S$3*B26*4)</f>
        <v>779586.96808296291</v>
      </c>
      <c r="J26" s="9">
        <f t="shared" si="4"/>
        <v>5.4247500000000004</v>
      </c>
      <c r="K26" s="9">
        <f>J26/(G26/1000)</f>
        <v>0.26924452672655946</v>
      </c>
      <c r="L26" s="31">
        <f>J26*$M$3</f>
        <v>238689000.00000003</v>
      </c>
      <c r="M26" s="33">
        <f t="shared" si="5"/>
        <v>72532950.762016609</v>
      </c>
      <c r="N26" s="25">
        <f t="shared" si="6"/>
        <v>30.388057582048862</v>
      </c>
    </row>
    <row r="27" spans="1:14">
      <c r="A27" s="6">
        <v>122.157</v>
      </c>
      <c r="B27" s="6">
        <f t="shared" si="0"/>
        <v>2000</v>
      </c>
      <c r="C27" s="6">
        <v>0.12554999999999999</v>
      </c>
      <c r="D27" s="6">
        <f t="shared" si="1"/>
        <v>7.5329999999999995</v>
      </c>
      <c r="E27" s="6">
        <v>1.31653</v>
      </c>
      <c r="F27" s="12">
        <f>A27*$P$3</f>
        <v>99.652748831999986</v>
      </c>
      <c r="G27" s="12">
        <f t="shared" si="2"/>
        <v>20871.222909376</v>
      </c>
      <c r="H27" s="43">
        <f t="shared" si="3"/>
        <v>21.001956945030891</v>
      </c>
      <c r="I27" s="29">
        <f>(G27*60*2)/($S$2*$S$3*B27*4)</f>
        <v>787379.74385777756</v>
      </c>
      <c r="J27" s="9">
        <f t="shared" si="4"/>
        <v>5.6497499999999992</v>
      </c>
      <c r="K27" s="9">
        <f>J27/(G27/1000)</f>
        <v>0.2706956858508735</v>
      </c>
      <c r="L27" s="31">
        <f>J27*$M$3</f>
        <v>248588999.99999997</v>
      </c>
      <c r="M27" s="33">
        <f t="shared" si="5"/>
        <v>75136402.473753601</v>
      </c>
      <c r="N27" s="25">
        <f t="shared" si="6"/>
        <v>30.225151745955621</v>
      </c>
    </row>
    <row r="28" spans="1:14">
      <c r="A28" s="6">
        <v>122.845</v>
      </c>
      <c r="B28" s="6">
        <f t="shared" si="0"/>
        <v>2050</v>
      </c>
      <c r="C28" s="6">
        <v>0.12784999999999999</v>
      </c>
      <c r="D28" s="6">
        <f t="shared" si="1"/>
        <v>7.6709999999999994</v>
      </c>
      <c r="E28" s="6">
        <v>1.32098</v>
      </c>
      <c r="F28" s="12">
        <f>A28*$P$3</f>
        <v>100.21400272</v>
      </c>
      <c r="G28" s="12">
        <f t="shared" si="2"/>
        <v>21513.490940018601</v>
      </c>
      <c r="H28" s="43">
        <f t="shared" si="3"/>
        <v>21.648248040923793</v>
      </c>
      <c r="I28" s="29">
        <f>(G28*60*2)/($S$2*$S$3*B28*4)</f>
        <v>791814.34247901221</v>
      </c>
      <c r="J28" s="9">
        <f t="shared" si="4"/>
        <v>5.7532499999999995</v>
      </c>
      <c r="K28" s="9">
        <f>J28/(G28/1000)</f>
        <v>0.26742521778731954</v>
      </c>
      <c r="L28" s="31">
        <f>J28*$M$3</f>
        <v>253142999.99999997</v>
      </c>
      <c r="M28" s="33">
        <f t="shared" si="5"/>
        <v>77448567.384066969</v>
      </c>
      <c r="N28" s="25">
        <f t="shared" si="6"/>
        <v>30.594789263012203</v>
      </c>
    </row>
    <row r="29" spans="1:14">
      <c r="A29" s="6">
        <v>123.79600000000001</v>
      </c>
      <c r="B29" s="6">
        <f t="shared" si="0"/>
        <v>2100</v>
      </c>
      <c r="C29" s="6">
        <v>0.13089999999999999</v>
      </c>
      <c r="D29" s="6">
        <f t="shared" si="1"/>
        <v>7.8539999999999992</v>
      </c>
      <c r="E29" s="6">
        <v>1.32287</v>
      </c>
      <c r="F29" s="12">
        <f>A29*$P$3</f>
        <v>100.989805696</v>
      </c>
      <c r="G29" s="12">
        <f t="shared" si="2"/>
        <v>22208.818216340998</v>
      </c>
      <c r="H29" s="43">
        <f t="shared" si="3"/>
        <v>22.347930737210287</v>
      </c>
      <c r="I29" s="29">
        <f>(G29*60*2)/($S$2*$S$3*B29*4)</f>
        <v>797944.14377086412</v>
      </c>
      <c r="J29" s="9">
        <f t="shared" si="4"/>
        <v>5.8904999999999994</v>
      </c>
      <c r="K29" s="9">
        <f>J29/(G29/1000)</f>
        <v>0.26523248299929064</v>
      </c>
      <c r="L29" s="31">
        <f>J29*$M$3</f>
        <v>259181999.99999997</v>
      </c>
      <c r="M29" s="33">
        <f t="shared" si="5"/>
        <v>79951745.57882759</v>
      </c>
      <c r="N29" s="25">
        <f t="shared" si="6"/>
        <v>30.847723059019376</v>
      </c>
    </row>
    <row r="30" spans="1:14">
      <c r="A30" s="6">
        <v>124.794</v>
      </c>
      <c r="B30" s="6">
        <f t="shared" si="0"/>
        <v>2150</v>
      </c>
      <c r="C30" s="6">
        <v>0.13435</v>
      </c>
      <c r="D30" s="6">
        <f t="shared" si="1"/>
        <v>8.0609999999999999</v>
      </c>
      <c r="E30" s="6">
        <v>1.3216399999999999</v>
      </c>
      <c r="F30" s="12">
        <f>A30*$P$3</f>
        <v>101.80395014399998</v>
      </c>
      <c r="G30" s="12">
        <f t="shared" si="2"/>
        <v>22920.902167981523</v>
      </c>
      <c r="H30" s="43">
        <f t="shared" si="3"/>
        <v>23.064475069975927</v>
      </c>
      <c r="I30" s="29">
        <f>(G30*60*2)/($S$2*$S$3*B30*4)</f>
        <v>804376.89002666646</v>
      </c>
      <c r="J30" s="9">
        <f t="shared" si="4"/>
        <v>6.04575</v>
      </c>
      <c r="K30" s="9">
        <f>J30/(G30/1000)</f>
        <v>0.26376579576546422</v>
      </c>
      <c r="L30" s="31">
        <f>J30*$M$3</f>
        <v>266013000</v>
      </c>
      <c r="M30" s="33">
        <f t="shared" si="5"/>
        <v>82515247.804733485</v>
      </c>
      <c r="N30" s="25">
        <f t="shared" si="6"/>
        <v>31.019253872830831</v>
      </c>
    </row>
    <row r="31" spans="1:14">
      <c r="A31" s="6">
        <v>125.137</v>
      </c>
      <c r="B31" s="6">
        <f t="shared" si="0"/>
        <v>2200</v>
      </c>
      <c r="C31" s="6">
        <v>0.13769999999999999</v>
      </c>
      <c r="D31" s="6">
        <f t="shared" si="1"/>
        <v>8.2619999999999987</v>
      </c>
      <c r="E31" s="6">
        <v>1.3165199999999999</v>
      </c>
      <c r="F31" s="12">
        <f>A31*$P$3</f>
        <v>102.08376131199999</v>
      </c>
      <c r="G31" s="12">
        <f t="shared" si="2"/>
        <v>23518.410269830161</v>
      </c>
      <c r="H31" s="43">
        <f t="shared" si="3"/>
        <v>23.665725867967975</v>
      </c>
      <c r="I31" s="29">
        <f>(G31*60*2)/($S$2*$S$3*B31*4)</f>
        <v>806587.74369975307</v>
      </c>
      <c r="J31" s="9">
        <f t="shared" si="4"/>
        <v>6.1964999999999986</v>
      </c>
      <c r="K31" s="9">
        <f>J31/(G31/1000)</f>
        <v>0.26347444104030193</v>
      </c>
      <c r="L31" s="31">
        <f>J31*$M$3</f>
        <v>272645999.99999994</v>
      </c>
      <c r="M31" s="33">
        <f t="shared" si="5"/>
        <v>84666276.971388578</v>
      </c>
      <c r="N31" s="25">
        <f t="shared" si="6"/>
        <v>31.053555515719506</v>
      </c>
    </row>
    <row r="32" spans="1:14">
      <c r="A32" s="6">
        <v>126.02800000000001</v>
      </c>
      <c r="B32" s="6">
        <f t="shared" si="0"/>
        <v>2250</v>
      </c>
      <c r="C32" s="6">
        <v>0.14105000000000001</v>
      </c>
      <c r="D32" s="6">
        <f t="shared" si="1"/>
        <v>8.463000000000001</v>
      </c>
      <c r="E32" s="6">
        <v>1.3046500000000001</v>
      </c>
      <c r="F32" s="12">
        <f>A32*$P$3</f>
        <v>102.810617728</v>
      </c>
      <c r="G32" s="12">
        <f t="shared" si="2"/>
        <v>24224.181102398499</v>
      </c>
      <c r="H32" s="43">
        <f t="shared" si="3"/>
        <v>24.375917537283151</v>
      </c>
      <c r="I32" s="29">
        <f>(G32*60*2)/($S$2*$S$3*B32*4)</f>
        <v>812330.806739753</v>
      </c>
      <c r="J32" s="9">
        <f t="shared" si="4"/>
        <v>6.3472500000000007</v>
      </c>
      <c r="K32" s="9">
        <f>J32/(G32/1000)</f>
        <v>0.26202124122047382</v>
      </c>
      <c r="L32" s="31">
        <f>J32*$M$3</f>
        <v>279279000.00000006</v>
      </c>
      <c r="M32" s="33">
        <f t="shared" si="5"/>
        <v>87207051.968634591</v>
      </c>
      <c r="N32" s="25">
        <f t="shared" si="6"/>
        <v>31.225782091970601</v>
      </c>
    </row>
    <row r="33" spans="1:14">
      <c r="A33" s="6">
        <v>126.66</v>
      </c>
      <c r="B33" s="6">
        <f t="shared" si="0"/>
        <v>2300</v>
      </c>
      <c r="C33" s="6">
        <v>0.14495</v>
      </c>
      <c r="D33" s="6">
        <f t="shared" si="1"/>
        <v>8.6969999999999992</v>
      </c>
      <c r="E33" s="6">
        <v>1.2964599999999999</v>
      </c>
      <c r="F33" s="12">
        <f>A33*$P$3</f>
        <v>103.32618815999999</v>
      </c>
      <c r="G33" s="12">
        <f t="shared" si="2"/>
        <v>24886.674179595098</v>
      </c>
      <c r="H33" s="43">
        <f t="shared" si="3"/>
        <v>25.042560366219327</v>
      </c>
      <c r="I33" s="29">
        <f>(G33*60*2)/($S$2*$S$3*B33*4)</f>
        <v>816404.44965925906</v>
      </c>
      <c r="J33" s="9">
        <f t="shared" si="4"/>
        <v>6.5227499999999994</v>
      </c>
      <c r="K33" s="9">
        <f>J33/(G33/1000)</f>
        <v>0.26209809928512207</v>
      </c>
      <c r="L33" s="31">
        <f>J33*$M$3</f>
        <v>287001000</v>
      </c>
      <c r="M33" s="33">
        <f t="shared" si="5"/>
        <v>89592027.046542361</v>
      </c>
      <c r="N33" s="25">
        <f t="shared" si="6"/>
        <v>31.216625393828718</v>
      </c>
    </row>
    <row r="34" spans="1:14">
      <c r="A34" s="6">
        <v>126.822</v>
      </c>
      <c r="B34" s="6">
        <f t="shared" si="0"/>
        <v>2350</v>
      </c>
      <c r="C34" s="6">
        <v>0.14985000000000001</v>
      </c>
      <c r="D34" s="6">
        <f t="shared" si="1"/>
        <v>8.9910000000000014</v>
      </c>
      <c r="E34" s="6">
        <v>1.2822899999999999</v>
      </c>
      <c r="F34" s="12">
        <f>A34*$P$3</f>
        <v>103.458343872</v>
      </c>
      <c r="G34" s="12">
        <f t="shared" si="2"/>
        <v>25460.211223099272</v>
      </c>
      <c r="H34" s="43">
        <f t="shared" si="3"/>
        <v>25.619689954952904</v>
      </c>
      <c r="I34" s="29">
        <f>(G34*60*2)/($S$2*$S$3*B34*4)</f>
        <v>817448.64293925918</v>
      </c>
      <c r="J34" s="9">
        <f t="shared" si="4"/>
        <v>6.7432500000000015</v>
      </c>
      <c r="K34" s="9">
        <f>J34/(G34/1000)</f>
        <v>0.26485444055868856</v>
      </c>
      <c r="L34" s="31">
        <f>J34*$M$3</f>
        <v>296703000.00000006</v>
      </c>
      <c r="M34" s="33">
        <f t="shared" si="5"/>
        <v>91656760.403157383</v>
      </c>
      <c r="N34" s="25">
        <f t="shared" si="6"/>
        <v>30.891753842447621</v>
      </c>
    </row>
    <row r="35" spans="1:14">
      <c r="A35" s="6">
        <v>126.69</v>
      </c>
      <c r="B35" s="6">
        <f t="shared" si="0"/>
        <v>2400</v>
      </c>
      <c r="C35" s="6">
        <v>0.1537</v>
      </c>
      <c r="D35" s="6">
        <f t="shared" si="1"/>
        <v>9.2219999999999995</v>
      </c>
      <c r="E35" s="6">
        <v>1.2730399999999999</v>
      </c>
      <c r="F35" s="12">
        <f>A35*$P$3</f>
        <v>103.35066144</v>
      </c>
      <c r="G35" s="12">
        <f t="shared" si="2"/>
        <v>25974.854297883991</v>
      </c>
      <c r="H35" s="43">
        <f t="shared" si="3"/>
        <v>26.137556672471955</v>
      </c>
      <c r="I35" s="29">
        <f>(G35*60*2)/($S$2*$S$3*B35*4)</f>
        <v>816597.81878518511</v>
      </c>
      <c r="J35" s="9">
        <f t="shared" si="4"/>
        <v>6.9164999999999992</v>
      </c>
      <c r="K35" s="9">
        <f>J35/(G35/1000)</f>
        <v>0.26627675830941788</v>
      </c>
      <c r="L35" s="31">
        <f>J35*$M$3</f>
        <v>304325999.99999994</v>
      </c>
      <c r="M35" s="33">
        <f t="shared" si="5"/>
        <v>93509475.472382367</v>
      </c>
      <c r="N35" s="25">
        <f t="shared" si="6"/>
        <v>30.726745487530604</v>
      </c>
    </row>
    <row r="36" spans="1:14">
      <c r="A36" s="6">
        <v>126.55200000000001</v>
      </c>
      <c r="B36" s="6">
        <f t="shared" si="0"/>
        <v>2450</v>
      </c>
      <c r="C36" s="6">
        <v>0.15565000000000001</v>
      </c>
      <c r="D36" s="6">
        <f t="shared" si="1"/>
        <v>9.3390000000000004</v>
      </c>
      <c r="E36" s="6">
        <v>1.2698400000000001</v>
      </c>
      <c r="F36" s="12">
        <f>A36*$P$3</f>
        <v>103.238084352</v>
      </c>
      <c r="G36" s="12">
        <f t="shared" si="2"/>
        <v>26487.113935292338</v>
      </c>
      <c r="H36" s="43">
        <f t="shared" si="3"/>
        <v>26.653025023140291</v>
      </c>
      <c r="I36" s="29">
        <f>(G36*60*2)/($S$2*$S$3*B36*4)</f>
        <v>815708.32080592588</v>
      </c>
      <c r="J36" s="9">
        <f t="shared" si="4"/>
        <v>7.0042500000000008</v>
      </c>
      <c r="K36" s="9">
        <f>J36/(G36/1000)</f>
        <v>0.26443990904827491</v>
      </c>
      <c r="L36" s="31">
        <f>J36*$M$3</f>
        <v>308187000.00000006</v>
      </c>
      <c r="M36" s="33">
        <f t="shared" si="5"/>
        <v>95353610.167052418</v>
      </c>
      <c r="N36" s="25">
        <f t="shared" si="6"/>
        <v>30.940179231133175</v>
      </c>
    </row>
    <row r="37" spans="1:14">
      <c r="A37" s="6">
        <v>126.438</v>
      </c>
      <c r="B37" s="6">
        <f t="shared" si="0"/>
        <v>2500</v>
      </c>
      <c r="C37" s="6">
        <v>0.15959999999999999</v>
      </c>
      <c r="D37" s="6">
        <f t="shared" si="1"/>
        <v>9.5759999999999987</v>
      </c>
      <c r="E37" s="6">
        <v>1.2744599999999999</v>
      </c>
      <c r="F37" s="12">
        <f>A37*$P$3</f>
        <v>103.145085888</v>
      </c>
      <c r="G37" s="12">
        <f t="shared" si="2"/>
        <v>27003.320339969086</v>
      </c>
      <c r="H37" s="43">
        <f t="shared" si="3"/>
        <v>27.172464863002286</v>
      </c>
      <c r="I37" s="29">
        <f>(G37*60*2)/($S$2*$S$3*B37*4)</f>
        <v>814973.51812740741</v>
      </c>
      <c r="J37" s="9">
        <f t="shared" si="4"/>
        <v>7.1819999999999986</v>
      </c>
      <c r="K37" s="9">
        <f>J37/(G37/1000)</f>
        <v>0.26596729252474666</v>
      </c>
      <c r="L37" s="31">
        <f>J37*$M$3</f>
        <v>316007999.99999994</v>
      </c>
      <c r="M37" s="33">
        <f t="shared" si="5"/>
        <v>97211953.22388871</v>
      </c>
      <c r="N37" s="25">
        <f t="shared" si="6"/>
        <v>30.762497539267592</v>
      </c>
    </row>
    <row r="38" spans="1:14">
      <c r="A38" s="6">
        <v>126.239</v>
      </c>
      <c r="B38" s="6">
        <f t="shared" si="0"/>
        <v>2550</v>
      </c>
      <c r="C38" s="6">
        <v>0.16259999999999999</v>
      </c>
      <c r="D38" s="6">
        <f t="shared" si="1"/>
        <v>9.7560000000000002</v>
      </c>
      <c r="E38" s="6">
        <v>1.2787599999999999</v>
      </c>
      <c r="F38" s="12">
        <f>A38*$P$3</f>
        <v>102.982746464</v>
      </c>
      <c r="G38" s="12">
        <f t="shared" si="2"/>
        <v>27500.036377713226</v>
      </c>
      <c r="H38" s="43">
        <f t="shared" si="3"/>
        <v>27.672292251359217</v>
      </c>
      <c r="I38" s="29">
        <f>(G38*60*2)/($S$2*$S$3*B38*4)</f>
        <v>813690.83625876554</v>
      </c>
      <c r="J38" s="9">
        <f t="shared" si="4"/>
        <v>7.3170000000000002</v>
      </c>
      <c r="K38" s="9">
        <f>J38/(G38/1000)</f>
        <v>0.26607237530528849</v>
      </c>
      <c r="L38" s="31">
        <f>J38*$M$3</f>
        <v>321948000</v>
      </c>
      <c r="M38" s="33">
        <f t="shared" si="5"/>
        <v>99000130.95976761</v>
      </c>
      <c r="N38" s="25">
        <f t="shared" si="6"/>
        <v>30.750348180379316</v>
      </c>
    </row>
    <row r="39" spans="1:14">
      <c r="A39" s="6">
        <v>126.161</v>
      </c>
      <c r="B39" s="6">
        <f t="shared" si="0"/>
        <v>2600</v>
      </c>
      <c r="C39" s="6">
        <v>0.16805</v>
      </c>
      <c r="D39" s="6">
        <f t="shared" si="1"/>
        <v>10.083</v>
      </c>
      <c r="E39" s="6">
        <v>1.27634</v>
      </c>
      <c r="F39" s="12">
        <f>A39*$P$3</f>
        <v>102.919115936</v>
      </c>
      <c r="G39" s="12">
        <f t="shared" si="2"/>
        <v>28021.928006669459</v>
      </c>
      <c r="H39" s="43">
        <f t="shared" si="3"/>
        <v>28.197452926845411</v>
      </c>
      <c r="I39" s="29">
        <f>(G39*60*2)/($S$2*$S$3*B39*4)</f>
        <v>813188.07653135795</v>
      </c>
      <c r="J39" s="9">
        <f t="shared" si="4"/>
        <v>7.5622500000000006</v>
      </c>
      <c r="K39" s="9">
        <f>J39/(G39/1000)</f>
        <v>0.26986901109017625</v>
      </c>
      <c r="L39" s="31">
        <f>J39*$M$3</f>
        <v>332739000</v>
      </c>
      <c r="M39" s="33">
        <f t="shared" si="5"/>
        <v>100878940.82401006</v>
      </c>
      <c r="N39" s="25">
        <f t="shared" si="6"/>
        <v>30.317738775439629</v>
      </c>
    </row>
    <row r="40" spans="1:14">
      <c r="A40" s="6">
        <v>125.84699999999999</v>
      </c>
      <c r="B40" s="6">
        <f t="shared" ref="B40:B71" si="7">B39+50</f>
        <v>2650</v>
      </c>
      <c r="C40" s="6">
        <v>0.17144999999999999</v>
      </c>
      <c r="D40" s="6">
        <f t="shared" si="1"/>
        <v>10.286999999999999</v>
      </c>
      <c r="E40" s="6">
        <v>1.28027</v>
      </c>
      <c r="F40" s="12">
        <f>A40*$P$3</f>
        <v>102.66296227199999</v>
      </c>
      <c r="G40" s="12">
        <f t="shared" si="2"/>
        <v>28489.726712804179</v>
      </c>
      <c r="H40" s="43">
        <f t="shared" si="3"/>
        <v>28.668181850006352</v>
      </c>
      <c r="I40" s="29">
        <f>(G40*60*2)/($S$2*$S$3*B40*4)</f>
        <v>811164.14634666662</v>
      </c>
      <c r="J40" s="9">
        <f t="shared" si="4"/>
        <v>7.7152499999999993</v>
      </c>
      <c r="K40" s="9">
        <f>J40/(G40/1000)</f>
        <v>0.27080814350291832</v>
      </c>
      <c r="L40" s="31">
        <f>J40*$M$3</f>
        <v>339470999.99999994</v>
      </c>
      <c r="M40" s="33">
        <f t="shared" si="5"/>
        <v>102563016.16609505</v>
      </c>
      <c r="N40" s="25">
        <f t="shared" si="6"/>
        <v>30.212600241580301</v>
      </c>
    </row>
    <row r="41" spans="1:14">
      <c r="A41" s="6">
        <v>124.911</v>
      </c>
      <c r="B41" s="6">
        <f t="shared" si="7"/>
        <v>2700</v>
      </c>
      <c r="C41" s="6">
        <v>0.17465</v>
      </c>
      <c r="D41" s="6">
        <f t="shared" si="1"/>
        <v>10.478999999999999</v>
      </c>
      <c r="E41" s="6">
        <v>1.2837099999999999</v>
      </c>
      <c r="F41" s="12">
        <f>A41*$P$3</f>
        <v>101.89939593599999</v>
      </c>
      <c r="G41" s="12">
        <f t="shared" si="2"/>
        <v>28811.375430999771</v>
      </c>
      <c r="H41" s="43">
        <f t="shared" si="3"/>
        <v>28.991845324844405</v>
      </c>
      <c r="I41" s="29">
        <f>(G41*60*2)/($S$2*$S$3*B41*4)</f>
        <v>805131.02961777779</v>
      </c>
      <c r="J41" s="9">
        <f t="shared" si="4"/>
        <v>7.8592499999999994</v>
      </c>
      <c r="K41" s="9">
        <f>J41/(G41/1000)</f>
        <v>0.27278288115130361</v>
      </c>
      <c r="L41" s="31">
        <f>J41*$M$3</f>
        <v>345807000</v>
      </c>
      <c r="M41" s="33">
        <f t="shared" si="5"/>
        <v>103720951.55159917</v>
      </c>
      <c r="N41" s="25">
        <f t="shared" si="6"/>
        <v>29.993884320328728</v>
      </c>
    </row>
    <row r="42" spans="1:14">
      <c r="A42" s="6">
        <v>123.92700000000001</v>
      </c>
      <c r="B42" s="6">
        <f t="shared" si="7"/>
        <v>2750</v>
      </c>
      <c r="C42" s="6">
        <v>0.1784</v>
      </c>
      <c r="D42" s="6">
        <f t="shared" si="1"/>
        <v>10.704000000000001</v>
      </c>
      <c r="E42" s="6">
        <v>1.2811999999999999</v>
      </c>
      <c r="F42" s="12">
        <f>A42*$P$3</f>
        <v>101.096672352</v>
      </c>
      <c r="G42" s="12">
        <f t="shared" si="2"/>
        <v>29113.751623313274</v>
      </c>
      <c r="H42" s="43">
        <f t="shared" si="3"/>
        <v>29.296115553749765</v>
      </c>
      <c r="I42" s="29">
        <f>(G42*60*2)/($S$2*$S$3*B42*4)</f>
        <v>798788.52228740731</v>
      </c>
      <c r="J42" s="9">
        <f t="shared" si="4"/>
        <v>8.0280000000000005</v>
      </c>
      <c r="K42" s="9">
        <f>J42/(G42/1000)</f>
        <v>0.27574598093264829</v>
      </c>
      <c r="L42" s="31">
        <f>J42*$M$3</f>
        <v>353232000</v>
      </c>
      <c r="M42" s="33">
        <f t="shared" si="5"/>
        <v>104809505.84392779</v>
      </c>
      <c r="N42" s="25">
        <f t="shared" si="6"/>
        <v>29.671577276104028</v>
      </c>
    </row>
    <row r="43" spans="1:14">
      <c r="A43" s="6">
        <v>123.68899999999999</v>
      </c>
      <c r="B43" s="6">
        <f t="shared" si="7"/>
        <v>2800</v>
      </c>
      <c r="C43" s="6">
        <v>0.18004999999999999</v>
      </c>
      <c r="D43" s="6">
        <f t="shared" si="1"/>
        <v>10.802999999999999</v>
      </c>
      <c r="E43" s="6">
        <v>1.2744800000000001</v>
      </c>
      <c r="F43" s="12">
        <f>A43*$P$3</f>
        <v>100.90251766399999</v>
      </c>
      <c r="G43" s="12">
        <f t="shared" si="2"/>
        <v>29586.163434047423</v>
      </c>
      <c r="H43" s="43">
        <f t="shared" si="3"/>
        <v>29.771486477266929</v>
      </c>
      <c r="I43" s="29">
        <f>(G43*60*2)/($S$2*$S$3*B43*4)</f>
        <v>797254.46055506158</v>
      </c>
      <c r="J43" s="9">
        <f t="shared" si="4"/>
        <v>8.1022499999999997</v>
      </c>
      <c r="K43" s="9">
        <f>J43/(G43/1000)</f>
        <v>0.27385267502024346</v>
      </c>
      <c r="L43" s="31">
        <f>J43*$M$3</f>
        <v>356499000</v>
      </c>
      <c r="M43" s="33">
        <f t="shared" si="5"/>
        <v>106510188.36257072</v>
      </c>
      <c r="N43" s="25">
        <f t="shared" si="6"/>
        <v>29.87671448238865</v>
      </c>
    </row>
    <row r="44" spans="1:14">
      <c r="A44" s="6">
        <v>123.389</v>
      </c>
      <c r="B44" s="6">
        <f t="shared" si="7"/>
        <v>2850</v>
      </c>
      <c r="C44" s="6">
        <v>0.18310000000000001</v>
      </c>
      <c r="D44" s="6">
        <f t="shared" si="1"/>
        <v>10.986000000000001</v>
      </c>
      <c r="E44" s="6">
        <v>1.2603599999999999</v>
      </c>
      <c r="F44" s="12">
        <f>A44*$P$3</f>
        <v>100.65778486399999</v>
      </c>
      <c r="G44" s="12">
        <f t="shared" si="2"/>
        <v>30041.446958259603</v>
      </c>
      <c r="H44" s="43">
        <f t="shared" si="3"/>
        <v>30.229621825387362</v>
      </c>
      <c r="I44" s="29">
        <f>(G44*60*2)/($S$2*$S$3*B44*4)</f>
        <v>795320.76929580234</v>
      </c>
      <c r="J44" s="9">
        <f t="shared" si="4"/>
        <v>8.2394999999999996</v>
      </c>
      <c r="K44" s="9">
        <f>J44/(G44/1000)</f>
        <v>0.27427107660453853</v>
      </c>
      <c r="L44" s="31">
        <f>J44*$M$3</f>
        <v>362538000</v>
      </c>
      <c r="M44" s="33">
        <f t="shared" si="5"/>
        <v>108149209.04973458</v>
      </c>
      <c r="N44" s="25">
        <f t="shared" si="6"/>
        <v>29.83113743931245</v>
      </c>
    </row>
    <row r="45" spans="1:14">
      <c r="A45" s="6">
        <v>122.51900000000001</v>
      </c>
      <c r="B45" s="6">
        <f t="shared" si="7"/>
        <v>2900</v>
      </c>
      <c r="C45" s="6">
        <v>0.18790000000000001</v>
      </c>
      <c r="D45" s="6">
        <f t="shared" si="1"/>
        <v>11.274000000000001</v>
      </c>
      <c r="E45" s="6">
        <v>1.2531000000000001</v>
      </c>
      <c r="F45" s="12">
        <f>A45*$P$3</f>
        <v>99.948059743999991</v>
      </c>
      <c r="G45" s="12">
        <f t="shared" si="2"/>
        <v>30352.95538912273</v>
      </c>
      <c r="H45" s="43">
        <f t="shared" si="3"/>
        <v>30.543081495738662</v>
      </c>
      <c r="I45" s="29">
        <f>(G45*60*2)/($S$2*$S$3*B45*4)</f>
        <v>789713.06464395055</v>
      </c>
      <c r="J45" s="9">
        <f t="shared" si="4"/>
        <v>8.4555000000000007</v>
      </c>
      <c r="K45" s="9">
        <f>J45/(G45/1000)</f>
        <v>0.27857254397804404</v>
      </c>
      <c r="L45" s="31">
        <f>J45*$M$3</f>
        <v>372042000.00000006</v>
      </c>
      <c r="M45" s="33">
        <f t="shared" si="5"/>
        <v>109270639.40084183</v>
      </c>
      <c r="N45" s="25">
        <f t="shared" si="6"/>
        <v>29.37051177040275</v>
      </c>
    </row>
    <row r="46" spans="1:14">
      <c r="A46" s="6">
        <v>121.837</v>
      </c>
      <c r="B46" s="6">
        <f t="shared" si="7"/>
        <v>2950</v>
      </c>
      <c r="C46" s="6">
        <v>0.19255</v>
      </c>
      <c r="D46" s="6">
        <f t="shared" si="1"/>
        <v>11.553000000000001</v>
      </c>
      <c r="E46" s="6">
        <v>1.23943</v>
      </c>
      <c r="F46" s="12">
        <f>A46*$P$3</f>
        <v>99.391700512</v>
      </c>
      <c r="G46" s="12">
        <f t="shared" si="2"/>
        <v>30704.409888702448</v>
      </c>
      <c r="H46" s="43">
        <f t="shared" si="3"/>
        <v>30.896737450656126</v>
      </c>
      <c r="I46" s="29">
        <f>(G46*60*2)/($S$2*$S$3*B46*4)</f>
        <v>785317.13984790118</v>
      </c>
      <c r="J46" s="9">
        <f t="shared" si="4"/>
        <v>8.6647500000000015</v>
      </c>
      <c r="K46" s="9">
        <f>J46/(G46/1000)</f>
        <v>0.28219887734068316</v>
      </c>
      <c r="L46" s="31">
        <f>J46*$M$3</f>
        <v>381249000.00000006</v>
      </c>
      <c r="M46" s="33">
        <f t="shared" si="5"/>
        <v>110535875.59932882</v>
      </c>
      <c r="N46" s="25">
        <f t="shared" si="6"/>
        <v>28.993092598099611</v>
      </c>
    </row>
    <row r="47" spans="1:14">
      <c r="A47" s="6">
        <v>121.709</v>
      </c>
      <c r="B47" s="6">
        <f t="shared" si="7"/>
        <v>3000</v>
      </c>
      <c r="C47" s="6">
        <v>0.19900000000000001</v>
      </c>
      <c r="D47" s="6">
        <f t="shared" si="1"/>
        <v>11.940000000000001</v>
      </c>
      <c r="E47" s="6">
        <v>1.2273499999999999</v>
      </c>
      <c r="F47" s="12">
        <f>A47*$P$3</f>
        <v>99.287281183999994</v>
      </c>
      <c r="G47" s="12">
        <f t="shared" si="2"/>
        <v>31192.01931625585</v>
      </c>
      <c r="H47" s="43">
        <f t="shared" si="3"/>
        <v>31.387401186457982</v>
      </c>
      <c r="I47" s="29">
        <f>(G47*60*2)/($S$2*$S$3*B47*4)</f>
        <v>784492.09824395052</v>
      </c>
      <c r="J47" s="9">
        <f t="shared" si="4"/>
        <v>8.9550000000000018</v>
      </c>
      <c r="K47" s="9">
        <f>J47/(G47/1000)</f>
        <v>0.28709266653130938</v>
      </c>
      <c r="L47" s="31">
        <f>J47*$M$3</f>
        <v>394020000.00000006</v>
      </c>
      <c r="M47" s="33">
        <f t="shared" si="5"/>
        <v>112291269.53852107</v>
      </c>
      <c r="N47" s="25">
        <f t="shared" si="6"/>
        <v>28.498875574468567</v>
      </c>
    </row>
    <row r="48" spans="1:14">
      <c r="A48" s="6">
        <v>121.123</v>
      </c>
      <c r="B48" s="6">
        <f t="shared" si="7"/>
        <v>3050</v>
      </c>
      <c r="C48" s="6">
        <v>0.20605000000000001</v>
      </c>
      <c r="D48" s="6">
        <f t="shared" si="1"/>
        <v>12.363000000000001</v>
      </c>
      <c r="E48" s="6">
        <v>1.2193000000000001</v>
      </c>
      <c r="F48" s="12">
        <f>A48*$P$3</f>
        <v>98.809236447999993</v>
      </c>
      <c r="G48" s="12">
        <f t="shared" si="2"/>
        <v>31559.201085405119</v>
      </c>
      <c r="H48" s="43">
        <f t="shared" si="3"/>
        <v>31.756882924071398</v>
      </c>
      <c r="I48" s="29">
        <f>(G48*60*2)/($S$2*$S$3*B48*4)</f>
        <v>780714.95465086412</v>
      </c>
      <c r="J48" s="9">
        <f t="shared" si="4"/>
        <v>9.2722500000000014</v>
      </c>
      <c r="K48" s="9">
        <f>J48/(G48/1000)</f>
        <v>0.29380496594028327</v>
      </c>
      <c r="L48" s="31">
        <f>J48*$M$3</f>
        <v>407979000.00000006</v>
      </c>
      <c r="M48" s="33">
        <f t="shared" si="5"/>
        <v>113613123.90745842</v>
      </c>
      <c r="N48" s="25">
        <f t="shared" si="6"/>
        <v>27.847787240877203</v>
      </c>
    </row>
    <row r="49" spans="1:14">
      <c r="A49" s="6">
        <v>121.124</v>
      </c>
      <c r="B49" s="6">
        <f t="shared" si="7"/>
        <v>3100</v>
      </c>
      <c r="C49" s="6">
        <v>0.21004999999999999</v>
      </c>
      <c r="D49" s="6">
        <f t="shared" si="1"/>
        <v>12.603</v>
      </c>
      <c r="E49" s="6">
        <v>1.20692</v>
      </c>
      <c r="F49" s="12">
        <f>A49*$P$3</f>
        <v>98.810052223999989</v>
      </c>
      <c r="G49" s="12">
        <f t="shared" si="2"/>
        <v>32076.829864000025</v>
      </c>
      <c r="H49" s="43">
        <f t="shared" si="3"/>
        <v>32.277754047376561</v>
      </c>
      <c r="I49" s="29">
        <f>(G49*60*2)/($S$2*$S$3*B49*4)</f>
        <v>780721.40028839489</v>
      </c>
      <c r="J49" s="9">
        <f t="shared" si="4"/>
        <v>9.4522499999999994</v>
      </c>
      <c r="K49" s="9">
        <f>J49/(G49/1000)</f>
        <v>0.29467531673409858</v>
      </c>
      <c r="L49" s="31">
        <f>J49*$M$3</f>
        <v>415899000</v>
      </c>
      <c r="M49" s="33">
        <f t="shared" si="5"/>
        <v>115476587.51040009</v>
      </c>
      <c r="N49" s="25">
        <f t="shared" si="6"/>
        <v>27.765536226439615</v>
      </c>
    </row>
    <row r="50" spans="1:14">
      <c r="A50" s="6">
        <v>120.851</v>
      </c>
      <c r="B50" s="6">
        <f t="shared" si="7"/>
        <v>3150</v>
      </c>
      <c r="C50" s="6">
        <v>0.21604999999999999</v>
      </c>
      <c r="D50" s="6">
        <f t="shared" si="1"/>
        <v>12.962999999999999</v>
      </c>
      <c r="E50" s="6">
        <v>1.1927399999999999</v>
      </c>
      <c r="F50" s="12">
        <f>A50*$P$3</f>
        <v>98.587345375999988</v>
      </c>
      <c r="G50" s="12">
        <f t="shared" si="2"/>
        <v>32520.73439686693</v>
      </c>
      <c r="H50" s="43">
        <f t="shared" si="3"/>
        <v>32.724439127951626</v>
      </c>
      <c r="I50" s="29">
        <f>(G50*60*2)/($S$2*$S$3*B50*4)</f>
        <v>778961.74124246906</v>
      </c>
      <c r="J50" s="9">
        <f t="shared" si="4"/>
        <v>9.7222499999999989</v>
      </c>
      <c r="K50" s="9">
        <f>J50/(G50/1000)</f>
        <v>0.29895542583246976</v>
      </c>
      <c r="L50" s="31">
        <f>J50*$M$3</f>
        <v>427778999.99999994</v>
      </c>
      <c r="M50" s="33">
        <f t="shared" si="5"/>
        <v>117074643.82872094</v>
      </c>
      <c r="N50" s="25">
        <f t="shared" si="6"/>
        <v>27.368020363019447</v>
      </c>
    </row>
    <row r="51" spans="1:14">
      <c r="A51" s="6">
        <v>120.596</v>
      </c>
      <c r="B51" s="6">
        <f t="shared" si="7"/>
        <v>3200</v>
      </c>
      <c r="C51" s="6">
        <v>0.21795</v>
      </c>
      <c r="D51" s="6">
        <f t="shared" si="1"/>
        <v>13.077</v>
      </c>
      <c r="E51" s="6">
        <v>1.1848099999999999</v>
      </c>
      <c r="F51" s="12">
        <f>A51*$P$3</f>
        <v>98.379322496</v>
      </c>
      <c r="G51" s="12">
        <f t="shared" si="2"/>
        <v>32967.227393981295</v>
      </c>
      <c r="H51" s="43">
        <f t="shared" si="3"/>
        <v>33.173728886504357</v>
      </c>
      <c r="I51" s="29">
        <f>(G51*60*2)/($S$2*$S$3*B51*4)</f>
        <v>777318.1036720986</v>
      </c>
      <c r="J51" s="9">
        <f t="shared" si="4"/>
        <v>9.8077500000000004</v>
      </c>
      <c r="K51" s="9">
        <f>J51/(G51/1000)</f>
        <v>0.29749999545884059</v>
      </c>
      <c r="L51" s="31">
        <f>J51*$M$3</f>
        <v>431541000</v>
      </c>
      <c r="M51" s="33">
        <f t="shared" si="5"/>
        <v>118682018.61833265</v>
      </c>
      <c r="N51" s="25">
        <f t="shared" si="6"/>
        <v>27.501910274651227</v>
      </c>
    </row>
    <row r="52" spans="1:14">
      <c r="A52" s="6">
        <v>120.84</v>
      </c>
      <c r="B52" s="6">
        <f t="shared" si="7"/>
        <v>3250</v>
      </c>
      <c r="C52" s="6">
        <v>0.22305</v>
      </c>
      <c r="D52" s="6">
        <f t="shared" si="1"/>
        <v>13.382999999999999</v>
      </c>
      <c r="E52" s="6">
        <v>1.17378</v>
      </c>
      <c r="F52" s="12">
        <f>A52*$P$3</f>
        <v>98.578371840000003</v>
      </c>
      <c r="G52" s="12">
        <f t="shared" si="2"/>
        <v>33550.084617333589</v>
      </c>
      <c r="H52" s="43">
        <f t="shared" si="3"/>
        <v>33.76023703521691</v>
      </c>
      <c r="I52" s="29">
        <f>(G52*60*2)/($S$2*$S$3*B52*4)</f>
        <v>778890.83922962961</v>
      </c>
      <c r="J52" s="9">
        <f t="shared" si="4"/>
        <v>10.03725</v>
      </c>
      <c r="K52" s="9">
        <f>J52/(G52/1000)</f>
        <v>0.29917212175418101</v>
      </c>
      <c r="L52" s="31">
        <f>J52*$M$3</f>
        <v>441639000</v>
      </c>
      <c r="M52" s="33">
        <f t="shared" si="5"/>
        <v>120780304.62240092</v>
      </c>
      <c r="N52" s="25">
        <f t="shared" si="6"/>
        <v>27.348197197802033</v>
      </c>
    </row>
    <row r="53" spans="1:14">
      <c r="A53" s="6">
        <v>121.633</v>
      </c>
      <c r="B53" s="6">
        <f t="shared" si="7"/>
        <v>3300</v>
      </c>
      <c r="C53" s="6">
        <v>0.22550000000000001</v>
      </c>
      <c r="D53" s="6">
        <f t="shared" si="1"/>
        <v>13.530000000000001</v>
      </c>
      <c r="E53" s="6">
        <v>1.1611800000000001</v>
      </c>
      <c r="F53" s="12">
        <f>A53*$P$3</f>
        <v>99.225282207999996</v>
      </c>
      <c r="G53" s="12">
        <f t="shared" si="2"/>
        <v>34289.795939852949</v>
      </c>
      <c r="H53" s="43">
        <f t="shared" si="3"/>
        <v>34.504581792338186</v>
      </c>
      <c r="I53" s="29">
        <f>(G53*60*2)/($S$2*$S$3*B53*4)</f>
        <v>784002.22979160491</v>
      </c>
      <c r="J53" s="9">
        <f t="shared" si="4"/>
        <v>10.147500000000001</v>
      </c>
      <c r="K53" s="9">
        <f>J53/(G53/1000)</f>
        <v>0.29593351963364056</v>
      </c>
      <c r="L53" s="31">
        <f>J53*$M$3</f>
        <v>446490000.00000006</v>
      </c>
      <c r="M53" s="33">
        <f t="shared" si="5"/>
        <v>123443265.38347062</v>
      </c>
      <c r="N53" s="25">
        <f t="shared" si="6"/>
        <v>27.647487151665345</v>
      </c>
    </row>
    <row r="54" spans="1:14">
      <c r="A54" s="6">
        <v>122.181</v>
      </c>
      <c r="B54" s="6">
        <f t="shared" si="7"/>
        <v>3350</v>
      </c>
      <c r="C54" s="6">
        <v>0.22850000000000001</v>
      </c>
      <c r="D54" s="6">
        <f t="shared" si="1"/>
        <v>13.71</v>
      </c>
      <c r="E54" s="6">
        <v>1.1510400000000001</v>
      </c>
      <c r="F54" s="12">
        <f>A54*$P$3</f>
        <v>99.672327455999991</v>
      </c>
      <c r="G54" s="12">
        <f t="shared" si="2"/>
        <v>34966.166773386183</v>
      </c>
      <c r="H54" s="43">
        <f t="shared" si="3"/>
        <v>35.185189305679359</v>
      </c>
      <c r="I54" s="29">
        <f>(G54*60*2)/($S$2*$S$3*B54*4)</f>
        <v>787534.43915851833</v>
      </c>
      <c r="J54" s="9">
        <f t="shared" si="4"/>
        <v>10.282500000000001</v>
      </c>
      <c r="K54" s="9">
        <f>J54/(G54/1000)</f>
        <v>0.29406998103739312</v>
      </c>
      <c r="L54" s="31">
        <f>J54*$M$3</f>
        <v>452430000</v>
      </c>
      <c r="M54" s="33">
        <f t="shared" si="5"/>
        <v>125878200.38419026</v>
      </c>
      <c r="N54" s="25">
        <f t="shared" si="6"/>
        <v>27.822690887914209</v>
      </c>
    </row>
    <row r="55" spans="1:14">
      <c r="A55" s="6">
        <v>122.93300000000001</v>
      </c>
      <c r="B55" s="6">
        <f t="shared" si="7"/>
        <v>3400</v>
      </c>
      <c r="C55" s="6">
        <v>0.23419999999999999</v>
      </c>
      <c r="D55" s="6">
        <f t="shared" si="1"/>
        <v>14.052</v>
      </c>
      <c r="E55" s="6">
        <v>1.14117</v>
      </c>
      <c r="F55" s="12">
        <f>A55*$P$3</f>
        <v>100.285791008</v>
      </c>
      <c r="G55" s="12">
        <f t="shared" si="2"/>
        <v>35706.471819553066</v>
      </c>
      <c r="H55" s="43">
        <f t="shared" si="3"/>
        <v>35.930131505439071</v>
      </c>
      <c r="I55" s="29">
        <f>(G55*60*2)/($S$2*$S$3*B55*4)</f>
        <v>792381.55858172826</v>
      </c>
      <c r="J55" s="9">
        <f t="shared" si="4"/>
        <v>10.539</v>
      </c>
      <c r="K55" s="9">
        <f>J55/(G55/1000)</f>
        <v>0.29515657702783121</v>
      </c>
      <c r="L55" s="31">
        <f>J55*$M$3</f>
        <v>463716000</v>
      </c>
      <c r="M55" s="33">
        <f t="shared" si="5"/>
        <v>128543298.55039103</v>
      </c>
      <c r="N55" s="25">
        <f t="shared" si="6"/>
        <v>27.720263814574231</v>
      </c>
    </row>
    <row r="56" spans="1:14">
      <c r="A56" s="6">
        <v>123.47499999999999</v>
      </c>
      <c r="B56" s="6">
        <f t="shared" si="7"/>
        <v>3450</v>
      </c>
      <c r="C56" s="6">
        <v>0.23605000000000001</v>
      </c>
      <c r="D56" s="6">
        <f t="shared" si="1"/>
        <v>14.163</v>
      </c>
      <c r="E56" s="6">
        <v>1.12669</v>
      </c>
      <c r="F56" s="12">
        <f>A56*$P$3</f>
        <v>100.72794159999999</v>
      </c>
      <c r="G56" s="12">
        <f t="shared" si="2"/>
        <v>36391.308554304895</v>
      </c>
      <c r="H56" s="43">
        <f t="shared" si="3"/>
        <v>36.619257949063616</v>
      </c>
      <c r="I56" s="29">
        <f>(G56*60*2)/($S$2*$S$3*B56*4)</f>
        <v>795875.09412345674</v>
      </c>
      <c r="J56" s="9">
        <f t="shared" si="4"/>
        <v>10.622250000000001</v>
      </c>
      <c r="K56" s="9">
        <f>J56/(G56/1000)</f>
        <v>0.29188975120663657</v>
      </c>
      <c r="L56" s="31">
        <f>J56*$M$3</f>
        <v>467379000.00000006</v>
      </c>
      <c r="M56" s="33">
        <f t="shared" si="5"/>
        <v>131008710.79549763</v>
      </c>
      <c r="N56" s="25">
        <f t="shared" si="6"/>
        <v>28.030508601263133</v>
      </c>
    </row>
    <row r="57" spans="1:14">
      <c r="A57" s="6">
        <v>123.428</v>
      </c>
      <c r="B57" s="6">
        <f t="shared" si="7"/>
        <v>3500</v>
      </c>
      <c r="C57" s="6">
        <v>0.24195</v>
      </c>
      <c r="D57" s="6">
        <f t="shared" si="1"/>
        <v>14.516999999999999</v>
      </c>
      <c r="E57" s="6">
        <v>1.11975</v>
      </c>
      <c r="F57" s="12">
        <f>A57*$P$3</f>
        <v>100.689600128</v>
      </c>
      <c r="G57" s="12">
        <f t="shared" si="2"/>
        <v>36904.665939752173</v>
      </c>
      <c r="H57" s="43">
        <f t="shared" si="3"/>
        <v>37.135830923890786</v>
      </c>
      <c r="I57" s="29">
        <f>(G57*60*2)/($S$2*$S$3*B57*4)</f>
        <v>795572.14915950608</v>
      </c>
      <c r="J57" s="9">
        <f t="shared" si="4"/>
        <v>10.88775</v>
      </c>
      <c r="K57" s="9">
        <f>J57/(G57/1000)</f>
        <v>0.29502367038830635</v>
      </c>
      <c r="L57" s="31">
        <f>J57*$M$3</f>
        <v>479061000</v>
      </c>
      <c r="M57" s="33">
        <f t="shared" si="5"/>
        <v>132856797.38310783</v>
      </c>
      <c r="N57" s="25">
        <f t="shared" si="6"/>
        <v>27.732751650229893</v>
      </c>
    </row>
    <row r="58" spans="1:14">
      <c r="A58" s="6">
        <v>124.205</v>
      </c>
      <c r="B58" s="6">
        <f t="shared" si="7"/>
        <v>3550</v>
      </c>
      <c r="C58" s="6">
        <v>0.24545</v>
      </c>
      <c r="D58" s="6">
        <f t="shared" si="1"/>
        <v>14.727</v>
      </c>
      <c r="E58" s="6">
        <v>1.10622</v>
      </c>
      <c r="F58" s="12">
        <f>A58*$P$3</f>
        <v>101.32345807999999</v>
      </c>
      <c r="G58" s="12">
        <f t="shared" si="2"/>
        <v>37667.515398952222</v>
      </c>
      <c r="H58" s="43">
        <f t="shared" si="3"/>
        <v>37.903458751317345</v>
      </c>
      <c r="I58" s="29">
        <f>(G58*60*2)/($S$2*$S$3*B58*4)</f>
        <v>800580.40952098754</v>
      </c>
      <c r="J58" s="9">
        <f t="shared" si="4"/>
        <v>11.045249999999999</v>
      </c>
      <c r="K58" s="9">
        <f>J58/(G58/1000)</f>
        <v>0.29323011839286961</v>
      </c>
      <c r="L58" s="31">
        <f>J58*$M$3</f>
        <v>485991000</v>
      </c>
      <c r="M58" s="33">
        <f t="shared" si="5"/>
        <v>135603055.43622801</v>
      </c>
      <c r="N58" s="25">
        <f t="shared" si="6"/>
        <v>27.902379969223301</v>
      </c>
    </row>
    <row r="59" spans="1:14">
      <c r="A59" s="6">
        <v>124.066</v>
      </c>
      <c r="B59" s="6">
        <f t="shared" si="7"/>
        <v>3600</v>
      </c>
      <c r="C59" s="6">
        <v>0.25505</v>
      </c>
      <c r="D59" s="6">
        <f t="shared" si="1"/>
        <v>15.303000000000001</v>
      </c>
      <c r="E59" s="6">
        <v>1.09697</v>
      </c>
      <c r="F59" s="12">
        <f>A59*$P$3</f>
        <v>101.21006521599999</v>
      </c>
      <c r="G59" s="12">
        <f t="shared" si="2"/>
        <v>38155.295682231532</v>
      </c>
      <c r="H59" s="43">
        <f t="shared" si="3"/>
        <v>38.394294413058319</v>
      </c>
      <c r="I59" s="29">
        <f>(G59*60*2)/($S$2*$S$3*B59*4)</f>
        <v>799684.46590419742</v>
      </c>
      <c r="J59" s="9">
        <f t="shared" si="4"/>
        <v>11.477250000000002</v>
      </c>
      <c r="K59" s="9">
        <f>J59/(G59/1000)</f>
        <v>0.30080359213006491</v>
      </c>
      <c r="L59" s="31">
        <f>J59*$M$3</f>
        <v>504999000.00000006</v>
      </c>
      <c r="M59" s="33">
        <f t="shared" si="5"/>
        <v>137359064.45603353</v>
      </c>
      <c r="N59" s="25">
        <f t="shared" si="6"/>
        <v>27.199868604894959</v>
      </c>
    </row>
    <row r="60" spans="1:14">
      <c r="A60" s="6">
        <v>123.967</v>
      </c>
      <c r="B60" s="6">
        <f t="shared" si="7"/>
        <v>3650</v>
      </c>
      <c r="C60" s="6">
        <v>0.25755</v>
      </c>
      <c r="D60" s="6">
        <f t="shared" si="1"/>
        <v>15.452999999999999</v>
      </c>
      <c r="E60" s="6">
        <v>1.0940099999999999</v>
      </c>
      <c r="F60" s="12">
        <f>A60*$P$3</f>
        <v>101.129303392</v>
      </c>
      <c r="G60" s="12">
        <f t="shared" si="2"/>
        <v>38654.36098620687</v>
      </c>
      <c r="H60" s="43">
        <f t="shared" si="3"/>
        <v>38.896485783078148</v>
      </c>
      <c r="I60" s="29">
        <f>(G60*60*2)/($S$2*$S$3*B60*4)</f>
        <v>799046.34778864193</v>
      </c>
      <c r="J60" s="9">
        <f t="shared" si="4"/>
        <v>11.589749999999999</v>
      </c>
      <c r="K60" s="9">
        <f>J60/(G60/1000)</f>
        <v>0.29983033490414179</v>
      </c>
      <c r="L60" s="31">
        <f>J60*$M$3</f>
        <v>509948999.99999994</v>
      </c>
      <c r="M60" s="33">
        <f t="shared" si="5"/>
        <v>139155699.55034474</v>
      </c>
      <c r="N60" s="25">
        <f t="shared" si="6"/>
        <v>27.288160100391362</v>
      </c>
    </row>
    <row r="61" spans="1:14">
      <c r="A61" s="6">
        <v>123.815</v>
      </c>
      <c r="B61" s="6">
        <f t="shared" si="7"/>
        <v>3700</v>
      </c>
      <c r="C61" s="6">
        <v>0.26445000000000002</v>
      </c>
      <c r="D61" s="6">
        <f t="shared" si="1"/>
        <v>15.867000000000001</v>
      </c>
      <c r="E61" s="6">
        <v>1.09659</v>
      </c>
      <c r="F61" s="12">
        <f>A61*$P$3</f>
        <v>101.00530543999999</v>
      </c>
      <c r="G61" s="12">
        <f t="shared" si="2"/>
        <v>39135.828150413974</v>
      </c>
      <c r="H61" s="43">
        <f t="shared" si="3"/>
        <v>39.380968781368637</v>
      </c>
      <c r="I61" s="29">
        <f>(G61*60*2)/($S$2*$S$3*B61*4)</f>
        <v>798066.61088395049</v>
      </c>
      <c r="J61" s="9">
        <f t="shared" si="4"/>
        <v>11.90025</v>
      </c>
      <c r="K61" s="9">
        <f>J61/(G61/1000)</f>
        <v>0.30407558910629878</v>
      </c>
      <c r="L61" s="31">
        <f>J61*$M$3</f>
        <v>523611000</v>
      </c>
      <c r="M61" s="33">
        <f t="shared" si="5"/>
        <v>140888981.3414903</v>
      </c>
      <c r="N61" s="25">
        <f t="shared" si="6"/>
        <v>26.907185170191291</v>
      </c>
    </row>
    <row r="62" spans="1:14">
      <c r="A62" s="6">
        <v>123.767</v>
      </c>
      <c r="B62" s="6">
        <f t="shared" si="7"/>
        <v>3750</v>
      </c>
      <c r="C62" s="6">
        <v>0.2651</v>
      </c>
      <c r="D62" s="6">
        <f t="shared" si="1"/>
        <v>15.906000000000001</v>
      </c>
      <c r="E62" s="6">
        <v>1.0980799999999999</v>
      </c>
      <c r="F62" s="12">
        <f>A62*$P$3</f>
        <v>100.96614819199999</v>
      </c>
      <c r="G62" s="12">
        <f t="shared" si="2"/>
        <v>39649.313677655693</v>
      </c>
      <c r="H62" s="43">
        <f t="shared" si="3"/>
        <v>39.89767070065016</v>
      </c>
      <c r="I62" s="29">
        <f>(G62*60*2)/($S$2*$S$3*B62*4)</f>
        <v>797757.22028246906</v>
      </c>
      <c r="J62" s="9">
        <f t="shared" si="4"/>
        <v>11.929500000000001</v>
      </c>
      <c r="K62" s="9">
        <f>J62/(G62/1000)</f>
        <v>0.30087532149952073</v>
      </c>
      <c r="L62" s="31">
        <f>J62*$M$3</f>
        <v>524898000.00000006</v>
      </c>
      <c r="M62" s="33">
        <f t="shared" si="5"/>
        <v>142737529.23956048</v>
      </c>
      <c r="N62" s="25">
        <f t="shared" si="6"/>
        <v>27.193384093587795</v>
      </c>
    </row>
    <row r="63" spans="1:14">
      <c r="A63" s="6">
        <v>123.509</v>
      </c>
      <c r="B63" s="6">
        <f t="shared" si="7"/>
        <v>3800</v>
      </c>
      <c r="C63" s="6">
        <v>0.26929999999999998</v>
      </c>
      <c r="D63" s="6">
        <f t="shared" si="1"/>
        <v>16.157999999999998</v>
      </c>
      <c r="E63" s="6">
        <v>1.09907</v>
      </c>
      <c r="F63" s="12">
        <f>A63*$P$3</f>
        <v>100.75567798399999</v>
      </c>
      <c r="G63" s="12">
        <f t="shared" si="2"/>
        <v>40094.217716519139</v>
      </c>
      <c r="H63" s="43">
        <f t="shared" si="3"/>
        <v>40.345361547969077</v>
      </c>
      <c r="I63" s="29">
        <f>(G63*60*2)/($S$2*$S$3*B63*4)</f>
        <v>796094.24579950597</v>
      </c>
      <c r="J63" s="9">
        <f t="shared" si="4"/>
        <v>12.118499999999997</v>
      </c>
      <c r="K63" s="9">
        <f>J63/(G63/1000)</f>
        <v>0.30225056604626255</v>
      </c>
      <c r="L63" s="31">
        <f>J63*$M$3</f>
        <v>533213999.99999988</v>
      </c>
      <c r="M63" s="33">
        <f t="shared" si="5"/>
        <v>144339183.77946889</v>
      </c>
      <c r="N63" s="25">
        <f t="shared" si="6"/>
        <v>27.069653793686761</v>
      </c>
    </row>
    <row r="64" spans="1:14">
      <c r="A64" s="6">
        <v>122.672</v>
      </c>
      <c r="B64" s="6">
        <f t="shared" si="7"/>
        <v>3850</v>
      </c>
      <c r="C64" s="6">
        <v>0.27374999999999999</v>
      </c>
      <c r="D64" s="6">
        <f t="shared" si="1"/>
        <v>16.425000000000001</v>
      </c>
      <c r="E64" s="6">
        <v>1.1053299999999999</v>
      </c>
      <c r="F64" s="12">
        <f>A64*$P$3</f>
        <v>100.072873472</v>
      </c>
      <c r="G64" s="12">
        <f t="shared" si="2"/>
        <v>40346.486195817866</v>
      </c>
      <c r="H64" s="43">
        <f t="shared" si="3"/>
        <v>40.599210197079152</v>
      </c>
      <c r="I64" s="29">
        <f>(G64*60*2)/($S$2*$S$3*B64*4)</f>
        <v>790699.24718617287</v>
      </c>
      <c r="J64" s="9">
        <f t="shared" si="4"/>
        <v>12.318750000000001</v>
      </c>
      <c r="K64" s="9">
        <f>J64/(G64/1000)</f>
        <v>0.30532398633705321</v>
      </c>
      <c r="L64" s="31">
        <f>J64*$M$3</f>
        <v>542025000.00000012</v>
      </c>
      <c r="M64" s="33">
        <f t="shared" si="5"/>
        <v>145247350.30494431</v>
      </c>
      <c r="N64" s="25">
        <f t="shared" si="6"/>
        <v>26.797168083565197</v>
      </c>
    </row>
    <row r="65" spans="1:14">
      <c r="A65" s="6">
        <v>122.157</v>
      </c>
      <c r="B65" s="6">
        <f t="shared" si="7"/>
        <v>3900</v>
      </c>
      <c r="C65" s="6">
        <v>0.27589999999999998</v>
      </c>
      <c r="D65" s="6">
        <f t="shared" si="1"/>
        <v>16.553999999999998</v>
      </c>
      <c r="E65" s="6">
        <v>1.11704</v>
      </c>
      <c r="F65" s="12">
        <f>A65*$P$3</f>
        <v>99.652748831999986</v>
      </c>
      <c r="G65" s="12">
        <f t="shared" si="2"/>
        <v>40698.884673283203</v>
      </c>
      <c r="H65" s="43">
        <f t="shared" si="3"/>
        <v>40.953816042810246</v>
      </c>
      <c r="I65" s="29">
        <f>(G65*60*2)/($S$2*$S$3*B65*4)</f>
        <v>787379.74385777768</v>
      </c>
      <c r="J65" s="9">
        <f t="shared" si="4"/>
        <v>12.415499999999998</v>
      </c>
      <c r="K65" s="9">
        <f>J65/(G65/1000)</f>
        <v>0.30505749972431451</v>
      </c>
      <c r="L65" s="31">
        <f>J65*$M$3</f>
        <v>546281999.99999988</v>
      </c>
      <c r="M65" s="33">
        <f t="shared" si="5"/>
        <v>146515984.82381952</v>
      </c>
      <c r="N65" s="25">
        <f t="shared" si="6"/>
        <v>26.820577068953316</v>
      </c>
    </row>
    <row r="66" spans="1:14">
      <c r="A66" s="6">
        <v>121.184</v>
      </c>
      <c r="B66" s="6">
        <f t="shared" si="7"/>
        <v>3950</v>
      </c>
      <c r="C66" s="6">
        <v>0.28284999999999999</v>
      </c>
      <c r="D66" s="6">
        <f t="shared" si="1"/>
        <v>16.971</v>
      </c>
      <c r="E66" s="6">
        <v>1.12259</v>
      </c>
      <c r="F66" s="12">
        <f>A66*$P$3</f>
        <v>98.858998783999994</v>
      </c>
      <c r="G66" s="12">
        <f t="shared" si="2"/>
        <v>40892.336068939134</v>
      </c>
      <c r="H66" s="43">
        <f t="shared" si="3"/>
        <v>41.148479187378399</v>
      </c>
      <c r="I66" s="29">
        <f>(G66*60*2)/($S$2*$S$3*B66*4)</f>
        <v>781108.13854024687</v>
      </c>
      <c r="J66" s="9">
        <f t="shared" si="4"/>
        <v>12.728249999999999</v>
      </c>
      <c r="K66" s="9">
        <f>J66/(G66/1000)</f>
        <v>0.31126248152078745</v>
      </c>
      <c r="L66" s="31">
        <f>J66*$M$3</f>
        <v>560043000</v>
      </c>
      <c r="M66" s="33">
        <f t="shared" si="5"/>
        <v>147212409.84818089</v>
      </c>
      <c r="N66" s="25">
        <f t="shared" si="6"/>
        <v>26.285911947507763</v>
      </c>
    </row>
    <row r="67" spans="1:14">
      <c r="A67" s="6">
        <v>120.004</v>
      </c>
      <c r="B67" s="6">
        <f t="shared" si="7"/>
        <v>4000</v>
      </c>
      <c r="C67" s="6">
        <v>0.28455000000000003</v>
      </c>
      <c r="D67" s="6">
        <f t="shared" si="1"/>
        <v>17.073</v>
      </c>
      <c r="E67" s="6">
        <v>1.1246100000000001</v>
      </c>
      <c r="F67" s="12">
        <f>A67*$P$3</f>
        <v>97.896383103999995</v>
      </c>
      <c r="G67" s="12">
        <f t="shared" si="2"/>
        <v>41006.741063005102</v>
      </c>
      <c r="H67" s="43">
        <f t="shared" si="3"/>
        <v>41.263600796212856</v>
      </c>
      <c r="I67" s="29">
        <f>(G67*60*2)/($S$2*$S$3*B67*4)</f>
        <v>773502.28625382693</v>
      </c>
      <c r="J67" s="9">
        <f t="shared" si="4"/>
        <v>12.80475</v>
      </c>
      <c r="K67" s="9">
        <f>J67/(G67/1000)</f>
        <v>0.31225963507624394</v>
      </c>
      <c r="L67" s="31">
        <f>J67*$M$3</f>
        <v>563409000</v>
      </c>
      <c r="M67" s="33">
        <f t="shared" si="5"/>
        <v>147624267.82681838</v>
      </c>
      <c r="N67" s="25">
        <f t="shared" si="6"/>
        <v>26.201971893742975</v>
      </c>
    </row>
    <row r="68" spans="1:14">
      <c r="A68" s="6">
        <v>118.73399999999999</v>
      </c>
      <c r="B68" s="6">
        <f t="shared" si="7"/>
        <v>4050</v>
      </c>
      <c r="C68" s="6">
        <v>0.28710000000000002</v>
      </c>
      <c r="D68" s="6">
        <f t="shared" si="1"/>
        <v>17.226000000000003</v>
      </c>
      <c r="E68" s="6">
        <v>1.1222000000000001</v>
      </c>
      <c r="F68" s="12">
        <f>A68*$P$3</f>
        <v>96.860347583999996</v>
      </c>
      <c r="G68" s="12">
        <f t="shared" si="2"/>
        <v>41079.927113196507</v>
      </c>
      <c r="H68" s="43">
        <f t="shared" si="3"/>
        <v>41.337245272234725</v>
      </c>
      <c r="I68" s="29">
        <f>(G68*60*2)/($S$2*$S$3*B68*4)</f>
        <v>765316.3265896294</v>
      </c>
      <c r="J68" s="9">
        <f t="shared" si="4"/>
        <v>12.919500000000003</v>
      </c>
      <c r="K68" s="9">
        <f>J68/(G68/1000)</f>
        <v>0.31449666316106356</v>
      </c>
      <c r="L68" s="31">
        <f>J68*$M$3</f>
        <v>568458000.00000012</v>
      </c>
      <c r="M68" s="33">
        <f t="shared" si="5"/>
        <v>147887737.60750744</v>
      </c>
      <c r="N68" s="25">
        <f t="shared" si="6"/>
        <v>26.015596157940852</v>
      </c>
    </row>
    <row r="69" spans="1:14">
      <c r="A69" s="6">
        <v>117.44199999999999</v>
      </c>
      <c r="B69" s="6">
        <f t="shared" si="7"/>
        <v>4100</v>
      </c>
      <c r="C69" s="6">
        <v>0.28894999999999998</v>
      </c>
      <c r="D69" s="6">
        <f t="shared" si="1"/>
        <v>17.337</v>
      </c>
      <c r="E69" s="6">
        <v>1.1239399999999999</v>
      </c>
      <c r="F69" s="12">
        <f>A69*$P$3</f>
        <v>95.806364991999985</v>
      </c>
      <c r="G69" s="12">
        <f t="shared" si="2"/>
        <v>41134.558231554627</v>
      </c>
      <c r="H69" s="43">
        <f t="shared" si="3"/>
        <v>41.392218591268218</v>
      </c>
      <c r="I69" s="29">
        <f>(G69*60*2)/($S$2*$S$3*B69*4)</f>
        <v>756988.56289975287</v>
      </c>
      <c r="J69" s="9">
        <f t="shared" si="4"/>
        <v>13.002749999999999</v>
      </c>
      <c r="K69" s="9">
        <f>J69/(G69/1000)</f>
        <v>0.31610282348979968</v>
      </c>
      <c r="L69" s="31">
        <f>J69*$M$3</f>
        <v>572121000</v>
      </c>
      <c r="M69" s="33">
        <f t="shared" si="5"/>
        <v>148084409.63359666</v>
      </c>
      <c r="N69" s="25">
        <f t="shared" si="6"/>
        <v>25.883407466881419</v>
      </c>
    </row>
    <row r="70" spans="1:14">
      <c r="A70" s="6">
        <v>116.5</v>
      </c>
      <c r="B70" s="6">
        <f t="shared" si="7"/>
        <v>4150</v>
      </c>
      <c r="C70" s="6">
        <v>0.29304999999999998</v>
      </c>
      <c r="D70" s="6">
        <f t="shared" si="1"/>
        <v>17.582999999999998</v>
      </c>
      <c r="E70" s="6">
        <v>1.12233</v>
      </c>
      <c r="F70" s="12">
        <f>A70*$P$3</f>
        <v>95.037903999999997</v>
      </c>
      <c r="G70" s="12">
        <f t="shared" si="2"/>
        <v>41302.236040957789</v>
      </c>
      <c r="H70" s="43">
        <f t="shared" si="3"/>
        <v>41.560946707920174</v>
      </c>
      <c r="I70" s="29">
        <f>(G70*60*2)/($S$2*$S$3*B70*4)</f>
        <v>750916.77234567888</v>
      </c>
      <c r="J70" s="9">
        <f t="shared" si="4"/>
        <v>13.187249999999999</v>
      </c>
      <c r="K70" s="9">
        <f>J70/(G70/1000)</f>
        <v>0.3192865874603672</v>
      </c>
      <c r="L70" s="31">
        <f>J70*$M$3</f>
        <v>580239000</v>
      </c>
      <c r="M70" s="33">
        <f t="shared" si="5"/>
        <v>148688049.74744803</v>
      </c>
      <c r="N70" s="25">
        <f t="shared" si="6"/>
        <v>25.625311250613631</v>
      </c>
    </row>
    <row r="71" spans="1:14">
      <c r="A71" s="6">
        <v>115.931</v>
      </c>
      <c r="B71" s="6">
        <f t="shared" si="7"/>
        <v>4200</v>
      </c>
      <c r="C71" s="6">
        <v>0.2949</v>
      </c>
      <c r="D71" s="6">
        <f t="shared" si="1"/>
        <v>17.693999999999999</v>
      </c>
      <c r="E71" s="6">
        <v>1.1217900000000001</v>
      </c>
      <c r="F71" s="12">
        <f>A71*$P$3</f>
        <v>94.573727455999986</v>
      </c>
      <c r="G71" s="12">
        <f t="shared" si="2"/>
        <v>41595.697835772196</v>
      </c>
      <c r="H71" s="43">
        <f t="shared" si="3"/>
        <v>41.856246700951971</v>
      </c>
      <c r="I71" s="29">
        <f>(G71*60*2)/($S$2*$S$3*B71*4)</f>
        <v>747249.20459061698</v>
      </c>
      <c r="J71" s="9">
        <f t="shared" si="4"/>
        <v>13.270499999999998</v>
      </c>
      <c r="K71" s="9">
        <f>J71/(G71/1000)</f>
        <v>0.31903539766046191</v>
      </c>
      <c r="L71" s="31">
        <f>J71*$M$3</f>
        <v>583901999.99999988</v>
      </c>
      <c r="M71" s="33">
        <f t="shared" si="5"/>
        <v>149744512.2087799</v>
      </c>
      <c r="N71" s="25">
        <f t="shared" si="6"/>
        <v>25.645487120917537</v>
      </c>
    </row>
    <row r="72" spans="1:14">
      <c r="A72" s="6">
        <v>115.03400000000001</v>
      </c>
      <c r="B72" s="6">
        <f t="shared" ref="B72:B97" si="8">B71+50</f>
        <v>4250</v>
      </c>
      <c r="C72" s="6">
        <v>0.29715000000000003</v>
      </c>
      <c r="D72" s="6">
        <f t="shared" ref="D72:D97" si="9">C72*60</f>
        <v>17.829000000000001</v>
      </c>
      <c r="E72" s="6">
        <v>1.12456</v>
      </c>
      <c r="F72" s="12">
        <f>A72*$P$3</f>
        <v>93.841976383999992</v>
      </c>
      <c r="G72" s="12">
        <f t="shared" ref="G72:G97" si="10">(2*PI()*B72*F72)/60</f>
        <v>41765.212344228843</v>
      </c>
      <c r="H72" s="43">
        <f t="shared" ref="H72:H97" si="11">(1.01325/$I$3)*SQRT($L$3/293)*(G72/1000)</f>
        <v>42.026823021449474</v>
      </c>
      <c r="I72" s="29">
        <f>(G72*60*2)/($S$2*$S$3*B72*4)</f>
        <v>741467.4677254319</v>
      </c>
      <c r="J72" s="9">
        <f t="shared" ref="J72:J97" si="12">D72*0.75</f>
        <v>13.37175</v>
      </c>
      <c r="K72" s="9">
        <f>J72/(G72/1000)</f>
        <v>0.32016477947699751</v>
      </c>
      <c r="L72" s="31">
        <f>J72*$M$3</f>
        <v>588357000</v>
      </c>
      <c r="M72" s="33">
        <f t="shared" ref="M72:M97" si="13">G72*3600</f>
        <v>150354764.43922383</v>
      </c>
      <c r="N72" s="25">
        <f t="shared" ref="N72:N97" si="14">(M72/L72)*100</f>
        <v>25.555022620487872</v>
      </c>
    </row>
    <row r="73" spans="1:14">
      <c r="A73" s="6">
        <v>114.39100000000001</v>
      </c>
      <c r="B73" s="6">
        <f t="shared" si="8"/>
        <v>4300</v>
      </c>
      <c r="C73" s="6">
        <v>0.30220000000000002</v>
      </c>
      <c r="D73" s="6">
        <f t="shared" si="9"/>
        <v>18.132000000000001</v>
      </c>
      <c r="E73" s="6">
        <v>1.1227799999999999</v>
      </c>
      <c r="F73" s="12">
        <f>A73*$P$3</f>
        <v>93.317432416000003</v>
      </c>
      <c r="G73" s="12">
        <f t="shared" si="10"/>
        <v>42020.368285295357</v>
      </c>
      <c r="H73" s="43">
        <f t="shared" si="11"/>
        <v>42.283577218930652</v>
      </c>
      <c r="I73" s="29">
        <f>(G73*60*2)/($S$2*$S$3*B73*4)</f>
        <v>737322.92279308639</v>
      </c>
      <c r="J73" s="9">
        <f t="shared" si="12"/>
        <v>13.599</v>
      </c>
      <c r="K73" s="9">
        <f>J73/(G73/1000)</f>
        <v>0.32362876754601999</v>
      </c>
      <c r="L73" s="31">
        <f>J73*$M$3</f>
        <v>598356000</v>
      </c>
      <c r="M73" s="33">
        <f t="shared" si="13"/>
        <v>151273325.82706329</v>
      </c>
      <c r="N73" s="25">
        <f t="shared" si="14"/>
        <v>25.281492259969536</v>
      </c>
    </row>
    <row r="74" spans="1:14">
      <c r="A74" s="6">
        <v>114.01600000000001</v>
      </c>
      <c r="B74" s="6">
        <f t="shared" si="8"/>
        <v>4350</v>
      </c>
      <c r="C74" s="6">
        <v>0.30604999999999999</v>
      </c>
      <c r="D74" s="6">
        <f t="shared" si="9"/>
        <v>18.363</v>
      </c>
      <c r="E74" s="6">
        <v>1.1194299999999999</v>
      </c>
      <c r="F74" s="12">
        <f>A74*$P$3</f>
        <v>93.011516415999992</v>
      </c>
      <c r="G74" s="12">
        <f t="shared" si="10"/>
        <v>42369.623017404039</v>
      </c>
      <c r="H74" s="43">
        <f t="shared" si="11"/>
        <v>42.635019627381944</v>
      </c>
      <c r="I74" s="29">
        <f>(G74*60*2)/($S$2*$S$3*B74*4)</f>
        <v>734905.80871901219</v>
      </c>
      <c r="J74" s="9">
        <f t="shared" si="12"/>
        <v>13.77225</v>
      </c>
      <c r="K74" s="9">
        <f>J74/(G74/1000)</f>
        <v>0.3250500953086794</v>
      </c>
      <c r="L74" s="31">
        <f>J74*$M$3</f>
        <v>605979000</v>
      </c>
      <c r="M74" s="33">
        <f t="shared" si="13"/>
        <v>152530642.86265454</v>
      </c>
      <c r="N74" s="25">
        <f t="shared" si="14"/>
        <v>25.17094534012805</v>
      </c>
    </row>
    <row r="75" spans="1:14">
      <c r="A75" s="6">
        <v>113.871</v>
      </c>
      <c r="B75" s="6">
        <f t="shared" si="8"/>
        <v>4400</v>
      </c>
      <c r="C75" s="6">
        <v>0.30919999999999997</v>
      </c>
      <c r="D75" s="6">
        <f t="shared" si="9"/>
        <v>18.552</v>
      </c>
      <c r="E75" s="6">
        <v>1.1198600000000001</v>
      </c>
      <c r="F75" s="12">
        <f>A75*$P$3</f>
        <v>92.893228895999997</v>
      </c>
      <c r="G75" s="12">
        <f t="shared" si="10"/>
        <v>42802.127201959942</v>
      </c>
      <c r="H75" s="43">
        <f t="shared" si="11"/>
        <v>43.070232949669268</v>
      </c>
      <c r="I75" s="29">
        <f>(G75*60*2)/($S$2*$S$3*B75*4)</f>
        <v>733971.19127703703</v>
      </c>
      <c r="J75" s="9">
        <f t="shared" si="12"/>
        <v>13.914</v>
      </c>
      <c r="K75" s="9">
        <f>J75/(G75/1000)</f>
        <v>0.3250773012833546</v>
      </c>
      <c r="L75" s="31">
        <f>J75*$M$3</f>
        <v>612216000</v>
      </c>
      <c r="M75" s="33">
        <f t="shared" si="13"/>
        <v>154087657.92705578</v>
      </c>
      <c r="N75" s="25">
        <f t="shared" si="14"/>
        <v>25.168838763942102</v>
      </c>
    </row>
    <row r="76" spans="1:14">
      <c r="A76" s="6">
        <v>113.985</v>
      </c>
      <c r="B76" s="6">
        <f t="shared" si="8"/>
        <v>4450</v>
      </c>
      <c r="C76" s="6">
        <v>0.30990000000000001</v>
      </c>
      <c r="D76" s="6">
        <f t="shared" si="9"/>
        <v>18.594000000000001</v>
      </c>
      <c r="E76" s="6">
        <v>1.11873</v>
      </c>
      <c r="F76" s="12">
        <f>A76*$P$3</f>
        <v>92.986227359999987</v>
      </c>
      <c r="G76" s="12">
        <f t="shared" si="10"/>
        <v>43331.852565948924</v>
      </c>
      <c r="H76" s="43">
        <f t="shared" si="11"/>
        <v>43.603276429464096</v>
      </c>
      <c r="I76" s="29">
        <f>(G76*60*2)/($S$2*$S$3*B76*4)</f>
        <v>734705.99395555549</v>
      </c>
      <c r="J76" s="9">
        <f t="shared" si="12"/>
        <v>13.945500000000001</v>
      </c>
      <c r="K76" s="9">
        <f>J76/(G76/1000)</f>
        <v>0.3218302282085827</v>
      </c>
      <c r="L76" s="31">
        <f>J76*$M$3</f>
        <v>613602000</v>
      </c>
      <c r="M76" s="33">
        <f t="shared" si="13"/>
        <v>155994669.23741612</v>
      </c>
      <c r="N76" s="25">
        <f t="shared" si="14"/>
        <v>25.422777180878832</v>
      </c>
    </row>
    <row r="77" spans="1:14">
      <c r="A77" s="6">
        <v>113.306</v>
      </c>
      <c r="B77" s="6">
        <f t="shared" si="8"/>
        <v>4500</v>
      </c>
      <c r="C77" s="6">
        <v>0.31445000000000001</v>
      </c>
      <c r="D77" s="6">
        <f t="shared" si="9"/>
        <v>18.867000000000001</v>
      </c>
      <c r="E77" s="6">
        <v>1.1156299999999999</v>
      </c>
      <c r="F77" s="12">
        <f>A77*$P$3</f>
        <v>92.432315455999998</v>
      </c>
      <c r="G77" s="12">
        <f t="shared" si="10"/>
        <v>43557.702478629581</v>
      </c>
      <c r="H77" s="43">
        <f t="shared" si="11"/>
        <v>43.830541030237796</v>
      </c>
      <c r="I77" s="29">
        <f>(G77*60*2)/($S$2*$S$3*B77*4)</f>
        <v>730329.40607209876</v>
      </c>
      <c r="J77" s="9">
        <f t="shared" si="12"/>
        <v>14.15025</v>
      </c>
      <c r="K77" s="9">
        <f>J77/(G77/1000)</f>
        <v>0.32486217579869925</v>
      </c>
      <c r="L77" s="31">
        <f>J77*$M$3</f>
        <v>622611000</v>
      </c>
      <c r="M77" s="33">
        <f t="shared" si="13"/>
        <v>156807728.9230665</v>
      </c>
      <c r="N77" s="25">
        <f t="shared" si="14"/>
        <v>25.185505704696272</v>
      </c>
    </row>
    <row r="78" spans="1:14">
      <c r="A78" s="6">
        <v>113.074</v>
      </c>
      <c r="B78" s="6">
        <f t="shared" si="8"/>
        <v>4550</v>
      </c>
      <c r="C78" s="6">
        <v>0.31709999999999999</v>
      </c>
      <c r="D78" s="6">
        <f t="shared" si="9"/>
        <v>19.026</v>
      </c>
      <c r="E78" s="6">
        <v>1.1095299999999999</v>
      </c>
      <c r="F78" s="12">
        <f>A78*$P$3</f>
        <v>92.243055423999991</v>
      </c>
      <c r="G78" s="12">
        <f t="shared" si="10"/>
        <v>43951.4992984817</v>
      </c>
      <c r="H78" s="43">
        <f t="shared" si="11"/>
        <v>44.226804531017564</v>
      </c>
      <c r="I78" s="29">
        <f>(G78*60*2)/($S$2*$S$3*B78*4)</f>
        <v>728834.0181649382</v>
      </c>
      <c r="J78" s="9">
        <f t="shared" si="12"/>
        <v>14.269500000000001</v>
      </c>
      <c r="K78" s="9">
        <f>J78/(G78/1000)</f>
        <v>0.3246646923940758</v>
      </c>
      <c r="L78" s="31">
        <f>J78*$M$3</f>
        <v>627858000</v>
      </c>
      <c r="M78" s="33">
        <f t="shared" si="13"/>
        <v>158225397.47453412</v>
      </c>
      <c r="N78" s="25">
        <f t="shared" si="14"/>
        <v>25.200825262166624</v>
      </c>
    </row>
    <row r="79" spans="1:14">
      <c r="A79" s="6">
        <v>112.19499999999999</v>
      </c>
      <c r="B79" s="6">
        <f t="shared" si="8"/>
        <v>4600</v>
      </c>
      <c r="C79" s="6">
        <v>0.31940000000000002</v>
      </c>
      <c r="D79" s="6">
        <f t="shared" si="9"/>
        <v>19.164000000000001</v>
      </c>
      <c r="E79" s="6">
        <v>1.1056900000000001</v>
      </c>
      <c r="F79" s="12">
        <f>A79*$P$3</f>
        <v>91.525988319999982</v>
      </c>
      <c r="G79" s="12">
        <f t="shared" si="10"/>
        <v>44089.063786194092</v>
      </c>
      <c r="H79" s="43">
        <f t="shared" si="11"/>
        <v>44.365230700899687</v>
      </c>
      <c r="I79" s="29">
        <f>(G79*60*2)/($S$2*$S$3*B79*4)</f>
        <v>723168.30277530837</v>
      </c>
      <c r="J79" s="9">
        <f t="shared" si="12"/>
        <v>14.373000000000001</v>
      </c>
      <c r="K79" s="9">
        <f>J79/(G79/1000)</f>
        <v>0.32599921081791527</v>
      </c>
      <c r="L79" s="31">
        <f>J79*$M$3</f>
        <v>632412000</v>
      </c>
      <c r="M79" s="33">
        <f t="shared" si="13"/>
        <v>158720629.63029873</v>
      </c>
      <c r="N79" s="25">
        <f t="shared" si="14"/>
        <v>25.097662541238741</v>
      </c>
    </row>
    <row r="80" spans="1:14">
      <c r="A80" s="6">
        <v>111.06100000000001</v>
      </c>
      <c r="B80" s="6">
        <f t="shared" si="8"/>
        <v>4650</v>
      </c>
      <c r="C80" s="6">
        <v>0.32055</v>
      </c>
      <c r="D80" s="6">
        <f t="shared" si="9"/>
        <v>19.233000000000001</v>
      </c>
      <c r="E80" s="6">
        <v>1.09782</v>
      </c>
      <c r="F80" s="12">
        <f>A80*$P$3</f>
        <v>90.600898336</v>
      </c>
      <c r="G80" s="12">
        <f t="shared" si="10"/>
        <v>44117.82307625706</v>
      </c>
      <c r="H80" s="43">
        <f t="shared" si="11"/>
        <v>44.394170134602</v>
      </c>
      <c r="I80" s="29">
        <f>(G80*60*2)/($S$2*$S$3*B80*4)</f>
        <v>715858.94981530868</v>
      </c>
      <c r="J80" s="9">
        <f t="shared" si="12"/>
        <v>14.42475</v>
      </c>
      <c r="K80" s="9">
        <f>J80/(G80/1000)</f>
        <v>0.32695969551958659</v>
      </c>
      <c r="L80" s="31">
        <f>J80*$M$3</f>
        <v>634689000</v>
      </c>
      <c r="M80" s="33">
        <f t="shared" si="13"/>
        <v>158824163.07452542</v>
      </c>
      <c r="N80" s="25">
        <f t="shared" si="14"/>
        <v>25.023935041339207</v>
      </c>
    </row>
    <row r="81" spans="1:14">
      <c r="A81" s="6">
        <v>109.973</v>
      </c>
      <c r="B81" s="6">
        <f t="shared" si="8"/>
        <v>4700</v>
      </c>
      <c r="C81" s="6">
        <v>0.32069999999999999</v>
      </c>
      <c r="D81" s="6">
        <f t="shared" si="9"/>
        <v>19.241999999999997</v>
      </c>
      <c r="E81" s="6">
        <v>1.09558</v>
      </c>
      <c r="F81" s="12">
        <f>A81*$P$3</f>
        <v>89.713334047999993</v>
      </c>
      <c r="G81" s="12">
        <f t="shared" si="10"/>
        <v>44155.364350631527</v>
      </c>
      <c r="H81" s="43">
        <f t="shared" si="11"/>
        <v>44.431946561575046</v>
      </c>
      <c r="I81" s="29">
        <f>(G81*60*2)/($S$2*$S$3*B81*4)</f>
        <v>708846.0961817283</v>
      </c>
      <c r="J81" s="9">
        <f t="shared" si="12"/>
        <v>14.431499999999998</v>
      </c>
      <c r="K81" s="9">
        <f>J81/(G81/1000)</f>
        <v>0.32683458085412881</v>
      </c>
      <c r="L81" s="31">
        <f>J81*$M$3</f>
        <v>634985999.99999988</v>
      </c>
      <c r="M81" s="33">
        <f t="shared" si="13"/>
        <v>158959311.6622735</v>
      </c>
      <c r="N81" s="25">
        <f t="shared" si="14"/>
        <v>25.033514386501992</v>
      </c>
    </row>
    <row r="82" spans="1:14">
      <c r="A82" s="6">
        <v>108.654</v>
      </c>
      <c r="B82" s="6">
        <f t="shared" si="8"/>
        <v>4750</v>
      </c>
      <c r="C82" s="6">
        <v>0.32485000000000003</v>
      </c>
      <c r="D82" s="6">
        <f t="shared" si="9"/>
        <v>19.491000000000003</v>
      </c>
      <c r="E82" s="6">
        <v>1.0882700000000001</v>
      </c>
      <c r="F82" s="12">
        <f>A82*$P$3</f>
        <v>88.637325503999989</v>
      </c>
      <c r="G82" s="12">
        <f t="shared" si="10"/>
        <v>44089.875350892151</v>
      </c>
      <c r="H82" s="43">
        <f t="shared" si="11"/>
        <v>44.366047349110517</v>
      </c>
      <c r="I82" s="29">
        <f>(G82*60*2)/($S$2*$S$3*B82*4)</f>
        <v>700344.30027851835</v>
      </c>
      <c r="J82" s="9">
        <f t="shared" si="12"/>
        <v>14.618250000000003</v>
      </c>
      <c r="K82" s="9">
        <f>J82/(G82/1000)</f>
        <v>0.3315557116834581</v>
      </c>
      <c r="L82" s="31">
        <f>J82*$M$3</f>
        <v>643203000.00000012</v>
      </c>
      <c r="M82" s="33">
        <f t="shared" si="13"/>
        <v>158723551.26321176</v>
      </c>
      <c r="N82" s="25">
        <f t="shared" si="14"/>
        <v>24.677053941479084</v>
      </c>
    </row>
    <row r="83" spans="1:14">
      <c r="A83" s="6">
        <v>107.07599999999999</v>
      </c>
      <c r="B83" s="6">
        <f t="shared" si="8"/>
        <v>4800</v>
      </c>
      <c r="C83" s="6">
        <v>0.32455000000000001</v>
      </c>
      <c r="D83" s="6">
        <f t="shared" si="9"/>
        <v>19.472999999999999</v>
      </c>
      <c r="E83" s="6">
        <v>1.08396</v>
      </c>
      <c r="F83" s="12">
        <f>A83*$P$3</f>
        <v>87.350030975999985</v>
      </c>
      <c r="G83" s="12">
        <f t="shared" si="10"/>
        <v>43906.914496806785</v>
      </c>
      <c r="H83" s="43">
        <f t="shared" si="11"/>
        <v>44.181940457204306</v>
      </c>
      <c r="I83" s="29">
        <f>(G83*60*2)/($S$2*$S$3*B83*4)</f>
        <v>690173.08425481466</v>
      </c>
      <c r="J83" s="9">
        <f t="shared" si="12"/>
        <v>14.604749999999999</v>
      </c>
      <c r="K83" s="9">
        <f>J83/(G83/1000)</f>
        <v>0.332629841276188</v>
      </c>
      <c r="L83" s="31">
        <f>J83*$M$3</f>
        <v>642609000</v>
      </c>
      <c r="M83" s="33">
        <f t="shared" si="13"/>
        <v>158064892.18850443</v>
      </c>
      <c r="N83" s="25">
        <f t="shared" si="14"/>
        <v>24.597366701758681</v>
      </c>
    </row>
    <row r="84" spans="1:14">
      <c r="A84" s="6">
        <v>105.24</v>
      </c>
      <c r="B84" s="6">
        <f t="shared" si="8"/>
        <v>4850</v>
      </c>
      <c r="C84" s="6">
        <v>0.32569999999999999</v>
      </c>
      <c r="D84" s="6">
        <f t="shared" si="9"/>
        <v>19.541999999999998</v>
      </c>
      <c r="E84" s="6">
        <v>1.0822099999999999</v>
      </c>
      <c r="F84" s="12">
        <f>A84*$P$3</f>
        <v>85.852266239999992</v>
      </c>
      <c r="G84" s="12">
        <f t="shared" si="10"/>
        <v>43603.577241035069</v>
      </c>
      <c r="H84" s="43">
        <f t="shared" si="11"/>
        <v>43.876703144891401</v>
      </c>
      <c r="I84" s="29">
        <f>(G84*60*2)/($S$2*$S$3*B84*4)</f>
        <v>678338.89374814811</v>
      </c>
      <c r="J84" s="9">
        <f t="shared" si="12"/>
        <v>14.656499999999998</v>
      </c>
      <c r="K84" s="9">
        <f>J84/(G84/1000)</f>
        <v>0.33613067842990763</v>
      </c>
      <c r="L84" s="31">
        <f>J84*$M$3</f>
        <v>644885999.99999988</v>
      </c>
      <c r="M84" s="33">
        <f t="shared" si="13"/>
        <v>156972878.06772625</v>
      </c>
      <c r="N84" s="25">
        <f t="shared" si="14"/>
        <v>24.341182483063097</v>
      </c>
    </row>
    <row r="85" spans="1:14">
      <c r="A85" s="6">
        <v>103.63200000000001</v>
      </c>
      <c r="B85" s="6">
        <f t="shared" si="8"/>
        <v>4900</v>
      </c>
      <c r="C85" s="6">
        <v>0.32769999999999999</v>
      </c>
      <c r="D85" s="6">
        <f t="shared" si="9"/>
        <v>19.661999999999999</v>
      </c>
      <c r="E85" s="6">
        <v>1.0846</v>
      </c>
      <c r="F85" s="12">
        <f>A85*$P$3</f>
        <v>84.540498431999993</v>
      </c>
      <c r="G85" s="12">
        <f t="shared" si="10"/>
        <v>43379.995438115795</v>
      </c>
      <c r="H85" s="43">
        <f t="shared" si="11"/>
        <v>43.651720860959507</v>
      </c>
      <c r="I85" s="29">
        <f>(G85*60*2)/($S$2*$S$3*B85*4)</f>
        <v>667974.30859851837</v>
      </c>
      <c r="J85" s="9">
        <f t="shared" si="12"/>
        <v>14.746499999999999</v>
      </c>
      <c r="K85" s="9">
        <f>J85/(G85/1000)</f>
        <v>0.33993779508429828</v>
      </c>
      <c r="L85" s="31">
        <f>J85*$M$3</f>
        <v>648846000</v>
      </c>
      <c r="M85" s="33">
        <f t="shared" si="13"/>
        <v>156167983.57721686</v>
      </c>
      <c r="N85" s="25">
        <f t="shared" si="14"/>
        <v>24.068574604330902</v>
      </c>
    </row>
    <row r="86" spans="1:14">
      <c r="A86" s="6">
        <v>102.33499999999999</v>
      </c>
      <c r="B86" s="6">
        <f t="shared" si="8"/>
        <v>4950</v>
      </c>
      <c r="C86" s="6">
        <v>0.32845000000000002</v>
      </c>
      <c r="D86" s="6">
        <f t="shared" si="9"/>
        <v>19.707000000000001</v>
      </c>
      <c r="E86" s="6">
        <v>1.08823</v>
      </c>
      <c r="F86" s="12">
        <f>A86*$P$3</f>
        <v>83.482436959999987</v>
      </c>
      <c r="G86" s="12">
        <f t="shared" si="10"/>
        <v>43274.188758455988</v>
      </c>
      <c r="H86" s="43">
        <f t="shared" si="11"/>
        <v>43.545251425011237</v>
      </c>
      <c r="I86" s="29">
        <f>(G86*60*2)/($S$2*$S$3*B86*4)</f>
        <v>659614.31672098755</v>
      </c>
      <c r="J86" s="9">
        <f t="shared" si="12"/>
        <v>14.780250000000001</v>
      </c>
      <c r="K86" s="9">
        <f>J86/(G86/1000)</f>
        <v>0.34154886374644905</v>
      </c>
      <c r="L86" s="31">
        <f>J86*$M$3</f>
        <v>650331000</v>
      </c>
      <c r="M86" s="33">
        <f t="shared" si="13"/>
        <v>155787079.53044155</v>
      </c>
      <c r="N86" s="25">
        <f t="shared" si="14"/>
        <v>23.955044359017418</v>
      </c>
    </row>
    <row r="87" spans="1:14">
      <c r="A87" s="6">
        <v>101.10599999999999</v>
      </c>
      <c r="B87" s="6">
        <f t="shared" si="8"/>
        <v>5000</v>
      </c>
      <c r="C87" s="6">
        <v>0.32869999999999999</v>
      </c>
      <c r="D87" s="6">
        <f t="shared" si="9"/>
        <v>19.722000000000001</v>
      </c>
      <c r="E87" s="6">
        <v>1.08687</v>
      </c>
      <c r="F87" s="12">
        <f>A87*$P$3</f>
        <v>82.479848255999997</v>
      </c>
      <c r="G87" s="12">
        <f t="shared" si="10"/>
        <v>43186.347558375084</v>
      </c>
      <c r="H87" s="43">
        <f t="shared" si="11"/>
        <v>43.456860001561381</v>
      </c>
      <c r="I87" s="29">
        <f>(G87*60*2)/($S$2*$S$3*B87*4)</f>
        <v>651692.62819555553</v>
      </c>
      <c r="J87" s="9">
        <f t="shared" si="12"/>
        <v>14.791500000000001</v>
      </c>
      <c r="K87" s="9">
        <f>J87/(G87/1000)</f>
        <v>0.34250407446488262</v>
      </c>
      <c r="L87" s="31">
        <f>J87*$M$3</f>
        <v>650826000</v>
      </c>
      <c r="M87" s="33">
        <f t="shared" si="13"/>
        <v>155470851.2101503</v>
      </c>
      <c r="N87" s="25">
        <f t="shared" si="14"/>
        <v>23.88823605850877</v>
      </c>
    </row>
    <row r="88" spans="1:14">
      <c r="A88" s="6">
        <v>99.314899999999994</v>
      </c>
      <c r="B88" s="6">
        <f t="shared" si="8"/>
        <v>5050</v>
      </c>
      <c r="C88" s="6">
        <v>0.32984999999999998</v>
      </c>
      <c r="D88" s="6">
        <f t="shared" si="9"/>
        <v>19.790999999999997</v>
      </c>
      <c r="E88" s="6">
        <v>1.0891</v>
      </c>
      <c r="F88" s="12">
        <f>A88*$P$3</f>
        <v>81.018711862399996</v>
      </c>
      <c r="G88" s="12">
        <f t="shared" si="10"/>
        <v>42845.511315021053</v>
      </c>
      <c r="H88" s="43">
        <f t="shared" si="11"/>
        <v>43.113888813945358</v>
      </c>
      <c r="I88" s="29">
        <f>(G88*60*2)/($S$2*$S$3*B88*4)</f>
        <v>640147.84681402473</v>
      </c>
      <c r="J88" s="9">
        <f t="shared" si="12"/>
        <v>14.843249999999998</v>
      </c>
      <c r="K88" s="9">
        <f>J88/(G88/1000)</f>
        <v>0.34643652379044332</v>
      </c>
      <c r="L88" s="31">
        <f>J88*$M$3</f>
        <v>653102999.99999988</v>
      </c>
      <c r="M88" s="33">
        <f t="shared" si="13"/>
        <v>154243840.73407578</v>
      </c>
      <c r="N88" s="25">
        <f t="shared" si="14"/>
        <v>23.617077357488149</v>
      </c>
    </row>
    <row r="89" spans="1:14">
      <c r="A89" s="6">
        <v>97.581500000000005</v>
      </c>
      <c r="B89" s="6">
        <f t="shared" si="8"/>
        <v>5100</v>
      </c>
      <c r="C89" s="6">
        <v>0.32969999999999999</v>
      </c>
      <c r="D89" s="6">
        <f t="shared" si="9"/>
        <v>19.782</v>
      </c>
      <c r="E89" s="6">
        <v>1.09185</v>
      </c>
      <c r="F89" s="12">
        <f>A89*$P$3</f>
        <v>79.604645743999995</v>
      </c>
      <c r="G89" s="12">
        <f t="shared" si="10"/>
        <v>42514.512944364622</v>
      </c>
      <c r="H89" s="43">
        <f t="shared" si="11"/>
        <v>42.780817121903837</v>
      </c>
      <c r="I89" s="29">
        <f>(G89*60*2)/($S$2*$S$3*B89*4)</f>
        <v>628974.97871802468</v>
      </c>
      <c r="J89" s="9">
        <f t="shared" si="12"/>
        <v>14.836500000000001</v>
      </c>
      <c r="K89" s="9">
        <f>J89/(G89/1000)</f>
        <v>0.34897494931708034</v>
      </c>
      <c r="L89" s="31">
        <f>J89*$M$3</f>
        <v>652806000</v>
      </c>
      <c r="M89" s="33">
        <f t="shared" si="13"/>
        <v>153052246.59971264</v>
      </c>
      <c r="N89" s="25">
        <f t="shared" si="14"/>
        <v>23.44528797218663</v>
      </c>
    </row>
    <row r="90" spans="1:14">
      <c r="A90" s="6">
        <v>95.848600000000005</v>
      </c>
      <c r="B90" s="6">
        <f t="shared" si="8"/>
        <v>5150</v>
      </c>
      <c r="C90" s="6">
        <v>0.33095000000000002</v>
      </c>
      <c r="D90" s="6">
        <f t="shared" si="9"/>
        <v>19.857000000000003</v>
      </c>
      <c r="E90" s="6">
        <v>1.0940700000000001</v>
      </c>
      <c r="F90" s="12">
        <f>A90*$P$3</f>
        <v>78.190987513599993</v>
      </c>
      <c r="G90" s="12">
        <f t="shared" si="10"/>
        <v>42168.926484691117</v>
      </c>
      <c r="H90" s="43">
        <f t="shared" si="11"/>
        <v>42.433065963365443</v>
      </c>
      <c r="I90" s="29">
        <f>(G90*60*2)/($S$2*$S$3*B90*4)</f>
        <v>617805.33344079019</v>
      </c>
      <c r="J90" s="9">
        <f t="shared" si="12"/>
        <v>14.892750000000003</v>
      </c>
      <c r="K90" s="9">
        <f>J90/(G90/1000)</f>
        <v>0.3531688198277142</v>
      </c>
      <c r="L90" s="31">
        <f>J90*$M$3</f>
        <v>655281000.00000012</v>
      </c>
      <c r="M90" s="33">
        <f t="shared" si="13"/>
        <v>151808135.34488803</v>
      </c>
      <c r="N90" s="25">
        <f t="shared" si="14"/>
        <v>23.166875789911199</v>
      </c>
    </row>
    <row r="91" spans="1:14">
      <c r="A91" s="6">
        <v>94.803299999999993</v>
      </c>
      <c r="B91" s="6">
        <f t="shared" si="8"/>
        <v>5200</v>
      </c>
      <c r="C91" s="6">
        <v>0.33379999999999999</v>
      </c>
      <c r="D91" s="6">
        <f t="shared" si="9"/>
        <v>20.027999999999999</v>
      </c>
      <c r="E91" s="6">
        <v>1.0934600000000001</v>
      </c>
      <c r="F91" s="12">
        <f>A91*$P$3</f>
        <v>77.338256860799987</v>
      </c>
      <c r="G91" s="12">
        <f t="shared" si="10"/>
        <v>42113.985263190472</v>
      </c>
      <c r="H91" s="43">
        <f t="shared" si="11"/>
        <v>42.377780598752445</v>
      </c>
      <c r="I91" s="29">
        <f>(G91*60*2)/($S$2*$S$3*B91*4)</f>
        <v>611067.70852977771</v>
      </c>
      <c r="J91" s="9">
        <f t="shared" si="12"/>
        <v>15.020999999999999</v>
      </c>
      <c r="K91" s="9">
        <f>J91/(G91/1000)</f>
        <v>0.35667486480148036</v>
      </c>
      <c r="L91" s="31">
        <f>J91*$M$3</f>
        <v>660924000</v>
      </c>
      <c r="M91" s="33">
        <f t="shared" si="13"/>
        <v>151610346.94748572</v>
      </c>
      <c r="N91" s="25">
        <f t="shared" si="14"/>
        <v>22.939149879182132</v>
      </c>
    </row>
    <row r="92" spans="1:14">
      <c r="A92" s="6">
        <v>93.0976</v>
      </c>
      <c r="B92" s="6">
        <f t="shared" si="8"/>
        <v>5250</v>
      </c>
      <c r="C92" s="6">
        <v>0.33129999999999998</v>
      </c>
      <c r="D92" s="6">
        <f t="shared" si="9"/>
        <v>19.878</v>
      </c>
      <c r="E92" s="6">
        <v>1.0880399999999999</v>
      </c>
      <c r="F92" s="12">
        <f>A92*$P$3</f>
        <v>75.94678773759999</v>
      </c>
      <c r="G92" s="12">
        <f t="shared" si="10"/>
        <v>41753.927323532807</v>
      </c>
      <c r="H92" s="43">
        <f t="shared" si="11"/>
        <v>42.01546731317061</v>
      </c>
      <c r="I92" s="29">
        <f>(G92*60*2)/($S$2*$S$3*B92*4)</f>
        <v>600073.38459338259</v>
      </c>
      <c r="J92" s="9">
        <f t="shared" si="12"/>
        <v>14.9085</v>
      </c>
      <c r="K92" s="9">
        <f>J92/(G92/1000)</f>
        <v>0.35705623292584182</v>
      </c>
      <c r="L92" s="31">
        <f>J92*$M$3</f>
        <v>655974000</v>
      </c>
      <c r="M92" s="33">
        <f t="shared" si="13"/>
        <v>150314138.36471811</v>
      </c>
      <c r="N92" s="25">
        <f t="shared" si="14"/>
        <v>22.914648806921935</v>
      </c>
    </row>
    <row r="93" spans="1:14">
      <c r="A93" s="6">
        <v>91.788600000000002</v>
      </c>
      <c r="B93" s="6">
        <f t="shared" si="8"/>
        <v>5300</v>
      </c>
      <c r="C93" s="6">
        <v>0.33239999999999997</v>
      </c>
      <c r="D93" s="6">
        <f t="shared" si="9"/>
        <v>19.943999999999999</v>
      </c>
      <c r="E93" s="6">
        <v>1.0833900000000001</v>
      </c>
      <c r="F93" s="12">
        <f>A93*$P$3</f>
        <v>74.878936953600004</v>
      </c>
      <c r="G93" s="12">
        <f t="shared" si="10"/>
        <v>41558.910889427614</v>
      </c>
      <c r="H93" s="43">
        <f t="shared" si="11"/>
        <v>41.819229327000151</v>
      </c>
      <c r="I93" s="29">
        <f>(G93*60*2)/($S$2*$S$3*B93*4)</f>
        <v>591636.04506548156</v>
      </c>
      <c r="J93" s="9">
        <f t="shared" si="12"/>
        <v>14.957999999999998</v>
      </c>
      <c r="K93" s="9">
        <f>J93/(G93/1000)</f>
        <v>0.35992281029205797</v>
      </c>
      <c r="L93" s="31">
        <f>J93*$M$3</f>
        <v>658151999.99999988</v>
      </c>
      <c r="M93" s="33">
        <f t="shared" si="13"/>
        <v>149612079.2019394</v>
      </c>
      <c r="N93" s="25">
        <f t="shared" si="14"/>
        <v>22.732146859986667</v>
      </c>
    </row>
    <row r="94" spans="1:14">
      <c r="A94" s="6">
        <v>90.593800000000002</v>
      </c>
      <c r="B94" s="6">
        <f t="shared" si="8"/>
        <v>5350</v>
      </c>
      <c r="C94" s="6">
        <v>0.33079999999999998</v>
      </c>
      <c r="D94" s="6">
        <f t="shared" si="9"/>
        <v>19.847999999999999</v>
      </c>
      <c r="E94" s="6">
        <v>1.0800700000000001</v>
      </c>
      <c r="F94" s="12">
        <f>A94*$P$3</f>
        <v>73.904247788799992</v>
      </c>
      <c r="G94" s="12">
        <f t="shared" si="10"/>
        <v>41404.905809489988</v>
      </c>
      <c r="H94" s="43">
        <f t="shared" si="11"/>
        <v>41.664259583626226</v>
      </c>
      <c r="I94" s="29">
        <f>(G94*60*2)/($S$2*$S$3*B94*4)</f>
        <v>583934.79734360485</v>
      </c>
      <c r="J94" s="9">
        <f t="shared" si="12"/>
        <v>14.885999999999999</v>
      </c>
      <c r="K94" s="9">
        <f>J94/(G94/1000)</f>
        <v>0.35952261474745667</v>
      </c>
      <c r="L94" s="31">
        <f>J94*$M$3</f>
        <v>654984000</v>
      </c>
      <c r="M94" s="33">
        <f t="shared" si="13"/>
        <v>149057660.91416395</v>
      </c>
      <c r="N94" s="25">
        <f t="shared" si="14"/>
        <v>22.757450703248317</v>
      </c>
    </row>
    <row r="95" spans="1:14">
      <c r="A95" s="6">
        <v>89.6374</v>
      </c>
      <c r="B95" s="6">
        <f t="shared" si="8"/>
        <v>5400</v>
      </c>
      <c r="C95" s="6">
        <v>0.33879999999999999</v>
      </c>
      <c r="D95" s="6">
        <f t="shared" si="9"/>
        <v>20.327999999999999</v>
      </c>
      <c r="E95" s="6">
        <v>1.0789500000000001</v>
      </c>
      <c r="F95" s="12">
        <f>A95*$P$3</f>
        <v>73.124039622399991</v>
      </c>
      <c r="G95" s="12">
        <f t="shared" si="10"/>
        <v>41350.670222137342</v>
      </c>
      <c r="H95" s="43">
        <f t="shared" si="11"/>
        <v>41.609684273141802</v>
      </c>
      <c r="I95" s="29">
        <f>(G95*60*2)/($S$2*$S$3*B95*4)</f>
        <v>577770.18960908637</v>
      </c>
      <c r="J95" s="9">
        <f t="shared" si="12"/>
        <v>15.245999999999999</v>
      </c>
      <c r="K95" s="9">
        <f>J95/(G95/1000)</f>
        <v>0.36870019078525013</v>
      </c>
      <c r="L95" s="31">
        <f>J95*$M$3</f>
        <v>670824000</v>
      </c>
      <c r="M95" s="33">
        <f t="shared" si="13"/>
        <v>148862412.79969442</v>
      </c>
      <c r="N95" s="25">
        <f t="shared" si="14"/>
        <v>22.190978975065654</v>
      </c>
    </row>
    <row r="96" spans="1:14">
      <c r="A96" s="6">
        <v>88.925600000000003</v>
      </c>
      <c r="B96" s="6">
        <f t="shared" si="8"/>
        <v>5450</v>
      </c>
      <c r="C96" s="6">
        <v>0.34379999999999999</v>
      </c>
      <c r="D96" s="6">
        <f t="shared" si="9"/>
        <v>20.628</v>
      </c>
      <c r="E96" s="6">
        <v>1.0792299999999999</v>
      </c>
      <c r="F96" s="12">
        <f>A96*$P$3</f>
        <v>72.543370265600004</v>
      </c>
      <c r="G96" s="12">
        <f t="shared" si="10"/>
        <v>41402.145635238005</v>
      </c>
      <c r="H96" s="43">
        <f t="shared" si="11"/>
        <v>41.661482120079761</v>
      </c>
      <c r="I96" s="29">
        <f>(G96*60*2)/($S$2*$S$3*B96*4)</f>
        <v>573182.18481461739</v>
      </c>
      <c r="J96" s="9">
        <f t="shared" si="12"/>
        <v>15.471</v>
      </c>
      <c r="K96" s="9">
        <f>J96/(G96/1000)</f>
        <v>0.37367628567617983</v>
      </c>
      <c r="L96" s="31">
        <f>J96*$M$3</f>
        <v>680724000</v>
      </c>
      <c r="M96" s="33">
        <f t="shared" si="13"/>
        <v>149047724.28685683</v>
      </c>
      <c r="N96" s="25">
        <f t="shared" si="14"/>
        <v>21.89547074686023</v>
      </c>
    </row>
    <row r="97" spans="1:14">
      <c r="A97" s="7">
        <v>88.647400000000005</v>
      </c>
      <c r="B97" s="7">
        <f t="shared" si="8"/>
        <v>5500</v>
      </c>
      <c r="C97" s="7">
        <v>0.3488</v>
      </c>
      <c r="D97" s="7">
        <f t="shared" si="9"/>
        <v>20.928000000000001</v>
      </c>
      <c r="E97" s="7">
        <v>1.0836600000000001</v>
      </c>
      <c r="F97" s="13">
        <f>A97*$P$3</f>
        <v>72.316421382399994</v>
      </c>
      <c r="G97" s="13">
        <f t="shared" si="10"/>
        <v>41651.268660622794</v>
      </c>
      <c r="H97" s="44">
        <f t="shared" si="11"/>
        <v>41.912165612650611</v>
      </c>
      <c r="I97" s="41">
        <f>(G97*60*2)/($S$2*$S$3*B97*4)</f>
        <v>571389.00845353073</v>
      </c>
      <c r="J97" s="10">
        <f t="shared" si="12"/>
        <v>15.696000000000002</v>
      </c>
      <c r="K97" s="10">
        <f>J97/(G97/1000)</f>
        <v>0.3768432632362777</v>
      </c>
      <c r="L97" s="32">
        <f>J97*$M$3</f>
        <v>690624000.00000012</v>
      </c>
      <c r="M97" s="34">
        <f t="shared" si="13"/>
        <v>149944567.17824206</v>
      </c>
      <c r="N97" s="26">
        <f t="shared" si="14"/>
        <v>21.711461979056914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/>
</file>

<file path=customXml/itemProps2.xml><?xml version="1.0" encoding="utf-8"?>
<ds:datastoreItem xmlns:ds="http://schemas.openxmlformats.org/officeDocument/2006/customXml" ds:itemID="{414A433E-B659-43C9-8FB2-B8A19C31D3D1}"/>
</file>

<file path=customXml/itemProps3.xml><?xml version="1.0" encoding="utf-8"?>
<ds:datastoreItem xmlns:ds="http://schemas.openxmlformats.org/officeDocument/2006/customXml" ds:itemID="{19A68E4C-2D57-4616-B70E-9AF55255A9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Tamzin Cooper (2300764)</cp:lastModifiedBy>
  <cp:revision/>
  <dcterms:created xsi:type="dcterms:W3CDTF">2019-10-18T15:00:30Z</dcterms:created>
  <dcterms:modified xsi:type="dcterms:W3CDTF">2024-03-16T19:25:38Z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