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:\My Drive\UWTSD\YEAR 1\Term 2\Powertrain Report\"/>
    </mc:Choice>
  </mc:AlternateContent>
  <xr:revisionPtr revIDLastSave="0" documentId="13_ncr:1_{5D764635-CCEA-411E-8316-A97639FCC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" i="1"/>
  <c r="G10" i="1"/>
  <c r="H10" i="1" s="1"/>
  <c r="I10" i="1" s="1"/>
  <c r="F11" i="1"/>
  <c r="G11" i="1" s="1"/>
  <c r="M11" i="1" s="1"/>
  <c r="L42" i="1"/>
  <c r="L50" i="1"/>
  <c r="L58" i="1"/>
  <c r="K32" i="1"/>
  <c r="K96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" i="1"/>
  <c r="H80" i="1"/>
  <c r="I80" i="1" s="1"/>
  <c r="G12" i="1"/>
  <c r="K12" i="1" s="1"/>
  <c r="G13" i="1"/>
  <c r="K13" i="1" s="1"/>
  <c r="G14" i="1"/>
  <c r="L14" i="1" s="1"/>
  <c r="G15" i="1"/>
  <c r="L15" i="1" s="1"/>
  <c r="G16" i="1"/>
  <c r="L16" i="1" s="1"/>
  <c r="G17" i="1"/>
  <c r="L17" i="1" s="1"/>
  <c r="G18" i="1"/>
  <c r="M18" i="1" s="1"/>
  <c r="G19" i="1"/>
  <c r="H19" i="1" s="1"/>
  <c r="I19" i="1" s="1"/>
  <c r="G20" i="1"/>
  <c r="K20" i="1" s="1"/>
  <c r="G21" i="1"/>
  <c r="K21" i="1" s="1"/>
  <c r="G22" i="1"/>
  <c r="L22" i="1" s="1"/>
  <c r="G23" i="1"/>
  <c r="L23" i="1" s="1"/>
  <c r="G24" i="1"/>
  <c r="L24" i="1" s="1"/>
  <c r="G25" i="1"/>
  <c r="L25" i="1" s="1"/>
  <c r="G26" i="1"/>
  <c r="M26" i="1" s="1"/>
  <c r="G27" i="1"/>
  <c r="H27" i="1" s="1"/>
  <c r="I27" i="1" s="1"/>
  <c r="G28" i="1"/>
  <c r="K28" i="1" s="1"/>
  <c r="G29" i="1"/>
  <c r="K29" i="1" s="1"/>
  <c r="G30" i="1"/>
  <c r="L30" i="1" s="1"/>
  <c r="G31" i="1"/>
  <c r="L31" i="1" s="1"/>
  <c r="G32" i="1"/>
  <c r="L32" i="1" s="1"/>
  <c r="G33" i="1"/>
  <c r="L33" i="1" s="1"/>
  <c r="G34" i="1"/>
  <c r="M34" i="1" s="1"/>
  <c r="G35" i="1"/>
  <c r="H35" i="1" s="1"/>
  <c r="I35" i="1" s="1"/>
  <c r="G36" i="1"/>
  <c r="K36" i="1" s="1"/>
  <c r="G37" i="1"/>
  <c r="K37" i="1" s="1"/>
  <c r="G38" i="1"/>
  <c r="L38" i="1" s="1"/>
  <c r="G39" i="1"/>
  <c r="L39" i="1" s="1"/>
  <c r="G40" i="1"/>
  <c r="L40" i="1" s="1"/>
  <c r="G41" i="1"/>
  <c r="L41" i="1" s="1"/>
  <c r="G42" i="1"/>
  <c r="M42" i="1" s="1"/>
  <c r="G43" i="1"/>
  <c r="M43" i="1" s="1"/>
  <c r="G44" i="1"/>
  <c r="K44" i="1" s="1"/>
  <c r="G45" i="1"/>
  <c r="K45" i="1" s="1"/>
  <c r="G46" i="1"/>
  <c r="L46" i="1" s="1"/>
  <c r="G47" i="1"/>
  <c r="L47" i="1" s="1"/>
  <c r="G48" i="1"/>
  <c r="L48" i="1" s="1"/>
  <c r="G49" i="1"/>
  <c r="L49" i="1" s="1"/>
  <c r="G50" i="1"/>
  <c r="M50" i="1" s="1"/>
  <c r="G51" i="1"/>
  <c r="M51" i="1" s="1"/>
  <c r="G52" i="1"/>
  <c r="K52" i="1" s="1"/>
  <c r="G53" i="1"/>
  <c r="K53" i="1" s="1"/>
  <c r="G54" i="1"/>
  <c r="L54" i="1" s="1"/>
  <c r="G55" i="1"/>
  <c r="L55" i="1" s="1"/>
  <c r="G56" i="1"/>
  <c r="L56" i="1" s="1"/>
  <c r="G57" i="1"/>
  <c r="L57" i="1" s="1"/>
  <c r="G58" i="1"/>
  <c r="M58" i="1" s="1"/>
  <c r="G59" i="1"/>
  <c r="M59" i="1" s="1"/>
  <c r="G60" i="1"/>
  <c r="K60" i="1" s="1"/>
  <c r="G61" i="1"/>
  <c r="K61" i="1" s="1"/>
  <c r="G62" i="1"/>
  <c r="L62" i="1" s="1"/>
  <c r="G63" i="1"/>
  <c r="L63" i="1" s="1"/>
  <c r="G64" i="1"/>
  <c r="L64" i="1" s="1"/>
  <c r="G65" i="1"/>
  <c r="L65" i="1" s="1"/>
  <c r="G66" i="1"/>
  <c r="M66" i="1" s="1"/>
  <c r="G67" i="1"/>
  <c r="M67" i="1" s="1"/>
  <c r="G68" i="1"/>
  <c r="K68" i="1" s="1"/>
  <c r="G69" i="1"/>
  <c r="K69" i="1" s="1"/>
  <c r="G70" i="1"/>
  <c r="L70" i="1" s="1"/>
  <c r="G71" i="1"/>
  <c r="L71" i="1" s="1"/>
  <c r="G72" i="1"/>
  <c r="L72" i="1" s="1"/>
  <c r="G73" i="1"/>
  <c r="L73" i="1" s="1"/>
  <c r="G74" i="1"/>
  <c r="M74" i="1" s="1"/>
  <c r="G75" i="1"/>
  <c r="M75" i="1" s="1"/>
  <c r="G76" i="1"/>
  <c r="K76" i="1" s="1"/>
  <c r="G77" i="1"/>
  <c r="K77" i="1" s="1"/>
  <c r="G78" i="1"/>
  <c r="L78" i="1" s="1"/>
  <c r="G79" i="1"/>
  <c r="L79" i="1" s="1"/>
  <c r="G80" i="1"/>
  <c r="L80" i="1" s="1"/>
  <c r="G81" i="1"/>
  <c r="L81" i="1" s="1"/>
  <c r="G82" i="1"/>
  <c r="M82" i="1" s="1"/>
  <c r="G83" i="1"/>
  <c r="M83" i="1" s="1"/>
  <c r="G84" i="1"/>
  <c r="K84" i="1" s="1"/>
  <c r="G85" i="1"/>
  <c r="K85" i="1" s="1"/>
  <c r="G86" i="1"/>
  <c r="L86" i="1" s="1"/>
  <c r="G87" i="1"/>
  <c r="L87" i="1" s="1"/>
  <c r="G88" i="1"/>
  <c r="L88" i="1" s="1"/>
  <c r="G89" i="1"/>
  <c r="L89" i="1" s="1"/>
  <c r="G90" i="1"/>
  <c r="M90" i="1" s="1"/>
  <c r="G91" i="1"/>
  <c r="M91" i="1" s="1"/>
  <c r="G92" i="1"/>
  <c r="K92" i="1" s="1"/>
  <c r="G93" i="1"/>
  <c r="K93" i="1" s="1"/>
  <c r="G94" i="1"/>
  <c r="L94" i="1" s="1"/>
  <c r="G95" i="1"/>
  <c r="L95" i="1" s="1"/>
  <c r="G96" i="1"/>
  <c r="L96" i="1" s="1"/>
  <c r="G97" i="1"/>
  <c r="L97" i="1" s="1"/>
  <c r="G98" i="1"/>
  <c r="M98" i="1" s="1"/>
  <c r="G99" i="1"/>
  <c r="M99" i="1" s="1"/>
  <c r="G100" i="1"/>
  <c r="K100" i="1" s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" i="1"/>
  <c r="I3" i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H56" i="1" l="1"/>
  <c r="I56" i="1" s="1"/>
  <c r="K72" i="1"/>
  <c r="L98" i="1"/>
  <c r="L34" i="1"/>
  <c r="K24" i="1"/>
  <c r="K16" i="1"/>
  <c r="H48" i="1"/>
  <c r="I48" i="1" s="1"/>
  <c r="K64" i="1"/>
  <c r="L90" i="1"/>
  <c r="L26" i="1"/>
  <c r="K88" i="1"/>
  <c r="H64" i="1"/>
  <c r="I64" i="1" s="1"/>
  <c r="K56" i="1"/>
  <c r="L82" i="1"/>
  <c r="H96" i="1"/>
  <c r="I96" i="1" s="1"/>
  <c r="K48" i="1"/>
  <c r="L74" i="1"/>
  <c r="H72" i="1"/>
  <c r="I72" i="1" s="1"/>
  <c r="K80" i="1"/>
  <c r="H88" i="1"/>
  <c r="I88" i="1" s="1"/>
  <c r="K40" i="1"/>
  <c r="L66" i="1"/>
  <c r="H39" i="1"/>
  <c r="I39" i="1" s="1"/>
  <c r="H31" i="1"/>
  <c r="I31" i="1" s="1"/>
  <c r="H23" i="1"/>
  <c r="I23" i="1" s="1"/>
  <c r="H15" i="1"/>
  <c r="I15" i="1" s="1"/>
  <c r="H42" i="1"/>
  <c r="I42" i="1" s="1"/>
  <c r="H34" i="1"/>
  <c r="I34" i="1" s="1"/>
  <c r="H26" i="1"/>
  <c r="I26" i="1" s="1"/>
  <c r="H18" i="1"/>
  <c r="I18" i="1" s="1"/>
  <c r="H99" i="1"/>
  <c r="I99" i="1" s="1"/>
  <c r="H91" i="1"/>
  <c r="I91" i="1" s="1"/>
  <c r="H83" i="1"/>
  <c r="I83" i="1" s="1"/>
  <c r="H75" i="1"/>
  <c r="I75" i="1" s="1"/>
  <c r="H67" i="1"/>
  <c r="I67" i="1" s="1"/>
  <c r="H59" i="1"/>
  <c r="I59" i="1" s="1"/>
  <c r="H51" i="1"/>
  <c r="I51" i="1" s="1"/>
  <c r="H43" i="1"/>
  <c r="I43" i="1" s="1"/>
  <c r="K99" i="1"/>
  <c r="K91" i="1"/>
  <c r="K83" i="1"/>
  <c r="K75" i="1"/>
  <c r="K67" i="1"/>
  <c r="K59" i="1"/>
  <c r="K51" i="1"/>
  <c r="K43" i="1"/>
  <c r="K35" i="1"/>
  <c r="K27" i="1"/>
  <c r="K19" i="1"/>
  <c r="L10" i="1"/>
  <c r="L93" i="1"/>
  <c r="L85" i="1"/>
  <c r="L77" i="1"/>
  <c r="L69" i="1"/>
  <c r="L61" i="1"/>
  <c r="L53" i="1"/>
  <c r="L45" i="1"/>
  <c r="L37" i="1"/>
  <c r="L29" i="1"/>
  <c r="L21" i="1"/>
  <c r="L13" i="1"/>
  <c r="M97" i="1"/>
  <c r="M89" i="1"/>
  <c r="M81" i="1"/>
  <c r="M73" i="1"/>
  <c r="M65" i="1"/>
  <c r="M57" i="1"/>
  <c r="M49" i="1"/>
  <c r="M41" i="1"/>
  <c r="M33" i="1"/>
  <c r="M25" i="1"/>
  <c r="M17" i="1"/>
  <c r="H41" i="1"/>
  <c r="I41" i="1" s="1"/>
  <c r="H33" i="1"/>
  <c r="I33" i="1" s="1"/>
  <c r="H25" i="1"/>
  <c r="I25" i="1" s="1"/>
  <c r="H17" i="1"/>
  <c r="I17" i="1" s="1"/>
  <c r="H98" i="1"/>
  <c r="I98" i="1" s="1"/>
  <c r="H90" i="1"/>
  <c r="I90" i="1" s="1"/>
  <c r="H82" i="1"/>
  <c r="I82" i="1" s="1"/>
  <c r="H74" i="1"/>
  <c r="I74" i="1" s="1"/>
  <c r="H66" i="1"/>
  <c r="I66" i="1" s="1"/>
  <c r="H58" i="1"/>
  <c r="I58" i="1" s="1"/>
  <c r="H50" i="1"/>
  <c r="I50" i="1" s="1"/>
  <c r="K98" i="1"/>
  <c r="K90" i="1"/>
  <c r="K82" i="1"/>
  <c r="K74" i="1"/>
  <c r="K66" i="1"/>
  <c r="K58" i="1"/>
  <c r="K50" i="1"/>
  <c r="K42" i="1"/>
  <c r="K34" i="1"/>
  <c r="K26" i="1"/>
  <c r="K18" i="1"/>
  <c r="L100" i="1"/>
  <c r="L92" i="1"/>
  <c r="L84" i="1"/>
  <c r="L76" i="1"/>
  <c r="L68" i="1"/>
  <c r="L60" i="1"/>
  <c r="L52" i="1"/>
  <c r="L44" i="1"/>
  <c r="L36" i="1"/>
  <c r="L28" i="1"/>
  <c r="L20" i="1"/>
  <c r="L12" i="1"/>
  <c r="M96" i="1"/>
  <c r="M88" i="1"/>
  <c r="M80" i="1"/>
  <c r="M72" i="1"/>
  <c r="M64" i="1"/>
  <c r="M56" i="1"/>
  <c r="M48" i="1"/>
  <c r="M40" i="1"/>
  <c r="M32" i="1"/>
  <c r="M24" i="1"/>
  <c r="M16" i="1"/>
  <c r="H40" i="1"/>
  <c r="I40" i="1" s="1"/>
  <c r="H32" i="1"/>
  <c r="I32" i="1" s="1"/>
  <c r="H24" i="1"/>
  <c r="I24" i="1" s="1"/>
  <c r="H16" i="1"/>
  <c r="I16" i="1" s="1"/>
  <c r="H97" i="1"/>
  <c r="I97" i="1" s="1"/>
  <c r="H89" i="1"/>
  <c r="I89" i="1" s="1"/>
  <c r="H81" i="1"/>
  <c r="I81" i="1" s="1"/>
  <c r="H73" i="1"/>
  <c r="I73" i="1" s="1"/>
  <c r="H65" i="1"/>
  <c r="I65" i="1" s="1"/>
  <c r="H57" i="1"/>
  <c r="I57" i="1" s="1"/>
  <c r="H49" i="1"/>
  <c r="I49" i="1" s="1"/>
  <c r="K97" i="1"/>
  <c r="K89" i="1"/>
  <c r="K81" i="1"/>
  <c r="K73" i="1"/>
  <c r="K65" i="1"/>
  <c r="K57" i="1"/>
  <c r="K49" i="1"/>
  <c r="K41" i="1"/>
  <c r="K33" i="1"/>
  <c r="K25" i="1"/>
  <c r="K17" i="1"/>
  <c r="L99" i="1"/>
  <c r="L91" i="1"/>
  <c r="L83" i="1"/>
  <c r="L75" i="1"/>
  <c r="L67" i="1"/>
  <c r="L59" i="1"/>
  <c r="L51" i="1"/>
  <c r="L43" i="1"/>
  <c r="L35" i="1"/>
  <c r="L27" i="1"/>
  <c r="L19" i="1"/>
  <c r="M95" i="1"/>
  <c r="M87" i="1"/>
  <c r="M79" i="1"/>
  <c r="M71" i="1"/>
  <c r="M63" i="1"/>
  <c r="M55" i="1"/>
  <c r="M47" i="1"/>
  <c r="M39" i="1"/>
  <c r="M31" i="1"/>
  <c r="M23" i="1"/>
  <c r="M15" i="1"/>
  <c r="M94" i="1"/>
  <c r="M86" i="1"/>
  <c r="M78" i="1"/>
  <c r="M70" i="1"/>
  <c r="M62" i="1"/>
  <c r="M54" i="1"/>
  <c r="M46" i="1"/>
  <c r="M38" i="1"/>
  <c r="M30" i="1"/>
  <c r="M22" i="1"/>
  <c r="M14" i="1"/>
  <c r="L18" i="1"/>
  <c r="H38" i="1"/>
  <c r="I38" i="1" s="1"/>
  <c r="H30" i="1"/>
  <c r="I30" i="1" s="1"/>
  <c r="H22" i="1"/>
  <c r="I22" i="1" s="1"/>
  <c r="H14" i="1"/>
  <c r="I14" i="1" s="1"/>
  <c r="H95" i="1"/>
  <c r="I95" i="1" s="1"/>
  <c r="H87" i="1"/>
  <c r="I87" i="1" s="1"/>
  <c r="H79" i="1"/>
  <c r="I79" i="1" s="1"/>
  <c r="H71" i="1"/>
  <c r="I71" i="1" s="1"/>
  <c r="H63" i="1"/>
  <c r="I63" i="1" s="1"/>
  <c r="H55" i="1"/>
  <c r="I55" i="1" s="1"/>
  <c r="H47" i="1"/>
  <c r="I47" i="1" s="1"/>
  <c r="K95" i="1"/>
  <c r="K87" i="1"/>
  <c r="K79" i="1"/>
  <c r="K71" i="1"/>
  <c r="K63" i="1"/>
  <c r="K55" i="1"/>
  <c r="K47" i="1"/>
  <c r="K39" i="1"/>
  <c r="K31" i="1"/>
  <c r="K23" i="1"/>
  <c r="K15" i="1"/>
  <c r="M10" i="1"/>
  <c r="M93" i="1"/>
  <c r="M85" i="1"/>
  <c r="M77" i="1"/>
  <c r="M69" i="1"/>
  <c r="M61" i="1"/>
  <c r="M53" i="1"/>
  <c r="M45" i="1"/>
  <c r="M37" i="1"/>
  <c r="M29" i="1"/>
  <c r="M21" i="1"/>
  <c r="M13" i="1"/>
  <c r="H37" i="1"/>
  <c r="I37" i="1" s="1"/>
  <c r="H29" i="1"/>
  <c r="I29" i="1" s="1"/>
  <c r="H21" i="1"/>
  <c r="I21" i="1" s="1"/>
  <c r="H13" i="1"/>
  <c r="I13" i="1" s="1"/>
  <c r="H94" i="1"/>
  <c r="I94" i="1" s="1"/>
  <c r="H86" i="1"/>
  <c r="I86" i="1" s="1"/>
  <c r="H78" i="1"/>
  <c r="I78" i="1" s="1"/>
  <c r="H70" i="1"/>
  <c r="I70" i="1" s="1"/>
  <c r="H62" i="1"/>
  <c r="I62" i="1" s="1"/>
  <c r="H54" i="1"/>
  <c r="I54" i="1" s="1"/>
  <c r="H46" i="1"/>
  <c r="I46" i="1" s="1"/>
  <c r="K94" i="1"/>
  <c r="K86" i="1"/>
  <c r="K78" i="1"/>
  <c r="K70" i="1"/>
  <c r="K62" i="1"/>
  <c r="K54" i="1"/>
  <c r="K46" i="1"/>
  <c r="K38" i="1"/>
  <c r="K30" i="1"/>
  <c r="K22" i="1"/>
  <c r="K14" i="1"/>
  <c r="M100" i="1"/>
  <c r="M92" i="1"/>
  <c r="M84" i="1"/>
  <c r="M76" i="1"/>
  <c r="M68" i="1"/>
  <c r="M60" i="1"/>
  <c r="M52" i="1"/>
  <c r="M44" i="1"/>
  <c r="M36" i="1"/>
  <c r="M28" i="1"/>
  <c r="M20" i="1"/>
  <c r="M12" i="1"/>
  <c r="H36" i="1"/>
  <c r="I36" i="1" s="1"/>
  <c r="H28" i="1"/>
  <c r="I28" i="1" s="1"/>
  <c r="H20" i="1"/>
  <c r="I20" i="1" s="1"/>
  <c r="H12" i="1"/>
  <c r="I12" i="1" s="1"/>
  <c r="H93" i="1"/>
  <c r="I93" i="1" s="1"/>
  <c r="H85" i="1"/>
  <c r="I85" i="1" s="1"/>
  <c r="H77" i="1"/>
  <c r="I77" i="1" s="1"/>
  <c r="H69" i="1"/>
  <c r="I69" i="1" s="1"/>
  <c r="H61" i="1"/>
  <c r="I61" i="1" s="1"/>
  <c r="H53" i="1"/>
  <c r="I53" i="1" s="1"/>
  <c r="H45" i="1"/>
  <c r="I45" i="1" s="1"/>
  <c r="K10" i="1"/>
  <c r="M35" i="1"/>
  <c r="M27" i="1"/>
  <c r="M19" i="1"/>
  <c r="H100" i="1"/>
  <c r="I100" i="1" s="1"/>
  <c r="H92" i="1"/>
  <c r="I92" i="1" s="1"/>
  <c r="H84" i="1"/>
  <c r="I84" i="1" s="1"/>
  <c r="H76" i="1"/>
  <c r="I76" i="1" s="1"/>
  <c r="H68" i="1"/>
  <c r="I68" i="1" s="1"/>
  <c r="H60" i="1"/>
  <c r="I60" i="1" s="1"/>
  <c r="H52" i="1"/>
  <c r="I52" i="1" s="1"/>
  <c r="H44" i="1"/>
  <c r="I44" i="1" s="1"/>
  <c r="L11" i="1"/>
  <c r="K11" i="1"/>
  <c r="H11" i="1"/>
  <c r="I11" i="1" s="1"/>
</calcChain>
</file>

<file path=xl/sharedStrings.xml><?xml version="1.0" encoding="utf-8"?>
<sst xmlns="http://schemas.openxmlformats.org/spreadsheetml/2006/main" count="41" uniqueCount="38">
  <si>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</si>
  <si>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</si>
  <si>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</si>
  <si>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</si>
  <si>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</si>
  <si>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</si>
  <si>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</si>
  <si>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</si>
  <si>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</si>
  <si>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</si>
  <si>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</si>
  <si>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</si>
  <si>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temp</t>
  </si>
  <si>
    <t>Deg K</t>
  </si>
  <si>
    <t>pressure</t>
  </si>
  <si>
    <t>Kpa</t>
  </si>
  <si>
    <t xml:space="preserve">CF Value </t>
  </si>
  <si>
    <t xml:space="preserve"> measured torque </t>
  </si>
  <si>
    <t>Kw</t>
  </si>
  <si>
    <t>Measured BP</t>
  </si>
  <si>
    <t>Corrected BP</t>
  </si>
  <si>
    <t>Vd</t>
  </si>
  <si>
    <t>m^3</t>
  </si>
  <si>
    <t>BMEP</t>
  </si>
  <si>
    <t>Pa</t>
  </si>
  <si>
    <t>Bar</t>
  </si>
  <si>
    <t>L/min</t>
  </si>
  <si>
    <t>fuel flow rate</t>
  </si>
  <si>
    <t>Kg/hour</t>
  </si>
  <si>
    <t>SFC</t>
  </si>
  <si>
    <t>g/kWh</t>
  </si>
  <si>
    <t>overall thermal efficiency</t>
  </si>
  <si>
    <t>(%)</t>
  </si>
  <si>
    <t>BHP</t>
  </si>
  <si>
    <t>HP</t>
  </si>
  <si>
    <t>CF equation</t>
  </si>
  <si>
    <t>fuel air ratio</t>
  </si>
  <si>
    <t>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</si>
</sst>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66" fontId="0" fillId="0" borderId="1" xfId="0" applyNumberFormat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 RPM</a:t>
            </a:r>
          </a:p>
        </c:rich>
      </c:tx>
      <c:layout>
        <c:manualLayout>
          <c:xMode val="edge"/>
          <c:yMode val="edge"/>
          <c:x val="0.39053642380948728"/>
          <c:y val="2.63591478869268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342241190428465"/>
          <c:y val="0.12078703703703704"/>
          <c:w val="0.72030688402925724"/>
          <c:h val="0.6929180450076876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BsC'!$B$10:$B$100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BsC'!$E$10:$E$100</c:f>
              <c:numCache>
                <c:formatCode>0.00000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53-4A00-893F-02266ABDC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18047"/>
        <c:axId val="1543719967"/>
      </c:scatterChart>
      <c:valAx>
        <c:axId val="1543718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9967"/>
        <c:crosses val="autoZero"/>
        <c:crossBetween val="midCat"/>
      </c:valAx>
      <c:valAx>
        <c:axId val="1543719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8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Power V RPM</a:t>
            </a:r>
          </a:p>
        </c:rich>
      </c:tx>
      <c:layout>
        <c:manualLayout>
          <c:xMode val="edge"/>
          <c:yMode val="edge"/>
          <c:x val="0.39053642380948728"/>
          <c:y val="2.63591478869268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75113785928617"/>
          <c:y val="0.12078703703703704"/>
          <c:w val="0.78197815807425575"/>
          <c:h val="0.69291804500768761"/>
        </c:manualLayout>
      </c:layout>
      <c:scatterChart>
        <c:scatterStyle val="smoothMarker"/>
        <c:varyColors val="0"/>
        <c:ser>
          <c:idx val="0"/>
          <c:order val="0"/>
          <c:tx>
            <c:v>power v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BsC'!$B$10:$B$100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BsC'!$G$10:$G$100</c:f>
              <c:numCache>
                <c:formatCode>0.00000</c:formatCode>
                <c:ptCount val="91"/>
                <c:pt idx="0">
                  <c:v>8.7940604010919099</c:v>
                </c:pt>
                <c:pt idx="1">
                  <c:v>9.277189871457642</c:v>
                </c:pt>
                <c:pt idx="2">
                  <c:v>9.8072066665529309</c:v>
                </c:pt>
                <c:pt idx="3">
                  <c:v>10.304407493404984</c:v>
                </c:pt>
                <c:pt idx="4">
                  <c:v>10.917721731800764</c:v>
                </c:pt>
                <c:pt idx="5">
                  <c:v>11.555236295788211</c:v>
                </c:pt>
                <c:pt idx="6">
                  <c:v>12.23854618189368</c:v>
                </c:pt>
                <c:pt idx="7">
                  <c:v>12.977285948591323</c:v>
                </c:pt>
                <c:pt idx="8">
                  <c:v>13.755380801532715</c:v>
                </c:pt>
                <c:pt idx="9">
                  <c:v>14.435530758821368</c:v>
                </c:pt>
                <c:pt idx="10">
                  <c:v>15.088337658593064</c:v>
                </c:pt>
                <c:pt idx="11">
                  <c:v>15.698302802365307</c:v>
                </c:pt>
                <c:pt idx="12">
                  <c:v>16.298663482223571</c:v>
                </c:pt>
                <c:pt idx="13">
                  <c:v>16.85070089691035</c:v>
                </c:pt>
                <c:pt idx="14">
                  <c:v>17.3443720617779</c:v>
                </c:pt>
                <c:pt idx="15">
                  <c:v>17.885347575994373</c:v>
                </c:pt>
                <c:pt idx="16">
                  <c:v>18.508257679858367</c:v>
                </c:pt>
                <c:pt idx="17">
                  <c:v>19.078050885039652</c:v>
                </c:pt>
                <c:pt idx="18">
                  <c:v>19.633209535537336</c:v>
                </c:pt>
                <c:pt idx="19">
                  <c:v>20.279313946839064</c:v>
                </c:pt>
                <c:pt idx="20">
                  <c:v>21.007206774210403</c:v>
                </c:pt>
                <c:pt idx="21">
                  <c:v>21.653659422565418</c:v>
                </c:pt>
                <c:pt idx="22">
                  <c:v>22.35351701753611</c:v>
                </c:pt>
                <c:pt idx="23">
                  <c:v>23.07024046386514</c:v>
                </c:pt>
                <c:pt idx="24">
                  <c:v>23.671641555660369</c:v>
                </c:pt>
                <c:pt idx="25">
                  <c:v>24.382010750572721</c:v>
                </c:pt>
                <c:pt idx="26">
                  <c:v>25.048820219264652</c:v>
                </c:pt>
                <c:pt idx="27">
                  <c:v>25.626094072257185</c:v>
                </c:pt>
                <c:pt idx="28">
                  <c:v>26.144090240179921</c:v>
                </c:pt>
                <c:pt idx="29">
                  <c:v>26.65968744173561</c:v>
                </c:pt>
                <c:pt idx="30">
                  <c:v>27.179257125232436</c:v>
                </c:pt>
                <c:pt idx="31">
                  <c:v>27.679209454727708</c:v>
                </c:pt>
                <c:pt idx="32">
                  <c:v>28.204501403877842</c:v>
                </c:pt>
                <c:pt idx="33">
                  <c:v>28.675347994475342</c:v>
                </c:pt>
                <c:pt idx="34">
                  <c:v>28.999092375009898</c:v>
                </c:pt>
                <c:pt idx="35">
                  <c:v>29.303438661909773</c:v>
                </c:pt>
                <c:pt idx="36">
                  <c:v>29.778928413217695</c:v>
                </c:pt>
                <c:pt idx="37">
                  <c:v>30.237178280776721</c:v>
                </c:pt>
                <c:pt idx="38">
                  <c:v>30.550716306194094</c:v>
                </c:pt>
                <c:pt idx="39">
                  <c:v>30.904460663985468</c:v>
                </c:pt>
                <c:pt idx="40">
                  <c:v>31.395247050300522</c:v>
                </c:pt>
                <c:pt idx="41">
                  <c:v>31.764821146736146</c:v>
                </c:pt>
                <c:pt idx="42">
                  <c:v>32.285822471452015</c:v>
                </c:pt>
                <c:pt idx="43">
                  <c:v>32.732619209258651</c:v>
                </c:pt>
                <c:pt idx="44">
                  <c:v>33.182021276130584</c:v>
                </c:pt>
                <c:pt idx="45">
                  <c:v>33.768676033447335</c:v>
                </c:pt>
                <c:pt idx="46">
                  <c:v>34.513206853364366</c:v>
                </c:pt>
                <c:pt idx="47">
                  <c:v>35.193984497193505</c:v>
                </c:pt>
                <c:pt idx="48">
                  <c:v>35.939112909090859</c:v>
                </c:pt>
                <c:pt idx="49">
                  <c:v>36.628411612668209</c:v>
                </c:pt>
                <c:pt idx="50">
                  <c:v>37.145113714504049</c:v>
                </c:pt>
                <c:pt idx="51">
                  <c:v>37.912933424762194</c:v>
                </c:pt>
                <c:pt idx="52">
                  <c:v>38.403891779992449</c:v>
                </c:pt>
                <c:pt idx="53">
                  <c:v>38.906208682071743</c:v>
                </c:pt>
                <c:pt idx="54">
                  <c:v>39.390812785885309</c:v>
                </c:pt>
                <c:pt idx="55">
                  <c:v>39.907643864407561</c:v>
                </c:pt>
                <c:pt idx="56">
                  <c:v>40.355446620368127</c:v>
                </c:pt>
                <c:pt idx="57">
                  <c:v>40.609358723662432</c:v>
                </c:pt>
                <c:pt idx="58">
                  <c:v>40.964053209710286</c:v>
                </c:pt>
                <c:pt idx="59">
                  <c:v>41.158765013946642</c:v>
                </c:pt>
                <c:pt idx="60">
                  <c:v>41.273915399565226</c:v>
                </c:pt>
                <c:pt idx="61">
                  <c:v>41.347578284391581</c:v>
                </c:pt>
                <c:pt idx="62">
                  <c:v>41.402565345027107</c:v>
                </c:pt>
                <c:pt idx="63">
                  <c:v>41.57133563840538</c:v>
                </c:pt>
                <c:pt idx="64">
                  <c:v>41.866709447154648</c:v>
                </c:pt>
                <c:pt idx="65">
                  <c:v>42.037328406371337</c:v>
                </c:pt>
                <c:pt idx="66">
                  <c:v>42.294146784332533</c:v>
                </c:pt>
                <c:pt idx="67">
                  <c:v>42.645677042340679</c:v>
                </c:pt>
                <c:pt idx="68">
                  <c:v>43.080999154280541</c:v>
                </c:pt>
                <c:pt idx="69">
                  <c:v>43.614175878192654</c:v>
                </c:pt>
                <c:pt idx="70">
                  <c:v>43.841497287973986</c:v>
                </c:pt>
                <c:pt idx="71">
                  <c:v>44.237859842175048</c:v>
                </c:pt>
                <c:pt idx="72">
                  <c:v>44.376320614249138</c:v>
                </c:pt>
                <c:pt idx="73">
                  <c:v>44.405267281900358</c:v>
                </c:pt>
                <c:pt idx="74">
                  <c:v>44.443053151792896</c:v>
                </c:pt>
                <c:pt idx="75">
                  <c:v>44.377137466596345</c:v>
                </c:pt>
                <c:pt idx="76">
                  <c:v>44.192984553753334</c:v>
                </c:pt>
                <c:pt idx="77">
                  <c:v>43.887670941705458</c:v>
                </c:pt>
                <c:pt idx="78">
                  <c:v>43.662632419273415</c:v>
                </c:pt>
                <c:pt idx="79">
                  <c:v>43.556136369312306</c:v>
                </c:pt>
                <c:pt idx="80">
                  <c:v>43.467722850784583</c:v>
                </c:pt>
                <c:pt idx="81">
                  <c:v>43.124665931150673</c:v>
                </c:pt>
                <c:pt idx="82">
                  <c:v>42.791510981654028</c:v>
                </c:pt>
                <c:pt idx="83">
                  <c:v>42.443672896255244</c:v>
                </c:pt>
                <c:pt idx="84">
                  <c:v>42.388373712038621</c:v>
                </c:pt>
                <c:pt idx="85">
                  <c:v>42.025969859522299</c:v>
                </c:pt>
                <c:pt idx="86">
                  <c:v>41.829682820022732</c:v>
                </c:pt>
                <c:pt idx="87">
                  <c:v>41.674674339083403</c:v>
                </c:pt>
                <c:pt idx="88">
                  <c:v>41.620085386486579</c:v>
                </c:pt>
                <c:pt idx="89">
                  <c:v>41.671896181258347</c:v>
                </c:pt>
                <c:pt idx="90">
                  <c:v>41.922642336823777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CA0-4F75-9390-FA5A4EAD6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18047"/>
        <c:axId val="1543719967"/>
      </c:scatterChart>
      <c:valAx>
        <c:axId val="1543718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9967"/>
        <c:crosses val="autoZero"/>
        <c:crossBetween val="midCat"/>
      </c:valAx>
      <c:valAx>
        <c:axId val="1543719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8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V RPM</a:t>
            </a:r>
          </a:p>
        </c:rich>
      </c:tx>
      <c:layout>
        <c:manualLayout>
          <c:xMode val="edge"/>
          <c:yMode val="edge"/>
          <c:x val="0.39053642380948728"/>
          <c:y val="2.63591478869268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342241190428465"/>
          <c:y val="0.12078703703703704"/>
          <c:w val="0.72030688402925724"/>
          <c:h val="0.6929180450076876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BsC'!$B$10:$B$100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BsC'!$K$10:$K$100</c:f>
              <c:numCache>
                <c:formatCode>0.00000</c:formatCode>
                <c:ptCount val="91"/>
                <c:pt idx="0">
                  <c:v>355.43990573590918</c:v>
                </c:pt>
                <c:pt idx="1">
                  <c:v>346.50147776860422</c:v>
                </c:pt>
                <c:pt idx="2">
                  <c:v>333.66075695742956</c:v>
                </c:pt>
                <c:pt idx="3">
                  <c:v>313.68324690854337</c:v>
                </c:pt>
                <c:pt idx="4">
                  <c:v>302.56862018914501</c:v>
                </c:pt>
                <c:pt idx="5">
                  <c:v>303.35857357392877</c:v>
                </c:pt>
                <c:pt idx="6">
                  <c:v>286.60266896645942</c:v>
                </c:pt>
                <c:pt idx="7">
                  <c:v>272.34045808967016</c:v>
                </c:pt>
                <c:pt idx="8">
                  <c:v>269.52361795661062</c:v>
                </c:pt>
                <c:pt idx="9">
                  <c:v>260.51553370851269</c:v>
                </c:pt>
                <c:pt idx="10">
                  <c:v>260.86770385592132</c:v>
                </c:pt>
                <c:pt idx="11">
                  <c:v>263.60047019710339</c:v>
                </c:pt>
                <c:pt idx="12">
                  <c:v>261.24596072825358</c:v>
                </c:pt>
                <c:pt idx="13">
                  <c:v>260.19689191705476</c:v>
                </c:pt>
                <c:pt idx="14">
                  <c:v>256.11881388253886</c:v>
                </c:pt>
                <c:pt idx="15">
                  <c:v>255.81946230338329</c:v>
                </c:pt>
                <c:pt idx="16">
                  <c:v>262.20296280406751</c:v>
                </c:pt>
                <c:pt idx="17">
                  <c:v>265.65921385472109</c:v>
                </c:pt>
                <c:pt idx="18">
                  <c:v>265.6101637666996</c:v>
                </c:pt>
                <c:pt idx="19">
                  <c:v>263.93496417240885</c:v>
                </c:pt>
                <c:pt idx="20">
                  <c:v>265.35750611278138</c:v>
                </c:pt>
                <c:pt idx="21">
                  <c:v>262.15153241416743</c:v>
                </c:pt>
                <c:pt idx="22">
                  <c:v>260.00203884876709</c:v>
                </c:pt>
                <c:pt idx="23">
                  <c:v>258.5642750166902</c:v>
                </c:pt>
                <c:pt idx="24">
                  <c:v>258.27866587216243</c:v>
                </c:pt>
                <c:pt idx="25">
                  <c:v>256.85412347924978</c:v>
                </c:pt>
                <c:pt idx="26">
                  <c:v>256.92946588559658</c:v>
                </c:pt>
                <c:pt idx="27">
                  <c:v>259.6314514900227</c:v>
                </c:pt>
                <c:pt idx="28">
                  <c:v>261.02572081517707</c:v>
                </c:pt>
                <c:pt idx="29">
                  <c:v>259.22509463412098</c:v>
                </c:pt>
                <c:pt idx="30">
                  <c:v>260.72235776530255</c:v>
                </c:pt>
                <c:pt idx="31">
                  <c:v>260.82536828980471</c:v>
                </c:pt>
                <c:pt idx="32">
                  <c:v>264.54713356408161</c:v>
                </c:pt>
                <c:pt idx="33">
                  <c:v>265.46774607466375</c:v>
                </c:pt>
                <c:pt idx="34">
                  <c:v>267.40354145298841</c:v>
                </c:pt>
                <c:pt idx="35">
                  <c:v>270.30820824097009</c:v>
                </c:pt>
                <c:pt idx="36">
                  <c:v>268.45223874649832</c:v>
                </c:pt>
                <c:pt idx="37">
                  <c:v>268.86238935755512</c:v>
                </c:pt>
                <c:pt idx="38">
                  <c:v>273.07903082810935</c:v>
                </c:pt>
                <c:pt idx="39">
                  <c:v>276.63385208216357</c:v>
                </c:pt>
                <c:pt idx="40">
                  <c:v>281.43113465053693</c:v>
                </c:pt>
                <c:pt idx="41">
                  <c:v>288.01106600721488</c:v>
                </c:pt>
                <c:pt idx="42">
                  <c:v>288.8642532878477</c:v>
                </c:pt>
                <c:pt idx="43">
                  <c:v>293.05995767325157</c:v>
                </c:pt>
                <c:pt idx="44">
                  <c:v>291.63322871355984</c:v>
                </c:pt>
                <c:pt idx="45">
                  <c:v>293.27238030270479</c:v>
                </c:pt>
                <c:pt idx="46">
                  <c:v>290.09764414354925</c:v>
                </c:pt>
                <c:pt idx="47">
                  <c:v>288.27085494707285</c:v>
                </c:pt>
                <c:pt idx="48">
                  <c:v>289.33602302047046</c:v>
                </c:pt>
                <c:pt idx="49">
                  <c:v>286.13361973837817</c:v>
                </c:pt>
                <c:pt idx="50">
                  <c:v>289.20573732973514</c:v>
                </c:pt>
                <c:pt idx="51">
                  <c:v>287.44755458257862</c:v>
                </c:pt>
                <c:pt idx="52">
                  <c:v>294.87167771625843</c:v>
                </c:pt>
                <c:pt idx="53">
                  <c:v>293.91761334147759</c:v>
                </c:pt>
                <c:pt idx="54">
                  <c:v>298.07915017705079</c:v>
                </c:pt>
                <c:pt idx="55">
                  <c:v>294.94199256643424</c:v>
                </c:pt>
                <c:pt idx="56">
                  <c:v>296.2901169817589</c:v>
                </c:pt>
                <c:pt idx="57">
                  <c:v>299.30292873395621</c:v>
                </c:pt>
                <c:pt idx="58">
                  <c:v>299.04169729708826</c:v>
                </c:pt>
                <c:pt idx="59">
                  <c:v>305.12431545855515</c:v>
                </c:pt>
                <c:pt idx="60">
                  <c:v>306.1018049218826</c:v>
                </c:pt>
                <c:pt idx="61">
                  <c:v>308.29471831031015</c:v>
                </c:pt>
                <c:pt idx="62">
                  <c:v>309.8692047965319</c:v>
                </c:pt>
                <c:pt idx="63">
                  <c:v>312.99018422635169</c:v>
                </c:pt>
                <c:pt idx="64">
                  <c:v>312.74394794573152</c:v>
                </c:pt>
                <c:pt idx="65">
                  <c:v>313.8510580991238</c:v>
                </c:pt>
                <c:pt idx="66">
                  <c:v>317.24673554522332</c:v>
                </c:pt>
                <c:pt idx="67">
                  <c:v>318.64003440509487</c:v>
                </c:pt>
                <c:pt idx="68">
                  <c:v>318.66670387183751</c:v>
                </c:pt>
                <c:pt idx="69">
                  <c:v>315.48366380757096</c:v>
                </c:pt>
                <c:pt idx="70">
                  <c:v>318.45582071006856</c:v>
                </c:pt>
                <c:pt idx="71">
                  <c:v>318.26223172254987</c:v>
                </c:pt>
                <c:pt idx="72">
                  <c:v>319.57043314326512</c:v>
                </c:pt>
                <c:pt idx="73">
                  <c:v>320.51197687084192</c:v>
                </c:pt>
                <c:pt idx="74">
                  <c:v>320.38932949469455</c:v>
                </c:pt>
                <c:pt idx="75">
                  <c:v>325.0173585634443</c:v>
                </c:pt>
                <c:pt idx="76">
                  <c:v>326.0703060792971</c:v>
                </c:pt>
                <c:pt idx="77">
                  <c:v>329.50210593786517</c:v>
                </c:pt>
                <c:pt idx="78">
                  <c:v>333.23414539654368</c:v>
                </c:pt>
                <c:pt idx="79">
                  <c:v>334.81344342274247</c:v>
                </c:pt>
                <c:pt idx="80">
                  <c:v>335.74981717121568</c:v>
                </c:pt>
                <c:pt idx="81">
                  <c:v>339.60471771263235</c:v>
                </c:pt>
                <c:pt idx="82">
                  <c:v>342.09308491761442</c:v>
                </c:pt>
                <c:pt idx="83">
                  <c:v>346.20425135960488</c:v>
                </c:pt>
                <c:pt idx="84">
                  <c:v>349.6411563388383</c:v>
                </c:pt>
                <c:pt idx="85">
                  <c:v>350.01500379811108</c:v>
                </c:pt>
                <c:pt idx="86">
                  <c:v>352.82505161467486</c:v>
                </c:pt>
                <c:pt idx="87">
                  <c:v>352.43274801611892</c:v>
                </c:pt>
                <c:pt idx="88">
                  <c:v>361.42934019265965</c:v>
                </c:pt>
                <c:pt idx="89">
                  <c:v>366.30730537443611</c:v>
                </c:pt>
                <c:pt idx="90">
                  <c:v>369.4118294255718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67-4619-BCBC-CE20A76E1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718047"/>
        <c:axId val="1543719967"/>
      </c:scatterChart>
      <c:valAx>
        <c:axId val="1543718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9967"/>
        <c:crosses val="autoZero"/>
        <c:crossBetween val="midCat"/>
      </c:valAx>
      <c:valAx>
        <c:axId val="1543719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SFC (g/kWh)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3718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036875976240857"/>
          <c:y val="0.17592806655524329"/>
          <c:w val="0.75109984495687221"/>
          <c:h val="0.62769555847627911"/>
        </c:manualLayout>
      </c:layout>
      <c:lineChart>
        <c:grouping val="standard"/>
        <c:varyColors val="0"/>
        <c:ser>
          <c:idx val="1"/>
          <c:order val="1"/>
          <c:tx>
            <c:v>Torque (Nm)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BsC'!$B$10:$B$100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BsC'!$E$10:$E$100</c:f>
              <c:numCache>
                <c:formatCode>0.00000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B-9E33-430D-9864-3E98963ED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443423"/>
        <c:axId val="1927442943"/>
      </c:lineChart>
      <c:lineChart>
        <c:grouping val="standard"/>
        <c:varyColors val="0"/>
        <c:ser>
          <c:idx val="0"/>
          <c:order val="0"/>
          <c:tx>
            <c:v>Power (Kw)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BsC'!$B$10:$B$100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BsC'!$G$10:$G$100</c:f>
              <c:numCache>
                <c:formatCode>0.00000</c:formatCode>
                <c:ptCount val="91"/>
                <c:pt idx="0">
                  <c:v>8.7940604010919099</c:v>
                </c:pt>
                <c:pt idx="1">
                  <c:v>9.277189871457642</c:v>
                </c:pt>
                <c:pt idx="2">
                  <c:v>9.8072066665529309</c:v>
                </c:pt>
                <c:pt idx="3">
                  <c:v>10.304407493404984</c:v>
                </c:pt>
                <c:pt idx="4">
                  <c:v>10.917721731800764</c:v>
                </c:pt>
                <c:pt idx="5">
                  <c:v>11.555236295788211</c:v>
                </c:pt>
                <c:pt idx="6">
                  <c:v>12.23854618189368</c:v>
                </c:pt>
                <c:pt idx="7">
                  <c:v>12.977285948591323</c:v>
                </c:pt>
                <c:pt idx="8">
                  <c:v>13.755380801532715</c:v>
                </c:pt>
                <c:pt idx="9">
                  <c:v>14.435530758821368</c:v>
                </c:pt>
                <c:pt idx="10">
                  <c:v>15.088337658593064</c:v>
                </c:pt>
                <c:pt idx="11">
                  <c:v>15.698302802365307</c:v>
                </c:pt>
                <c:pt idx="12">
                  <c:v>16.298663482223571</c:v>
                </c:pt>
                <c:pt idx="13">
                  <c:v>16.85070089691035</c:v>
                </c:pt>
                <c:pt idx="14">
                  <c:v>17.3443720617779</c:v>
                </c:pt>
                <c:pt idx="15">
                  <c:v>17.885347575994373</c:v>
                </c:pt>
                <c:pt idx="16">
                  <c:v>18.508257679858367</c:v>
                </c:pt>
                <c:pt idx="17">
                  <c:v>19.078050885039652</c:v>
                </c:pt>
                <c:pt idx="18">
                  <c:v>19.633209535537336</c:v>
                </c:pt>
                <c:pt idx="19">
                  <c:v>20.279313946839064</c:v>
                </c:pt>
                <c:pt idx="20">
                  <c:v>21.007206774210403</c:v>
                </c:pt>
                <c:pt idx="21">
                  <c:v>21.653659422565418</c:v>
                </c:pt>
                <c:pt idx="22">
                  <c:v>22.35351701753611</c:v>
                </c:pt>
                <c:pt idx="23">
                  <c:v>23.07024046386514</c:v>
                </c:pt>
                <c:pt idx="24">
                  <c:v>23.671641555660369</c:v>
                </c:pt>
                <c:pt idx="25">
                  <c:v>24.382010750572721</c:v>
                </c:pt>
                <c:pt idx="26">
                  <c:v>25.048820219264652</c:v>
                </c:pt>
                <c:pt idx="27">
                  <c:v>25.626094072257185</c:v>
                </c:pt>
                <c:pt idx="28">
                  <c:v>26.144090240179921</c:v>
                </c:pt>
                <c:pt idx="29">
                  <c:v>26.65968744173561</c:v>
                </c:pt>
                <c:pt idx="30">
                  <c:v>27.179257125232436</c:v>
                </c:pt>
                <c:pt idx="31">
                  <c:v>27.679209454727708</c:v>
                </c:pt>
                <c:pt idx="32">
                  <c:v>28.204501403877842</c:v>
                </c:pt>
                <c:pt idx="33">
                  <c:v>28.675347994475342</c:v>
                </c:pt>
                <c:pt idx="34">
                  <c:v>28.999092375009898</c:v>
                </c:pt>
                <c:pt idx="35">
                  <c:v>29.303438661909773</c:v>
                </c:pt>
                <c:pt idx="36">
                  <c:v>29.778928413217695</c:v>
                </c:pt>
                <c:pt idx="37">
                  <c:v>30.237178280776721</c:v>
                </c:pt>
                <c:pt idx="38">
                  <c:v>30.550716306194094</c:v>
                </c:pt>
                <c:pt idx="39">
                  <c:v>30.904460663985468</c:v>
                </c:pt>
                <c:pt idx="40">
                  <c:v>31.395247050300522</c:v>
                </c:pt>
                <c:pt idx="41">
                  <c:v>31.764821146736146</c:v>
                </c:pt>
                <c:pt idx="42">
                  <c:v>32.285822471452015</c:v>
                </c:pt>
                <c:pt idx="43">
                  <c:v>32.732619209258651</c:v>
                </c:pt>
                <c:pt idx="44">
                  <c:v>33.182021276130584</c:v>
                </c:pt>
                <c:pt idx="45">
                  <c:v>33.768676033447335</c:v>
                </c:pt>
                <c:pt idx="46">
                  <c:v>34.513206853364366</c:v>
                </c:pt>
                <c:pt idx="47">
                  <c:v>35.193984497193505</c:v>
                </c:pt>
                <c:pt idx="48">
                  <c:v>35.939112909090859</c:v>
                </c:pt>
                <c:pt idx="49">
                  <c:v>36.628411612668209</c:v>
                </c:pt>
                <c:pt idx="50">
                  <c:v>37.145113714504049</c:v>
                </c:pt>
                <c:pt idx="51">
                  <c:v>37.912933424762194</c:v>
                </c:pt>
                <c:pt idx="52">
                  <c:v>38.403891779992449</c:v>
                </c:pt>
                <c:pt idx="53">
                  <c:v>38.906208682071743</c:v>
                </c:pt>
                <c:pt idx="54">
                  <c:v>39.390812785885309</c:v>
                </c:pt>
                <c:pt idx="55">
                  <c:v>39.907643864407561</c:v>
                </c:pt>
                <c:pt idx="56">
                  <c:v>40.355446620368127</c:v>
                </c:pt>
                <c:pt idx="57">
                  <c:v>40.609358723662432</c:v>
                </c:pt>
                <c:pt idx="58">
                  <c:v>40.964053209710286</c:v>
                </c:pt>
                <c:pt idx="59">
                  <c:v>41.158765013946642</c:v>
                </c:pt>
                <c:pt idx="60">
                  <c:v>41.273915399565226</c:v>
                </c:pt>
                <c:pt idx="61">
                  <c:v>41.347578284391581</c:v>
                </c:pt>
                <c:pt idx="62">
                  <c:v>41.402565345027107</c:v>
                </c:pt>
                <c:pt idx="63">
                  <c:v>41.57133563840538</c:v>
                </c:pt>
                <c:pt idx="64">
                  <c:v>41.866709447154648</c:v>
                </c:pt>
                <c:pt idx="65">
                  <c:v>42.037328406371337</c:v>
                </c:pt>
                <c:pt idx="66">
                  <c:v>42.294146784332533</c:v>
                </c:pt>
                <c:pt idx="67">
                  <c:v>42.645677042340679</c:v>
                </c:pt>
                <c:pt idx="68">
                  <c:v>43.080999154280541</c:v>
                </c:pt>
                <c:pt idx="69">
                  <c:v>43.614175878192654</c:v>
                </c:pt>
                <c:pt idx="70">
                  <c:v>43.841497287973986</c:v>
                </c:pt>
                <c:pt idx="71">
                  <c:v>44.237859842175048</c:v>
                </c:pt>
                <c:pt idx="72">
                  <c:v>44.376320614249138</c:v>
                </c:pt>
                <c:pt idx="73">
                  <c:v>44.405267281900358</c:v>
                </c:pt>
                <c:pt idx="74">
                  <c:v>44.443053151792896</c:v>
                </c:pt>
                <c:pt idx="75">
                  <c:v>44.377137466596345</c:v>
                </c:pt>
                <c:pt idx="76">
                  <c:v>44.192984553753334</c:v>
                </c:pt>
                <c:pt idx="77">
                  <c:v>43.887670941705458</c:v>
                </c:pt>
                <c:pt idx="78">
                  <c:v>43.662632419273415</c:v>
                </c:pt>
                <c:pt idx="79">
                  <c:v>43.556136369312306</c:v>
                </c:pt>
                <c:pt idx="80">
                  <c:v>43.467722850784583</c:v>
                </c:pt>
                <c:pt idx="81">
                  <c:v>43.124665931150673</c:v>
                </c:pt>
                <c:pt idx="82">
                  <c:v>42.791510981654028</c:v>
                </c:pt>
                <c:pt idx="83">
                  <c:v>42.443672896255244</c:v>
                </c:pt>
                <c:pt idx="84">
                  <c:v>42.388373712038621</c:v>
                </c:pt>
                <c:pt idx="85">
                  <c:v>42.025969859522299</c:v>
                </c:pt>
                <c:pt idx="86">
                  <c:v>41.829682820022732</c:v>
                </c:pt>
                <c:pt idx="87">
                  <c:v>41.674674339083403</c:v>
                </c:pt>
                <c:pt idx="88">
                  <c:v>41.620085386486579</c:v>
                </c:pt>
                <c:pt idx="89">
                  <c:v>41.671896181258347</c:v>
                </c:pt>
                <c:pt idx="90">
                  <c:v>41.922642336823777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33-430D-9864-3E98963ED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4541855"/>
        <c:axId val="1924539455"/>
      </c:lineChart>
      <c:catAx>
        <c:axId val="19274434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RPM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7442943"/>
        <c:crosses val="autoZero"/>
        <c:auto val="1"/>
        <c:lblAlgn val="ctr"/>
        <c:lblOffset val="100"/>
        <c:noMultiLvlLbl val="0"/>
      </c:catAx>
      <c:valAx>
        <c:axId val="1927442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7443423"/>
        <c:crosses val="autoZero"/>
        <c:crossBetween val="between"/>
      </c:valAx>
      <c:valAx>
        <c:axId val="192453945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4541855"/>
        <c:crosses val="max"/>
        <c:crossBetween val="between"/>
      </c:valAx>
      <c:catAx>
        <c:axId val="1924541855"/>
        <c:scaling>
          <c:orientation val="minMax"/>
        </c:scaling>
        <c:delete val="1"/>
        <c:axPos val="t"/>
        <c:numFmt formatCode="0" sourceLinked="1"/>
        <c:majorTickMark val="out"/>
        <c:minorTickMark val="none"/>
        <c:tickLblPos val="nextTo"/>
        <c:crossAx val="1924539455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795909635026467"/>
          <c:y val="1.6991755291832791E-2"/>
          <c:w val="0.2492348569041587"/>
          <c:h val="0.141113549146117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154892</xdr:colOff>
      <xdr:row>1</xdr:row>
      <xdr:rowOff>140607</xdr:rowOff>
    </xdr:from>
    <xdr:to>
      <xdr:col>24</xdr:col>
      <xdr:colOff>429078</xdr:colOff>
      <xdr:row>18</xdr:row>
      <xdr:rowOff>121557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377BE021-DEA6-EB8C-53BA-763ED25119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134710</xdr:colOff>
      <xdr:row>19</xdr:row>
      <xdr:rowOff>37192</xdr:rowOff>
    </xdr:from>
    <xdr:to>
      <xdr:col>24</xdr:col>
      <xdr:colOff>408896</xdr:colOff>
      <xdr:row>36</xdr:row>
      <xdr:rowOff>18142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01695AA-D9B5-47A9-9078-5635AD1CD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153307</xdr:colOff>
      <xdr:row>36</xdr:row>
      <xdr:rowOff>89807</xdr:rowOff>
    </xdr:from>
    <xdr:to>
      <xdr:col>24</xdr:col>
      <xdr:colOff>424771</xdr:colOff>
      <xdr:row>53</xdr:row>
      <xdr:rowOff>70757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CAA908A-158B-4EF8-88AF-8F0232597D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194809</xdr:colOff>
      <xdr:row>2</xdr:row>
      <xdr:rowOff>2040</xdr:rowOff>
    </xdr:from>
    <xdr:ext cx="2714333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6C311E46-6934-11BD-1862-B64C8BEF459F}"/>
                </a:ext>
              </a:extLst>
            </xdr:cNvPr>
            <xdr:cNvSpPr txBox="1"/>
          </xdr:nvSpPr>
          <xdr:spPr>
            <a:xfrm>
              <a:off x="194809" y="387576"/>
              <a:ext cx="2714333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1.01325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1018.9∗10^−3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∗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300.15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293</m:t>
                            </m:r>
                          </m:den>
                        </m:f>
                      </m:e>
                    </m:rad>
                    <m:r>
                      <a:rPr lang="en-US" sz="1100" b="0" i="1">
                        <a:latin typeface="Cambria Math" panose="02040503050406030204" pitchFamily="18" charset="0"/>
                      </a:rPr>
                      <m:t>=1.006515376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6C311E46-6934-11BD-1862-B64C8BEF459F}"/>
                </a:ext>
              </a:extLst>
            </xdr:cNvPr>
            <xdr:cNvSpPr txBox="1"/>
          </xdr:nvSpPr>
          <xdr:spPr>
            <a:xfrm>
              <a:off x="194809" y="387576"/>
              <a:ext cx="2714333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1.01325</a:t>
              </a:r>
              <a:r>
                <a:rPr lang="en-GB" sz="1100" b="0" i="0">
                  <a:latin typeface="Cambria Math" panose="02040503050406030204" pitchFamily="18" charset="0"/>
                </a:rPr>
                <a:t>/(</a:t>
              </a:r>
              <a:r>
                <a:rPr lang="en-US" sz="1100" b="0" i="0">
                  <a:latin typeface="Cambria Math" panose="02040503050406030204" pitchFamily="18" charset="0"/>
                </a:rPr>
                <a:t>1018.9∗10^−3</a:t>
              </a:r>
              <a:r>
                <a:rPr lang="en-GB" sz="1100" b="0" i="0">
                  <a:latin typeface="Cambria Math" panose="02040503050406030204" pitchFamily="18" charset="0"/>
                </a:rPr>
                <a:t>)</a:t>
              </a:r>
              <a:r>
                <a:rPr lang="en-US" sz="1100" b="0" i="0">
                  <a:latin typeface="Cambria Math" panose="02040503050406030204" pitchFamily="18" charset="0"/>
                </a:rPr>
                <a:t>∗√(300.15/293)=1.006515376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25</xdr:col>
      <xdr:colOff>116827</xdr:colOff>
      <xdr:row>3</xdr:row>
      <xdr:rowOff>1589</xdr:rowOff>
    </xdr:from>
    <xdr:to>
      <xdr:col>35</xdr:col>
      <xdr:colOff>27418</xdr:colOff>
      <xdr:row>19</xdr:row>
      <xdr:rowOff>102918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01F799F-D64B-BC87-A54B-F7CB13B2CD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"/>
  <sheetViews>
    <sheetView tabSelected="1" topLeftCell="G8" zoomScale="98" zoomScaleNormal="169" workbookViewId="0">
      <selection activeCell="N32" sqref="N32"/>
    </sheetView>
  </sheetViews>
  <sheetFormatPr defaultRowHeight="15" x14ac:dyDescent="0.25"/>
  <cols>
    <col min="1" max="1" width="10.5703125" style="1" bestFit="1" customWidth="1"/>
    <col min="2" max="2" width="13.42578125" style="1" customWidth="1"/>
    <col min="3" max="3" width="14.5703125" customWidth="1"/>
    <col min="4" max="4" width="10.5703125" style="1" customWidth="1"/>
    <col min="5" max="5" width="17" customWidth="1"/>
    <col min="6" max="6" width="13.85546875" customWidth="1"/>
    <col min="7" max="7" width="15" style="1" customWidth="1"/>
    <col min="8" max="8" width="9.140625" style="1"/>
    <col min="9" max="9" width="15.28515625" style="1" customWidth="1"/>
    <col min="10" max="10" width="14.5703125" customWidth="1"/>
    <col min="11" max="11" width="13.140625" customWidth="1"/>
    <col min="12" max="12" width="26.7109375" customWidth="1"/>
    <col min="13" max="14" width="12.7109375" customWidth="1"/>
  </cols>
  <sheetData>
    <row r="1" spans="1:14" x14ac:dyDescent="0.25">
      <c r="A1"/>
      <c r="B1"/>
      <c r="E1" s="3" t="s">
        <v>14</v>
      </c>
      <c r="F1" s="4" t="s">
        <v>0</v>
      </c>
      <c r="G1" s="4" t="s">
        <v>1</v>
      </c>
      <c r="H1" s="4" t="s">
        <v>2</v>
      </c>
      <c r="I1" s="4" t="s">
        <v>12</v>
      </c>
      <c r="J1" s="4" t="s">
        <v>16</v>
      </c>
      <c r="K1" s="4" t="s">
        <v>21</v>
      </c>
    </row>
    <row r="2" spans="1:14" x14ac:dyDescent="0.25">
      <c r="A2" s="1" t="s">
        <v>35</v>
      </c>
      <c r="C2" s="1"/>
      <c r="E2" s="3" t="s">
        <v>15</v>
      </c>
      <c r="F2" s="4" t="s">
        <v>3</v>
      </c>
      <c r="G2" s="4" t="s">
        <v>4</v>
      </c>
      <c r="H2" s="4" t="s">
        <v>5</v>
      </c>
      <c r="I2" s="4" t="s">
        <v>13</v>
      </c>
      <c r="J2" s="5"/>
      <c r="K2" s="4" t="s">
        <v>22</v>
      </c>
    </row>
    <row r="3" spans="1:14" x14ac:dyDescent="0.25">
      <c r="C3" s="1"/>
      <c r="E3" s="6">
        <v>101.89</v>
      </c>
      <c r="F3" s="7">
        <v>1018.9</v>
      </c>
      <c r="G3" s="7">
        <v>46</v>
      </c>
      <c r="H3" s="7">
        <v>27</v>
      </c>
      <c r="I3" s="7">
        <f>H3+273.15</f>
        <v>300.14999999999998</v>
      </c>
      <c r="J3" s="7">
        <v>1.0065153760000001</v>
      </c>
      <c r="K3" s="7">
        <v>1.6000000000000001E-3</v>
      </c>
    </row>
    <row r="8" spans="1:14" x14ac:dyDescent="0.25">
      <c r="A8" s="4" t="s">
        <v>6</v>
      </c>
      <c r="B8" s="4" t="s">
        <v>7</v>
      </c>
      <c r="C8" s="4" t="s">
        <v>8</v>
      </c>
      <c r="D8" s="4" t="s">
        <v>9</v>
      </c>
      <c r="E8" s="4" t="s">
        <v>17</v>
      </c>
      <c r="F8" s="4" t="s">
        <v>19</v>
      </c>
      <c r="G8" s="4" t="s">
        <v>20</v>
      </c>
      <c r="H8" s="4" t="s">
        <v>23</v>
      </c>
      <c r="I8" s="4" t="s">
        <v>23</v>
      </c>
      <c r="J8" s="4" t="s">
        <v>27</v>
      </c>
      <c r="K8" s="4" t="s">
        <v>29</v>
      </c>
      <c r="L8" s="4" t="s">
        <v>31</v>
      </c>
      <c r="M8" s="4" t="s">
        <v>33</v>
      </c>
      <c r="N8" s="15" t="s">
        <v>36</v>
      </c>
    </row>
    <row r="9" spans="1:14" x14ac:dyDescent="0.25">
      <c r="A9" s="4" t="s">
        <v>10</v>
      </c>
      <c r="B9" s="4" t="s">
        <v>11</v>
      </c>
      <c r="C9" s="4" t="s">
        <v>26</v>
      </c>
      <c r="D9" s="4" t="s">
        <v>9</v>
      </c>
      <c r="E9" s="4" t="s">
        <v>37</v>
      </c>
      <c r="F9" s="4" t="s">
        <v>18</v>
      </c>
      <c r="G9" s="4" t="s">
        <v>18</v>
      </c>
      <c r="H9" s="4" t="s">
        <v>24</v>
      </c>
      <c r="I9" s="4" t="s">
        <v>25</v>
      </c>
      <c r="J9" s="4" t="s">
        <v>28</v>
      </c>
      <c r="K9" s="4" t="s">
        <v>30</v>
      </c>
      <c r="L9" s="4" t="s">
        <v>32</v>
      </c>
      <c r="M9" s="4" t="s">
        <v>34</v>
      </c>
      <c r="N9" s="5"/>
    </row>
    <row r="10" spans="1:14" x14ac:dyDescent="0.25">
      <c r="A10" s="8">
        <v>102.27500000000001</v>
      </c>
      <c r="B10" s="9">
        <v>1000</v>
      </c>
      <c r="C10" s="10">
        <v>7.0400000000000004E-2</v>
      </c>
      <c r="D10" s="10">
        <v>1.2658</v>
      </c>
      <c r="E10" s="11">
        <f>0.815776*A10</f>
        <v>83.433490399999997</v>
      </c>
      <c r="F10" s="11">
        <f>((2*PI()*B10*E10)/60)*10^-3</f>
        <v>8.7371346834664845</v>
      </c>
      <c r="G10" s="12">
        <f>F10*J$3</f>
        <v>8.7940604010919099</v>
      </c>
      <c r="H10" s="13">
        <f>(4*PI()*G10)/K$3</f>
        <v>69068.388878238125</v>
      </c>
      <c r="I10" s="10">
        <f>H10/100000</f>
        <v>0.69068388878238129</v>
      </c>
      <c r="J10" s="11">
        <f>C10*0.74*60</f>
        <v>3.1257600000000001</v>
      </c>
      <c r="K10" s="11">
        <f>(J10*1000)/G10</f>
        <v>355.43990573590918</v>
      </c>
      <c r="L10" s="14">
        <f>(G10*1000/(((C10*0.74)/60)*(44000000)))*100</f>
        <v>23.018850865601031</v>
      </c>
      <c r="M10" s="5">
        <f>G10*1.341022</f>
        <v>11.793028467193075</v>
      </c>
      <c r="N10" s="5">
        <f>D10*14.7</f>
        <v>18.60726</v>
      </c>
    </row>
    <row r="11" spans="1:14" x14ac:dyDescent="0.25">
      <c r="A11" s="8">
        <v>102.756</v>
      </c>
      <c r="B11" s="9">
        <f t="shared" ref="B11:B42" si="0">B10+50</f>
        <v>1050</v>
      </c>
      <c r="C11" s="10">
        <v>7.2400000000000006E-2</v>
      </c>
      <c r="D11" s="10">
        <v>1.26783</v>
      </c>
      <c r="E11" s="11">
        <f t="shared" ref="E11:E74" si="1">0.815776*A11</f>
        <v>83.825878656</v>
      </c>
      <c r="F11" s="11">
        <f>((2*PI()*B11*E11)/60)*10^-3</f>
        <v>9.2171367598239673</v>
      </c>
      <c r="G11" s="12">
        <f t="shared" ref="G11:G74" si="2">F11*J$3</f>
        <v>9.277189871457642</v>
      </c>
      <c r="H11" s="13">
        <f t="shared" ref="H11:H74" si="3">(4*PI()*G11)/K$3</f>
        <v>72862.878865322404</v>
      </c>
      <c r="I11" s="10">
        <f t="shared" ref="I11:I74" si="4">H11/100000</f>
        <v>0.728628788653224</v>
      </c>
      <c r="J11" s="11">
        <f t="shared" ref="J11:J74" si="5">C11*0.74*60</f>
        <v>3.2145600000000005</v>
      </c>
      <c r="K11" s="11">
        <f t="shared" ref="K11:K74" si="6">(J11*1000)/G11</f>
        <v>346.50147776860422</v>
      </c>
      <c r="L11" s="14">
        <f t="shared" ref="L11:L74" si="7">(G11*1000/(((C11*0.74)/60)*(44000000)))*100</f>
        <v>23.612650181197925</v>
      </c>
      <c r="M11" s="5">
        <f t="shared" ref="M11:M74" si="8">G11*1.341022</f>
        <v>12.44091571580187</v>
      </c>
      <c r="N11" s="5">
        <f t="shared" ref="N11:N74" si="9">D11*14.7</f>
        <v>18.637100999999998</v>
      </c>
    </row>
    <row r="12" spans="1:14" x14ac:dyDescent="0.25">
      <c r="A12" s="8">
        <v>103.68899999999999</v>
      </c>
      <c r="B12" s="9">
        <f t="shared" si="0"/>
        <v>1100</v>
      </c>
      <c r="C12" s="10">
        <v>7.3700000000000002E-2</v>
      </c>
      <c r="D12" s="10">
        <v>1.2734399999999999</v>
      </c>
      <c r="E12" s="11">
        <f t="shared" si="1"/>
        <v>84.586997663999995</v>
      </c>
      <c r="F12" s="11">
        <f t="shared" ref="F12:F74" si="10">((2*PI()*B12*E12)/60)*10^-3</f>
        <v>9.7437226498494454</v>
      </c>
      <c r="G12" s="12">
        <f t="shared" si="2"/>
        <v>9.8072066665529309</v>
      </c>
      <c r="H12" s="13">
        <f t="shared" si="3"/>
        <v>77025.621039698832</v>
      </c>
      <c r="I12" s="10">
        <f t="shared" si="4"/>
        <v>0.77025621039698833</v>
      </c>
      <c r="J12" s="11">
        <f t="shared" si="5"/>
        <v>3.2722800000000003</v>
      </c>
      <c r="K12" s="11">
        <f t="shared" si="6"/>
        <v>333.66075695742956</v>
      </c>
      <c r="L12" s="14">
        <f t="shared" si="7"/>
        <v>24.52136791999806</v>
      </c>
      <c r="M12" s="5">
        <f t="shared" si="8"/>
        <v>13.151679898394145</v>
      </c>
      <c r="N12" s="5">
        <f t="shared" si="9"/>
        <v>18.719567999999999</v>
      </c>
    </row>
    <row r="13" spans="1:14" x14ac:dyDescent="0.25">
      <c r="A13" s="8">
        <v>104.209</v>
      </c>
      <c r="B13" s="9">
        <f t="shared" si="0"/>
        <v>1150</v>
      </c>
      <c r="C13" s="10">
        <v>7.2800000000000004E-2</v>
      </c>
      <c r="D13" s="10">
        <v>1.2847599999999999</v>
      </c>
      <c r="E13" s="11">
        <f t="shared" si="1"/>
        <v>85.011201184000001</v>
      </c>
      <c r="F13" s="11">
        <f t="shared" si="10"/>
        <v>10.237704995979101</v>
      </c>
      <c r="G13" s="12">
        <f t="shared" si="2"/>
        <v>10.304407493404984</v>
      </c>
      <c r="H13" s="13">
        <f t="shared" si="3"/>
        <v>80930.627202191783</v>
      </c>
      <c r="I13" s="10">
        <f t="shared" si="4"/>
        <v>0.80930627202191785</v>
      </c>
      <c r="J13" s="11">
        <f t="shared" si="5"/>
        <v>3.2323200000000001</v>
      </c>
      <c r="K13" s="11">
        <f t="shared" si="6"/>
        <v>313.68324690854337</v>
      </c>
      <c r="L13" s="14">
        <f t="shared" si="7"/>
        <v>26.083057550738914</v>
      </c>
      <c r="M13" s="5">
        <f t="shared" si="8"/>
        <v>13.818437145620937</v>
      </c>
      <c r="N13" s="5">
        <f t="shared" si="9"/>
        <v>18.885971999999999</v>
      </c>
    </row>
    <row r="14" spans="1:14" x14ac:dyDescent="0.25">
      <c r="A14" s="8">
        <v>105.81100000000001</v>
      </c>
      <c r="B14" s="9">
        <f t="shared" si="0"/>
        <v>1200</v>
      </c>
      <c r="C14" s="10">
        <v>7.4399999999999994E-2</v>
      </c>
      <c r="D14" s="10">
        <v>1.2918099999999999</v>
      </c>
      <c r="E14" s="11">
        <f t="shared" si="1"/>
        <v>86.318074335999995</v>
      </c>
      <c r="F14" s="11">
        <f t="shared" si="10"/>
        <v>10.847049128239808</v>
      </c>
      <c r="G14" s="12">
        <f t="shared" si="2"/>
        <v>10.917721731800764</v>
      </c>
      <c r="H14" s="13">
        <f t="shared" si="3"/>
        <v>85747.585966407292</v>
      </c>
      <c r="I14" s="10">
        <f t="shared" si="4"/>
        <v>0.85747585966407291</v>
      </c>
      <c r="J14" s="11">
        <f t="shared" si="5"/>
        <v>3.3033599999999996</v>
      </c>
      <c r="K14" s="11">
        <f t="shared" si="6"/>
        <v>302.56862018914501</v>
      </c>
      <c r="L14" s="14">
        <f t="shared" si="7"/>
        <v>27.041198709580243</v>
      </c>
      <c r="M14" s="5">
        <f t="shared" si="8"/>
        <v>14.640905032222923</v>
      </c>
      <c r="N14" s="5">
        <f t="shared" si="9"/>
        <v>18.989606999999996</v>
      </c>
    </row>
    <row r="15" spans="1:14" x14ac:dyDescent="0.25">
      <c r="A15" s="8">
        <v>107.51</v>
      </c>
      <c r="B15" s="9">
        <f t="shared" si="0"/>
        <v>1250</v>
      </c>
      <c r="C15" s="10">
        <v>7.8950000000000006E-2</v>
      </c>
      <c r="D15" s="10">
        <v>1.2972900000000001</v>
      </c>
      <c r="E15" s="11">
        <f t="shared" si="1"/>
        <v>87.704077760000004</v>
      </c>
      <c r="F15" s="11">
        <f t="shared" si="10"/>
        <v>11.4804369325285</v>
      </c>
      <c r="G15" s="12">
        <f t="shared" si="2"/>
        <v>11.555236295788211</v>
      </c>
      <c r="H15" s="13">
        <f t="shared" si="3"/>
        <v>90754.61364335593</v>
      </c>
      <c r="I15" s="10">
        <f t="shared" si="4"/>
        <v>0.9075461364335593</v>
      </c>
      <c r="J15" s="11">
        <f t="shared" si="5"/>
        <v>3.5053800000000002</v>
      </c>
      <c r="K15" s="11">
        <f t="shared" si="6"/>
        <v>303.35857357392877</v>
      </c>
      <c r="L15" s="14">
        <f t="shared" si="7"/>
        <v>26.970782745404303</v>
      </c>
      <c r="M15" s="5">
        <f t="shared" si="8"/>
        <v>15.495826087850498</v>
      </c>
      <c r="N15" s="5">
        <f t="shared" si="9"/>
        <v>19.070163000000001</v>
      </c>
    </row>
    <row r="16" spans="1:14" x14ac:dyDescent="0.25">
      <c r="A16" s="8">
        <v>109.488</v>
      </c>
      <c r="B16" s="9">
        <f t="shared" si="0"/>
        <v>1300</v>
      </c>
      <c r="C16" s="10">
        <v>7.9000000000000001E-2</v>
      </c>
      <c r="D16" s="10">
        <v>1.29895</v>
      </c>
      <c r="E16" s="11">
        <f t="shared" si="1"/>
        <v>89.317682687999991</v>
      </c>
      <c r="F16" s="11">
        <f t="shared" si="10"/>
        <v>12.159323616625683</v>
      </c>
      <c r="G16" s="12">
        <f t="shared" si="2"/>
        <v>12.23854618189368</v>
      </c>
      <c r="H16" s="13">
        <f t="shared" si="3"/>
        <v>96121.316939141485</v>
      </c>
      <c r="I16" s="10">
        <f t="shared" si="4"/>
        <v>0.96121316939141488</v>
      </c>
      <c r="J16" s="11">
        <f t="shared" si="5"/>
        <v>3.5076000000000001</v>
      </c>
      <c r="K16" s="11">
        <f t="shared" si="6"/>
        <v>286.60266896645942</v>
      </c>
      <c r="L16" s="14">
        <f t="shared" si="7"/>
        <v>28.547599404162167</v>
      </c>
      <c r="M16" s="5">
        <f t="shared" si="8"/>
        <v>16.412159677935424</v>
      </c>
      <c r="N16" s="5">
        <f t="shared" si="9"/>
        <v>19.094564999999999</v>
      </c>
    </row>
    <row r="17" spans="1:14" x14ac:dyDescent="0.25">
      <c r="A17" s="8">
        <v>111.797</v>
      </c>
      <c r="B17" s="9">
        <f t="shared" si="0"/>
        <v>1350</v>
      </c>
      <c r="C17" s="10">
        <v>7.9600000000000004E-2</v>
      </c>
      <c r="D17" s="10">
        <v>1.2946899999999999</v>
      </c>
      <c r="E17" s="11">
        <f t="shared" si="1"/>
        <v>91.201309471999991</v>
      </c>
      <c r="F17" s="11">
        <f t="shared" si="10"/>
        <v>12.893281372575199</v>
      </c>
      <c r="G17" s="12">
        <f t="shared" si="2"/>
        <v>12.977285948591323</v>
      </c>
      <c r="H17" s="13">
        <f t="shared" si="3"/>
        <v>101923.36549907137</v>
      </c>
      <c r="I17" s="10">
        <f t="shared" si="4"/>
        <v>1.0192336549907137</v>
      </c>
      <c r="J17" s="11">
        <f t="shared" si="5"/>
        <v>3.5342400000000005</v>
      </c>
      <c r="K17" s="11">
        <f t="shared" si="6"/>
        <v>272.34045808967016</v>
      </c>
      <c r="L17" s="14">
        <f t="shared" si="7"/>
        <v>30.042610044829466</v>
      </c>
      <c r="M17" s="5">
        <f t="shared" si="8"/>
        <v>17.402825957351833</v>
      </c>
      <c r="N17" s="5">
        <f t="shared" si="9"/>
        <v>19.031942999999998</v>
      </c>
    </row>
    <row r="18" spans="1:14" x14ac:dyDescent="0.25">
      <c r="A18" s="8">
        <v>114.268</v>
      </c>
      <c r="B18" s="9">
        <f t="shared" si="0"/>
        <v>1400</v>
      </c>
      <c r="C18" s="10">
        <v>8.3500000000000005E-2</v>
      </c>
      <c r="D18" s="10">
        <v>1.2855000000000001</v>
      </c>
      <c r="E18" s="11">
        <f t="shared" si="1"/>
        <v>93.217091967999991</v>
      </c>
      <c r="F18" s="11">
        <f t="shared" si="10"/>
        <v>13.666339461398067</v>
      </c>
      <c r="G18" s="12">
        <f t="shared" si="2"/>
        <v>13.755380801532715</v>
      </c>
      <c r="H18" s="13">
        <f t="shared" si="3"/>
        <v>108034.50818356313</v>
      </c>
      <c r="I18" s="10">
        <f t="shared" si="4"/>
        <v>1.0803450818356313</v>
      </c>
      <c r="J18" s="11">
        <f t="shared" si="5"/>
        <v>3.7074000000000003</v>
      </c>
      <c r="K18" s="11">
        <f t="shared" si="6"/>
        <v>269.52361795661062</v>
      </c>
      <c r="L18" s="14">
        <f t="shared" si="7"/>
        <v>30.35659080212902</v>
      </c>
      <c r="M18" s="5">
        <f t="shared" si="8"/>
        <v>18.446268273233002</v>
      </c>
      <c r="N18" s="5">
        <f t="shared" si="9"/>
        <v>18.896850000000001</v>
      </c>
    </row>
    <row r="19" spans="1:14" x14ac:dyDescent="0.25">
      <c r="A19" s="8">
        <v>115.783</v>
      </c>
      <c r="B19" s="9">
        <f t="shared" si="0"/>
        <v>1450</v>
      </c>
      <c r="C19" s="10">
        <v>8.4699999999999998E-2</v>
      </c>
      <c r="D19" s="10">
        <v>1.2781800000000001</v>
      </c>
      <c r="E19" s="11">
        <f t="shared" si="1"/>
        <v>94.452992607999988</v>
      </c>
      <c r="F19" s="11">
        <f t="shared" si="10"/>
        <v>14.342086671531749</v>
      </c>
      <c r="G19" s="12">
        <f t="shared" si="2"/>
        <v>14.435530758821368</v>
      </c>
      <c r="H19" s="13">
        <f t="shared" si="3"/>
        <v>113376.39345645675</v>
      </c>
      <c r="I19" s="10">
        <f t="shared" si="4"/>
        <v>1.1337639345645674</v>
      </c>
      <c r="J19" s="11">
        <f t="shared" si="5"/>
        <v>3.7606799999999998</v>
      </c>
      <c r="K19" s="11">
        <f t="shared" si="6"/>
        <v>260.51553370851269</v>
      </c>
      <c r="L19" s="14">
        <f t="shared" si="7"/>
        <v>31.406258449727257</v>
      </c>
      <c r="M19" s="5">
        <f t="shared" si="8"/>
        <v>19.358364329256148</v>
      </c>
      <c r="N19" s="5">
        <f t="shared" si="9"/>
        <v>18.789246000000002</v>
      </c>
    </row>
    <row r="20" spans="1:14" x14ac:dyDescent="0.25">
      <c r="A20" s="8">
        <v>116.985</v>
      </c>
      <c r="B20" s="9">
        <f t="shared" si="0"/>
        <v>1500</v>
      </c>
      <c r="C20" s="10">
        <v>8.8650000000000007E-2</v>
      </c>
      <c r="D20" s="10">
        <v>1.2795000000000001</v>
      </c>
      <c r="E20" s="11">
        <f t="shared" si="1"/>
        <v>95.43355536</v>
      </c>
      <c r="F20" s="11">
        <f t="shared" si="10"/>
        <v>14.990667821246541</v>
      </c>
      <c r="G20" s="12">
        <f t="shared" si="2"/>
        <v>15.088337658593064</v>
      </c>
      <c r="H20" s="13">
        <f t="shared" si="3"/>
        <v>118503.52685779547</v>
      </c>
      <c r="I20" s="10">
        <f t="shared" si="4"/>
        <v>1.1850352685779546</v>
      </c>
      <c r="J20" s="11">
        <f t="shared" si="5"/>
        <v>3.9360600000000003</v>
      </c>
      <c r="K20" s="11">
        <f t="shared" si="6"/>
        <v>260.86770385592132</v>
      </c>
      <c r="L20" s="14">
        <f t="shared" si="7"/>
        <v>31.363860151646239</v>
      </c>
      <c r="M20" s="5">
        <f t="shared" si="8"/>
        <v>20.233792743601786</v>
      </c>
      <c r="N20" s="5">
        <f t="shared" si="9"/>
        <v>18.80865</v>
      </c>
    </row>
    <row r="21" spans="1:14" x14ac:dyDescent="0.25">
      <c r="A21" s="8">
        <v>117.788</v>
      </c>
      <c r="B21" s="9">
        <f t="shared" si="0"/>
        <v>1550</v>
      </c>
      <c r="C21" s="10">
        <v>9.3200000000000005E-2</v>
      </c>
      <c r="D21" s="10">
        <v>1.27766</v>
      </c>
      <c r="E21" s="11">
        <f t="shared" si="1"/>
        <v>96.088623487999996</v>
      </c>
      <c r="F21" s="11">
        <f t="shared" si="10"/>
        <v>15.596684538245251</v>
      </c>
      <c r="G21" s="12">
        <f t="shared" si="2"/>
        <v>15.698302802365307</v>
      </c>
      <c r="H21" s="13">
        <f t="shared" si="3"/>
        <v>123294.18189434728</v>
      </c>
      <c r="I21" s="10">
        <f t="shared" si="4"/>
        <v>1.2329418189434727</v>
      </c>
      <c r="J21" s="11">
        <f t="shared" si="5"/>
        <v>4.1380800000000004</v>
      </c>
      <c r="K21" s="11">
        <f t="shared" si="6"/>
        <v>263.60047019710339</v>
      </c>
      <c r="L21" s="14">
        <f t="shared" si="7"/>
        <v>31.038708602076266</v>
      </c>
      <c r="M21" s="5">
        <f t="shared" si="8"/>
        <v>21.051769420633526</v>
      </c>
      <c r="N21" s="5">
        <f t="shared" si="9"/>
        <v>18.781601999999999</v>
      </c>
    </row>
    <row r="22" spans="1:14" x14ac:dyDescent="0.25">
      <c r="A22" s="8">
        <v>118.471</v>
      </c>
      <c r="B22" s="9">
        <f t="shared" si="0"/>
        <v>1600</v>
      </c>
      <c r="C22" s="10">
        <v>9.5899999999999999E-2</v>
      </c>
      <c r="D22" s="10">
        <v>1.2823500000000001</v>
      </c>
      <c r="E22" s="11">
        <f t="shared" si="1"/>
        <v>96.645798495999998</v>
      </c>
      <c r="F22" s="11">
        <f t="shared" si="10"/>
        <v>16.193158962952165</v>
      </c>
      <c r="G22" s="12">
        <f t="shared" si="2"/>
        <v>16.298663482223571</v>
      </c>
      <c r="H22" s="13">
        <f t="shared" si="3"/>
        <v>128009.4036477145</v>
      </c>
      <c r="I22" s="10">
        <f t="shared" si="4"/>
        <v>1.2800940364771449</v>
      </c>
      <c r="J22" s="11">
        <f t="shared" si="5"/>
        <v>4.2579599999999997</v>
      </c>
      <c r="K22" s="11">
        <f t="shared" si="6"/>
        <v>261.24596072825358</v>
      </c>
      <c r="L22" s="14">
        <f t="shared" si="7"/>
        <v>31.31844855710078</v>
      </c>
      <c r="M22" s="5">
        <f t="shared" si="8"/>
        <v>21.856866300258417</v>
      </c>
      <c r="N22" s="5">
        <f t="shared" si="9"/>
        <v>18.850545</v>
      </c>
    </row>
    <row r="23" spans="1:14" x14ac:dyDescent="0.25">
      <c r="A23" s="8">
        <v>118.77200000000001</v>
      </c>
      <c r="B23" s="9">
        <f t="shared" si="0"/>
        <v>1650</v>
      </c>
      <c r="C23" s="10">
        <v>9.8750000000000004E-2</v>
      </c>
      <c r="D23" s="10">
        <v>1.2902800000000001</v>
      </c>
      <c r="E23" s="11">
        <f t="shared" si="1"/>
        <v>96.891347072000002</v>
      </c>
      <c r="F23" s="11">
        <f t="shared" si="10"/>
        <v>16.741622928679778</v>
      </c>
      <c r="G23" s="12">
        <f t="shared" si="2"/>
        <v>16.85070089691035</v>
      </c>
      <c r="H23" s="13">
        <f t="shared" si="3"/>
        <v>132345.09536393124</v>
      </c>
      <c r="I23" s="10">
        <f t="shared" si="4"/>
        <v>1.3234509536393124</v>
      </c>
      <c r="J23" s="11">
        <f t="shared" si="5"/>
        <v>4.3845000000000001</v>
      </c>
      <c r="K23" s="11">
        <f t="shared" si="6"/>
        <v>260.19689191705476</v>
      </c>
      <c r="L23" s="14">
        <f t="shared" si="7"/>
        <v>31.444719118421961</v>
      </c>
      <c r="M23" s="5">
        <f t="shared" si="8"/>
        <v>22.59716061817651</v>
      </c>
      <c r="N23" s="5">
        <f t="shared" si="9"/>
        <v>18.967116000000001</v>
      </c>
    </row>
    <row r="24" spans="1:14" x14ac:dyDescent="0.25">
      <c r="A24" s="8">
        <v>118.65600000000001</v>
      </c>
      <c r="B24" s="9">
        <f t="shared" si="0"/>
        <v>1700</v>
      </c>
      <c r="C24" s="10">
        <v>0.10005</v>
      </c>
      <c r="D24" s="10">
        <v>1.29942</v>
      </c>
      <c r="E24" s="11">
        <f t="shared" si="1"/>
        <v>96.796717055999991</v>
      </c>
      <c r="F24" s="11">
        <f t="shared" si="10"/>
        <v>17.232098461035232</v>
      </c>
      <c r="G24" s="12">
        <f t="shared" si="2"/>
        <v>17.3443720617779</v>
      </c>
      <c r="H24" s="13">
        <f t="shared" si="3"/>
        <v>136222.37962602376</v>
      </c>
      <c r="I24" s="10">
        <f t="shared" si="4"/>
        <v>1.3622237962602375</v>
      </c>
      <c r="J24" s="11">
        <f t="shared" si="5"/>
        <v>4.4422200000000007</v>
      </c>
      <c r="K24" s="11">
        <f t="shared" si="6"/>
        <v>256.11881388253886</v>
      </c>
      <c r="L24" s="14">
        <f t="shared" si="7"/>
        <v>31.94540087777591</v>
      </c>
      <c r="M24" s="5">
        <f t="shared" si="8"/>
        <v>23.25918451102952</v>
      </c>
      <c r="N24" s="5">
        <f t="shared" si="9"/>
        <v>19.101474</v>
      </c>
    </row>
    <row r="25" spans="1:14" x14ac:dyDescent="0.25">
      <c r="A25" s="8">
        <v>118.861</v>
      </c>
      <c r="B25" s="9">
        <f t="shared" si="0"/>
        <v>1750</v>
      </c>
      <c r="C25" s="10">
        <v>0.10305</v>
      </c>
      <c r="D25" s="10">
        <v>1.31053</v>
      </c>
      <c r="E25" s="11">
        <f t="shared" si="1"/>
        <v>96.963951135999991</v>
      </c>
      <c r="F25" s="11">
        <f t="shared" si="10"/>
        <v>17.769572132194007</v>
      </c>
      <c r="G25" s="12">
        <f t="shared" si="2"/>
        <v>17.885347575994373</v>
      </c>
      <c r="H25" s="13">
        <f t="shared" si="3"/>
        <v>140471.19137910983</v>
      </c>
      <c r="I25" s="10">
        <f t="shared" si="4"/>
        <v>1.4047119137910984</v>
      </c>
      <c r="J25" s="11">
        <f t="shared" si="5"/>
        <v>4.5754200000000003</v>
      </c>
      <c r="K25" s="11">
        <f t="shared" si="6"/>
        <v>255.81946230338329</v>
      </c>
      <c r="L25" s="14">
        <f t="shared" si="7"/>
        <v>31.982782342475335</v>
      </c>
      <c r="M25" s="5">
        <f t="shared" si="8"/>
        <v>23.984644577055125</v>
      </c>
      <c r="N25" s="5">
        <f t="shared" si="9"/>
        <v>19.264790999999999</v>
      </c>
    </row>
    <row r="26" spans="1:14" x14ac:dyDescent="0.25">
      <c r="A26" s="8">
        <v>119.584</v>
      </c>
      <c r="B26" s="9">
        <f t="shared" si="0"/>
        <v>1800</v>
      </c>
      <c r="C26" s="10">
        <v>0.10929999999999999</v>
      </c>
      <c r="D26" s="10">
        <v>1.3149</v>
      </c>
      <c r="E26" s="11">
        <f t="shared" si="1"/>
        <v>97.553757183999991</v>
      </c>
      <c r="F26" s="11">
        <f t="shared" si="10"/>
        <v>18.38845001396021</v>
      </c>
      <c r="G26" s="12">
        <f t="shared" si="2"/>
        <v>18.508257679858367</v>
      </c>
      <c r="H26" s="13">
        <f t="shared" si="3"/>
        <v>145363.51589447478</v>
      </c>
      <c r="I26" s="10">
        <f t="shared" si="4"/>
        <v>1.4536351589447478</v>
      </c>
      <c r="J26" s="11">
        <f t="shared" si="5"/>
        <v>4.8529200000000001</v>
      </c>
      <c r="K26" s="11">
        <f t="shared" si="6"/>
        <v>262.20296280406751</v>
      </c>
      <c r="L26" s="14">
        <f t="shared" si="7"/>
        <v>31.20414084692128</v>
      </c>
      <c r="M26" s="5">
        <f t="shared" si="8"/>
        <v>24.819980730359028</v>
      </c>
      <c r="N26" s="5">
        <f t="shared" si="9"/>
        <v>19.329029999999999</v>
      </c>
    </row>
    <row r="27" spans="1:14" x14ac:dyDescent="0.25">
      <c r="A27" s="8">
        <v>119.934</v>
      </c>
      <c r="B27" s="9">
        <f t="shared" si="0"/>
        <v>1850</v>
      </c>
      <c r="C27" s="10">
        <v>0.11415</v>
      </c>
      <c r="D27" s="10">
        <v>1.3184899999999999</v>
      </c>
      <c r="E27" s="11">
        <f t="shared" si="1"/>
        <v>97.839278783999987</v>
      </c>
      <c r="F27" s="11">
        <f t="shared" si="10"/>
        <v>18.954554833387512</v>
      </c>
      <c r="G27" s="12">
        <f t="shared" si="2"/>
        <v>19.078050885039652</v>
      </c>
      <c r="H27" s="13">
        <f t="shared" si="3"/>
        <v>149838.66126313203</v>
      </c>
      <c r="I27" s="10">
        <f t="shared" si="4"/>
        <v>1.4983866126313203</v>
      </c>
      <c r="J27" s="11">
        <f t="shared" si="5"/>
        <v>5.0682600000000004</v>
      </c>
      <c r="K27" s="11">
        <f t="shared" si="6"/>
        <v>265.65921385472109</v>
      </c>
      <c r="L27" s="14">
        <f t="shared" si="7"/>
        <v>30.798172075795215</v>
      </c>
      <c r="M27" s="5">
        <f t="shared" si="8"/>
        <v>25.584085953957644</v>
      </c>
      <c r="N27" s="5">
        <f t="shared" si="9"/>
        <v>19.381802999999998</v>
      </c>
    </row>
    <row r="28" spans="1:14" x14ac:dyDescent="0.25">
      <c r="A28" s="8">
        <v>120.176</v>
      </c>
      <c r="B28" s="9">
        <f t="shared" si="0"/>
        <v>1900</v>
      </c>
      <c r="C28" s="10">
        <v>0.11745</v>
      </c>
      <c r="D28" s="10">
        <v>1.3189200000000001</v>
      </c>
      <c r="E28" s="11">
        <f t="shared" si="1"/>
        <v>98.036696575999997</v>
      </c>
      <c r="F28" s="11">
        <f t="shared" si="10"/>
        <v>19.506119830540307</v>
      </c>
      <c r="G28" s="12">
        <f t="shared" si="2"/>
        <v>19.633209535537336</v>
      </c>
      <c r="H28" s="13">
        <f t="shared" si="3"/>
        <v>154198.86710808292</v>
      </c>
      <c r="I28" s="10">
        <f t="shared" si="4"/>
        <v>1.5419886710808293</v>
      </c>
      <c r="J28" s="11">
        <f t="shared" si="5"/>
        <v>5.2147800000000002</v>
      </c>
      <c r="K28" s="11">
        <f t="shared" si="6"/>
        <v>265.6101637666996</v>
      </c>
      <c r="L28" s="14">
        <f t="shared" si="7"/>
        <v>30.80385955789227</v>
      </c>
      <c r="M28" s="5">
        <f t="shared" si="8"/>
        <v>26.328565917765349</v>
      </c>
      <c r="N28" s="5">
        <f t="shared" si="9"/>
        <v>19.388124000000001</v>
      </c>
    </row>
    <row r="29" spans="1:14" x14ac:dyDescent="0.25">
      <c r="A29" s="8">
        <v>120.94799999999999</v>
      </c>
      <c r="B29" s="9">
        <f t="shared" si="0"/>
        <v>1950</v>
      </c>
      <c r="C29" s="10">
        <v>0.12055</v>
      </c>
      <c r="D29" s="10">
        <v>1.31484</v>
      </c>
      <c r="E29" s="11">
        <f t="shared" si="1"/>
        <v>98.666475647999988</v>
      </c>
      <c r="F29" s="11">
        <f t="shared" si="10"/>
        <v>20.148041878337946</v>
      </c>
      <c r="G29" s="12">
        <f t="shared" si="2"/>
        <v>20.279313946839064</v>
      </c>
      <c r="H29" s="13">
        <f t="shared" si="3"/>
        <v>159273.35928807658</v>
      </c>
      <c r="I29" s="10">
        <f t="shared" si="4"/>
        <v>1.5927335928807658</v>
      </c>
      <c r="J29" s="11">
        <f t="shared" si="5"/>
        <v>5.3524200000000004</v>
      </c>
      <c r="K29" s="11">
        <f t="shared" si="6"/>
        <v>263.93496417240885</v>
      </c>
      <c r="L29" s="14">
        <f t="shared" si="7"/>
        <v>30.999372165309687</v>
      </c>
      <c r="M29" s="5">
        <f t="shared" si="8"/>
        <v>27.195006147618013</v>
      </c>
      <c r="N29" s="5">
        <f t="shared" si="9"/>
        <v>19.328147999999999</v>
      </c>
    </row>
    <row r="30" spans="1:14" x14ac:dyDescent="0.25">
      <c r="A30" s="8">
        <v>122.157</v>
      </c>
      <c r="B30" s="9">
        <f t="shared" si="0"/>
        <v>2000</v>
      </c>
      <c r="C30" s="10">
        <v>0.12554999999999999</v>
      </c>
      <c r="D30" s="10">
        <v>1.31653</v>
      </c>
      <c r="E30" s="11">
        <f t="shared" si="1"/>
        <v>99.652748831999986</v>
      </c>
      <c r="F30" s="11">
        <f t="shared" si="10"/>
        <v>20.871222909376002</v>
      </c>
      <c r="G30" s="12">
        <f t="shared" si="2"/>
        <v>21.007206774210403</v>
      </c>
      <c r="H30" s="13">
        <f t="shared" si="3"/>
        <v>164990.21618575283</v>
      </c>
      <c r="I30" s="10">
        <f t="shared" si="4"/>
        <v>1.6499021618575282</v>
      </c>
      <c r="J30" s="11">
        <f t="shared" si="5"/>
        <v>5.574419999999999</v>
      </c>
      <c r="K30" s="11">
        <f t="shared" si="6"/>
        <v>265.35750611278138</v>
      </c>
      <c r="L30" s="14">
        <f t="shared" si="7"/>
        <v>30.833189163078629</v>
      </c>
      <c r="M30" s="5">
        <f t="shared" si="8"/>
        <v>28.171126442765182</v>
      </c>
      <c r="N30" s="5">
        <f t="shared" si="9"/>
        <v>19.352990999999999</v>
      </c>
    </row>
    <row r="31" spans="1:14" x14ac:dyDescent="0.25">
      <c r="A31" s="8">
        <v>122.845</v>
      </c>
      <c r="B31" s="9">
        <f t="shared" si="0"/>
        <v>2050</v>
      </c>
      <c r="C31" s="10">
        <v>0.12784999999999999</v>
      </c>
      <c r="D31" s="10">
        <v>1.32098</v>
      </c>
      <c r="E31" s="11">
        <f t="shared" si="1"/>
        <v>100.21400272</v>
      </c>
      <c r="F31" s="11">
        <f t="shared" si="10"/>
        <v>21.513490940018603</v>
      </c>
      <c r="G31" s="12">
        <f t="shared" si="2"/>
        <v>21.653659422565418</v>
      </c>
      <c r="H31" s="13">
        <f t="shared" si="3"/>
        <v>170067.44341316729</v>
      </c>
      <c r="I31" s="10">
        <f t="shared" si="4"/>
        <v>1.7006744341316729</v>
      </c>
      <c r="J31" s="11">
        <f t="shared" si="5"/>
        <v>5.6765400000000001</v>
      </c>
      <c r="K31" s="11">
        <f t="shared" si="6"/>
        <v>262.15153241416743</v>
      </c>
      <c r="L31" s="14">
        <f t="shared" si="7"/>
        <v>31.210262654089345</v>
      </c>
      <c r="M31" s="5">
        <f t="shared" si="8"/>
        <v>29.038033666167522</v>
      </c>
      <c r="N31" s="5">
        <f t="shared" si="9"/>
        <v>19.418406000000001</v>
      </c>
    </row>
    <row r="32" spans="1:14" x14ac:dyDescent="0.25">
      <c r="A32" s="8">
        <v>123.79600000000001</v>
      </c>
      <c r="B32" s="9">
        <f t="shared" si="0"/>
        <v>2100</v>
      </c>
      <c r="C32" s="10">
        <v>0.13089999999999999</v>
      </c>
      <c r="D32" s="10">
        <v>1.32287</v>
      </c>
      <c r="E32" s="11">
        <f t="shared" si="1"/>
        <v>100.989805696</v>
      </c>
      <c r="F32" s="11">
        <f t="shared" si="10"/>
        <v>22.208818216340998</v>
      </c>
      <c r="G32" s="12">
        <f t="shared" si="2"/>
        <v>22.35351701753611</v>
      </c>
      <c r="H32" s="13">
        <f t="shared" si="3"/>
        <v>175564.11211046466</v>
      </c>
      <c r="I32" s="10">
        <f t="shared" si="4"/>
        <v>1.7556411211046465</v>
      </c>
      <c r="J32" s="11">
        <f t="shared" si="5"/>
        <v>5.81196</v>
      </c>
      <c r="K32" s="11">
        <f t="shared" si="6"/>
        <v>260.00203884876709</v>
      </c>
      <c r="L32" s="14">
        <f t="shared" si="7"/>
        <v>31.468284702864285</v>
      </c>
      <c r="M32" s="5">
        <f t="shared" si="8"/>
        <v>29.976558097890308</v>
      </c>
      <c r="N32" s="5">
        <f t="shared" si="9"/>
        <v>19.446189</v>
      </c>
    </row>
    <row r="33" spans="1:14" x14ac:dyDescent="0.25">
      <c r="A33" s="8">
        <v>124.794</v>
      </c>
      <c r="B33" s="9">
        <f t="shared" si="0"/>
        <v>2150</v>
      </c>
      <c r="C33" s="10">
        <v>0.13435</v>
      </c>
      <c r="D33" s="10">
        <v>1.3216399999999999</v>
      </c>
      <c r="E33" s="11">
        <f t="shared" si="1"/>
        <v>101.80395014399998</v>
      </c>
      <c r="F33" s="11">
        <f t="shared" si="10"/>
        <v>22.920902167981524</v>
      </c>
      <c r="G33" s="12">
        <f t="shared" si="2"/>
        <v>23.07024046386514</v>
      </c>
      <c r="H33" s="13">
        <f t="shared" si="3"/>
        <v>181193.24489457178</v>
      </c>
      <c r="I33" s="10">
        <f t="shared" si="4"/>
        <v>1.8119324489457178</v>
      </c>
      <c r="J33" s="11">
        <f t="shared" si="5"/>
        <v>5.9651399999999999</v>
      </c>
      <c r="K33" s="11">
        <f t="shared" si="6"/>
        <v>258.5642750166902</v>
      </c>
      <c r="L33" s="14">
        <f t="shared" si="7"/>
        <v>31.643266190930863</v>
      </c>
      <c r="M33" s="5">
        <f t="shared" si="8"/>
        <v>30.937700007333355</v>
      </c>
      <c r="N33" s="5">
        <f t="shared" si="9"/>
        <v>19.428107999999998</v>
      </c>
    </row>
    <row r="34" spans="1:14" x14ac:dyDescent="0.25">
      <c r="A34" s="8">
        <v>125.137</v>
      </c>
      <c r="B34" s="9">
        <f t="shared" si="0"/>
        <v>2200</v>
      </c>
      <c r="C34" s="10">
        <v>0.13769999999999999</v>
      </c>
      <c r="D34" s="10">
        <v>1.3165199999999999</v>
      </c>
      <c r="E34" s="11">
        <f t="shared" si="1"/>
        <v>102.08376131199999</v>
      </c>
      <c r="F34" s="11">
        <f t="shared" si="10"/>
        <v>23.518410269830163</v>
      </c>
      <c r="G34" s="12">
        <f t="shared" si="2"/>
        <v>23.671641555660369</v>
      </c>
      <c r="H34" s="13">
        <f t="shared" si="3"/>
        <v>185916.63802418369</v>
      </c>
      <c r="I34" s="10">
        <f t="shared" si="4"/>
        <v>1.8591663802418368</v>
      </c>
      <c r="J34" s="11">
        <f t="shared" si="5"/>
        <v>6.1138799999999991</v>
      </c>
      <c r="K34" s="11">
        <f t="shared" si="6"/>
        <v>258.27866587216243</v>
      </c>
      <c r="L34" s="14">
        <f t="shared" si="7"/>
        <v>31.678257877744549</v>
      </c>
      <c r="M34" s="5">
        <f t="shared" si="8"/>
        <v>31.744192102254779</v>
      </c>
      <c r="N34" s="5">
        <f t="shared" si="9"/>
        <v>19.352843999999997</v>
      </c>
    </row>
    <row r="35" spans="1:14" x14ac:dyDescent="0.25">
      <c r="A35" s="8">
        <v>126.02800000000001</v>
      </c>
      <c r="B35" s="9">
        <f t="shared" si="0"/>
        <v>2250</v>
      </c>
      <c r="C35" s="10">
        <v>0.14105000000000001</v>
      </c>
      <c r="D35" s="10">
        <v>1.3046500000000001</v>
      </c>
      <c r="E35" s="11">
        <f t="shared" si="1"/>
        <v>102.810617728</v>
      </c>
      <c r="F35" s="11">
        <f t="shared" si="10"/>
        <v>24.2241811023985</v>
      </c>
      <c r="G35" s="12">
        <f t="shared" si="2"/>
        <v>24.382010750572721</v>
      </c>
      <c r="H35" s="13">
        <f t="shared" si="3"/>
        <v>191495.86463436653</v>
      </c>
      <c r="I35" s="10">
        <f t="shared" si="4"/>
        <v>1.9149586463436654</v>
      </c>
      <c r="J35" s="11">
        <f t="shared" si="5"/>
        <v>6.262620000000001</v>
      </c>
      <c r="K35" s="11">
        <f t="shared" si="6"/>
        <v>256.85412347924978</v>
      </c>
      <c r="L35" s="14">
        <f t="shared" si="7"/>
        <v>31.853949124858648</v>
      </c>
      <c r="M35" s="5">
        <f t="shared" si="8"/>
        <v>32.696812820754531</v>
      </c>
      <c r="N35" s="5">
        <f t="shared" si="9"/>
        <v>19.178355</v>
      </c>
    </row>
    <row r="36" spans="1:14" x14ac:dyDescent="0.25">
      <c r="A36" s="8">
        <v>126.66</v>
      </c>
      <c r="B36" s="9">
        <f t="shared" si="0"/>
        <v>2300</v>
      </c>
      <c r="C36" s="10">
        <v>0.14495</v>
      </c>
      <c r="D36" s="10">
        <v>1.2964599999999999</v>
      </c>
      <c r="E36" s="11">
        <f t="shared" si="1"/>
        <v>103.32618815999999</v>
      </c>
      <c r="F36" s="11">
        <f t="shared" si="10"/>
        <v>24.886674179595097</v>
      </c>
      <c r="G36" s="12">
        <f t="shared" si="2"/>
        <v>25.048820219264652</v>
      </c>
      <c r="H36" s="13">
        <f t="shared" si="3"/>
        <v>196732.97395483323</v>
      </c>
      <c r="I36" s="10">
        <f t="shared" si="4"/>
        <v>1.9673297395483322</v>
      </c>
      <c r="J36" s="11">
        <f t="shared" si="5"/>
        <v>6.4357799999999994</v>
      </c>
      <c r="K36" s="11">
        <f t="shared" si="6"/>
        <v>256.92946588559658</v>
      </c>
      <c r="L36" s="14">
        <f t="shared" si="7"/>
        <v>31.84460822201418</v>
      </c>
      <c r="M36" s="5">
        <f t="shared" si="8"/>
        <v>33.591018988078723</v>
      </c>
      <c r="N36" s="5">
        <f t="shared" si="9"/>
        <v>19.057962</v>
      </c>
    </row>
    <row r="37" spans="1:14" x14ac:dyDescent="0.25">
      <c r="A37" s="8">
        <v>126.822</v>
      </c>
      <c r="B37" s="9">
        <f t="shared" si="0"/>
        <v>2350</v>
      </c>
      <c r="C37" s="10">
        <v>0.14985000000000001</v>
      </c>
      <c r="D37" s="10">
        <v>1.2822899999999999</v>
      </c>
      <c r="E37" s="11">
        <f t="shared" si="1"/>
        <v>103.458343872</v>
      </c>
      <c r="F37" s="11">
        <f t="shared" si="10"/>
        <v>25.460211223099272</v>
      </c>
      <c r="G37" s="12">
        <f t="shared" si="2"/>
        <v>25.626094072257185</v>
      </c>
      <c r="H37" s="13">
        <f t="shared" si="3"/>
        <v>201266.8721940103</v>
      </c>
      <c r="I37" s="10">
        <f t="shared" si="4"/>
        <v>2.0126687219401029</v>
      </c>
      <c r="J37" s="11">
        <f t="shared" si="5"/>
        <v>6.65334</v>
      </c>
      <c r="K37" s="11">
        <f t="shared" si="6"/>
        <v>259.6314514900227</v>
      </c>
      <c r="L37" s="14">
        <f t="shared" si="7"/>
        <v>31.513201250706707</v>
      </c>
      <c r="M37" s="5">
        <f t="shared" si="8"/>
        <v>34.365155924966473</v>
      </c>
      <c r="N37" s="5">
        <f t="shared" si="9"/>
        <v>18.849663</v>
      </c>
    </row>
    <row r="38" spans="1:14" x14ac:dyDescent="0.25">
      <c r="A38" s="8">
        <v>126.69</v>
      </c>
      <c r="B38" s="9">
        <f t="shared" si="0"/>
        <v>2400</v>
      </c>
      <c r="C38" s="10">
        <v>0.1537</v>
      </c>
      <c r="D38" s="10">
        <v>1.2730399999999999</v>
      </c>
      <c r="E38" s="11">
        <f t="shared" si="1"/>
        <v>103.35066144</v>
      </c>
      <c r="F38" s="11">
        <f t="shared" si="10"/>
        <v>25.97485429788399</v>
      </c>
      <c r="G38" s="12">
        <f t="shared" si="2"/>
        <v>26.144090240179921</v>
      </c>
      <c r="H38" s="13">
        <f t="shared" si="3"/>
        <v>205335.2045833446</v>
      </c>
      <c r="I38" s="10">
        <f t="shared" si="4"/>
        <v>2.0533520458334462</v>
      </c>
      <c r="J38" s="11">
        <f t="shared" si="5"/>
        <v>6.8242799999999999</v>
      </c>
      <c r="K38" s="11">
        <f t="shared" si="6"/>
        <v>261.02572081517707</v>
      </c>
      <c r="L38" s="14">
        <f t="shared" si="7"/>
        <v>31.34487343341706</v>
      </c>
      <c r="M38" s="5">
        <f t="shared" si="8"/>
        <v>35.059800182066553</v>
      </c>
      <c r="N38" s="5">
        <f t="shared" si="9"/>
        <v>18.713687999999998</v>
      </c>
    </row>
    <row r="39" spans="1:14" x14ac:dyDescent="0.25">
      <c r="A39" s="8">
        <v>126.55200000000001</v>
      </c>
      <c r="B39" s="9">
        <f t="shared" si="0"/>
        <v>2450</v>
      </c>
      <c r="C39" s="10">
        <v>0.15565000000000001</v>
      </c>
      <c r="D39" s="10">
        <v>1.2698400000000001</v>
      </c>
      <c r="E39" s="11">
        <f t="shared" si="1"/>
        <v>103.238084352</v>
      </c>
      <c r="F39" s="11">
        <f t="shared" si="10"/>
        <v>26.487113935292339</v>
      </c>
      <c r="G39" s="12">
        <f t="shared" si="2"/>
        <v>26.65968744173561</v>
      </c>
      <c r="H39" s="13">
        <f t="shared" si="3"/>
        <v>209384.69553489162</v>
      </c>
      <c r="I39" s="10">
        <f t="shared" si="4"/>
        <v>2.0938469553489161</v>
      </c>
      <c r="J39" s="11">
        <f t="shared" si="5"/>
        <v>6.9108600000000004</v>
      </c>
      <c r="K39" s="11">
        <f t="shared" si="6"/>
        <v>259.22509463412098</v>
      </c>
      <c r="L39" s="14">
        <f t="shared" si="7"/>
        <v>31.562600809795338</v>
      </c>
      <c r="M39" s="5">
        <f t="shared" si="8"/>
        <v>35.751227372491172</v>
      </c>
      <c r="N39" s="5">
        <f t="shared" si="9"/>
        <v>18.666647999999999</v>
      </c>
    </row>
    <row r="40" spans="1:14" x14ac:dyDescent="0.25">
      <c r="A40" s="8">
        <v>126.438</v>
      </c>
      <c r="B40" s="9">
        <f t="shared" si="0"/>
        <v>2500</v>
      </c>
      <c r="C40" s="10">
        <v>0.15959999999999999</v>
      </c>
      <c r="D40" s="10">
        <v>1.2744599999999999</v>
      </c>
      <c r="E40" s="11">
        <f t="shared" si="1"/>
        <v>103.145085888</v>
      </c>
      <c r="F40" s="11">
        <f t="shared" si="10"/>
        <v>27.003320339969086</v>
      </c>
      <c r="G40" s="12">
        <f t="shared" si="2"/>
        <v>27.179257125232436</v>
      </c>
      <c r="H40" s="13">
        <f t="shared" si="3"/>
        <v>213465.38628664563</v>
      </c>
      <c r="I40" s="10">
        <f t="shared" si="4"/>
        <v>2.1346538628664562</v>
      </c>
      <c r="J40" s="11">
        <f t="shared" si="5"/>
        <v>7.0862399999999992</v>
      </c>
      <c r="K40" s="11">
        <f t="shared" si="6"/>
        <v>260.72235776530255</v>
      </c>
      <c r="L40" s="14">
        <f t="shared" si="7"/>
        <v>31.381344706859792</v>
      </c>
      <c r="M40" s="5">
        <f t="shared" si="8"/>
        <v>36.447981748593449</v>
      </c>
      <c r="N40" s="5">
        <f t="shared" si="9"/>
        <v>18.734561999999997</v>
      </c>
    </row>
    <row r="41" spans="1:14" x14ac:dyDescent="0.25">
      <c r="A41" s="8">
        <v>126.239</v>
      </c>
      <c r="B41" s="9">
        <f t="shared" si="0"/>
        <v>2550</v>
      </c>
      <c r="C41" s="10">
        <v>0.16259999999999999</v>
      </c>
      <c r="D41" s="10">
        <v>1.2787599999999999</v>
      </c>
      <c r="E41" s="11">
        <f t="shared" si="1"/>
        <v>102.982746464</v>
      </c>
      <c r="F41" s="11">
        <f t="shared" si="10"/>
        <v>27.500036377713226</v>
      </c>
      <c r="G41" s="12">
        <f t="shared" si="2"/>
        <v>27.679209454727708</v>
      </c>
      <c r="H41" s="13">
        <f t="shared" si="3"/>
        <v>217392.00270036428</v>
      </c>
      <c r="I41" s="10">
        <f t="shared" si="4"/>
        <v>2.1739200270036427</v>
      </c>
      <c r="J41" s="11">
        <f t="shared" si="5"/>
        <v>7.2194399999999996</v>
      </c>
      <c r="K41" s="11">
        <f t="shared" si="6"/>
        <v>260.82536828980471</v>
      </c>
      <c r="L41" s="14">
        <f t="shared" si="7"/>
        <v>31.368950940106831</v>
      </c>
      <c r="M41" s="5">
        <f t="shared" si="8"/>
        <v>37.118428821397856</v>
      </c>
      <c r="N41" s="5">
        <f t="shared" si="9"/>
        <v>18.797771999999998</v>
      </c>
    </row>
    <row r="42" spans="1:14" x14ac:dyDescent="0.25">
      <c r="A42" s="8">
        <v>126.161</v>
      </c>
      <c r="B42" s="9">
        <f t="shared" si="0"/>
        <v>2600</v>
      </c>
      <c r="C42" s="10">
        <v>0.16805</v>
      </c>
      <c r="D42" s="10">
        <v>1.27634</v>
      </c>
      <c r="E42" s="11">
        <f t="shared" si="1"/>
        <v>102.919115936</v>
      </c>
      <c r="F42" s="11">
        <f t="shared" si="10"/>
        <v>28.021928006669459</v>
      </c>
      <c r="G42" s="12">
        <f t="shared" si="2"/>
        <v>28.204501403877842</v>
      </c>
      <c r="H42" s="13">
        <f t="shared" si="3"/>
        <v>221517.6360214641</v>
      </c>
      <c r="I42" s="10">
        <f t="shared" si="4"/>
        <v>2.2151763602146408</v>
      </c>
      <c r="J42" s="11">
        <f t="shared" si="5"/>
        <v>7.4614199999999995</v>
      </c>
      <c r="K42" s="11">
        <f t="shared" si="6"/>
        <v>264.54713356408161</v>
      </c>
      <c r="L42" s="14">
        <f t="shared" si="7"/>
        <v>30.927638759829119</v>
      </c>
      <c r="M42" s="5">
        <f t="shared" si="8"/>
        <v>37.822856881631068</v>
      </c>
      <c r="N42" s="5">
        <f t="shared" si="9"/>
        <v>18.762197999999998</v>
      </c>
    </row>
    <row r="43" spans="1:14" x14ac:dyDescent="0.25">
      <c r="A43" s="8">
        <v>125.84699999999999</v>
      </c>
      <c r="B43" s="9">
        <f t="shared" ref="B43:B74" si="11">B42+50</f>
        <v>2650</v>
      </c>
      <c r="C43" s="10">
        <v>0.17144999999999999</v>
      </c>
      <c r="D43" s="10">
        <v>1.28027</v>
      </c>
      <c r="E43" s="11">
        <f t="shared" si="1"/>
        <v>102.66296227199999</v>
      </c>
      <c r="F43" s="11">
        <f t="shared" si="10"/>
        <v>28.489726712804178</v>
      </c>
      <c r="G43" s="12">
        <f t="shared" si="2"/>
        <v>28.675347994475342</v>
      </c>
      <c r="H43" s="13">
        <f t="shared" si="3"/>
        <v>225215.65649643634</v>
      </c>
      <c r="I43" s="10">
        <f t="shared" si="4"/>
        <v>2.2521565649643636</v>
      </c>
      <c r="J43" s="11">
        <f t="shared" si="5"/>
        <v>7.612379999999999</v>
      </c>
      <c r="K43" s="11">
        <f t="shared" si="6"/>
        <v>265.46774607466375</v>
      </c>
      <c r="L43" s="14">
        <f t="shared" si="7"/>
        <v>30.820385160903939</v>
      </c>
      <c r="M43" s="5">
        <f t="shared" si="8"/>
        <v>38.454272518247308</v>
      </c>
      <c r="N43" s="5">
        <f t="shared" si="9"/>
        <v>18.819969</v>
      </c>
    </row>
    <row r="44" spans="1:14" x14ac:dyDescent="0.25">
      <c r="A44" s="8">
        <v>124.911</v>
      </c>
      <c r="B44" s="9">
        <f t="shared" si="11"/>
        <v>2700</v>
      </c>
      <c r="C44" s="10">
        <v>0.17465</v>
      </c>
      <c r="D44" s="10">
        <v>1.2837099999999999</v>
      </c>
      <c r="E44" s="11">
        <f t="shared" si="1"/>
        <v>101.89939593599999</v>
      </c>
      <c r="F44" s="11">
        <f t="shared" si="10"/>
        <v>28.811375430999771</v>
      </c>
      <c r="G44" s="12">
        <f t="shared" si="2"/>
        <v>28.999092375009898</v>
      </c>
      <c r="H44" s="13">
        <f t="shared" si="3"/>
        <v>227758.33891525719</v>
      </c>
      <c r="I44" s="10">
        <f t="shared" si="4"/>
        <v>2.2775833891525719</v>
      </c>
      <c r="J44" s="11">
        <f t="shared" si="5"/>
        <v>7.7544599999999999</v>
      </c>
      <c r="K44" s="11">
        <f t="shared" si="6"/>
        <v>267.40354145298841</v>
      </c>
      <c r="L44" s="14">
        <f t="shared" si="7"/>
        <v>30.597269345651533</v>
      </c>
      <c r="M44" s="5">
        <f t="shared" si="8"/>
        <v>38.888420854920518</v>
      </c>
      <c r="N44" s="5">
        <f t="shared" si="9"/>
        <v>18.870536999999999</v>
      </c>
    </row>
    <row r="45" spans="1:14" x14ac:dyDescent="0.25">
      <c r="A45" s="8">
        <v>123.92700000000001</v>
      </c>
      <c r="B45" s="9">
        <f t="shared" si="11"/>
        <v>2750</v>
      </c>
      <c r="C45" s="10">
        <v>0.1784</v>
      </c>
      <c r="D45" s="10">
        <v>1.2811999999999999</v>
      </c>
      <c r="E45" s="11">
        <f t="shared" si="1"/>
        <v>101.096672352</v>
      </c>
      <c r="F45" s="11">
        <f t="shared" si="10"/>
        <v>29.113751623313274</v>
      </c>
      <c r="G45" s="12">
        <f t="shared" si="2"/>
        <v>29.303438661909773</v>
      </c>
      <c r="H45" s="13">
        <f t="shared" si="3"/>
        <v>230148.66906293714</v>
      </c>
      <c r="I45" s="10">
        <f t="shared" si="4"/>
        <v>2.3014866906293716</v>
      </c>
      <c r="J45" s="11">
        <f t="shared" si="5"/>
        <v>7.92096</v>
      </c>
      <c r="K45" s="11">
        <f t="shared" si="6"/>
        <v>270.30820824097009</v>
      </c>
      <c r="L45" s="14">
        <f t="shared" si="7"/>
        <v>30.268478471524567</v>
      </c>
      <c r="M45" s="5">
        <f t="shared" si="8"/>
        <v>39.296555921271569</v>
      </c>
      <c r="N45" s="5">
        <f t="shared" si="9"/>
        <v>18.833639999999999</v>
      </c>
    </row>
    <row r="46" spans="1:14" x14ac:dyDescent="0.25">
      <c r="A46" s="8">
        <v>123.68899999999999</v>
      </c>
      <c r="B46" s="9">
        <f t="shared" si="11"/>
        <v>2800</v>
      </c>
      <c r="C46" s="10">
        <v>0.18004999999999999</v>
      </c>
      <c r="D46" s="10">
        <v>1.2744800000000001</v>
      </c>
      <c r="E46" s="11">
        <f t="shared" si="1"/>
        <v>100.90251766399999</v>
      </c>
      <c r="F46" s="11">
        <f t="shared" si="10"/>
        <v>29.586163434047425</v>
      </c>
      <c r="G46" s="12">
        <f t="shared" si="2"/>
        <v>29.778928413217695</v>
      </c>
      <c r="H46" s="13">
        <f t="shared" si="3"/>
        <v>233883.15683685266</v>
      </c>
      <c r="I46" s="10">
        <f t="shared" si="4"/>
        <v>2.3388315683685268</v>
      </c>
      <c r="J46" s="11">
        <f t="shared" si="5"/>
        <v>7.9942199999999994</v>
      </c>
      <c r="K46" s="11">
        <f t="shared" si="6"/>
        <v>268.45223874649832</v>
      </c>
      <c r="L46" s="14">
        <f t="shared" si="7"/>
        <v>30.477742409681817</v>
      </c>
      <c r="M46" s="5">
        <f t="shared" si="8"/>
        <v>39.934198138550016</v>
      </c>
      <c r="N46" s="5">
        <f t="shared" si="9"/>
        <v>18.734856000000001</v>
      </c>
    </row>
    <row r="47" spans="1:14" x14ac:dyDescent="0.25">
      <c r="A47" s="8">
        <v>123.389</v>
      </c>
      <c r="B47" s="9">
        <f t="shared" si="11"/>
        <v>2850</v>
      </c>
      <c r="C47" s="10">
        <v>0.18310000000000001</v>
      </c>
      <c r="D47" s="10">
        <v>1.2603599999999999</v>
      </c>
      <c r="E47" s="11">
        <f t="shared" si="1"/>
        <v>100.65778486399999</v>
      </c>
      <c r="F47" s="11">
        <f t="shared" si="10"/>
        <v>30.041446958259602</v>
      </c>
      <c r="G47" s="12">
        <f t="shared" si="2"/>
        <v>30.237178280776721</v>
      </c>
      <c r="H47" s="13">
        <f t="shared" si="3"/>
        <v>237482.24288043249</v>
      </c>
      <c r="I47" s="10">
        <f t="shared" si="4"/>
        <v>2.3748224288043249</v>
      </c>
      <c r="J47" s="11">
        <f t="shared" si="5"/>
        <v>8.1296400000000002</v>
      </c>
      <c r="K47" s="11">
        <f t="shared" si="6"/>
        <v>268.86238935755512</v>
      </c>
      <c r="L47" s="14">
        <f t="shared" si="7"/>
        <v>30.431248496186402</v>
      </c>
      <c r="M47" s="5">
        <f t="shared" si="8"/>
        <v>40.548721292443759</v>
      </c>
      <c r="N47" s="5">
        <f t="shared" si="9"/>
        <v>18.527291999999999</v>
      </c>
    </row>
    <row r="48" spans="1:14" x14ac:dyDescent="0.25">
      <c r="A48" s="8">
        <v>122.51900000000001</v>
      </c>
      <c r="B48" s="9">
        <f t="shared" si="11"/>
        <v>2900</v>
      </c>
      <c r="C48" s="10">
        <v>0.18790000000000001</v>
      </c>
      <c r="D48" s="10">
        <v>1.2531000000000001</v>
      </c>
      <c r="E48" s="11">
        <f t="shared" si="1"/>
        <v>99.948059743999991</v>
      </c>
      <c r="F48" s="11">
        <f t="shared" si="10"/>
        <v>30.35295538912273</v>
      </c>
      <c r="G48" s="12">
        <f t="shared" si="2"/>
        <v>30.550716306194094</v>
      </c>
      <c r="H48" s="13">
        <f t="shared" si="3"/>
        <v>239944.76477361316</v>
      </c>
      <c r="I48" s="10">
        <f t="shared" si="4"/>
        <v>2.3994476477361317</v>
      </c>
      <c r="J48" s="11">
        <f t="shared" si="5"/>
        <v>8.3427600000000002</v>
      </c>
      <c r="K48" s="11">
        <f t="shared" si="6"/>
        <v>273.07903082810935</v>
      </c>
      <c r="L48" s="14">
        <f t="shared" si="7"/>
        <v>29.961356450573675</v>
      </c>
      <c r="M48" s="5">
        <f t="shared" si="8"/>
        <v>40.969182682365016</v>
      </c>
      <c r="N48" s="5">
        <f t="shared" si="9"/>
        <v>18.420570000000001</v>
      </c>
    </row>
    <row r="49" spans="1:14" x14ac:dyDescent="0.25">
      <c r="A49" s="8">
        <v>121.837</v>
      </c>
      <c r="B49" s="9">
        <f t="shared" si="11"/>
        <v>2950</v>
      </c>
      <c r="C49" s="10">
        <v>0.19255</v>
      </c>
      <c r="D49" s="10">
        <v>1.23943</v>
      </c>
      <c r="E49" s="11">
        <f t="shared" si="1"/>
        <v>99.391700512</v>
      </c>
      <c r="F49" s="11">
        <f t="shared" si="10"/>
        <v>30.70440988870245</v>
      </c>
      <c r="G49" s="12">
        <f t="shared" si="2"/>
        <v>30.904460663985468</v>
      </c>
      <c r="H49" s="13">
        <f t="shared" si="3"/>
        <v>242723.06646282869</v>
      </c>
      <c r="I49" s="10">
        <f t="shared" si="4"/>
        <v>2.4272306646282868</v>
      </c>
      <c r="J49" s="11">
        <f t="shared" si="5"/>
        <v>8.54922</v>
      </c>
      <c r="K49" s="11">
        <f t="shared" si="6"/>
        <v>276.63385208216357</v>
      </c>
      <c r="L49" s="14">
        <f t="shared" si="7"/>
        <v>29.576344761262561</v>
      </c>
      <c r="M49" s="5">
        <f t="shared" si="8"/>
        <v>41.443561648539117</v>
      </c>
      <c r="N49" s="5">
        <f t="shared" si="9"/>
        <v>18.219621</v>
      </c>
    </row>
    <row r="50" spans="1:14" x14ac:dyDescent="0.25">
      <c r="A50" s="8">
        <v>121.709</v>
      </c>
      <c r="B50" s="9">
        <f t="shared" si="11"/>
        <v>3000</v>
      </c>
      <c r="C50" s="10">
        <v>0.19900000000000001</v>
      </c>
      <c r="D50" s="10">
        <v>1.2273499999999999</v>
      </c>
      <c r="E50" s="11">
        <f t="shared" si="1"/>
        <v>99.287281183999994</v>
      </c>
      <c r="F50" s="11">
        <f t="shared" si="10"/>
        <v>31.192019316255852</v>
      </c>
      <c r="G50" s="12">
        <f t="shared" si="2"/>
        <v>31.395247050300522</v>
      </c>
      <c r="H50" s="13">
        <f t="shared" si="3"/>
        <v>246577.69372715187</v>
      </c>
      <c r="I50" s="10">
        <f t="shared" si="4"/>
        <v>2.4657769372715186</v>
      </c>
      <c r="J50" s="11">
        <f t="shared" si="5"/>
        <v>8.8355999999999995</v>
      </c>
      <c r="K50" s="11">
        <f t="shared" si="6"/>
        <v>281.43113465053693</v>
      </c>
      <c r="L50" s="14">
        <f t="shared" si="7"/>
        <v>29.072185605824441</v>
      </c>
      <c r="M50" s="5">
        <f t="shared" si="8"/>
        <v>42.101716989888104</v>
      </c>
      <c r="N50" s="5">
        <f t="shared" si="9"/>
        <v>18.042044999999998</v>
      </c>
    </row>
    <row r="51" spans="1:14" x14ac:dyDescent="0.25">
      <c r="A51" s="8">
        <v>121.123</v>
      </c>
      <c r="B51" s="9">
        <f t="shared" si="11"/>
        <v>3050</v>
      </c>
      <c r="C51" s="10">
        <v>0.20605000000000001</v>
      </c>
      <c r="D51" s="10">
        <v>1.2193000000000001</v>
      </c>
      <c r="E51" s="11">
        <f t="shared" si="1"/>
        <v>98.809236447999993</v>
      </c>
      <c r="F51" s="11">
        <f t="shared" si="10"/>
        <v>31.559201085405121</v>
      </c>
      <c r="G51" s="12">
        <f t="shared" si="2"/>
        <v>31.764821146736146</v>
      </c>
      <c r="H51" s="13">
        <f t="shared" si="3"/>
        <v>249480.32189294993</v>
      </c>
      <c r="I51" s="10">
        <f t="shared" si="4"/>
        <v>2.4948032189294991</v>
      </c>
      <c r="J51" s="11">
        <f t="shared" si="5"/>
        <v>9.1486199999999993</v>
      </c>
      <c r="K51" s="11">
        <f t="shared" si="6"/>
        <v>288.01106600721488</v>
      </c>
      <c r="L51" s="14">
        <f t="shared" si="7"/>
        <v>28.407999370458985</v>
      </c>
      <c r="M51" s="5">
        <f t="shared" si="8"/>
        <v>42.5973239838384</v>
      </c>
      <c r="N51" s="5">
        <f t="shared" si="9"/>
        <v>17.92371</v>
      </c>
    </row>
    <row r="52" spans="1:14" x14ac:dyDescent="0.25">
      <c r="A52" s="8">
        <v>121.124</v>
      </c>
      <c r="B52" s="9">
        <f t="shared" si="11"/>
        <v>3100</v>
      </c>
      <c r="C52" s="10">
        <v>0.21004999999999999</v>
      </c>
      <c r="D52" s="10">
        <v>1.20692</v>
      </c>
      <c r="E52" s="11">
        <f t="shared" si="1"/>
        <v>98.810052223999989</v>
      </c>
      <c r="F52" s="11">
        <f t="shared" si="10"/>
        <v>32.076829864000025</v>
      </c>
      <c r="G52" s="12">
        <f t="shared" si="2"/>
        <v>32.285822471452015</v>
      </c>
      <c r="H52" s="13">
        <f t="shared" si="3"/>
        <v>253572.25672854474</v>
      </c>
      <c r="I52" s="10">
        <f t="shared" si="4"/>
        <v>2.5357225672854473</v>
      </c>
      <c r="J52" s="11">
        <f t="shared" si="5"/>
        <v>9.3262199999999993</v>
      </c>
      <c r="K52" s="11">
        <f t="shared" si="6"/>
        <v>288.8642532878477</v>
      </c>
      <c r="L52" s="14">
        <f t="shared" si="7"/>
        <v>28.324093717699149</v>
      </c>
      <c r="M52" s="5">
        <f t="shared" si="8"/>
        <v>43.295998222311525</v>
      </c>
      <c r="N52" s="5">
        <f t="shared" si="9"/>
        <v>17.741723999999998</v>
      </c>
    </row>
    <row r="53" spans="1:14" x14ac:dyDescent="0.25">
      <c r="A53" s="8">
        <v>120.851</v>
      </c>
      <c r="B53" s="9">
        <f t="shared" si="11"/>
        <v>3150</v>
      </c>
      <c r="C53" s="10">
        <v>0.21604999999999999</v>
      </c>
      <c r="D53" s="10">
        <v>1.1927399999999999</v>
      </c>
      <c r="E53" s="11">
        <f t="shared" si="1"/>
        <v>98.587345375999988</v>
      </c>
      <c r="F53" s="11">
        <f t="shared" si="10"/>
        <v>32.520734396866928</v>
      </c>
      <c r="G53" s="12">
        <f t="shared" si="2"/>
        <v>32.732619209258651</v>
      </c>
      <c r="H53" s="13">
        <f t="shared" si="3"/>
        <v>257081.39010139782</v>
      </c>
      <c r="I53" s="10">
        <f t="shared" si="4"/>
        <v>2.5708139010139783</v>
      </c>
      <c r="J53" s="11">
        <f t="shared" si="5"/>
        <v>9.5926200000000001</v>
      </c>
      <c r="K53" s="11">
        <f t="shared" si="6"/>
        <v>293.05995767325157</v>
      </c>
      <c r="L53" s="14">
        <f t="shared" si="7"/>
        <v>27.918581053439361</v>
      </c>
      <c r="M53" s="5">
        <f t="shared" si="8"/>
        <v>43.895162477238451</v>
      </c>
      <c r="N53" s="5">
        <f t="shared" si="9"/>
        <v>17.533277999999999</v>
      </c>
    </row>
    <row r="54" spans="1:14" x14ac:dyDescent="0.25">
      <c r="A54" s="8">
        <v>120.596</v>
      </c>
      <c r="B54" s="9">
        <f t="shared" si="11"/>
        <v>3200</v>
      </c>
      <c r="C54" s="10">
        <v>0.21795</v>
      </c>
      <c r="D54" s="10">
        <v>1.1848099999999999</v>
      </c>
      <c r="E54" s="11">
        <f t="shared" si="1"/>
        <v>98.379322496</v>
      </c>
      <c r="F54" s="11">
        <f t="shared" si="10"/>
        <v>32.967227393981297</v>
      </c>
      <c r="G54" s="12">
        <f t="shared" si="2"/>
        <v>33.182021276130584</v>
      </c>
      <c r="H54" s="13">
        <f t="shared" si="3"/>
        <v>260610.98568088011</v>
      </c>
      <c r="I54" s="10">
        <f t="shared" si="4"/>
        <v>2.6061098568088013</v>
      </c>
      <c r="J54" s="11">
        <f t="shared" si="5"/>
        <v>9.6769800000000004</v>
      </c>
      <c r="K54" s="11">
        <f t="shared" si="6"/>
        <v>291.63322871355984</v>
      </c>
      <c r="L54" s="14">
        <f t="shared" si="7"/>
        <v>28.055164419738691</v>
      </c>
      <c r="M54" s="5">
        <f t="shared" si="8"/>
        <v>44.497820535759189</v>
      </c>
      <c r="N54" s="5">
        <f t="shared" si="9"/>
        <v>17.416706999999999</v>
      </c>
    </row>
    <row r="55" spans="1:14" x14ac:dyDescent="0.25">
      <c r="A55" s="8">
        <v>120.84</v>
      </c>
      <c r="B55" s="9">
        <f t="shared" si="11"/>
        <v>3250</v>
      </c>
      <c r="C55" s="10">
        <v>0.22305</v>
      </c>
      <c r="D55" s="10">
        <v>1.17378</v>
      </c>
      <c r="E55" s="11">
        <f t="shared" si="1"/>
        <v>98.578371840000003</v>
      </c>
      <c r="F55" s="11">
        <f t="shared" si="10"/>
        <v>33.550084617333589</v>
      </c>
      <c r="G55" s="12">
        <f t="shared" si="2"/>
        <v>33.768676033447335</v>
      </c>
      <c r="H55" s="13">
        <f t="shared" si="3"/>
        <v>265218.56137032964</v>
      </c>
      <c r="I55" s="10">
        <f t="shared" si="4"/>
        <v>2.6521856137032964</v>
      </c>
      <c r="J55" s="11">
        <f t="shared" si="5"/>
        <v>9.9034200000000006</v>
      </c>
      <c r="K55" s="11">
        <f t="shared" si="6"/>
        <v>293.27238030270479</v>
      </c>
      <c r="L55" s="14">
        <f t="shared" si="7"/>
        <v>27.8983591068931</v>
      </c>
      <c r="M55" s="5">
        <f t="shared" si="8"/>
        <v>45.284537471725606</v>
      </c>
      <c r="N55" s="5">
        <f t="shared" si="9"/>
        <v>17.254566000000001</v>
      </c>
    </row>
    <row r="56" spans="1:14" x14ac:dyDescent="0.25">
      <c r="A56" s="8">
        <v>121.633</v>
      </c>
      <c r="B56" s="9">
        <f t="shared" si="11"/>
        <v>3300</v>
      </c>
      <c r="C56" s="10">
        <v>0.22550000000000001</v>
      </c>
      <c r="D56" s="10">
        <v>1.1611800000000001</v>
      </c>
      <c r="E56" s="11">
        <f t="shared" si="1"/>
        <v>99.225282207999996</v>
      </c>
      <c r="F56" s="11">
        <f t="shared" si="10"/>
        <v>34.289795939852951</v>
      </c>
      <c r="G56" s="12">
        <f t="shared" si="2"/>
        <v>34.513206853364366</v>
      </c>
      <c r="H56" s="13">
        <f t="shared" si="3"/>
        <v>271066.09275588597</v>
      </c>
      <c r="I56" s="10">
        <f t="shared" si="4"/>
        <v>2.7106609275588598</v>
      </c>
      <c r="J56" s="11">
        <f t="shared" si="5"/>
        <v>10.0122</v>
      </c>
      <c r="K56" s="11">
        <f t="shared" si="6"/>
        <v>290.09764414354925</v>
      </c>
      <c r="L56" s="14">
        <f t="shared" si="7"/>
        <v>28.203669857344888</v>
      </c>
      <c r="M56" s="5">
        <f t="shared" si="8"/>
        <v>46.282969680912387</v>
      </c>
      <c r="N56" s="5">
        <f t="shared" si="9"/>
        <v>17.069345999999999</v>
      </c>
    </row>
    <row r="57" spans="1:14" x14ac:dyDescent="0.25">
      <c r="A57" s="8">
        <v>122.181</v>
      </c>
      <c r="B57" s="9">
        <f t="shared" si="11"/>
        <v>3350</v>
      </c>
      <c r="C57" s="10">
        <v>0.22850000000000001</v>
      </c>
      <c r="D57" s="10">
        <v>1.1510400000000001</v>
      </c>
      <c r="E57" s="11">
        <f t="shared" si="1"/>
        <v>99.672327455999991</v>
      </c>
      <c r="F57" s="11">
        <f t="shared" si="10"/>
        <v>34.966166773386185</v>
      </c>
      <c r="G57" s="12">
        <f t="shared" si="2"/>
        <v>35.193984497193505</v>
      </c>
      <c r="H57" s="13">
        <f t="shared" si="3"/>
        <v>276412.90786734043</v>
      </c>
      <c r="I57" s="10">
        <f t="shared" si="4"/>
        <v>2.7641290786734043</v>
      </c>
      <c r="J57" s="11">
        <f t="shared" si="5"/>
        <v>10.1454</v>
      </c>
      <c r="K57" s="11">
        <f t="shared" si="6"/>
        <v>288.27085494707285</v>
      </c>
      <c r="L57" s="14">
        <f t="shared" si="7"/>
        <v>28.382398155791289</v>
      </c>
      <c r="M57" s="5">
        <f t="shared" si="8"/>
        <v>47.195907478395426</v>
      </c>
      <c r="N57" s="5">
        <f t="shared" si="9"/>
        <v>16.920287999999999</v>
      </c>
    </row>
    <row r="58" spans="1:14" x14ac:dyDescent="0.25">
      <c r="A58" s="8">
        <v>122.93300000000001</v>
      </c>
      <c r="B58" s="9">
        <f t="shared" si="11"/>
        <v>3400</v>
      </c>
      <c r="C58" s="10">
        <v>0.23419999999999999</v>
      </c>
      <c r="D58" s="10">
        <v>1.14117</v>
      </c>
      <c r="E58" s="11">
        <f t="shared" si="1"/>
        <v>100.285791008</v>
      </c>
      <c r="F58" s="11">
        <f t="shared" si="10"/>
        <v>35.706471819553066</v>
      </c>
      <c r="G58" s="12">
        <f t="shared" si="2"/>
        <v>35.939112909090859</v>
      </c>
      <c r="H58" s="13">
        <f t="shared" si="3"/>
        <v>282265.13272933481</v>
      </c>
      <c r="I58" s="10">
        <f t="shared" si="4"/>
        <v>2.822651327293348</v>
      </c>
      <c r="J58" s="11">
        <f t="shared" si="5"/>
        <v>10.398479999999999</v>
      </c>
      <c r="K58" s="11">
        <f t="shared" si="6"/>
        <v>289.33602302047046</v>
      </c>
      <c r="L58" s="14">
        <f t="shared" si="7"/>
        <v>28.277910563660857</v>
      </c>
      <c r="M58" s="5">
        <f t="shared" si="8"/>
        <v>48.195141071574838</v>
      </c>
      <c r="N58" s="5">
        <f t="shared" si="9"/>
        <v>16.775199000000001</v>
      </c>
    </row>
    <row r="59" spans="1:14" x14ac:dyDescent="0.25">
      <c r="A59" s="8">
        <v>123.47499999999999</v>
      </c>
      <c r="B59" s="9">
        <f t="shared" si="11"/>
        <v>3450</v>
      </c>
      <c r="C59" s="10">
        <v>0.23605000000000001</v>
      </c>
      <c r="D59" s="10">
        <v>1.12669</v>
      </c>
      <c r="E59" s="11">
        <f t="shared" si="1"/>
        <v>100.72794159999999</v>
      </c>
      <c r="F59" s="11">
        <f t="shared" si="10"/>
        <v>36.391308554304892</v>
      </c>
      <c r="G59" s="12">
        <f t="shared" si="2"/>
        <v>36.628411612668209</v>
      </c>
      <c r="H59" s="13">
        <f t="shared" si="3"/>
        <v>287678.87208755378</v>
      </c>
      <c r="I59" s="10">
        <f t="shared" si="4"/>
        <v>2.8767887208755378</v>
      </c>
      <c r="J59" s="11">
        <f t="shared" si="5"/>
        <v>10.48062</v>
      </c>
      <c r="K59" s="11">
        <f t="shared" si="6"/>
        <v>286.13361973837817</v>
      </c>
      <c r="L59" s="14">
        <f t="shared" si="7"/>
        <v>28.594396524599592</v>
      </c>
      <c r="M59" s="5">
        <f t="shared" si="8"/>
        <v>49.119505797643548</v>
      </c>
      <c r="N59" s="5">
        <f t="shared" si="9"/>
        <v>16.562342999999998</v>
      </c>
    </row>
    <row r="60" spans="1:14" x14ac:dyDescent="0.25">
      <c r="A60" s="8">
        <v>123.428</v>
      </c>
      <c r="B60" s="9">
        <f t="shared" si="11"/>
        <v>3500</v>
      </c>
      <c r="C60" s="10">
        <v>0.24195</v>
      </c>
      <c r="D60" s="10">
        <v>1.11975</v>
      </c>
      <c r="E60" s="11">
        <f t="shared" si="1"/>
        <v>100.689600128</v>
      </c>
      <c r="F60" s="11">
        <f t="shared" si="10"/>
        <v>36.904665939752171</v>
      </c>
      <c r="G60" s="12">
        <f t="shared" si="2"/>
        <v>37.145113714504049</v>
      </c>
      <c r="H60" s="13">
        <f t="shared" si="3"/>
        <v>291737.04090560845</v>
      </c>
      <c r="I60" s="10">
        <f t="shared" si="4"/>
        <v>2.9173704090560846</v>
      </c>
      <c r="J60" s="11">
        <f t="shared" si="5"/>
        <v>10.74258</v>
      </c>
      <c r="K60" s="11">
        <f t="shared" si="6"/>
        <v>289.20573732973514</v>
      </c>
      <c r="L60" s="14">
        <f t="shared" si="7"/>
        <v>28.290649616296378</v>
      </c>
      <c r="M60" s="5">
        <f t="shared" si="8"/>
        <v>49.812414683651646</v>
      </c>
      <c r="N60" s="5">
        <f t="shared" si="9"/>
        <v>16.460325000000001</v>
      </c>
    </row>
    <row r="61" spans="1:14" x14ac:dyDescent="0.25">
      <c r="A61" s="8">
        <v>124.205</v>
      </c>
      <c r="B61" s="9">
        <f t="shared" si="11"/>
        <v>3550</v>
      </c>
      <c r="C61" s="10">
        <v>0.24545</v>
      </c>
      <c r="D61" s="10">
        <v>1.10622</v>
      </c>
      <c r="E61" s="11">
        <f t="shared" si="1"/>
        <v>101.32345807999999</v>
      </c>
      <c r="F61" s="11">
        <f t="shared" si="10"/>
        <v>37.667515398952226</v>
      </c>
      <c r="G61" s="12">
        <f t="shared" si="2"/>
        <v>37.912933424762194</v>
      </c>
      <c r="H61" s="13">
        <f t="shared" si="3"/>
        <v>297767.48280817951</v>
      </c>
      <c r="I61" s="10">
        <f t="shared" si="4"/>
        <v>2.9776748280817951</v>
      </c>
      <c r="J61" s="11">
        <f t="shared" si="5"/>
        <v>10.897979999999999</v>
      </c>
      <c r="K61" s="11">
        <f t="shared" si="6"/>
        <v>287.44755458257862</v>
      </c>
      <c r="L61" s="14">
        <f t="shared" si="7"/>
        <v>28.463690337180065</v>
      </c>
      <c r="M61" s="5">
        <f t="shared" si="8"/>
        <v>50.842077807141443</v>
      </c>
      <c r="N61" s="5">
        <f t="shared" si="9"/>
        <v>16.261433999999998</v>
      </c>
    </row>
    <row r="62" spans="1:14" x14ac:dyDescent="0.25">
      <c r="A62" s="8">
        <v>124.066</v>
      </c>
      <c r="B62" s="9">
        <f t="shared" si="11"/>
        <v>3600</v>
      </c>
      <c r="C62" s="10">
        <v>0.25505</v>
      </c>
      <c r="D62" s="10">
        <v>1.09697</v>
      </c>
      <c r="E62" s="11">
        <f t="shared" si="1"/>
        <v>101.21006521599999</v>
      </c>
      <c r="F62" s="11">
        <f t="shared" si="10"/>
        <v>38.155295682231532</v>
      </c>
      <c r="G62" s="12">
        <f t="shared" si="2"/>
        <v>38.403891779992449</v>
      </c>
      <c r="H62" s="13">
        <f t="shared" si="3"/>
        <v>301623.46071320429</v>
      </c>
      <c r="I62" s="10">
        <f t="shared" si="4"/>
        <v>3.0162346071320427</v>
      </c>
      <c r="J62" s="11">
        <f t="shared" si="5"/>
        <v>11.324219999999999</v>
      </c>
      <c r="K62" s="11">
        <f t="shared" si="6"/>
        <v>294.87167771625843</v>
      </c>
      <c r="L62" s="14">
        <f t="shared" si="7"/>
        <v>27.747046597303836</v>
      </c>
      <c r="M62" s="5">
        <f t="shared" si="8"/>
        <v>51.500463762589028</v>
      </c>
      <c r="N62" s="5">
        <f t="shared" si="9"/>
        <v>16.125458999999999</v>
      </c>
    </row>
    <row r="63" spans="1:14" x14ac:dyDescent="0.25">
      <c r="A63" s="8">
        <v>123.967</v>
      </c>
      <c r="B63" s="9">
        <f t="shared" si="11"/>
        <v>3650</v>
      </c>
      <c r="C63" s="10">
        <v>0.25755</v>
      </c>
      <c r="D63" s="10">
        <v>1.0940099999999999</v>
      </c>
      <c r="E63" s="11">
        <f t="shared" si="1"/>
        <v>101.129303392</v>
      </c>
      <c r="F63" s="11">
        <f t="shared" si="10"/>
        <v>38.654360986206868</v>
      </c>
      <c r="G63" s="12">
        <f t="shared" si="2"/>
        <v>38.906208682071743</v>
      </c>
      <c r="H63" s="13">
        <f t="shared" si="3"/>
        <v>305568.64843657002</v>
      </c>
      <c r="I63" s="10">
        <f t="shared" si="4"/>
        <v>3.0556864843657001</v>
      </c>
      <c r="J63" s="11">
        <f t="shared" si="5"/>
        <v>11.435220000000001</v>
      </c>
      <c r="K63" s="11">
        <f t="shared" si="6"/>
        <v>293.91761334147759</v>
      </c>
      <c r="L63" s="14">
        <f t="shared" si="7"/>
        <v>27.837114247088124</v>
      </c>
      <c r="M63" s="5">
        <f t="shared" si="8"/>
        <v>52.174081779249207</v>
      </c>
      <c r="N63" s="5">
        <f t="shared" si="9"/>
        <v>16.081947</v>
      </c>
    </row>
    <row r="64" spans="1:14" x14ac:dyDescent="0.25">
      <c r="A64" s="8">
        <v>123.815</v>
      </c>
      <c r="B64" s="9">
        <f t="shared" si="11"/>
        <v>3700</v>
      </c>
      <c r="C64" s="10">
        <v>0.26445000000000002</v>
      </c>
      <c r="D64" s="10">
        <v>1.09659</v>
      </c>
      <c r="E64" s="11">
        <f t="shared" si="1"/>
        <v>101.00530543999999</v>
      </c>
      <c r="F64" s="11">
        <f t="shared" si="10"/>
        <v>39.135828150413978</v>
      </c>
      <c r="G64" s="12">
        <f t="shared" si="2"/>
        <v>39.390812785885309</v>
      </c>
      <c r="H64" s="13">
        <f t="shared" si="3"/>
        <v>309374.72016767046</v>
      </c>
      <c r="I64" s="10">
        <f t="shared" si="4"/>
        <v>3.0937472016767047</v>
      </c>
      <c r="J64" s="11">
        <f t="shared" si="5"/>
        <v>11.741580000000001</v>
      </c>
      <c r="K64" s="11">
        <f t="shared" si="6"/>
        <v>298.07915017705079</v>
      </c>
      <c r="L64" s="14">
        <f t="shared" si="7"/>
        <v>27.448475268929094</v>
      </c>
      <c r="M64" s="5">
        <f t="shared" si="8"/>
        <v>52.823946543753486</v>
      </c>
      <c r="N64" s="5">
        <f t="shared" si="9"/>
        <v>16.119872999999998</v>
      </c>
    </row>
    <row r="65" spans="1:14" x14ac:dyDescent="0.25">
      <c r="A65" s="8">
        <v>123.767</v>
      </c>
      <c r="B65" s="9">
        <f t="shared" si="11"/>
        <v>3750</v>
      </c>
      <c r="C65" s="10">
        <v>0.2651</v>
      </c>
      <c r="D65" s="10">
        <v>1.0980799999999999</v>
      </c>
      <c r="E65" s="11">
        <f t="shared" si="1"/>
        <v>100.96614819199999</v>
      </c>
      <c r="F65" s="11">
        <f t="shared" si="10"/>
        <v>39.649313677655691</v>
      </c>
      <c r="G65" s="12">
        <f t="shared" si="2"/>
        <v>39.907643864407561</v>
      </c>
      <c r="H65" s="13">
        <f t="shared" si="3"/>
        <v>313433.90196625143</v>
      </c>
      <c r="I65" s="10">
        <f t="shared" si="4"/>
        <v>3.1343390196625145</v>
      </c>
      <c r="J65" s="11">
        <f t="shared" si="5"/>
        <v>11.770439999999999</v>
      </c>
      <c r="K65" s="11">
        <f t="shared" si="6"/>
        <v>294.94199256643424</v>
      </c>
      <c r="L65" s="14">
        <f t="shared" si="7"/>
        <v>27.74043163750332</v>
      </c>
      <c r="M65" s="5">
        <f t="shared" si="8"/>
        <v>53.517028390335554</v>
      </c>
      <c r="N65" s="5">
        <f t="shared" si="9"/>
        <v>16.141776</v>
      </c>
    </row>
    <row r="66" spans="1:14" x14ac:dyDescent="0.25">
      <c r="A66" s="8">
        <v>123.509</v>
      </c>
      <c r="B66" s="9">
        <f t="shared" si="11"/>
        <v>3800</v>
      </c>
      <c r="C66" s="10">
        <v>0.26929999999999998</v>
      </c>
      <c r="D66" s="10">
        <v>1.09907</v>
      </c>
      <c r="E66" s="11">
        <f t="shared" si="1"/>
        <v>100.75567798399999</v>
      </c>
      <c r="F66" s="11">
        <f t="shared" si="10"/>
        <v>40.09421771651914</v>
      </c>
      <c r="G66" s="12">
        <f t="shared" si="2"/>
        <v>40.355446620368127</v>
      </c>
      <c r="H66" s="13">
        <f t="shared" si="3"/>
        <v>316950.93658720888</v>
      </c>
      <c r="I66" s="10">
        <f t="shared" si="4"/>
        <v>3.1695093658720888</v>
      </c>
      <c r="J66" s="11">
        <f t="shared" si="5"/>
        <v>11.956919999999998</v>
      </c>
      <c r="K66" s="11">
        <f t="shared" si="6"/>
        <v>296.2901169817589</v>
      </c>
      <c r="L66" s="14">
        <f t="shared" si="7"/>
        <v>27.614212263184925</v>
      </c>
      <c r="M66" s="5">
        <f t="shared" si="8"/>
        <v>54.117541737739302</v>
      </c>
      <c r="N66" s="5">
        <f t="shared" si="9"/>
        <v>16.156328999999999</v>
      </c>
    </row>
    <row r="67" spans="1:14" x14ac:dyDescent="0.25">
      <c r="A67" s="8">
        <v>122.672</v>
      </c>
      <c r="B67" s="9">
        <f t="shared" si="11"/>
        <v>3850</v>
      </c>
      <c r="C67" s="10">
        <v>0.27374999999999999</v>
      </c>
      <c r="D67" s="10">
        <v>1.1053299999999999</v>
      </c>
      <c r="E67" s="11">
        <f t="shared" si="1"/>
        <v>100.072873472</v>
      </c>
      <c r="F67" s="11">
        <f t="shared" si="10"/>
        <v>40.346486195817867</v>
      </c>
      <c r="G67" s="12">
        <f t="shared" si="2"/>
        <v>40.609358723662432</v>
      </c>
      <c r="H67" s="13">
        <f t="shared" si="3"/>
        <v>318945.15758312616</v>
      </c>
      <c r="I67" s="10">
        <f t="shared" si="4"/>
        <v>3.1894515758312614</v>
      </c>
      <c r="J67" s="11">
        <f t="shared" si="5"/>
        <v>12.154500000000001</v>
      </c>
      <c r="K67" s="11">
        <f t="shared" si="6"/>
        <v>299.30292873395621</v>
      </c>
      <c r="L67" s="14">
        <f t="shared" si="7"/>
        <v>27.336244975707601</v>
      </c>
      <c r="M67" s="5">
        <f t="shared" si="8"/>
        <v>54.458043454323239</v>
      </c>
      <c r="N67" s="5">
        <f t="shared" si="9"/>
        <v>16.248351</v>
      </c>
    </row>
    <row r="68" spans="1:14" x14ac:dyDescent="0.25">
      <c r="A68" s="8">
        <v>122.157</v>
      </c>
      <c r="B68" s="9">
        <f t="shared" si="11"/>
        <v>3900</v>
      </c>
      <c r="C68" s="10">
        <v>0.27589999999999998</v>
      </c>
      <c r="D68" s="10">
        <v>1.11704</v>
      </c>
      <c r="E68" s="11">
        <f t="shared" si="1"/>
        <v>99.652748831999986</v>
      </c>
      <c r="F68" s="11">
        <f t="shared" si="10"/>
        <v>40.698884673283203</v>
      </c>
      <c r="G68" s="12">
        <f t="shared" si="2"/>
        <v>40.964053209710286</v>
      </c>
      <c r="H68" s="13">
        <f t="shared" si="3"/>
        <v>321730.92156221805</v>
      </c>
      <c r="I68" s="10">
        <f t="shared" si="4"/>
        <v>3.2173092156221803</v>
      </c>
      <c r="J68" s="11">
        <f t="shared" si="5"/>
        <v>12.24996</v>
      </c>
      <c r="K68" s="11">
        <f t="shared" si="6"/>
        <v>299.04169729708826</v>
      </c>
      <c r="L68" s="14">
        <f t="shared" si="7"/>
        <v>27.36012487813634</v>
      </c>
      <c r="M68" s="5">
        <f t="shared" si="8"/>
        <v>54.933696563392104</v>
      </c>
      <c r="N68" s="5">
        <f t="shared" si="9"/>
        <v>16.420487999999999</v>
      </c>
    </row>
    <row r="69" spans="1:14" x14ac:dyDescent="0.25">
      <c r="A69" s="8">
        <v>121.184</v>
      </c>
      <c r="B69" s="9">
        <f t="shared" si="11"/>
        <v>3950</v>
      </c>
      <c r="C69" s="10">
        <v>0.28284999999999999</v>
      </c>
      <c r="D69" s="10">
        <v>1.12259</v>
      </c>
      <c r="E69" s="11">
        <f t="shared" si="1"/>
        <v>98.858998783999994</v>
      </c>
      <c r="F69" s="11">
        <f t="shared" si="10"/>
        <v>40.892336068939137</v>
      </c>
      <c r="G69" s="12">
        <f t="shared" si="2"/>
        <v>41.158765013946642</v>
      </c>
      <c r="H69" s="13">
        <f t="shared" si="3"/>
        <v>323260.18449660839</v>
      </c>
      <c r="I69" s="10">
        <f t="shared" si="4"/>
        <v>3.232601844966084</v>
      </c>
      <c r="J69" s="11">
        <f t="shared" si="5"/>
        <v>12.558539999999999</v>
      </c>
      <c r="K69" s="11">
        <f t="shared" si="6"/>
        <v>305.12431545855515</v>
      </c>
      <c r="L69" s="14">
        <f t="shared" si="7"/>
        <v>26.814703933123653</v>
      </c>
      <c r="M69" s="5">
        <f t="shared" si="8"/>
        <v>55.194809376532753</v>
      </c>
      <c r="N69" s="5">
        <f t="shared" si="9"/>
        <v>16.502072999999999</v>
      </c>
    </row>
    <row r="70" spans="1:14" x14ac:dyDescent="0.25">
      <c r="A70" s="8">
        <v>120.004</v>
      </c>
      <c r="B70" s="9">
        <f t="shared" si="11"/>
        <v>4000</v>
      </c>
      <c r="C70" s="10">
        <v>0.28455000000000003</v>
      </c>
      <c r="D70" s="10">
        <v>1.1246100000000001</v>
      </c>
      <c r="E70" s="11">
        <f t="shared" si="1"/>
        <v>97.896383103999995</v>
      </c>
      <c r="F70" s="11">
        <f t="shared" si="10"/>
        <v>41.006741063005101</v>
      </c>
      <c r="G70" s="12">
        <f t="shared" si="2"/>
        <v>41.273915399565226</v>
      </c>
      <c r="H70" s="13">
        <f t="shared" si="3"/>
        <v>324164.57351040182</v>
      </c>
      <c r="I70" s="10">
        <f t="shared" si="4"/>
        <v>3.2416457351040182</v>
      </c>
      <c r="J70" s="11">
        <f t="shared" si="5"/>
        <v>12.63402</v>
      </c>
      <c r="K70" s="11">
        <f t="shared" si="6"/>
        <v>306.1018049218826</v>
      </c>
      <c r="L70" s="14">
        <f t="shared" si="7"/>
        <v>26.729075262742043</v>
      </c>
      <c r="M70" s="5">
        <f t="shared" si="8"/>
        <v>55.349228576955753</v>
      </c>
      <c r="N70" s="5">
        <f t="shared" si="9"/>
        <v>16.531767000000002</v>
      </c>
    </row>
    <row r="71" spans="1:14" x14ac:dyDescent="0.25">
      <c r="A71" s="8">
        <v>118.73399999999999</v>
      </c>
      <c r="B71" s="9">
        <f t="shared" si="11"/>
        <v>4050</v>
      </c>
      <c r="C71" s="10">
        <v>0.28710000000000002</v>
      </c>
      <c r="D71" s="10">
        <v>1.1222000000000001</v>
      </c>
      <c r="E71" s="11">
        <f t="shared" si="1"/>
        <v>96.860347583999996</v>
      </c>
      <c r="F71" s="11">
        <f t="shared" si="10"/>
        <v>41.079927113196511</v>
      </c>
      <c r="G71" s="12">
        <f t="shared" si="2"/>
        <v>41.347578284391581</v>
      </c>
      <c r="H71" s="13">
        <f t="shared" si="3"/>
        <v>324743.12045493361</v>
      </c>
      <c r="I71" s="10">
        <f t="shared" si="4"/>
        <v>3.2474312045493363</v>
      </c>
      <c r="J71" s="11">
        <f t="shared" si="5"/>
        <v>12.74724</v>
      </c>
      <c r="K71" s="11">
        <f t="shared" si="6"/>
        <v>308.29471831031015</v>
      </c>
      <c r="L71" s="14">
        <f t="shared" si="7"/>
        <v>26.538950218352024</v>
      </c>
      <c r="M71" s="5">
        <f t="shared" si="8"/>
        <v>55.448012126091363</v>
      </c>
      <c r="N71" s="5">
        <f t="shared" si="9"/>
        <v>16.49634</v>
      </c>
    </row>
    <row r="72" spans="1:14" x14ac:dyDescent="0.25">
      <c r="A72" s="8">
        <v>117.44199999999999</v>
      </c>
      <c r="B72" s="9">
        <f t="shared" si="11"/>
        <v>4100</v>
      </c>
      <c r="C72" s="10">
        <v>0.28894999999999998</v>
      </c>
      <c r="D72" s="10">
        <v>1.1239399999999999</v>
      </c>
      <c r="E72" s="11">
        <f t="shared" si="1"/>
        <v>95.806364991999985</v>
      </c>
      <c r="F72" s="11">
        <f t="shared" si="10"/>
        <v>41.134558231554628</v>
      </c>
      <c r="G72" s="12">
        <f t="shared" si="2"/>
        <v>41.402565345027107</v>
      </c>
      <c r="H72" s="13">
        <f t="shared" si="3"/>
        <v>325174.98781927128</v>
      </c>
      <c r="I72" s="10">
        <f t="shared" si="4"/>
        <v>3.251749878192713</v>
      </c>
      <c r="J72" s="11">
        <f t="shared" si="5"/>
        <v>12.829379999999999</v>
      </c>
      <c r="K72" s="11">
        <f t="shared" si="6"/>
        <v>309.8692047965319</v>
      </c>
      <c r="L72" s="14">
        <f t="shared" si="7"/>
        <v>26.404102295968951</v>
      </c>
      <c r="M72" s="5">
        <f t="shared" si="8"/>
        <v>55.521750984118938</v>
      </c>
      <c r="N72" s="5">
        <f t="shared" si="9"/>
        <v>16.521917999999999</v>
      </c>
    </row>
    <row r="73" spans="1:14" x14ac:dyDescent="0.25">
      <c r="A73" s="8">
        <v>116.5</v>
      </c>
      <c r="B73" s="9">
        <f t="shared" si="11"/>
        <v>4150</v>
      </c>
      <c r="C73" s="10">
        <v>0.29304999999999998</v>
      </c>
      <c r="D73" s="10">
        <v>1.12233</v>
      </c>
      <c r="E73" s="11">
        <f t="shared" si="1"/>
        <v>95.037903999999997</v>
      </c>
      <c r="F73" s="11">
        <f t="shared" si="10"/>
        <v>41.302236040957787</v>
      </c>
      <c r="G73" s="12">
        <f t="shared" si="2"/>
        <v>41.57133563840538</v>
      </c>
      <c r="H73" s="13">
        <f t="shared" si="3"/>
        <v>326500.50660382473</v>
      </c>
      <c r="I73" s="10">
        <f t="shared" si="4"/>
        <v>3.2650050660382473</v>
      </c>
      <c r="J73" s="11">
        <f t="shared" si="5"/>
        <v>13.011419999999999</v>
      </c>
      <c r="K73" s="11">
        <f t="shared" si="6"/>
        <v>312.99018422635169</v>
      </c>
      <c r="L73" s="14">
        <f t="shared" si="7"/>
        <v>26.140813974859871</v>
      </c>
      <c r="M73" s="5">
        <f t="shared" si="8"/>
        <v>55.748075660485654</v>
      </c>
      <c r="N73" s="5">
        <f t="shared" si="9"/>
        <v>16.498251</v>
      </c>
    </row>
    <row r="74" spans="1:14" x14ac:dyDescent="0.25">
      <c r="A74" s="8">
        <v>115.931</v>
      </c>
      <c r="B74" s="9">
        <f t="shared" si="11"/>
        <v>4200</v>
      </c>
      <c r="C74" s="10">
        <v>0.2949</v>
      </c>
      <c r="D74" s="10">
        <v>1.1217900000000001</v>
      </c>
      <c r="E74" s="11">
        <f t="shared" si="1"/>
        <v>94.573727455999986</v>
      </c>
      <c r="F74" s="11">
        <f t="shared" si="10"/>
        <v>41.595697835772199</v>
      </c>
      <c r="G74" s="12">
        <f t="shared" si="2"/>
        <v>41.866709447154648</v>
      </c>
      <c r="H74" s="13">
        <f t="shared" si="3"/>
        <v>328820.36707289855</v>
      </c>
      <c r="I74" s="10">
        <f t="shared" si="4"/>
        <v>3.2882036707289855</v>
      </c>
      <c r="J74" s="11">
        <f t="shared" si="5"/>
        <v>13.09356</v>
      </c>
      <c r="K74" s="11">
        <f t="shared" si="6"/>
        <v>312.74394794573152</v>
      </c>
      <c r="L74" s="14">
        <f t="shared" si="7"/>
        <v>26.161395721837984</v>
      </c>
      <c r="M74" s="5">
        <f t="shared" si="8"/>
        <v>56.144178436242214</v>
      </c>
      <c r="N74" s="5">
        <f t="shared" si="9"/>
        <v>16.490313</v>
      </c>
    </row>
    <row r="75" spans="1:14" x14ac:dyDescent="0.25">
      <c r="A75" s="8">
        <v>115.03400000000001</v>
      </c>
      <c r="B75" s="9">
        <f t="shared" ref="B75:B100" si="12">B74+50</f>
        <v>4250</v>
      </c>
      <c r="C75" s="10">
        <v>0.29715000000000003</v>
      </c>
      <c r="D75" s="10">
        <v>1.12456</v>
      </c>
      <c r="E75" s="11">
        <f t="shared" ref="E75:E100" si="13">0.815776*A75</f>
        <v>93.841976383999992</v>
      </c>
      <c r="F75" s="11">
        <f t="shared" ref="F75:F100" si="14">((2*PI()*B75*E75)/60)*10^-3</f>
        <v>41.765212344228843</v>
      </c>
      <c r="G75" s="12">
        <f t="shared" ref="G75:G100" si="15">F75*J$3</f>
        <v>42.037328406371337</v>
      </c>
      <c r="H75" s="13">
        <f t="shared" ref="H75:H100" si="16">(4*PI()*G75)/K$3</f>
        <v>330160.40524499427</v>
      </c>
      <c r="I75" s="10">
        <f t="shared" ref="I75:I100" si="17">H75/100000</f>
        <v>3.3016040524499428</v>
      </c>
      <c r="J75" s="11">
        <f t="shared" ref="J75:J100" si="18">C75*0.74*60</f>
        <v>13.19346</v>
      </c>
      <c r="K75" s="11">
        <f t="shared" ref="K75:K100" si="19">(J75*1000)/G75</f>
        <v>313.8510580991238</v>
      </c>
      <c r="L75" s="14">
        <f t="shared" ref="L75:L100" si="20">(G75*1000/(((C75*0.74)/60)*(44000000)))*100</f>
        <v>26.069111352921144</v>
      </c>
      <c r="M75" s="5">
        <f t="shared" ref="M75:M100" si="21">G75*1.341022</f>
        <v>56.3729822141689</v>
      </c>
      <c r="N75" s="5">
        <f t="shared" ref="N75:N100" si="22">D75*14.7</f>
        <v>16.531032</v>
      </c>
    </row>
    <row r="76" spans="1:14" x14ac:dyDescent="0.25">
      <c r="A76" s="8">
        <v>114.39100000000001</v>
      </c>
      <c r="B76" s="9">
        <f t="shared" si="12"/>
        <v>4300</v>
      </c>
      <c r="C76" s="10">
        <v>0.30220000000000002</v>
      </c>
      <c r="D76" s="10">
        <v>1.1227799999999999</v>
      </c>
      <c r="E76" s="11">
        <f t="shared" si="13"/>
        <v>93.317432416000003</v>
      </c>
      <c r="F76" s="11">
        <f t="shared" si="14"/>
        <v>42.020368285295355</v>
      </c>
      <c r="G76" s="12">
        <f t="shared" si="15"/>
        <v>42.294146784332533</v>
      </c>
      <c r="H76" s="13">
        <f t="shared" si="16"/>
        <v>332177.45206876862</v>
      </c>
      <c r="I76" s="10">
        <f t="shared" si="17"/>
        <v>3.3217745206876863</v>
      </c>
      <c r="J76" s="11">
        <f t="shared" si="18"/>
        <v>13.417680000000001</v>
      </c>
      <c r="K76" s="11">
        <f t="shared" si="19"/>
        <v>317.24673554522332</v>
      </c>
      <c r="L76" s="14">
        <f t="shared" si="20"/>
        <v>25.790078399882759</v>
      </c>
      <c r="M76" s="5">
        <f t="shared" si="21"/>
        <v>56.717381309019181</v>
      </c>
      <c r="N76" s="5">
        <f t="shared" si="22"/>
        <v>16.504865999999996</v>
      </c>
    </row>
    <row r="77" spans="1:14" x14ac:dyDescent="0.25">
      <c r="A77" s="8">
        <v>114.01600000000001</v>
      </c>
      <c r="B77" s="9">
        <f t="shared" si="12"/>
        <v>4350</v>
      </c>
      <c r="C77" s="10">
        <v>0.30604999999999999</v>
      </c>
      <c r="D77" s="10">
        <v>1.1194299999999999</v>
      </c>
      <c r="E77" s="11">
        <f t="shared" si="13"/>
        <v>93.011516415999992</v>
      </c>
      <c r="F77" s="11">
        <f t="shared" si="14"/>
        <v>42.369623017404038</v>
      </c>
      <c r="G77" s="12">
        <f t="shared" si="15"/>
        <v>42.645677042340679</v>
      </c>
      <c r="H77" s="13">
        <f t="shared" si="16"/>
        <v>334938.36425895093</v>
      </c>
      <c r="I77" s="10">
        <f t="shared" si="17"/>
        <v>3.3493836425895092</v>
      </c>
      <c r="J77" s="11">
        <f t="shared" si="18"/>
        <v>13.588619999999999</v>
      </c>
      <c r="K77" s="11">
        <f t="shared" si="19"/>
        <v>318.64003440509487</v>
      </c>
      <c r="L77" s="14">
        <f t="shared" si="20"/>
        <v>25.677307614825434</v>
      </c>
      <c r="M77" s="5">
        <f t="shared" si="21"/>
        <v>57.188791118673777</v>
      </c>
      <c r="N77" s="5">
        <f t="shared" si="22"/>
        <v>16.455620999999997</v>
      </c>
    </row>
    <row r="78" spans="1:14" x14ac:dyDescent="0.25">
      <c r="A78" s="8">
        <v>113.871</v>
      </c>
      <c r="B78" s="9">
        <f t="shared" si="12"/>
        <v>4400</v>
      </c>
      <c r="C78" s="10">
        <v>0.30919999999999997</v>
      </c>
      <c r="D78" s="10">
        <v>1.1198600000000001</v>
      </c>
      <c r="E78" s="11">
        <f t="shared" si="13"/>
        <v>92.893228895999997</v>
      </c>
      <c r="F78" s="11">
        <f t="shared" si="14"/>
        <v>42.802127201959941</v>
      </c>
      <c r="G78" s="12">
        <f t="shared" si="15"/>
        <v>43.080999154280541</v>
      </c>
      <c r="H78" s="13">
        <f t="shared" si="16"/>
        <v>338357.37613098952</v>
      </c>
      <c r="I78" s="10">
        <f t="shared" si="17"/>
        <v>3.3835737613098953</v>
      </c>
      <c r="J78" s="11">
        <f t="shared" si="18"/>
        <v>13.728479999999999</v>
      </c>
      <c r="K78" s="11">
        <f t="shared" si="19"/>
        <v>318.66670387183751</v>
      </c>
      <c r="L78" s="14">
        <f t="shared" si="20"/>
        <v>25.675158660783005</v>
      </c>
      <c r="M78" s="5">
        <f t="shared" si="21"/>
        <v>57.772567647871597</v>
      </c>
      <c r="N78" s="5">
        <f t="shared" si="22"/>
        <v>16.461942000000001</v>
      </c>
    </row>
    <row r="79" spans="1:14" x14ac:dyDescent="0.25">
      <c r="A79" s="8">
        <v>113.985</v>
      </c>
      <c r="B79" s="9">
        <f t="shared" si="12"/>
        <v>4450</v>
      </c>
      <c r="C79" s="10">
        <v>0.30990000000000001</v>
      </c>
      <c r="D79" s="10">
        <v>1.11873</v>
      </c>
      <c r="E79" s="11">
        <f t="shared" si="13"/>
        <v>92.986227359999987</v>
      </c>
      <c r="F79" s="11">
        <f t="shared" si="14"/>
        <v>43.331852565948928</v>
      </c>
      <c r="G79" s="12">
        <f t="shared" si="15"/>
        <v>43.614175878192654</v>
      </c>
      <c r="H79" s="13">
        <f t="shared" si="16"/>
        <v>342544.93632825796</v>
      </c>
      <c r="I79" s="10">
        <f t="shared" si="17"/>
        <v>3.4254493632825795</v>
      </c>
      <c r="J79" s="11">
        <f t="shared" si="18"/>
        <v>13.75956</v>
      </c>
      <c r="K79" s="11">
        <f t="shared" si="19"/>
        <v>315.48366380757096</v>
      </c>
      <c r="L79" s="14">
        <f t="shared" si="20"/>
        <v>25.934205540381573</v>
      </c>
      <c r="M79" s="5">
        <f t="shared" si="21"/>
        <v>58.487569364525669</v>
      </c>
      <c r="N79" s="5">
        <f t="shared" si="22"/>
        <v>16.445330999999999</v>
      </c>
    </row>
    <row r="80" spans="1:14" x14ac:dyDescent="0.25">
      <c r="A80" s="8">
        <v>113.306</v>
      </c>
      <c r="B80" s="9">
        <f t="shared" si="12"/>
        <v>4500</v>
      </c>
      <c r="C80" s="10">
        <v>0.31445000000000001</v>
      </c>
      <c r="D80" s="10">
        <v>1.1156299999999999</v>
      </c>
      <c r="E80" s="11">
        <f t="shared" si="13"/>
        <v>92.432315455999998</v>
      </c>
      <c r="F80" s="11">
        <f t="shared" si="14"/>
        <v>43.557702478629579</v>
      </c>
      <c r="G80" s="12">
        <f t="shared" si="15"/>
        <v>43.841497287973986</v>
      </c>
      <c r="H80" s="13">
        <f t="shared" si="16"/>
        <v>344330.31450568972</v>
      </c>
      <c r="I80" s="10">
        <f t="shared" si="17"/>
        <v>3.4433031450568974</v>
      </c>
      <c r="J80" s="11">
        <f t="shared" si="18"/>
        <v>13.961580000000001</v>
      </c>
      <c r="K80" s="11">
        <f t="shared" si="19"/>
        <v>318.45582071006856</v>
      </c>
      <c r="L80" s="14">
        <f t="shared" si="20"/>
        <v>25.692160889303217</v>
      </c>
      <c r="M80" s="5">
        <f t="shared" si="21"/>
        <v>58.792412376113447</v>
      </c>
      <c r="N80" s="5">
        <f t="shared" si="22"/>
        <v>16.399760999999998</v>
      </c>
    </row>
    <row r="81" spans="1:14" x14ac:dyDescent="0.25">
      <c r="A81" s="8">
        <v>113.074</v>
      </c>
      <c r="B81" s="9">
        <f t="shared" si="12"/>
        <v>4550</v>
      </c>
      <c r="C81" s="10">
        <v>0.31709999999999999</v>
      </c>
      <c r="D81" s="10">
        <v>1.1095299999999999</v>
      </c>
      <c r="E81" s="11">
        <f t="shared" si="13"/>
        <v>92.243055423999991</v>
      </c>
      <c r="F81" s="11">
        <f t="shared" si="14"/>
        <v>43.9514992984817</v>
      </c>
      <c r="G81" s="12">
        <f t="shared" si="15"/>
        <v>44.237859842175048</v>
      </c>
      <c r="H81" s="13">
        <f t="shared" si="16"/>
        <v>347443.33872678009</v>
      </c>
      <c r="I81" s="10">
        <f t="shared" si="17"/>
        <v>3.4744333872678008</v>
      </c>
      <c r="J81" s="11">
        <f t="shared" si="18"/>
        <v>14.07924</v>
      </c>
      <c r="K81" s="11">
        <f t="shared" si="19"/>
        <v>318.26223172254987</v>
      </c>
      <c r="L81" s="14">
        <f t="shared" si="20"/>
        <v>25.707788629317506</v>
      </c>
      <c r="M81" s="5">
        <f t="shared" si="21"/>
        <v>59.323943281273266</v>
      </c>
      <c r="N81" s="5">
        <f t="shared" si="22"/>
        <v>16.310090999999996</v>
      </c>
    </row>
    <row r="82" spans="1:14" x14ac:dyDescent="0.25">
      <c r="A82" s="8">
        <v>112.19499999999999</v>
      </c>
      <c r="B82" s="9">
        <f t="shared" si="12"/>
        <v>4600</v>
      </c>
      <c r="C82" s="10">
        <v>0.31940000000000002</v>
      </c>
      <c r="D82" s="10">
        <v>1.1056900000000001</v>
      </c>
      <c r="E82" s="11">
        <f t="shared" si="13"/>
        <v>91.525988319999982</v>
      </c>
      <c r="F82" s="11">
        <f t="shared" si="14"/>
        <v>44.089063786194096</v>
      </c>
      <c r="G82" s="12">
        <f t="shared" si="15"/>
        <v>44.376320614249138</v>
      </c>
      <c r="H82" s="13">
        <f t="shared" si="16"/>
        <v>348530.80708767596</v>
      </c>
      <c r="I82" s="10">
        <f t="shared" si="17"/>
        <v>3.4853080708767594</v>
      </c>
      <c r="J82" s="11">
        <f t="shared" si="18"/>
        <v>14.181360000000002</v>
      </c>
      <c r="K82" s="11">
        <f t="shared" si="19"/>
        <v>319.57043314326512</v>
      </c>
      <c r="L82" s="14">
        <f t="shared" si="20"/>
        <v>25.602550590624357</v>
      </c>
      <c r="M82" s="5">
        <f t="shared" si="21"/>
        <v>59.509622222761607</v>
      </c>
      <c r="N82" s="5">
        <f t="shared" si="22"/>
        <v>16.253643</v>
      </c>
    </row>
    <row r="83" spans="1:14" x14ac:dyDescent="0.25">
      <c r="A83" s="8">
        <v>111.06100000000001</v>
      </c>
      <c r="B83" s="9">
        <f t="shared" si="12"/>
        <v>4650</v>
      </c>
      <c r="C83" s="10">
        <v>0.32055</v>
      </c>
      <c r="D83" s="10">
        <v>1.09782</v>
      </c>
      <c r="E83" s="11">
        <f t="shared" si="13"/>
        <v>90.600898336</v>
      </c>
      <c r="F83" s="11">
        <f t="shared" si="14"/>
        <v>44.117823076257061</v>
      </c>
      <c r="G83" s="12">
        <f t="shared" si="15"/>
        <v>44.405267281900358</v>
      </c>
      <c r="H83" s="13">
        <f t="shared" si="16"/>
        <v>348758.15368377336</v>
      </c>
      <c r="I83" s="10">
        <f t="shared" si="17"/>
        <v>3.4875815368377334</v>
      </c>
      <c r="J83" s="11">
        <f t="shared" si="18"/>
        <v>14.232419999999999</v>
      </c>
      <c r="K83" s="11">
        <f t="shared" si="19"/>
        <v>320.51197687084192</v>
      </c>
      <c r="L83" s="14">
        <f t="shared" si="20"/>
        <v>25.527339919391672</v>
      </c>
      <c r="M83" s="5">
        <f t="shared" si="21"/>
        <v>59.548440340908577</v>
      </c>
      <c r="N83" s="5">
        <f t="shared" si="22"/>
        <v>16.137954000000001</v>
      </c>
    </row>
    <row r="84" spans="1:14" x14ac:dyDescent="0.25">
      <c r="A84" s="8">
        <v>109.973</v>
      </c>
      <c r="B84" s="9">
        <f t="shared" si="12"/>
        <v>4700</v>
      </c>
      <c r="C84" s="10">
        <v>0.32069999999999999</v>
      </c>
      <c r="D84" s="10">
        <v>1.09558</v>
      </c>
      <c r="E84" s="11">
        <f t="shared" si="13"/>
        <v>89.713334047999993</v>
      </c>
      <c r="F84" s="11">
        <f t="shared" si="14"/>
        <v>44.15536435063153</v>
      </c>
      <c r="G84" s="12">
        <f t="shared" si="15"/>
        <v>44.443053151792896</v>
      </c>
      <c r="H84" s="13">
        <f t="shared" si="16"/>
        <v>349054.92321193311</v>
      </c>
      <c r="I84" s="10">
        <f t="shared" si="17"/>
        <v>3.490549232119331</v>
      </c>
      <c r="J84" s="11">
        <f t="shared" si="18"/>
        <v>14.239079999999998</v>
      </c>
      <c r="K84" s="11">
        <f t="shared" si="19"/>
        <v>320.38932949469455</v>
      </c>
      <c r="L84" s="14">
        <f t="shared" si="20"/>
        <v>25.53711197161973</v>
      </c>
      <c r="M84" s="5">
        <f t="shared" si="21"/>
        <v>59.599112023723606</v>
      </c>
      <c r="N84" s="5">
        <f t="shared" si="22"/>
        <v>16.105025999999999</v>
      </c>
    </row>
    <row r="85" spans="1:14" x14ac:dyDescent="0.25">
      <c r="A85" s="8">
        <v>108.654</v>
      </c>
      <c r="B85" s="9">
        <f t="shared" si="12"/>
        <v>4750</v>
      </c>
      <c r="C85" s="10">
        <v>0.32485000000000003</v>
      </c>
      <c r="D85" s="10">
        <v>1.0882700000000001</v>
      </c>
      <c r="E85" s="11">
        <f t="shared" si="13"/>
        <v>88.637325503999989</v>
      </c>
      <c r="F85" s="11">
        <f t="shared" si="14"/>
        <v>44.08987535089215</v>
      </c>
      <c r="G85" s="12">
        <f t="shared" si="15"/>
        <v>44.377137466596345</v>
      </c>
      <c r="H85" s="13">
        <f t="shared" si="16"/>
        <v>348537.2226310086</v>
      </c>
      <c r="I85" s="10">
        <f t="shared" si="17"/>
        <v>3.4853722263100861</v>
      </c>
      <c r="J85" s="11">
        <f t="shared" si="18"/>
        <v>14.423340000000001</v>
      </c>
      <c r="K85" s="11">
        <f t="shared" si="19"/>
        <v>325.0173585634443</v>
      </c>
      <c r="L85" s="14">
        <f t="shared" si="20"/>
        <v>25.173480634946049</v>
      </c>
      <c r="M85" s="5">
        <f t="shared" si="21"/>
        <v>59.510717639729961</v>
      </c>
      <c r="N85" s="5">
        <f t="shared" si="22"/>
        <v>15.997569</v>
      </c>
    </row>
    <row r="86" spans="1:14" x14ac:dyDescent="0.25">
      <c r="A86" s="8">
        <v>107.07599999999999</v>
      </c>
      <c r="B86" s="9">
        <f t="shared" si="12"/>
        <v>4800</v>
      </c>
      <c r="C86" s="10">
        <v>0.32455000000000001</v>
      </c>
      <c r="D86" s="10">
        <v>1.08396</v>
      </c>
      <c r="E86" s="11">
        <f t="shared" si="13"/>
        <v>87.350030975999985</v>
      </c>
      <c r="F86" s="11">
        <f t="shared" si="14"/>
        <v>43.906914496806785</v>
      </c>
      <c r="G86" s="12">
        <f t="shared" si="15"/>
        <v>44.192984553753334</v>
      </c>
      <c r="H86" s="13">
        <f t="shared" si="16"/>
        <v>347090.88903569669</v>
      </c>
      <c r="I86" s="10">
        <f t="shared" si="17"/>
        <v>3.4709088903569669</v>
      </c>
      <c r="J86" s="11">
        <f t="shared" si="18"/>
        <v>14.410019999999999</v>
      </c>
      <c r="K86" s="11">
        <f t="shared" si="19"/>
        <v>326.0703060792971</v>
      </c>
      <c r="L86" s="14">
        <f t="shared" si="20"/>
        <v>25.092190332193091</v>
      </c>
      <c r="M86" s="5">
        <f t="shared" si="21"/>
        <v>59.2637645322434</v>
      </c>
      <c r="N86" s="5">
        <f t="shared" si="22"/>
        <v>15.934212</v>
      </c>
    </row>
    <row r="87" spans="1:14" x14ac:dyDescent="0.25">
      <c r="A87" s="8">
        <v>105.24</v>
      </c>
      <c r="B87" s="9">
        <f t="shared" si="12"/>
        <v>4850</v>
      </c>
      <c r="C87" s="10">
        <v>0.32569999999999999</v>
      </c>
      <c r="D87" s="10">
        <v>1.0822099999999999</v>
      </c>
      <c r="E87" s="11">
        <f t="shared" si="13"/>
        <v>85.852266239999992</v>
      </c>
      <c r="F87" s="11">
        <f t="shared" si="14"/>
        <v>43.603577241035069</v>
      </c>
      <c r="G87" s="12">
        <f t="shared" si="15"/>
        <v>43.887670941705458</v>
      </c>
      <c r="H87" s="13">
        <f t="shared" si="16"/>
        <v>344692.96153407026</v>
      </c>
      <c r="I87" s="10">
        <f t="shared" si="17"/>
        <v>3.4469296153407027</v>
      </c>
      <c r="J87" s="11">
        <f t="shared" si="18"/>
        <v>14.461079999999999</v>
      </c>
      <c r="K87" s="11">
        <f t="shared" si="19"/>
        <v>329.50210593786517</v>
      </c>
      <c r="L87" s="14">
        <f t="shared" si="20"/>
        <v>24.830852472187363</v>
      </c>
      <c r="M87" s="5">
        <f t="shared" si="21"/>
        <v>58.854332261587736</v>
      </c>
      <c r="N87" s="5">
        <f t="shared" si="22"/>
        <v>15.908486999999997</v>
      </c>
    </row>
    <row r="88" spans="1:14" x14ac:dyDescent="0.25">
      <c r="A88" s="8">
        <v>103.63200000000001</v>
      </c>
      <c r="B88" s="9">
        <f t="shared" si="12"/>
        <v>4900</v>
      </c>
      <c r="C88" s="10">
        <v>0.32769999999999999</v>
      </c>
      <c r="D88" s="10">
        <v>1.0846</v>
      </c>
      <c r="E88" s="11">
        <f t="shared" si="13"/>
        <v>84.540498431999993</v>
      </c>
      <c r="F88" s="11">
        <f t="shared" si="14"/>
        <v>43.379995438115799</v>
      </c>
      <c r="G88" s="12">
        <f t="shared" si="15"/>
        <v>43.662632419273415</v>
      </c>
      <c r="H88" s="13">
        <f t="shared" si="16"/>
        <v>342925.51311195223</v>
      </c>
      <c r="I88" s="10">
        <f t="shared" si="17"/>
        <v>3.4292551311195223</v>
      </c>
      <c r="J88" s="11">
        <f t="shared" si="18"/>
        <v>14.54988</v>
      </c>
      <c r="K88" s="11">
        <f t="shared" si="19"/>
        <v>333.23414539654368</v>
      </c>
      <c r="L88" s="14">
        <f t="shared" si="20"/>
        <v>24.552760558441392</v>
      </c>
      <c r="M88" s="5">
        <f t="shared" si="21"/>
        <v>58.552550652158871</v>
      </c>
      <c r="N88" s="5">
        <f t="shared" si="22"/>
        <v>15.943619999999999</v>
      </c>
    </row>
    <row r="89" spans="1:14" x14ac:dyDescent="0.25">
      <c r="A89" s="8">
        <v>102.33499999999999</v>
      </c>
      <c r="B89" s="9">
        <f t="shared" si="12"/>
        <v>4950</v>
      </c>
      <c r="C89" s="10">
        <v>0.32845000000000002</v>
      </c>
      <c r="D89" s="10">
        <v>1.08823</v>
      </c>
      <c r="E89" s="11">
        <f t="shared" si="13"/>
        <v>83.482436959999987</v>
      </c>
      <c r="F89" s="11">
        <f t="shared" si="14"/>
        <v>43.274188758455992</v>
      </c>
      <c r="G89" s="12">
        <f t="shared" si="15"/>
        <v>43.556136369312306</v>
      </c>
      <c r="H89" s="13">
        <f t="shared" si="16"/>
        <v>342089.09509146685</v>
      </c>
      <c r="I89" s="10">
        <f t="shared" si="17"/>
        <v>3.4208909509146683</v>
      </c>
      <c r="J89" s="11">
        <f t="shared" si="18"/>
        <v>14.58318</v>
      </c>
      <c r="K89" s="11">
        <f t="shared" si="19"/>
        <v>334.81344342274247</v>
      </c>
      <c r="L89" s="14">
        <f t="shared" si="20"/>
        <v>24.436946432547053</v>
      </c>
      <c r="M89" s="5">
        <f t="shared" si="21"/>
        <v>58.409737106247924</v>
      </c>
      <c r="N89" s="5">
        <f t="shared" si="22"/>
        <v>15.996981</v>
      </c>
    </row>
    <row r="90" spans="1:14" x14ac:dyDescent="0.25">
      <c r="A90" s="8">
        <v>101.10599999999999</v>
      </c>
      <c r="B90" s="9">
        <f t="shared" si="12"/>
        <v>5000</v>
      </c>
      <c r="C90" s="10">
        <v>0.32869999999999999</v>
      </c>
      <c r="D90" s="10">
        <v>1.08687</v>
      </c>
      <c r="E90" s="11">
        <f t="shared" si="13"/>
        <v>82.479848255999997</v>
      </c>
      <c r="F90" s="11">
        <f t="shared" si="14"/>
        <v>43.186347558375083</v>
      </c>
      <c r="G90" s="12">
        <f t="shared" si="15"/>
        <v>43.467722850784583</v>
      </c>
      <c r="H90" s="13">
        <f t="shared" si="16"/>
        <v>341394.69694075506</v>
      </c>
      <c r="I90" s="10">
        <f t="shared" si="17"/>
        <v>3.4139469694075508</v>
      </c>
      <c r="J90" s="11">
        <f t="shared" si="18"/>
        <v>14.594279999999999</v>
      </c>
      <c r="K90" s="11">
        <f t="shared" si="19"/>
        <v>335.74981717121568</v>
      </c>
      <c r="L90" s="14">
        <f t="shared" si="20"/>
        <v>24.368794153790592</v>
      </c>
      <c r="M90" s="5">
        <f t="shared" si="21"/>
        <v>58.291172632804837</v>
      </c>
      <c r="N90" s="5">
        <f t="shared" si="22"/>
        <v>15.976989</v>
      </c>
    </row>
    <row r="91" spans="1:14" x14ac:dyDescent="0.25">
      <c r="A91" s="8">
        <v>99.314899999999994</v>
      </c>
      <c r="B91" s="9">
        <f t="shared" si="12"/>
        <v>5050</v>
      </c>
      <c r="C91" s="10">
        <v>0.32984999999999998</v>
      </c>
      <c r="D91" s="10">
        <v>1.0891</v>
      </c>
      <c r="E91" s="11">
        <f t="shared" si="13"/>
        <v>81.018711862399996</v>
      </c>
      <c r="F91" s="11">
        <f t="shared" si="14"/>
        <v>42.845511315021056</v>
      </c>
      <c r="G91" s="12">
        <f t="shared" si="15"/>
        <v>43.124665931150673</v>
      </c>
      <c r="H91" s="13">
        <f t="shared" si="16"/>
        <v>338700.33419454243</v>
      </c>
      <c r="I91" s="10">
        <f t="shared" si="17"/>
        <v>3.3870033419454244</v>
      </c>
      <c r="J91" s="11">
        <f t="shared" si="18"/>
        <v>14.645339999999999</v>
      </c>
      <c r="K91" s="11">
        <f t="shared" si="19"/>
        <v>339.60471771263235</v>
      </c>
      <c r="L91" s="14">
        <f t="shared" si="20"/>
        <v>24.092180570770207</v>
      </c>
      <c r="M91" s="5">
        <f t="shared" si="21"/>
        <v>57.831125756323537</v>
      </c>
      <c r="N91" s="5">
        <f t="shared" si="22"/>
        <v>16.00977</v>
      </c>
    </row>
    <row r="92" spans="1:14" x14ac:dyDescent="0.25">
      <c r="A92" s="8">
        <v>97.581500000000005</v>
      </c>
      <c r="B92" s="9">
        <f t="shared" si="12"/>
        <v>5100</v>
      </c>
      <c r="C92" s="10">
        <v>0.32969999999999999</v>
      </c>
      <c r="D92" s="10">
        <v>1.09185</v>
      </c>
      <c r="E92" s="11">
        <f t="shared" si="13"/>
        <v>79.604645743999995</v>
      </c>
      <c r="F92" s="11">
        <f t="shared" si="14"/>
        <v>42.514512944364625</v>
      </c>
      <c r="G92" s="12">
        <f t="shared" si="15"/>
        <v>42.791510981654028</v>
      </c>
      <c r="H92" s="13">
        <f t="shared" si="16"/>
        <v>336083.74133992812</v>
      </c>
      <c r="I92" s="10">
        <f t="shared" si="17"/>
        <v>3.3608374133992811</v>
      </c>
      <c r="J92" s="11">
        <f t="shared" si="18"/>
        <v>14.638680000000001</v>
      </c>
      <c r="K92" s="11">
        <f t="shared" si="19"/>
        <v>342.09308491761442</v>
      </c>
      <c r="L92" s="14">
        <f t="shared" si="20"/>
        <v>23.916935309547672</v>
      </c>
      <c r="M92" s="5">
        <f t="shared" si="21"/>
        <v>57.384357639639646</v>
      </c>
      <c r="N92" s="5">
        <f t="shared" si="22"/>
        <v>16.050194999999999</v>
      </c>
    </row>
    <row r="93" spans="1:14" x14ac:dyDescent="0.25">
      <c r="A93" s="8">
        <v>95.848600000000005</v>
      </c>
      <c r="B93" s="9">
        <f t="shared" si="12"/>
        <v>5150</v>
      </c>
      <c r="C93" s="10">
        <v>0.33095000000000002</v>
      </c>
      <c r="D93" s="10">
        <v>1.0940700000000001</v>
      </c>
      <c r="E93" s="11">
        <f t="shared" si="13"/>
        <v>78.190987513599993</v>
      </c>
      <c r="F93" s="11">
        <f t="shared" si="14"/>
        <v>42.16892648469112</v>
      </c>
      <c r="G93" s="12">
        <f t="shared" si="15"/>
        <v>42.443672896255244</v>
      </c>
      <c r="H93" s="13">
        <f t="shared" si="16"/>
        <v>333351.82740560925</v>
      </c>
      <c r="I93" s="10">
        <f t="shared" si="17"/>
        <v>3.3335182740560927</v>
      </c>
      <c r="J93" s="11">
        <f t="shared" si="18"/>
        <v>14.694180000000001</v>
      </c>
      <c r="K93" s="11">
        <f t="shared" si="19"/>
        <v>346.20425135960488</v>
      </c>
      <c r="L93" s="14">
        <f t="shared" si="20"/>
        <v>23.63292232746058</v>
      </c>
      <c r="M93" s="5">
        <f t="shared" si="21"/>
        <v>56.917899114681994</v>
      </c>
      <c r="N93" s="5">
        <f t="shared" si="22"/>
        <v>16.082829</v>
      </c>
    </row>
    <row r="94" spans="1:14" x14ac:dyDescent="0.25">
      <c r="A94" s="8">
        <v>94.803299999999993</v>
      </c>
      <c r="B94" s="9">
        <f t="shared" si="12"/>
        <v>5200</v>
      </c>
      <c r="C94" s="10">
        <v>0.33379999999999999</v>
      </c>
      <c r="D94" s="10">
        <v>1.0934600000000001</v>
      </c>
      <c r="E94" s="11">
        <f t="shared" si="13"/>
        <v>77.338256860799987</v>
      </c>
      <c r="F94" s="11">
        <f t="shared" si="14"/>
        <v>42.113985263190472</v>
      </c>
      <c r="G94" s="12">
        <f t="shared" si="15"/>
        <v>42.388373712038621</v>
      </c>
      <c r="H94" s="13">
        <f t="shared" si="16"/>
        <v>332917.50862839812</v>
      </c>
      <c r="I94" s="10">
        <f t="shared" si="17"/>
        <v>3.3291750862839811</v>
      </c>
      <c r="J94" s="11">
        <f t="shared" si="18"/>
        <v>14.82072</v>
      </c>
      <c r="K94" s="11">
        <f t="shared" si="19"/>
        <v>349.6411563388383</v>
      </c>
      <c r="L94" s="14">
        <f t="shared" si="20"/>
        <v>23.400615269356781</v>
      </c>
      <c r="M94" s="5">
        <f t="shared" si="21"/>
        <v>56.843741692065457</v>
      </c>
      <c r="N94" s="5">
        <f t="shared" si="22"/>
        <v>16.073862000000002</v>
      </c>
    </row>
    <row r="95" spans="1:14" x14ac:dyDescent="0.25">
      <c r="A95" s="8">
        <v>93.0976</v>
      </c>
      <c r="B95" s="9">
        <f t="shared" si="12"/>
        <v>5250</v>
      </c>
      <c r="C95" s="10">
        <v>0.33129999999999998</v>
      </c>
      <c r="D95" s="10">
        <v>1.0880399999999999</v>
      </c>
      <c r="E95" s="11">
        <f t="shared" si="13"/>
        <v>75.94678773759999</v>
      </c>
      <c r="F95" s="11">
        <f t="shared" si="14"/>
        <v>41.753927323532807</v>
      </c>
      <c r="G95" s="12">
        <f t="shared" si="15"/>
        <v>42.025969859522299</v>
      </c>
      <c r="H95" s="13">
        <f t="shared" si="16"/>
        <v>330071.19542665326</v>
      </c>
      <c r="I95" s="10">
        <f t="shared" si="17"/>
        <v>3.3007119542665326</v>
      </c>
      <c r="J95" s="11">
        <f t="shared" si="18"/>
        <v>14.709719999999999</v>
      </c>
      <c r="K95" s="11">
        <f t="shared" si="19"/>
        <v>350.01500379811108</v>
      </c>
      <c r="L95" s="14">
        <f t="shared" si="20"/>
        <v>23.375621310615188</v>
      </c>
      <c r="M95" s="5">
        <f t="shared" si="21"/>
        <v>56.357750152956307</v>
      </c>
      <c r="N95" s="5">
        <f t="shared" si="22"/>
        <v>15.994187999999998</v>
      </c>
    </row>
    <row r="96" spans="1:14" x14ac:dyDescent="0.25">
      <c r="A96" s="8">
        <v>91.788600000000002</v>
      </c>
      <c r="B96" s="9">
        <f t="shared" si="12"/>
        <v>5300</v>
      </c>
      <c r="C96" s="10">
        <v>0.33239999999999997</v>
      </c>
      <c r="D96" s="10">
        <v>1.0833900000000001</v>
      </c>
      <c r="E96" s="11">
        <f t="shared" si="13"/>
        <v>74.878936953600004</v>
      </c>
      <c r="F96" s="11">
        <f t="shared" si="14"/>
        <v>41.558910889427615</v>
      </c>
      <c r="G96" s="12">
        <f t="shared" si="15"/>
        <v>41.829682820022732</v>
      </c>
      <c r="H96" s="13">
        <f t="shared" si="16"/>
        <v>328529.56062343647</v>
      </c>
      <c r="I96" s="10">
        <f t="shared" si="17"/>
        <v>3.2852956062343646</v>
      </c>
      <c r="J96" s="11">
        <f t="shared" si="18"/>
        <v>14.758559999999999</v>
      </c>
      <c r="K96" s="11">
        <f t="shared" si="19"/>
        <v>352.82505161467486</v>
      </c>
      <c r="L96" s="14">
        <f t="shared" si="20"/>
        <v>23.189447983851387</v>
      </c>
      <c r="M96" s="5">
        <f t="shared" si="21"/>
        <v>56.094524914672519</v>
      </c>
      <c r="N96" s="5">
        <f t="shared" si="22"/>
        <v>15.925833000000001</v>
      </c>
    </row>
    <row r="97" spans="1:14" x14ac:dyDescent="0.25">
      <c r="A97" s="8">
        <v>90.593800000000002</v>
      </c>
      <c r="B97" s="9">
        <f t="shared" si="12"/>
        <v>5350</v>
      </c>
      <c r="C97" s="10">
        <v>0.33079999999999998</v>
      </c>
      <c r="D97" s="10">
        <v>1.0800700000000001</v>
      </c>
      <c r="E97" s="11">
        <f t="shared" si="13"/>
        <v>73.904247788799992</v>
      </c>
      <c r="F97" s="11">
        <f t="shared" si="14"/>
        <v>41.404905809489989</v>
      </c>
      <c r="G97" s="12">
        <f t="shared" si="15"/>
        <v>41.674674339083403</v>
      </c>
      <c r="H97" s="13">
        <f t="shared" si="16"/>
        <v>327312.12686102872</v>
      </c>
      <c r="I97" s="10">
        <f t="shared" si="17"/>
        <v>3.2731212686102871</v>
      </c>
      <c r="J97" s="11">
        <f t="shared" si="18"/>
        <v>14.687519999999999</v>
      </c>
      <c r="K97" s="11">
        <f t="shared" si="19"/>
        <v>352.43274801611892</v>
      </c>
      <c r="L97" s="14">
        <f t="shared" si="20"/>
        <v>23.215260862886606</v>
      </c>
      <c r="M97" s="5">
        <f t="shared" si="21"/>
        <v>55.886655131546298</v>
      </c>
      <c r="N97" s="5">
        <f t="shared" si="22"/>
        <v>15.877029</v>
      </c>
    </row>
    <row r="98" spans="1:14" x14ac:dyDescent="0.25">
      <c r="A98" s="8">
        <v>89.6374</v>
      </c>
      <c r="B98" s="9">
        <f t="shared" si="12"/>
        <v>5400</v>
      </c>
      <c r="C98" s="10">
        <v>0.33879999999999999</v>
      </c>
      <c r="D98" s="10">
        <v>1.0789500000000001</v>
      </c>
      <c r="E98" s="11">
        <f t="shared" si="13"/>
        <v>73.124039622399991</v>
      </c>
      <c r="F98" s="11">
        <f t="shared" si="14"/>
        <v>41.350670222137346</v>
      </c>
      <c r="G98" s="12">
        <f t="shared" si="15"/>
        <v>41.620085386486579</v>
      </c>
      <c r="H98" s="13">
        <f t="shared" si="16"/>
        <v>326883.38622991537</v>
      </c>
      <c r="I98" s="10">
        <f t="shared" si="17"/>
        <v>3.2688338622991537</v>
      </c>
      <c r="J98" s="11">
        <f t="shared" si="18"/>
        <v>15.042719999999999</v>
      </c>
      <c r="K98" s="11">
        <f t="shared" si="19"/>
        <v>361.42934019265965</v>
      </c>
      <c r="L98" s="14">
        <f t="shared" si="20"/>
        <v>22.637393459692206</v>
      </c>
      <c r="M98" s="5">
        <f t="shared" si="21"/>
        <v>55.813450145157006</v>
      </c>
      <c r="N98" s="5">
        <f t="shared" si="22"/>
        <v>15.860565000000001</v>
      </c>
    </row>
    <row r="99" spans="1:14" x14ac:dyDescent="0.25">
      <c r="A99" s="8">
        <v>88.925600000000003</v>
      </c>
      <c r="B99" s="9">
        <f t="shared" si="12"/>
        <v>5450</v>
      </c>
      <c r="C99" s="10">
        <v>0.34379999999999999</v>
      </c>
      <c r="D99" s="10">
        <v>1.0792299999999999</v>
      </c>
      <c r="E99" s="11">
        <f t="shared" si="13"/>
        <v>72.543370265600004</v>
      </c>
      <c r="F99" s="11">
        <f t="shared" si="14"/>
        <v>41.402145635238007</v>
      </c>
      <c r="G99" s="12">
        <f t="shared" si="15"/>
        <v>41.671896181258347</v>
      </c>
      <c r="H99" s="13">
        <f t="shared" si="16"/>
        <v>327290.30726049445</v>
      </c>
      <c r="I99" s="10">
        <f t="shared" si="17"/>
        <v>3.2729030726049446</v>
      </c>
      <c r="J99" s="11">
        <f t="shared" si="18"/>
        <v>15.264719999999999</v>
      </c>
      <c r="K99" s="11">
        <f t="shared" si="19"/>
        <v>366.30730537443611</v>
      </c>
      <c r="L99" s="14">
        <f t="shared" si="20"/>
        <v>22.33594051162807</v>
      </c>
      <c r="M99" s="5">
        <f t="shared" si="21"/>
        <v>55.882929560783431</v>
      </c>
      <c r="N99" s="5">
        <f t="shared" si="22"/>
        <v>15.864680999999997</v>
      </c>
    </row>
    <row r="100" spans="1:14" x14ac:dyDescent="0.25">
      <c r="A100" s="8">
        <v>88.647400000000005</v>
      </c>
      <c r="B100" s="9">
        <f t="shared" si="12"/>
        <v>5500</v>
      </c>
      <c r="C100" s="10">
        <v>0.3488</v>
      </c>
      <c r="D100" s="10">
        <v>1.0836600000000001</v>
      </c>
      <c r="E100" s="11">
        <f t="shared" si="13"/>
        <v>72.316421382399994</v>
      </c>
      <c r="F100" s="11">
        <f t="shared" si="14"/>
        <v>41.651268660622797</v>
      </c>
      <c r="G100" s="12">
        <f t="shared" si="15"/>
        <v>41.922642336823777</v>
      </c>
      <c r="H100" s="13">
        <f t="shared" si="16"/>
        <v>329259.66296109505</v>
      </c>
      <c r="I100" s="10">
        <f t="shared" si="17"/>
        <v>3.2925966296109506</v>
      </c>
      <c r="J100" s="11">
        <f t="shared" si="18"/>
        <v>15.48672</v>
      </c>
      <c r="K100" s="11">
        <f t="shared" si="19"/>
        <v>369.4118294255718</v>
      </c>
      <c r="L100" s="14">
        <f t="shared" si="20"/>
        <v>22.148230051378569</v>
      </c>
      <c r="M100" s="5">
        <f t="shared" si="21"/>
        <v>56.219185671812092</v>
      </c>
      <c r="N100" s="5">
        <f t="shared" si="22"/>
        <v>15.929802</v>
      </c>
    </row>
    <row r="101" spans="1:14" x14ac:dyDescent="0.25">
      <c r="B101" s="2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Jacob Lyons</cp:lastModifiedBy>
  <cp:revision/>
  <dcterms:created xsi:type="dcterms:W3CDTF">2019-10-18T15:00:30Z</dcterms:created>
  <dcterms:modified xsi:type="dcterms:W3CDTF">2026-03-20T21:27:34Z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