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0CF25928-BB13-4445-9BD0-387A3E522E6E}" xr6:coauthVersionLast="47" xr6:coauthVersionMax="47" xr10:uidLastSave="{00000000-0000-0000-0000-000000000000}"/>
  <bookViews>
    <workbookView xWindow="-98" yWindow="-98" windowWidth="21795" windowHeight="12975" activeTab="4" xr2:uid="{00000000-000D-0000-FFFF-FFFF00000000}"/>
  </bookViews>
  <sheets>
    <sheet name="IS_5yr" sheetId="1" r:id="rId1"/>
    <sheet name="BS_5yr" sheetId="2" r:id="rId2"/>
    <sheet name="CF_5yr" sheetId="3" r:id="rId3"/>
    <sheet name="Ratios_5yr" sheetId="4" r:id="rId4"/>
    <sheet name="Benchmark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" l="1"/>
  <c r="E14" i="4"/>
  <c r="D14" i="4"/>
  <c r="C14" i="4"/>
  <c r="B14" i="4"/>
  <c r="F12" i="4"/>
  <c r="E12" i="4"/>
  <c r="D12" i="4"/>
  <c r="C12" i="4"/>
  <c r="B12" i="4"/>
  <c r="F4" i="4"/>
  <c r="E4" i="4"/>
  <c r="D4" i="4"/>
  <c r="C4" i="4"/>
  <c r="B4" i="4"/>
  <c r="F3" i="4"/>
  <c r="E3" i="4"/>
  <c r="D3" i="4"/>
  <c r="C3" i="4"/>
  <c r="B3" i="4"/>
  <c r="F15" i="3"/>
  <c r="E15" i="3"/>
  <c r="D15" i="3"/>
  <c r="C15" i="3"/>
  <c r="B15" i="3"/>
  <c r="F11" i="3"/>
  <c r="E11" i="3"/>
  <c r="D11" i="3"/>
  <c r="C11" i="3"/>
  <c r="B11" i="3"/>
  <c r="F7" i="3"/>
  <c r="F17" i="3" s="1"/>
  <c r="F19" i="3" s="1"/>
  <c r="E7" i="3"/>
  <c r="E17" i="3" s="1"/>
  <c r="E19" i="3" s="1"/>
  <c r="D7" i="3"/>
  <c r="D17" i="3" s="1"/>
  <c r="D19" i="3" s="1"/>
  <c r="C7" i="3"/>
  <c r="C17" i="3" s="1"/>
  <c r="C19" i="3" s="1"/>
  <c r="B7" i="3"/>
  <c r="B17" i="3" s="1"/>
  <c r="B19" i="3" s="1"/>
  <c r="F19" i="2"/>
  <c r="E19" i="2"/>
  <c r="D19" i="2"/>
  <c r="C19" i="2"/>
  <c r="B19" i="2"/>
  <c r="F15" i="2"/>
  <c r="E15" i="2"/>
  <c r="D15" i="2"/>
  <c r="C15" i="2"/>
  <c r="B15" i="2"/>
  <c r="F10" i="2"/>
  <c r="F7" i="4" s="1"/>
  <c r="E10" i="2"/>
  <c r="E7" i="4" s="1"/>
  <c r="D10" i="2"/>
  <c r="D7" i="4" s="1"/>
  <c r="C10" i="2"/>
  <c r="C7" i="4" s="1"/>
  <c r="B10" i="2"/>
  <c r="B7" i="4" s="1"/>
  <c r="F6" i="2"/>
  <c r="F11" i="2" s="1"/>
  <c r="E6" i="2"/>
  <c r="E11" i="2" s="1"/>
  <c r="D6" i="2"/>
  <c r="D11" i="2" s="1"/>
  <c r="C6" i="2"/>
  <c r="C11" i="2" s="1"/>
  <c r="B6" i="2"/>
  <c r="B11" i="2" s="1"/>
  <c r="F9" i="4" l="1"/>
  <c r="F8" i="4"/>
  <c r="F20" i="2"/>
  <c r="E9" i="4"/>
  <c r="E8" i="4"/>
  <c r="E20" i="2"/>
  <c r="D9" i="4"/>
  <c r="D8" i="4"/>
  <c r="D20" i="2"/>
  <c r="C9" i="4"/>
  <c r="C8" i="4"/>
  <c r="C20" i="2"/>
  <c r="B9" i="4"/>
  <c r="B8" i="4"/>
  <c r="B20" i="2"/>
  <c r="F22" i="2"/>
  <c r="F11" i="4"/>
  <c r="E22" i="2"/>
  <c r="E11" i="4"/>
  <c r="D22" i="2"/>
  <c r="D11" i="4"/>
  <c r="C22" i="2"/>
  <c r="C11" i="4"/>
  <c r="B22" i="2"/>
  <c r="B11" i="4"/>
  <c r="F23" i="2" l="1"/>
  <c r="F5" i="4"/>
  <c r="F15" i="4"/>
  <c r="E23" i="2"/>
  <c r="E5" i="4"/>
  <c r="E15" i="4"/>
  <c r="D23" i="2"/>
  <c r="D5" i="4"/>
  <c r="D15" i="4"/>
  <c r="C23" i="2"/>
  <c r="C5" i="4"/>
  <c r="C15" i="4"/>
  <c r="B23" i="2"/>
  <c r="B5" i="4"/>
  <c r="B15" i="4"/>
</calcChain>
</file>

<file path=xl/sharedStrings.xml><?xml version="1.0" encoding="utf-8"?>
<sst xmlns="http://schemas.openxmlformats.org/spreadsheetml/2006/main" count="105" uniqueCount="81">
  <si>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</si>
  <si>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</si>
  <si>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</si>
  <si>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</si>
  <si>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</si>
  <si>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</si>
  <si>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</si>
  <si>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</si>
  <si>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</si>
  <si>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</si>
  <si>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</si>
  <si>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</si>
  <si>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</si>
  <si>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</si>
  <si>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</si>
  <si>
    <t>Balance Sheet Component (GBP £ Millions)</t>
  </si>
  <si>
    <t>NON-CURRENT ASSETS</t>
  </si>
  <si>
    <t>Property, Plant and Equipment</t>
  </si>
  <si>
    <t>Right-of-Use Assets</t>
  </si>
  <si>
    <t>Defined Benefit Pension Scheme Surplus</t>
  </si>
  <si>
    <t>Total Non-Current Assets</t>
  </si>
  <si>
    <t>CURRENT ASSETS</t>
  </si>
  <si>
    <t>Cash and Cash Equivalents</t>
  </si>
  <si>
    <t>Trade, Other Receivables &amp; Inventories</t>
  </si>
  <si>
    <t>Total Current Assets</t>
  </si>
  <si>
    <t>TOTAL ASSETS</t>
  </si>
  <si>
    <t>CURRENT LIABILITIES</t>
  </si>
  <si>
    <t>Trade, Other Payables &amp; Provisions</t>
  </si>
  <si>
    <t>Short-Term Borrowings &amp; Maturities</t>
  </si>
  <si>
    <t>Total Current Liabilities</t>
  </si>
  <si>
    <t>NON-CURRENT LIABILITIES</t>
  </si>
  <si>
    <t>Lease Liabilities</t>
  </si>
  <si>
    <t>Long-Term Bonds &amp; Borrowings</t>
  </si>
  <si>
    <t>Total Non-Current Liabilities</t>
  </si>
  <si>
    <t>TOTAL LIABILITIES</t>
  </si>
  <si>
    <t>SHAREHOLDERS' EQUITY</t>
  </si>
  <si>
    <t>Total Equity / Net Assets</t>
  </si>
  <si>
    <t>TOTAL EQUITY AND LIABILITIES</t>
  </si>
  <si>
    <t>Cash Flow Component (GBP £ Millions)</t>
  </si>
  <si>
    <t>CASH FLOWS FROM OPERATING ACTIVITIES</t>
  </si>
  <si>
    <t>Depreciation and Amortisation</t>
  </si>
  <si>
    <t>Change in Working Capital &amp; Other Adjustments</t>
  </si>
  <si>
    <t>Interest &amp; Taxes Paid</t>
  </si>
  <si>
    <t>Net Cash Generated From Operating Activities</t>
  </si>
  <si>
    <t>CASH FLOWS FROM INVESTING ACTIVITIES</t>
  </si>
  <si>
    <t>Capital Expenditure / Purchase of PPE</t>
  </si>
  <si>
    <t>Other Investing Cash Flows</t>
  </si>
  <si>
    <t>Net Cash Used In Investing Activities</t>
  </si>
  <si>
    <t>CASH FLOWS FROM FINANCING ACTIVITIES</t>
  </si>
  <si>
    <t>Repayment of Lease Liabilities &amp; Borrowings</t>
  </si>
  <si>
    <t>Dividends Paid to Shareholders</t>
  </si>
  <si>
    <t>Net Cash Used In Financing Activities</t>
  </si>
  <si>
    <t>NET MOVE IN CASH POSITION</t>
  </si>
  <si>
    <t>Net Increase / (Decrease) in Cash</t>
  </si>
  <si>
    <t>Cash at Beginning of Year</t>
  </si>
  <si>
    <t>Cash at End of Year</t>
  </si>
  <si>
    <t>Financial Ratios</t>
  </si>
  <si>
    <t>PROFITABILITY</t>
  </si>
  <si>
    <t>Operating Margin</t>
  </si>
  <si>
    <t>Net Profit Margin</t>
  </si>
  <si>
    <t>Return on Equity (ROE)</t>
  </si>
  <si>
    <t>LIQUIDITY</t>
  </si>
  <si>
    <t>Current Ratio</t>
  </si>
  <si>
    <t>Quick Ratio</t>
  </si>
  <si>
    <t>Cash Ratio</t>
  </si>
  <si>
    <t>EFFICIENCY</t>
  </si>
  <si>
    <t>Asset Turnover</t>
  </si>
  <si>
    <t>Fixed Asset Turnover</t>
  </si>
  <si>
    <t>LEVERAGE</t>
  </si>
  <si>
    <t>Interest Coverage Ratio</t>
  </si>
  <si>
    <t>Debt to Equity Ratio</t>
  </si>
  <si>
    <t>INVESTMENT RATIOS</t>
  </si>
  <si>
    <t>Return on Assets (ROA)</t>
  </si>
  <si>
    <t>Price/Earnings (P/E) Ratio</t>
  </si>
  <si>
    <t>CASH FLOW RATIOS</t>
  </si>
  <si>
    <t>Operating Cash Flow Ratio</t>
  </si>
  <si>
    <t>Free Cash Flow Margin</t>
  </si>
  <si>
    <t>Benchmark Comparison (Latest Year - FY 2025)</t>
  </si>
  <si>
    <t>Whitbread PLC</t>
  </si>
  <si>
    <t>Accor SA</t>
  </si>
  <si>
    <t>TUI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</si>
</sst>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;[Red]\(\£#,##0.0\);&quot;-&quot;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sz val="11"/>
      <name val="Segoe UI"/>
    </font>
    <font>
      <b/>
      <sz val="11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B6" sqref="B6"/>
    </sheetView>
  </sheetViews>
  <sheetFormatPr defaultRowHeight="14.25" x14ac:dyDescent="0.45"/>
  <cols>
    <col min="1" max="1" width="46" customWidth="1"/>
    <col min="2" max="6" width="14" customWidth="1"/>
  </cols>
  <sheetData>
    <row r="1" spans="1:6" ht="16.5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3" t="s">
        <v>6</v>
      </c>
      <c r="B2" s="4">
        <v>589.4</v>
      </c>
      <c r="C2" s="4">
        <v>1703.4</v>
      </c>
      <c r="D2" s="4">
        <v>2625.2</v>
      </c>
      <c r="E2" s="4">
        <v>2959.9</v>
      </c>
      <c r="F2" s="4">
        <v>2921.9</v>
      </c>
    </row>
    <row r="3" spans="1:6" ht="16.5" x14ac:dyDescent="0.6">
      <c r="A3" s="3" t="s">
        <v>7</v>
      </c>
      <c r="B3" s="4">
        <v>-1237.8</v>
      </c>
      <c r="C3" s="4">
        <v>-1645</v>
      </c>
      <c r="D3" s="4">
        <v>-2151</v>
      </c>
      <c r="E3" s="4">
        <v>-2395.1</v>
      </c>
      <c r="F3" s="4">
        <v>-2447.9</v>
      </c>
    </row>
    <row r="4" spans="1:6" ht="16.5" x14ac:dyDescent="0.6">
      <c r="A4" s="3" t="s">
        <v>8</v>
      </c>
      <c r="B4" s="4">
        <v>-648.4</v>
      </c>
      <c r="C4" s="4">
        <v>58.4</v>
      </c>
      <c r="D4" s="4">
        <v>474.2</v>
      </c>
      <c r="E4" s="4">
        <v>564.79999999999995</v>
      </c>
      <c r="F4" s="4">
        <v>474</v>
      </c>
    </row>
    <row r="5" spans="1:6" ht="16.5" x14ac:dyDescent="0.6">
      <c r="A5" s="3" t="s">
        <v>9</v>
      </c>
      <c r="B5" s="4">
        <v>-284.10000000000002</v>
      </c>
      <c r="C5" s="4">
        <v>-40.4</v>
      </c>
      <c r="D5" s="4">
        <v>-35</v>
      </c>
      <c r="E5" s="4">
        <v>-109</v>
      </c>
      <c r="F5" s="4">
        <v>-116</v>
      </c>
    </row>
    <row r="6" spans="1:6" ht="16.5" x14ac:dyDescent="0.6">
      <c r="A6" s="3" t="s">
        <v>10</v>
      </c>
      <c r="B6" s="4">
        <v>-932.5</v>
      </c>
      <c r="C6" s="4">
        <v>18</v>
      </c>
      <c r="D6" s="4">
        <v>439.2</v>
      </c>
      <c r="E6" s="4">
        <v>455.8</v>
      </c>
      <c r="F6" s="4">
        <v>358</v>
      </c>
    </row>
    <row r="7" spans="1:6" ht="16.5" x14ac:dyDescent="0.6">
      <c r="A7" s="3" t="s">
        <v>11</v>
      </c>
      <c r="B7" s="4">
        <v>-74.900000000000006</v>
      </c>
      <c r="C7" s="4">
        <v>-76.2</v>
      </c>
      <c r="D7" s="4">
        <v>-64.2</v>
      </c>
      <c r="E7" s="4">
        <v>-3.8</v>
      </c>
      <c r="F7" s="4">
        <v>10</v>
      </c>
    </row>
    <row r="8" spans="1:6" ht="16.5" x14ac:dyDescent="0.6">
      <c r="A8" s="3" t="s">
        <v>12</v>
      </c>
      <c r="B8" s="4">
        <v>-1007.4</v>
      </c>
      <c r="C8" s="4">
        <v>58.2</v>
      </c>
      <c r="D8" s="4">
        <v>375</v>
      </c>
      <c r="E8" s="4">
        <v>452</v>
      </c>
      <c r="F8" s="4">
        <v>368</v>
      </c>
    </row>
    <row r="9" spans="1:6" ht="16.5" x14ac:dyDescent="0.6">
      <c r="A9" s="3" t="s">
        <v>13</v>
      </c>
      <c r="B9" s="4">
        <v>100.9</v>
      </c>
      <c r="C9" s="4">
        <v>-15.7</v>
      </c>
      <c r="D9" s="4">
        <v>-96.2</v>
      </c>
      <c r="E9" s="4">
        <v>-140</v>
      </c>
      <c r="F9" s="4">
        <v>-114</v>
      </c>
    </row>
    <row r="10" spans="1:6" ht="16.5" x14ac:dyDescent="0.6">
      <c r="A10" s="3" t="s">
        <v>14</v>
      </c>
      <c r="B10" s="4">
        <v>-906.5</v>
      </c>
      <c r="C10" s="4">
        <v>42.5</v>
      </c>
      <c r="D10" s="4">
        <v>278.8</v>
      </c>
      <c r="E10" s="4">
        <v>312</v>
      </c>
      <c r="F10" s="4">
        <v>254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15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16</v>
      </c>
      <c r="B2" s="3"/>
      <c r="C2" s="3"/>
      <c r="D2" s="3"/>
      <c r="E2" s="3"/>
      <c r="F2" s="3"/>
    </row>
    <row r="3" spans="1:6" ht="16.5" x14ac:dyDescent="0.6">
      <c r="A3" s="3" t="s">
        <v>17</v>
      </c>
      <c r="B3" s="4">
        <v>4213.1000000000004</v>
      </c>
      <c r="C3" s="4">
        <v>4227.1000000000004</v>
      </c>
      <c r="D3" s="4">
        <v>4554</v>
      </c>
      <c r="E3" s="4">
        <v>4600</v>
      </c>
      <c r="F3" s="4">
        <v>4700</v>
      </c>
    </row>
    <row r="4" spans="1:6" ht="16.5" x14ac:dyDescent="0.6">
      <c r="A4" s="3" t="s">
        <v>18</v>
      </c>
      <c r="B4" s="4">
        <v>2800</v>
      </c>
      <c r="C4" s="4">
        <v>3267.6</v>
      </c>
      <c r="D4" s="4">
        <v>3505</v>
      </c>
      <c r="E4" s="4">
        <v>3600</v>
      </c>
      <c r="F4" s="4">
        <v>3700</v>
      </c>
    </row>
    <row r="5" spans="1:6" ht="16.5" x14ac:dyDescent="0.6">
      <c r="A5" s="3" t="s">
        <v>19</v>
      </c>
      <c r="B5" s="4">
        <v>188</v>
      </c>
      <c r="C5" s="4">
        <v>522.6</v>
      </c>
      <c r="D5" s="4">
        <v>325</v>
      </c>
      <c r="E5" s="4">
        <v>165</v>
      </c>
      <c r="F5" s="4">
        <v>135</v>
      </c>
    </row>
    <row r="6" spans="1:6" ht="16.5" x14ac:dyDescent="0.6">
      <c r="A6" s="3" t="s">
        <v>20</v>
      </c>
      <c r="B6" s="6">
        <f>SUM(B3:B5)</f>
        <v>7201.1</v>
      </c>
      <c r="C6" s="6">
        <f>SUM(C3:C5)</f>
        <v>8017.3000000000011</v>
      </c>
      <c r="D6" s="6">
        <f>SUM(D3:D5)</f>
        <v>8384</v>
      </c>
      <c r="E6" s="6">
        <f>SUM(E3:E5)</f>
        <v>8365</v>
      </c>
      <c r="F6" s="6">
        <f>SUM(F3:F5)</f>
        <v>8535</v>
      </c>
    </row>
    <row r="7" spans="1:6" ht="16.5" x14ac:dyDescent="0.6">
      <c r="A7" s="5" t="s">
        <v>21</v>
      </c>
      <c r="B7" s="3"/>
      <c r="C7" s="3"/>
      <c r="D7" s="3"/>
      <c r="E7" s="3"/>
      <c r="F7" s="3"/>
    </row>
    <row r="8" spans="1:6" ht="16.5" x14ac:dyDescent="0.6">
      <c r="A8" s="3" t="s">
        <v>22</v>
      </c>
      <c r="B8" s="4">
        <v>1256</v>
      </c>
      <c r="C8" s="4">
        <v>1132.4000000000001</v>
      </c>
      <c r="D8" s="4">
        <v>1165</v>
      </c>
      <c r="E8" s="4">
        <v>697</v>
      </c>
      <c r="F8" s="4">
        <v>909</v>
      </c>
    </row>
    <row r="9" spans="1:6" ht="16.5" x14ac:dyDescent="0.6">
      <c r="A9" s="3" t="s">
        <v>23</v>
      </c>
      <c r="B9" s="4">
        <v>74.2</v>
      </c>
      <c r="C9" s="4">
        <v>116.4</v>
      </c>
      <c r="D9" s="4">
        <v>120</v>
      </c>
      <c r="E9" s="4">
        <v>125</v>
      </c>
      <c r="F9" s="4">
        <v>130</v>
      </c>
    </row>
    <row r="10" spans="1:6" ht="16.5" x14ac:dyDescent="0.6">
      <c r="A10" s="3" t="s">
        <v>24</v>
      </c>
      <c r="B10" s="6">
        <f>SUM(B8:B9)</f>
        <v>1330.2</v>
      </c>
      <c r="C10" s="6">
        <f>SUM(C8:C9)</f>
        <v>1248.8000000000002</v>
      </c>
      <c r="D10" s="6">
        <f>SUM(D8:D9)</f>
        <v>1285</v>
      </c>
      <c r="E10" s="6">
        <f>SUM(E8:E9)</f>
        <v>822</v>
      </c>
      <c r="F10" s="6">
        <f>SUM(F8:F9)</f>
        <v>1039</v>
      </c>
    </row>
    <row r="11" spans="1:6" ht="16.5" x14ac:dyDescent="0.6">
      <c r="A11" s="5" t="s">
        <v>25</v>
      </c>
      <c r="B11" s="6">
        <f>B6+B10</f>
        <v>8531.3000000000011</v>
      </c>
      <c r="C11" s="6">
        <f>C6+C10</f>
        <v>9266.1000000000022</v>
      </c>
      <c r="D11" s="6">
        <f>D6+D10</f>
        <v>9669</v>
      </c>
      <c r="E11" s="6">
        <f>E6+E10</f>
        <v>9187</v>
      </c>
      <c r="F11" s="6">
        <f>F6+F10</f>
        <v>9574</v>
      </c>
    </row>
    <row r="12" spans="1:6" ht="16.5" x14ac:dyDescent="0.6">
      <c r="A12" s="5" t="s">
        <v>26</v>
      </c>
      <c r="B12" s="3"/>
      <c r="C12" s="3"/>
      <c r="D12" s="3"/>
      <c r="E12" s="3"/>
      <c r="F12" s="3"/>
    </row>
    <row r="13" spans="1:6" ht="16.5" x14ac:dyDescent="0.6">
      <c r="A13" s="3" t="s">
        <v>27</v>
      </c>
      <c r="B13" s="4">
        <v>316.5</v>
      </c>
      <c r="C13" s="4">
        <v>570.70000000000005</v>
      </c>
      <c r="D13" s="4">
        <v>585</v>
      </c>
      <c r="E13" s="4">
        <v>590</v>
      </c>
      <c r="F13" s="4">
        <v>610</v>
      </c>
    </row>
    <row r="14" spans="1:6" ht="16.5" x14ac:dyDescent="0.6">
      <c r="A14" s="3" t="s">
        <v>28</v>
      </c>
      <c r="B14" s="4">
        <v>75.099999999999994</v>
      </c>
      <c r="C14" s="4">
        <v>25</v>
      </c>
      <c r="D14" s="4">
        <v>30</v>
      </c>
      <c r="E14" s="4">
        <v>450</v>
      </c>
      <c r="F14" s="4">
        <v>25</v>
      </c>
    </row>
    <row r="15" spans="1:6" ht="16.5" x14ac:dyDescent="0.6">
      <c r="A15" s="3" t="s">
        <v>29</v>
      </c>
      <c r="B15" s="6">
        <f>SUM(B13:B14)</f>
        <v>391.6</v>
      </c>
      <c r="C15" s="6">
        <f>SUM(C13:C14)</f>
        <v>595.70000000000005</v>
      </c>
      <c r="D15" s="6">
        <f>SUM(D13:D14)</f>
        <v>615</v>
      </c>
      <c r="E15" s="6">
        <f>SUM(E13:E14)</f>
        <v>1040</v>
      </c>
      <c r="F15" s="6">
        <f>SUM(F13:F14)</f>
        <v>635</v>
      </c>
    </row>
    <row r="16" spans="1:6" ht="16.5" x14ac:dyDescent="0.6">
      <c r="A16" s="5" t="s">
        <v>30</v>
      </c>
      <c r="B16" s="3"/>
      <c r="C16" s="3"/>
      <c r="D16" s="3"/>
      <c r="E16" s="3"/>
      <c r="F16" s="3"/>
    </row>
    <row r="17" spans="1:6" ht="16.5" x14ac:dyDescent="0.6">
      <c r="A17" s="3" t="s">
        <v>31</v>
      </c>
      <c r="B17" s="4">
        <v>1827.5</v>
      </c>
      <c r="C17" s="4">
        <v>3701.8</v>
      </c>
      <c r="D17" s="4">
        <v>3958</v>
      </c>
      <c r="E17" s="4">
        <v>4100</v>
      </c>
      <c r="F17" s="4">
        <v>4220</v>
      </c>
    </row>
    <row r="18" spans="1:6" ht="16.5" x14ac:dyDescent="0.6">
      <c r="A18" s="3" t="s">
        <v>32</v>
      </c>
      <c r="B18" s="4">
        <v>981</v>
      </c>
      <c r="C18" s="4">
        <v>1000</v>
      </c>
      <c r="D18" s="4">
        <v>1000</v>
      </c>
      <c r="E18" s="4">
        <v>1000</v>
      </c>
      <c r="F18" s="4">
        <v>1250</v>
      </c>
    </row>
    <row r="19" spans="1:6" ht="16.5" x14ac:dyDescent="0.6">
      <c r="A19" s="3" t="s">
        <v>33</v>
      </c>
      <c r="B19" s="6">
        <f>SUM(B17:B18)</f>
        <v>2808.5</v>
      </c>
      <c r="C19" s="6">
        <f>SUM(C17:C18)</f>
        <v>4701.8</v>
      </c>
      <c r="D19" s="6">
        <f>SUM(D17:D18)</f>
        <v>4958</v>
      </c>
      <c r="E19" s="6">
        <f>SUM(E17:E18)</f>
        <v>5100</v>
      </c>
      <c r="F19" s="6">
        <f>SUM(F17:F18)</f>
        <v>5470</v>
      </c>
    </row>
    <row r="20" spans="1:6" ht="16.5" x14ac:dyDescent="0.6">
      <c r="A20" s="5" t="s">
        <v>34</v>
      </c>
      <c r="B20" s="6">
        <f>B15+B19</f>
        <v>3200.1</v>
      </c>
      <c r="C20" s="6">
        <f>C15+C19</f>
        <v>5297.5</v>
      </c>
      <c r="D20" s="6">
        <f>D15+D19</f>
        <v>5573</v>
      </c>
      <c r="E20" s="6">
        <f>E15+E19</f>
        <v>6140</v>
      </c>
      <c r="F20" s="6">
        <f>F15+F19</f>
        <v>6105</v>
      </c>
    </row>
    <row r="21" spans="1:6" ht="16.5" x14ac:dyDescent="0.6">
      <c r="A21" s="5" t="s">
        <v>35</v>
      </c>
      <c r="B21" s="3"/>
      <c r="C21" s="3"/>
      <c r="D21" s="3"/>
      <c r="E21" s="3"/>
      <c r="F21" s="3"/>
    </row>
    <row r="22" spans="1:6" ht="16.5" x14ac:dyDescent="0.6">
      <c r="A22" s="3" t="s">
        <v>36</v>
      </c>
      <c r="B22" s="6">
        <f>B11-B20</f>
        <v>5331.2000000000007</v>
      </c>
      <c r="C22" s="6">
        <f>C11-C20</f>
        <v>3968.6000000000022</v>
      </c>
      <c r="D22" s="6">
        <f>D11-D20</f>
        <v>4096</v>
      </c>
      <c r="E22" s="6">
        <f>E11-E20</f>
        <v>3047</v>
      </c>
      <c r="F22" s="6">
        <f>F11-F20</f>
        <v>3469</v>
      </c>
    </row>
    <row r="23" spans="1:6" ht="16.5" x14ac:dyDescent="0.6">
      <c r="A23" s="5" t="s">
        <v>37</v>
      </c>
      <c r="B23" s="6">
        <f>B22+B20</f>
        <v>8531.3000000000011</v>
      </c>
      <c r="C23" s="6">
        <f>C22+C20</f>
        <v>9266.1000000000022</v>
      </c>
      <c r="D23" s="6">
        <f>D22+D20</f>
        <v>9669</v>
      </c>
      <c r="E23" s="6">
        <f>E22+E20</f>
        <v>9187</v>
      </c>
      <c r="F23" s="6">
        <f>F22+F20</f>
        <v>9574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38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39</v>
      </c>
      <c r="B2" s="3"/>
      <c r="C2" s="3"/>
      <c r="D2" s="3"/>
      <c r="E2" s="3"/>
      <c r="F2" s="3"/>
    </row>
    <row r="3" spans="1:6" ht="16.5" x14ac:dyDescent="0.6">
      <c r="A3" s="3" t="s">
        <v>10</v>
      </c>
      <c r="B3" s="4">
        <v>-932.5</v>
      </c>
      <c r="C3" s="4">
        <v>18</v>
      </c>
      <c r="D3" s="4">
        <v>439.2</v>
      </c>
      <c r="E3" s="4">
        <v>455.8</v>
      </c>
      <c r="F3" s="4">
        <v>358</v>
      </c>
    </row>
    <row r="4" spans="1:6" ht="16.5" x14ac:dyDescent="0.6">
      <c r="A4" s="3" t="s">
        <v>40</v>
      </c>
      <c r="B4" s="4">
        <v>342.1</v>
      </c>
      <c r="C4" s="4">
        <v>355</v>
      </c>
      <c r="D4" s="4">
        <v>362</v>
      </c>
      <c r="E4" s="4">
        <v>370</v>
      </c>
      <c r="F4" s="4">
        <v>381</v>
      </c>
    </row>
    <row r="5" spans="1:6" ht="16.5" x14ac:dyDescent="0.6">
      <c r="A5" s="3" t="s">
        <v>41</v>
      </c>
      <c r="B5" s="4">
        <v>112.4</v>
      </c>
      <c r="C5" s="4">
        <v>30.4</v>
      </c>
      <c r="D5" s="4">
        <v>-82.2</v>
      </c>
      <c r="E5" s="4">
        <v>-38.799999999999997</v>
      </c>
      <c r="F5" s="4">
        <v>-16</v>
      </c>
    </row>
    <row r="6" spans="1:6" ht="16.5" x14ac:dyDescent="0.6">
      <c r="A6" s="3" t="s">
        <v>42</v>
      </c>
      <c r="B6" s="4">
        <v>-91</v>
      </c>
      <c r="C6" s="4">
        <v>-68.400000000000006</v>
      </c>
      <c r="D6" s="4">
        <v>-40</v>
      </c>
      <c r="E6" s="4">
        <v>-51</v>
      </c>
      <c r="F6" s="4">
        <v>-45</v>
      </c>
    </row>
    <row r="7" spans="1:6" ht="16.5" x14ac:dyDescent="0.6">
      <c r="A7" s="3" t="s">
        <v>43</v>
      </c>
      <c r="B7" s="6">
        <f>SUM(B3:B6)</f>
        <v>-569</v>
      </c>
      <c r="C7" s="6">
        <f>SUM(C3:C6)</f>
        <v>335</v>
      </c>
      <c r="D7" s="6">
        <f>SUM(D3:D6)</f>
        <v>679</v>
      </c>
      <c r="E7" s="6">
        <f>SUM(E3:E6)</f>
        <v>736</v>
      </c>
      <c r="F7" s="6">
        <f>SUM(F3:F6)</f>
        <v>678</v>
      </c>
    </row>
    <row r="8" spans="1:6" ht="16.5" x14ac:dyDescent="0.6">
      <c r="A8" s="5" t="s">
        <v>44</v>
      </c>
      <c r="B8" s="3"/>
      <c r="C8" s="3"/>
      <c r="D8" s="3"/>
      <c r="E8" s="3"/>
      <c r="F8" s="3"/>
    </row>
    <row r="9" spans="1:6" ht="16.5" x14ac:dyDescent="0.6">
      <c r="A9" s="3" t="s">
        <v>45</v>
      </c>
      <c r="B9" s="4">
        <v>-171</v>
      </c>
      <c r="C9" s="4">
        <v>-261</v>
      </c>
      <c r="D9" s="4">
        <v>-546</v>
      </c>
      <c r="E9" s="4">
        <v>-500</v>
      </c>
      <c r="F9" s="4">
        <v>-520</v>
      </c>
    </row>
    <row r="10" spans="1:6" ht="16.5" x14ac:dyDescent="0.6">
      <c r="A10" s="3" t="s">
        <v>46</v>
      </c>
      <c r="B10" s="4">
        <v>12</v>
      </c>
      <c r="C10" s="4">
        <v>5.2</v>
      </c>
      <c r="D10" s="4">
        <v>-10</v>
      </c>
      <c r="E10" s="4">
        <v>8</v>
      </c>
      <c r="F10" s="4">
        <v>14</v>
      </c>
    </row>
    <row r="11" spans="1:6" ht="16.5" x14ac:dyDescent="0.6">
      <c r="A11" s="3" t="s">
        <v>47</v>
      </c>
      <c r="B11" s="6">
        <f>SUM(B9:B10)</f>
        <v>-159</v>
      </c>
      <c r="C11" s="6">
        <f>SUM(C9:C10)</f>
        <v>-255.8</v>
      </c>
      <c r="D11" s="6">
        <f>SUM(D9:D10)</f>
        <v>-556</v>
      </c>
      <c r="E11" s="6">
        <f>SUM(E9:E10)</f>
        <v>-492</v>
      </c>
      <c r="F11" s="6">
        <f>SUM(F9:F10)</f>
        <v>-506</v>
      </c>
    </row>
    <row r="12" spans="1:6" ht="16.5" x14ac:dyDescent="0.6">
      <c r="A12" s="5" t="s">
        <v>48</v>
      </c>
      <c r="B12" s="3"/>
      <c r="C12" s="3"/>
      <c r="D12" s="3"/>
      <c r="E12" s="3"/>
      <c r="F12" s="3"/>
    </row>
    <row r="13" spans="1:6" ht="16.5" x14ac:dyDescent="0.6">
      <c r="A13" s="3" t="s">
        <v>49</v>
      </c>
      <c r="B13" s="4">
        <v>-120</v>
      </c>
      <c r="C13" s="4">
        <v>-112</v>
      </c>
      <c r="D13" s="4">
        <v>-135</v>
      </c>
      <c r="E13" s="4">
        <v>-148</v>
      </c>
      <c r="F13" s="4">
        <v>-155</v>
      </c>
    </row>
    <row r="14" spans="1:6" ht="16.5" x14ac:dyDescent="0.6">
      <c r="A14" s="3" t="s">
        <v>50</v>
      </c>
      <c r="B14" s="4">
        <v>0</v>
      </c>
      <c r="C14" s="4">
        <v>0</v>
      </c>
      <c r="D14" s="4">
        <v>-145</v>
      </c>
      <c r="E14" s="4">
        <v>-195</v>
      </c>
      <c r="F14" s="4">
        <v>-202</v>
      </c>
    </row>
    <row r="15" spans="1:6" ht="16.5" x14ac:dyDescent="0.6">
      <c r="A15" s="3" t="s">
        <v>51</v>
      </c>
      <c r="B15" s="6">
        <f>SUM(B13:B14)</f>
        <v>-120</v>
      </c>
      <c r="C15" s="6">
        <f>SUM(C13:C14)</f>
        <v>-112</v>
      </c>
      <c r="D15" s="6">
        <f>SUM(D13:D14)</f>
        <v>-280</v>
      </c>
      <c r="E15" s="6">
        <f>SUM(E13:E14)</f>
        <v>-343</v>
      </c>
      <c r="F15" s="6">
        <f>SUM(F13:F14)</f>
        <v>-357</v>
      </c>
    </row>
    <row r="16" spans="1:6" ht="16.5" x14ac:dyDescent="0.6">
      <c r="A16" s="5" t="s">
        <v>52</v>
      </c>
      <c r="B16" s="3"/>
      <c r="C16" s="3"/>
      <c r="D16" s="3"/>
      <c r="E16" s="3"/>
      <c r="F16" s="3"/>
    </row>
    <row r="17" spans="1:6" ht="16.5" x14ac:dyDescent="0.6">
      <c r="A17" s="3" t="s">
        <v>53</v>
      </c>
      <c r="B17" s="6">
        <f>B7+B11+B15</f>
        <v>-848</v>
      </c>
      <c r="C17" s="6">
        <f>C7+C11+C15</f>
        <v>-32.800000000000011</v>
      </c>
      <c r="D17" s="6">
        <f>D7+D11+D15</f>
        <v>-157</v>
      </c>
      <c r="E17" s="6">
        <f>E7+E11+E15</f>
        <v>-99</v>
      </c>
      <c r="F17" s="6">
        <f>F7+F11+F15</f>
        <v>-185</v>
      </c>
    </row>
    <row r="18" spans="1:6" ht="16.5" x14ac:dyDescent="0.6">
      <c r="A18" s="3" t="s">
        <v>54</v>
      </c>
      <c r="B18" s="4">
        <v>1434.9</v>
      </c>
      <c r="C18" s="4">
        <v>1256</v>
      </c>
      <c r="D18" s="4">
        <v>1132.4000000000001</v>
      </c>
      <c r="E18" s="4">
        <v>1165</v>
      </c>
      <c r="F18" s="4">
        <v>697</v>
      </c>
    </row>
    <row r="19" spans="1:6" ht="16.5" x14ac:dyDescent="0.6">
      <c r="A19" s="3" t="s">
        <v>55</v>
      </c>
      <c r="B19" s="6">
        <f>B17+B18</f>
        <v>586.90000000000009</v>
      </c>
      <c r="C19" s="6">
        <f>C17+C18</f>
        <v>1223.2</v>
      </c>
      <c r="D19" s="6">
        <f>D17+D18</f>
        <v>975.40000000000009</v>
      </c>
      <c r="E19" s="6">
        <f>E17+E18</f>
        <v>1066</v>
      </c>
      <c r="F19" s="6">
        <f>F17+F18</f>
        <v>512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"/>
  <sheetViews>
    <sheetView workbookViewId="0">
      <selection activeCell="D17" sqref="D17"/>
    </sheetView>
  </sheetViews>
  <sheetFormatPr defaultRowHeight="14.25" x14ac:dyDescent="0.45"/>
  <cols>
    <col min="1" max="1" width="46" customWidth="1"/>
    <col min="2" max="2" width="16.53125" customWidth="1"/>
    <col min="3" max="3" width="16.265625" customWidth="1"/>
    <col min="4" max="4" width="17.46484375" customWidth="1"/>
    <col min="5" max="5" width="14.265625" customWidth="1"/>
    <col min="6" max="6" width="14.33203125" customWidth="1"/>
  </cols>
  <sheetData>
    <row r="1" spans="1:6" ht="16.5" x14ac:dyDescent="0.45">
      <c r="A1" s="1" t="s">
        <v>56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57</v>
      </c>
      <c r="B2" s="5"/>
      <c r="C2" s="5"/>
      <c r="D2" s="5"/>
      <c r="E2" s="5"/>
      <c r="F2" s="5"/>
    </row>
    <row r="3" spans="1:6" ht="16.5" x14ac:dyDescent="0.6">
      <c r="A3" s="3" t="s">
        <v>58</v>
      </c>
      <c r="B3" s="7">
        <f>IS_5yr!B6/IS_5yr!B2</f>
        <v>-1.5821174075330846</v>
      </c>
      <c r="C3" s="7">
        <f>IS_5yr!C6/IS_5yr!C2</f>
        <v>1.0567101091933779E-2</v>
      </c>
      <c r="D3" s="7">
        <f>IS_5yr!D6/IS_5yr!D2</f>
        <v>0.16730153893036723</v>
      </c>
      <c r="E3" s="7">
        <f>IS_5yr!E6/IS_5yr!E2</f>
        <v>0.15399168890840906</v>
      </c>
      <c r="F3" s="7">
        <f>IS_5yr!F6/IS_5yr!F2</f>
        <v>0.12252301584585372</v>
      </c>
    </row>
    <row r="4" spans="1:6" ht="16.5" x14ac:dyDescent="0.6">
      <c r="A4" s="3" t="s">
        <v>59</v>
      </c>
      <c r="B4" s="7">
        <f>IS_5yr!B10/IS_5yr!B2</f>
        <v>-1.5380047505938244</v>
      </c>
      <c r="C4" s="7">
        <f>IS_5yr!C10/IS_5yr!C2</f>
        <v>2.4950099800399202E-2</v>
      </c>
      <c r="D4" s="7">
        <f>IS_5yr!D10/IS_5yr!D2</f>
        <v>0.10620143227182692</v>
      </c>
      <c r="E4" s="7">
        <f>IS_5yr!E10/IS_5yr!E2</f>
        <v>0.10540896651913916</v>
      </c>
      <c r="F4" s="7">
        <f>IS_5yr!F10/IS_5yr!F2</f>
        <v>8.6929737499572196E-2</v>
      </c>
    </row>
    <row r="5" spans="1:6" ht="16.5" x14ac:dyDescent="0.6">
      <c r="A5" s="3" t="s">
        <v>60</v>
      </c>
      <c r="B5" s="7">
        <f>IS_5yr!B10/BS_5yr!B22</f>
        <v>-0.17003676470588233</v>
      </c>
      <c r="C5" s="7">
        <f>IS_5yr!C10/BS_5yr!C22</f>
        <v>1.070906616943002E-2</v>
      </c>
      <c r="D5" s="7">
        <f>IS_5yr!D10/BS_5yr!D22</f>
        <v>6.8066406250000003E-2</v>
      </c>
      <c r="E5" s="7">
        <f>IS_5yr!E10/BS_5yr!E22</f>
        <v>0.10239579914670167</v>
      </c>
      <c r="F5" s="7">
        <f>IS_5yr!F10/BS_5yr!F22</f>
        <v>7.3219948111847788E-2</v>
      </c>
    </row>
    <row r="6" spans="1:6" ht="16.5" x14ac:dyDescent="0.6">
      <c r="A6" s="5" t="s">
        <v>61</v>
      </c>
      <c r="B6" s="5"/>
      <c r="C6" s="5"/>
      <c r="D6" s="5"/>
      <c r="E6" s="5"/>
      <c r="F6" s="5"/>
    </row>
    <row r="7" spans="1:6" ht="16.5" x14ac:dyDescent="0.6">
      <c r="A7" s="3" t="s">
        <v>62</v>
      </c>
      <c r="B7" s="8">
        <f>BS_5yr!B10/BS_5yr!B15</f>
        <v>3.3968335035750767</v>
      </c>
      <c r="C7" s="8">
        <f>BS_5yr!C10/BS_5yr!C15</f>
        <v>2.0963572267920094</v>
      </c>
      <c r="D7" s="8">
        <f>BS_5yr!D10/BS_5yr!D15</f>
        <v>2.089430894308943</v>
      </c>
      <c r="E7" s="8">
        <f>BS_5yr!E10/BS_5yr!E15</f>
        <v>0.79038461538461535</v>
      </c>
      <c r="F7" s="8">
        <f>BS_5yr!F10/BS_5yr!F15</f>
        <v>1.6362204724409448</v>
      </c>
    </row>
    <row r="8" spans="1:6" ht="16.5" x14ac:dyDescent="0.6">
      <c r="A8" s="3" t="s">
        <v>63</v>
      </c>
      <c r="B8" s="8">
        <f>(BS_5yr!B8+BS_5yr!B9)/BS_5yr!B15</f>
        <v>3.3968335035750767</v>
      </c>
      <c r="C8" s="8">
        <f>(BS_5yr!C8+BS_5yr!C9)/BS_5yr!C15</f>
        <v>2.0963572267920094</v>
      </c>
      <c r="D8" s="8">
        <f>(BS_5yr!D8+BS_5yr!D9)/BS_5yr!D15</f>
        <v>2.089430894308943</v>
      </c>
      <c r="E8" s="8">
        <f>(BS_5yr!E8+BS_5yr!E9)/BS_5yr!E15</f>
        <v>0.79038461538461535</v>
      </c>
      <c r="F8" s="8">
        <f>(BS_5yr!F8+BS_5yr!F9)/BS_5yr!F15</f>
        <v>1.6362204724409448</v>
      </c>
    </row>
    <row r="9" spans="1:6" ht="16.5" x14ac:dyDescent="0.6">
      <c r="A9" s="3" t="s">
        <v>64</v>
      </c>
      <c r="B9" s="8">
        <f>BS_5yr!B8/BS_5yr!B15</f>
        <v>3.2073544433094994</v>
      </c>
      <c r="C9" s="8">
        <f>BS_5yr!C8/BS_5yr!C15</f>
        <v>1.9009568574785967</v>
      </c>
      <c r="D9" s="8">
        <f>BS_5yr!D8/BS_5yr!D15</f>
        <v>1.8943089430894309</v>
      </c>
      <c r="E9" s="8">
        <f>BS_5yr!E8/BS_5yr!E15</f>
        <v>0.67019230769230764</v>
      </c>
      <c r="F9" s="8">
        <f>BS_5yr!F8/BS_5yr!F15</f>
        <v>1.4314960629921261</v>
      </c>
    </row>
    <row r="10" spans="1:6" ht="16.5" x14ac:dyDescent="0.6">
      <c r="A10" s="5" t="s">
        <v>65</v>
      </c>
      <c r="B10" s="5"/>
      <c r="C10" s="5"/>
      <c r="D10" s="5"/>
      <c r="E10" s="5"/>
      <c r="F10" s="5"/>
    </row>
    <row r="11" spans="1:6" ht="16.5" x14ac:dyDescent="0.6">
      <c r="A11" s="3" t="s">
        <v>66</v>
      </c>
      <c r="B11" s="8">
        <f>IS_5yr!B2/BS_5yr!B11</f>
        <v>6.9086774583006091E-2</v>
      </c>
      <c r="C11" s="8">
        <f>IS_5yr!C2/BS_5yr!C11</f>
        <v>0.18383138537248678</v>
      </c>
      <c r="D11" s="8">
        <f>IS_5yr!D2/BS_5yr!D11</f>
        <v>0.27150687765022236</v>
      </c>
      <c r="E11" s="8">
        <f>IS_5yr!E2/BS_5yr!E11</f>
        <v>0.32218352019157503</v>
      </c>
      <c r="F11" s="8">
        <f>IS_5yr!F2/BS_5yr!F11</f>
        <v>0.3051911426780865</v>
      </c>
    </row>
    <row r="12" spans="1:6" ht="16.5" x14ac:dyDescent="0.6">
      <c r="A12" s="3" t="s">
        <v>67</v>
      </c>
      <c r="B12" s="8">
        <f>IS_5yr!B2/BS_5yr!B3</f>
        <v>0.1398969879661057</v>
      </c>
      <c r="C12" s="8">
        <f>IS_5yr!C2/BS_5yr!C3</f>
        <v>0.40297130420382765</v>
      </c>
      <c r="D12" s="8">
        <f>IS_5yr!D2/BS_5yr!D3</f>
        <v>0.57646025472112428</v>
      </c>
      <c r="E12" s="8">
        <f>IS_5yr!E2/BS_5yr!E3</f>
        <v>0.64345652173913048</v>
      </c>
      <c r="F12" s="8">
        <f>IS_5yr!F2/BS_5yr!F3</f>
        <v>0.62168085106382975</v>
      </c>
    </row>
    <row r="13" spans="1:6" ht="16.5" x14ac:dyDescent="0.6">
      <c r="A13" s="5" t="s">
        <v>68</v>
      </c>
      <c r="B13" s="5"/>
      <c r="C13" s="5"/>
      <c r="D13" s="5"/>
      <c r="E13" s="5"/>
      <c r="F13" s="5"/>
    </row>
    <row r="14" spans="1:6" ht="16.5" x14ac:dyDescent="0.6">
      <c r="A14" s="3" t="s">
        <v>69</v>
      </c>
      <c r="B14" s="8">
        <f>ABS(IS_5yr!B6/IS_5yr!B7)</f>
        <v>12.449933244325766</v>
      </c>
      <c r="C14" s="8">
        <f>ABS(IS_5yr!C6/IS_5yr!C7)</f>
        <v>0.23622047244094488</v>
      </c>
      <c r="D14" s="8">
        <f>ABS(IS_5yr!D6/IS_5yr!D7)</f>
        <v>6.8411214953271022</v>
      </c>
      <c r="E14" s="8">
        <f>ABS(IS_5yr!E6/IS_5yr!E7)</f>
        <v>119.94736842105264</v>
      </c>
      <c r="F14" s="8">
        <f>ABS(IS_5yr!F6/IS_5yr!F7)</f>
        <v>35.799999999999997</v>
      </c>
    </row>
    <row r="15" spans="1:6" ht="16.5" x14ac:dyDescent="0.6">
      <c r="A15" s="3" t="s">
        <v>70</v>
      </c>
      <c r="B15" s="8">
        <f>(BS_5yr!B14+BS_5yr!B17+BS_5yr!B18)/BS_5yr!B22</f>
        <v>0.540891356542617</v>
      </c>
      <c r="C15" s="8">
        <f>(BS_5yr!C14+BS_5yr!C17+BS_5yr!C18)/BS_5yr!C22</f>
        <v>1.191049740462631</v>
      </c>
      <c r="D15" s="8">
        <f>(BS_5yr!D14+BS_5yr!D17+BS_5yr!D18)/BS_5yr!D22</f>
        <v>1.2177734375</v>
      </c>
      <c r="E15" s="8">
        <f>(BS_5yr!E14+BS_5yr!E17+BS_5yr!E18)/BS_5yr!E22</f>
        <v>1.8214637348211355</v>
      </c>
      <c r="F15" s="8">
        <f>(BS_5yr!F14+BS_5yr!F17+BS_5yr!F18)/BS_5yr!F22</f>
        <v>1.5840299798212742</v>
      </c>
    </row>
    <row r="16" spans="1:6" ht="16.5" x14ac:dyDescent="0.6">
      <c r="A16" s="5" t="s">
        <v>71</v>
      </c>
      <c r="B16" s="3"/>
      <c r="C16" s="3"/>
      <c r="D16" s="3"/>
      <c r="E16" s="3"/>
      <c r="F16" s="3"/>
    </row>
    <row r="17" spans="1:6" ht="16.5" x14ac:dyDescent="0.6">
      <c r="A17" s="3" t="s">
        <v>60</v>
      </c>
      <c r="B17" s="7">
        <v>-0.17003676470588233</v>
      </c>
      <c r="C17" s="7">
        <v>1.070906616943002E-2</v>
      </c>
      <c r="D17" s="7">
        <v>6.8066406250000003E-2</v>
      </c>
      <c r="E17" s="7">
        <v>0.10239579914670167</v>
      </c>
      <c r="F17" s="7">
        <v>7.3219948111847788E-2</v>
      </c>
    </row>
    <row r="18" spans="1:6" ht="16.5" x14ac:dyDescent="0.6">
      <c r="A18" s="3" t="s">
        <v>72</v>
      </c>
      <c r="B18" s="7">
        <v>-0.10625578751186805</v>
      </c>
      <c r="C18" s="7">
        <v>4.5866114114891908E-3</v>
      </c>
      <c r="D18" s="7">
        <v>2.8834419278105285E-2</v>
      </c>
      <c r="E18" s="7">
        <v>3.3961031892892131E-2</v>
      </c>
      <c r="F18" s="7">
        <v>2.6530185920200542E-2</v>
      </c>
    </row>
    <row r="19" spans="1:6" ht="16.5" x14ac:dyDescent="0.6">
      <c r="A19" s="3" t="s">
        <v>73</v>
      </c>
      <c r="B19" s="8">
        <v>-7.05</v>
      </c>
      <c r="C19" s="8">
        <v>138.58000000000001</v>
      </c>
      <c r="D19" s="8">
        <v>22.32</v>
      </c>
      <c r="E19" s="8">
        <v>20.52</v>
      </c>
      <c r="F19" s="8">
        <v>18.899999999999999</v>
      </c>
    </row>
    <row r="20" spans="1:6" ht="16.5" x14ac:dyDescent="0.6">
      <c r="A20" s="5" t="s">
        <v>74</v>
      </c>
      <c r="B20" s="3"/>
      <c r="C20" s="3"/>
      <c r="D20" s="3"/>
      <c r="E20" s="3"/>
      <c r="F20" s="3"/>
    </row>
    <row r="21" spans="1:6" ht="16.5" x14ac:dyDescent="0.6">
      <c r="A21" s="3" t="s">
        <v>75</v>
      </c>
      <c r="B21" s="8">
        <v>-1.4530132788559753</v>
      </c>
      <c r="C21" s="8">
        <v>0.56236360584186662</v>
      </c>
      <c r="D21" s="8">
        <v>1.1040650406504064</v>
      </c>
      <c r="E21" s="8">
        <v>0.70769230769230773</v>
      </c>
      <c r="F21" s="8">
        <v>1.0677165354330709</v>
      </c>
    </row>
    <row r="22" spans="1:6" ht="16.5" x14ac:dyDescent="0.6">
      <c r="A22" s="3" t="s">
        <v>76</v>
      </c>
      <c r="B22" s="7">
        <v>-1.2555140821174076</v>
      </c>
      <c r="C22" s="7">
        <v>4.3442526711283312E-2</v>
      </c>
      <c r="D22" s="7">
        <v>5.0662806643303374E-2</v>
      </c>
      <c r="E22" s="7">
        <v>7.9732423392682189E-2</v>
      </c>
      <c r="F22" s="7">
        <v>5.4074403641466165E-2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574-5403-4026-93DB-F9E890CEDFF7}">
  <dimension ref="A1:D8"/>
  <sheetViews>
    <sheetView tabSelected="1" workbookViewId="0">
      <selection activeCell="C19" sqref="C19"/>
    </sheetView>
  </sheetViews>
  <sheetFormatPr defaultRowHeight="14.25" x14ac:dyDescent="0.45"/>
  <cols>
    <col min="1" max="1" width="44.59765625" bestFit="1" customWidth="1"/>
    <col min="2" max="2" width="14.53125" bestFit="1" customWidth="1"/>
    <col min="3" max="3" width="13.33203125" customWidth="1"/>
    <col min="4" max="4" width="14.86328125" customWidth="1"/>
  </cols>
  <sheetData>
    <row r="1" spans="1:4" ht="16.5" x14ac:dyDescent="0.45">
      <c r="A1" s="1" t="s">
        <v>77</v>
      </c>
      <c r="B1" s="2" t="s">
        <v>78</v>
      </c>
      <c r="C1" s="2" t="s">
        <v>79</v>
      </c>
      <c r="D1" s="2" t="s">
        <v>80</v>
      </c>
    </row>
    <row r="2" spans="1:4" ht="16.5" x14ac:dyDescent="0.6">
      <c r="A2" s="5" t="s">
        <v>71</v>
      </c>
      <c r="B2" s="3"/>
      <c r="C2" s="3"/>
      <c r="D2" s="3"/>
    </row>
    <row r="3" spans="1:4" ht="16.5" x14ac:dyDescent="0.6">
      <c r="A3" s="3" t="s">
        <v>60</v>
      </c>
      <c r="B3" s="7">
        <v>7.3200000000000001E-2</v>
      </c>
      <c r="C3" s="7">
        <v>9.5600000000000004E-2</v>
      </c>
      <c r="D3" s="7">
        <v>0.47760000000000002</v>
      </c>
    </row>
    <row r="4" spans="1:4" ht="16.5" x14ac:dyDescent="0.6">
      <c r="A4" s="3" t="s">
        <v>72</v>
      </c>
      <c r="B4" s="7">
        <v>2.6499999999999999E-2</v>
      </c>
      <c r="C4" s="7">
        <v>3.8399999999999997E-2</v>
      </c>
      <c r="D4" s="7">
        <v>4.6399999999999997E-2</v>
      </c>
    </row>
    <row r="5" spans="1:4" ht="16.5" x14ac:dyDescent="0.6">
      <c r="A5" s="3" t="s">
        <v>73</v>
      </c>
      <c r="B5" s="8">
        <v>18.899999999999999</v>
      </c>
      <c r="C5" s="8">
        <v>19.399999999999999</v>
      </c>
      <c r="D5" s="8">
        <v>6.19</v>
      </c>
    </row>
    <row r="6" spans="1:4" ht="16.5" x14ac:dyDescent="0.6">
      <c r="A6" s="5" t="s">
        <v>74</v>
      </c>
      <c r="B6" s="3"/>
      <c r="C6" s="3"/>
      <c r="D6" s="3"/>
    </row>
    <row r="7" spans="1:4" ht="16.5" x14ac:dyDescent="0.6">
      <c r="A7" s="3" t="s">
        <v>75</v>
      </c>
      <c r="B7" s="8">
        <v>1.07</v>
      </c>
      <c r="C7" s="8">
        <v>0.3</v>
      </c>
      <c r="D7" s="8">
        <v>0.21</v>
      </c>
    </row>
    <row r="8" spans="1:4" ht="16.5" x14ac:dyDescent="0.6">
      <c r="A8" s="3" t="s">
        <v>76</v>
      </c>
      <c r="B8" s="7">
        <v>5.4100000000000002E-2</v>
      </c>
      <c r="C8" s="7">
        <v>6.7400000000000002E-2</v>
      </c>
      <c r="D8" s="7">
        <v>5.4600000000000003E-2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BS_5yr</vt:lpstr>
      <vt:lpstr>CF_5yr</vt:lpstr>
      <vt:lpstr>Ratios_5yr</vt:lpstr>
      <vt:lpstr>Benchmark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chahil italiya</cp:lastModifiedBy>
  <dcterms:created xsi:type="dcterms:W3CDTF">2026-07-08T15:57:47Z</dcterms:created>
  <dcterms:modified xsi:type="dcterms:W3CDTF">2026-07-27T14:15:13Z</dcterms:modified>
</cp:coreProperties>
</file>