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23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416946_student_uwtsd_ac_uk/Documents/"/>
    </mc:Choice>
  </mc:AlternateContent>
  <xr:revisionPtr revIDLastSave="304" documentId="11_1BC88F415D53B2487D015F5EF5E42DF756AB4D18" xr6:coauthVersionLast="47" xr6:coauthVersionMax="47" xr10:uidLastSave="{C6F4D7DB-3264-427D-911B-83A941AC667A}"/>
  <bookViews>
    <workbookView minimized="1" xWindow="3120" yWindow="3120" windowWidth="21600" windowHeight="11385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1" l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6" i="1"/>
  <c r="A3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B7" i="1"/>
  <c r="B8" i="1" l="1"/>
  <c r="I7" i="1"/>
  <c r="S7" i="1" s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K8" i="1"/>
  <c r="M8" i="1" s="1"/>
  <c r="O8" i="1"/>
  <c r="K7" i="1"/>
  <c r="M7" i="1" s="1"/>
  <c r="O7" i="1"/>
  <c r="I6" i="1"/>
  <c r="S6" i="1" s="1"/>
  <c r="G6" i="1"/>
  <c r="O6" i="1" s="1"/>
  <c r="K6" i="1" l="1"/>
  <c r="M6" i="1" s="1"/>
  <c r="B9" i="1"/>
  <c r="I8" i="1"/>
  <c r="S8" i="1" s="1"/>
  <c r="B10" i="1" l="1"/>
  <c r="I9" i="1"/>
  <c r="S9" i="1" s="1"/>
  <c r="K9" i="1"/>
  <c r="M9" i="1" s="1"/>
  <c r="B11" i="1" l="1"/>
  <c r="I10" i="1"/>
  <c r="S10" i="1" s="1"/>
  <c r="K10" i="1"/>
  <c r="M10" i="1" s="1"/>
  <c r="B12" i="1" l="1"/>
  <c r="I11" i="1"/>
  <c r="S11" i="1" s="1"/>
  <c r="K11" i="1"/>
  <c r="M11" i="1" s="1"/>
  <c r="B13" i="1" l="1"/>
  <c r="I12" i="1"/>
  <c r="S12" i="1" s="1"/>
  <c r="K12" i="1"/>
  <c r="M12" i="1" s="1"/>
  <c r="B14" i="1" l="1"/>
  <c r="I13" i="1"/>
  <c r="S13" i="1" s="1"/>
  <c r="K13" i="1"/>
  <c r="M13" i="1" s="1"/>
  <c r="B15" i="1" l="1"/>
  <c r="I14" i="1"/>
  <c r="S14" i="1" s="1"/>
  <c r="K14" i="1"/>
  <c r="M14" i="1" s="1"/>
  <c r="B16" i="1" l="1"/>
  <c r="I15" i="1"/>
  <c r="S15" i="1" s="1"/>
  <c r="K15" i="1"/>
  <c r="M15" i="1" s="1"/>
  <c r="B17" i="1" l="1"/>
  <c r="I16" i="1"/>
  <c r="S16" i="1" s="1"/>
  <c r="K16" i="1"/>
  <c r="M16" i="1" s="1"/>
  <c r="B18" i="1" l="1"/>
  <c r="I17" i="1"/>
  <c r="S17" i="1" s="1"/>
  <c r="K17" i="1"/>
  <c r="M17" i="1" s="1"/>
  <c r="B19" i="1" l="1"/>
  <c r="I18" i="1"/>
  <c r="S18" i="1" s="1"/>
  <c r="K18" i="1"/>
  <c r="M18" i="1" s="1"/>
  <c r="B20" i="1" l="1"/>
  <c r="I19" i="1"/>
  <c r="S19" i="1" s="1"/>
  <c r="K19" i="1"/>
  <c r="M19" i="1" s="1"/>
  <c r="B21" i="1" l="1"/>
  <c r="I20" i="1"/>
  <c r="S20" i="1" s="1"/>
  <c r="K20" i="1"/>
  <c r="M20" i="1" s="1"/>
  <c r="B22" i="1" l="1"/>
  <c r="I21" i="1"/>
  <c r="S21" i="1" s="1"/>
  <c r="K21" i="1"/>
  <c r="M21" i="1" s="1"/>
  <c r="B23" i="1" l="1"/>
  <c r="I22" i="1"/>
  <c r="S22" i="1" s="1"/>
  <c r="K22" i="1"/>
  <c r="M22" i="1" s="1"/>
  <c r="B24" i="1" l="1"/>
  <c r="I23" i="1"/>
  <c r="S23" i="1" s="1"/>
  <c r="K23" i="1"/>
  <c r="M23" i="1" s="1"/>
  <c r="B25" i="1" l="1"/>
  <c r="I24" i="1"/>
  <c r="S24" i="1" s="1"/>
  <c r="K24" i="1"/>
  <c r="M24" i="1" s="1"/>
  <c r="B26" i="1" l="1"/>
  <c r="I25" i="1"/>
  <c r="S25" i="1" s="1"/>
  <c r="K25" i="1"/>
  <c r="M25" i="1" s="1"/>
  <c r="B27" i="1" l="1"/>
  <c r="I26" i="1"/>
  <c r="S26" i="1" s="1"/>
  <c r="K26" i="1"/>
  <c r="M26" i="1" s="1"/>
  <c r="B28" i="1" l="1"/>
  <c r="I27" i="1"/>
  <c r="S27" i="1" s="1"/>
  <c r="K27" i="1"/>
  <c r="M27" i="1" s="1"/>
  <c r="B29" i="1" l="1"/>
  <c r="I28" i="1"/>
  <c r="S28" i="1" s="1"/>
  <c r="K28" i="1"/>
  <c r="M28" i="1" s="1"/>
  <c r="B30" i="1" l="1"/>
  <c r="I29" i="1"/>
  <c r="S29" i="1" s="1"/>
  <c r="K29" i="1"/>
  <c r="M29" i="1" s="1"/>
  <c r="B31" i="1" l="1"/>
  <c r="I30" i="1"/>
  <c r="S30" i="1" s="1"/>
  <c r="K30" i="1"/>
  <c r="M30" i="1" s="1"/>
  <c r="B32" i="1" l="1"/>
  <c r="I31" i="1"/>
  <c r="S31" i="1" s="1"/>
  <c r="K31" i="1"/>
  <c r="M31" i="1" s="1"/>
  <c r="B33" i="1" l="1"/>
  <c r="I32" i="1"/>
  <c r="S32" i="1" s="1"/>
  <c r="K32" i="1"/>
  <c r="M32" i="1" s="1"/>
  <c r="B34" i="1" l="1"/>
  <c r="I33" i="1"/>
  <c r="S33" i="1" s="1"/>
  <c r="K33" i="1"/>
  <c r="M33" i="1" s="1"/>
  <c r="B35" i="1" l="1"/>
  <c r="I34" i="1"/>
  <c r="S34" i="1" s="1"/>
  <c r="K34" i="1"/>
  <c r="M34" i="1" s="1"/>
  <c r="B36" i="1" l="1"/>
  <c r="I35" i="1"/>
  <c r="S35" i="1" s="1"/>
  <c r="K35" i="1"/>
  <c r="M35" i="1" s="1"/>
  <c r="B37" i="1" l="1"/>
  <c r="I36" i="1"/>
  <c r="S36" i="1" s="1"/>
  <c r="K36" i="1"/>
  <c r="M36" i="1" s="1"/>
  <c r="B38" i="1" l="1"/>
  <c r="I37" i="1"/>
  <c r="S37" i="1" s="1"/>
  <c r="K37" i="1"/>
  <c r="M37" i="1" s="1"/>
  <c r="B39" i="1" l="1"/>
  <c r="I38" i="1"/>
  <c r="S38" i="1" s="1"/>
  <c r="K38" i="1"/>
  <c r="M38" i="1" s="1"/>
  <c r="B40" i="1" l="1"/>
  <c r="I39" i="1"/>
  <c r="S39" i="1" s="1"/>
  <c r="K39" i="1"/>
  <c r="M39" i="1" s="1"/>
  <c r="B41" i="1" l="1"/>
  <c r="I40" i="1"/>
  <c r="S40" i="1" s="1"/>
  <c r="K40" i="1"/>
  <c r="M40" i="1" s="1"/>
  <c r="B42" i="1" l="1"/>
  <c r="I41" i="1"/>
  <c r="S41" i="1" s="1"/>
  <c r="K41" i="1"/>
  <c r="M41" i="1" s="1"/>
  <c r="B43" i="1" l="1"/>
  <c r="I42" i="1"/>
  <c r="S42" i="1" s="1"/>
  <c r="K42" i="1"/>
  <c r="M42" i="1" s="1"/>
  <c r="B44" i="1" l="1"/>
  <c r="I43" i="1"/>
  <c r="S43" i="1" s="1"/>
  <c r="K43" i="1"/>
  <c r="M43" i="1" s="1"/>
  <c r="B45" i="1" l="1"/>
  <c r="I44" i="1"/>
  <c r="S44" i="1" s="1"/>
  <c r="K44" i="1"/>
  <c r="M44" i="1" s="1"/>
  <c r="B46" i="1" l="1"/>
  <c r="I45" i="1"/>
  <c r="S45" i="1" s="1"/>
  <c r="K45" i="1"/>
  <c r="M45" i="1" s="1"/>
  <c r="B47" i="1" l="1"/>
  <c r="I46" i="1"/>
  <c r="S46" i="1" s="1"/>
  <c r="K46" i="1"/>
  <c r="M46" i="1" s="1"/>
  <c r="B48" i="1" l="1"/>
  <c r="I47" i="1"/>
  <c r="S47" i="1" s="1"/>
  <c r="K47" i="1"/>
  <c r="M47" i="1" s="1"/>
  <c r="B49" i="1" l="1"/>
  <c r="I48" i="1"/>
  <c r="S48" i="1" s="1"/>
  <c r="K48" i="1"/>
  <c r="M48" i="1" s="1"/>
  <c r="B50" i="1" l="1"/>
  <c r="I49" i="1"/>
  <c r="S49" i="1" s="1"/>
  <c r="K49" i="1"/>
  <c r="M49" i="1" s="1"/>
  <c r="B51" i="1" l="1"/>
  <c r="I50" i="1"/>
  <c r="S50" i="1" s="1"/>
  <c r="K50" i="1"/>
  <c r="M50" i="1" s="1"/>
  <c r="B52" i="1" l="1"/>
  <c r="I51" i="1"/>
  <c r="S51" i="1" s="1"/>
  <c r="K51" i="1"/>
  <c r="M51" i="1" s="1"/>
  <c r="B53" i="1" l="1"/>
  <c r="I52" i="1"/>
  <c r="S52" i="1" s="1"/>
  <c r="K52" i="1"/>
  <c r="M52" i="1" s="1"/>
  <c r="B54" i="1" l="1"/>
  <c r="I53" i="1"/>
  <c r="S53" i="1" s="1"/>
  <c r="K53" i="1"/>
  <c r="M53" i="1" s="1"/>
  <c r="B55" i="1" l="1"/>
  <c r="I54" i="1"/>
  <c r="S54" i="1" s="1"/>
  <c r="K54" i="1"/>
  <c r="M54" i="1" s="1"/>
  <c r="B56" i="1" l="1"/>
  <c r="I55" i="1"/>
  <c r="S55" i="1" s="1"/>
  <c r="K55" i="1"/>
  <c r="M55" i="1" s="1"/>
  <c r="B57" i="1" l="1"/>
  <c r="I56" i="1"/>
  <c r="S56" i="1" s="1"/>
  <c r="K56" i="1"/>
  <c r="M56" i="1" s="1"/>
  <c r="B58" i="1" l="1"/>
  <c r="I57" i="1"/>
  <c r="S57" i="1" s="1"/>
  <c r="K57" i="1"/>
  <c r="M57" i="1" s="1"/>
  <c r="B59" i="1" l="1"/>
  <c r="I58" i="1"/>
  <c r="S58" i="1" s="1"/>
  <c r="K58" i="1"/>
  <c r="M58" i="1" s="1"/>
  <c r="B60" i="1" l="1"/>
  <c r="I59" i="1"/>
  <c r="S59" i="1" s="1"/>
  <c r="K59" i="1"/>
  <c r="M59" i="1" s="1"/>
  <c r="B61" i="1" l="1"/>
  <c r="I60" i="1"/>
  <c r="S60" i="1" s="1"/>
  <c r="K60" i="1"/>
  <c r="M60" i="1" s="1"/>
  <c r="B62" i="1" l="1"/>
  <c r="I61" i="1"/>
  <c r="S61" i="1" s="1"/>
  <c r="K61" i="1"/>
  <c r="M61" i="1" s="1"/>
  <c r="B63" i="1" l="1"/>
  <c r="I62" i="1"/>
  <c r="S62" i="1" s="1"/>
  <c r="K62" i="1"/>
  <c r="M62" i="1" s="1"/>
  <c r="B64" i="1" l="1"/>
  <c r="I63" i="1"/>
  <c r="S63" i="1" s="1"/>
  <c r="K63" i="1"/>
  <c r="M63" i="1" s="1"/>
  <c r="B65" i="1" l="1"/>
  <c r="I64" i="1"/>
  <c r="S64" i="1" s="1"/>
  <c r="K64" i="1"/>
  <c r="M64" i="1" s="1"/>
  <c r="B66" i="1" l="1"/>
  <c r="I65" i="1"/>
  <c r="S65" i="1" s="1"/>
  <c r="K65" i="1"/>
  <c r="M65" i="1" s="1"/>
  <c r="B67" i="1" l="1"/>
  <c r="I66" i="1"/>
  <c r="S66" i="1" s="1"/>
  <c r="K66" i="1"/>
  <c r="M66" i="1" s="1"/>
  <c r="B68" i="1" l="1"/>
  <c r="I67" i="1"/>
  <c r="S67" i="1" s="1"/>
  <c r="K67" i="1"/>
  <c r="M67" i="1" s="1"/>
  <c r="B69" i="1" l="1"/>
  <c r="I68" i="1"/>
  <c r="S68" i="1" s="1"/>
  <c r="K68" i="1"/>
  <c r="M68" i="1" s="1"/>
  <c r="B70" i="1" l="1"/>
  <c r="I69" i="1"/>
  <c r="S69" i="1" s="1"/>
  <c r="K69" i="1"/>
  <c r="M69" i="1" s="1"/>
  <c r="B71" i="1" l="1"/>
  <c r="I70" i="1"/>
  <c r="S70" i="1" s="1"/>
  <c r="K70" i="1"/>
  <c r="M70" i="1" s="1"/>
  <c r="B72" i="1" l="1"/>
  <c r="I71" i="1"/>
  <c r="S71" i="1" s="1"/>
  <c r="K71" i="1"/>
  <c r="M71" i="1" s="1"/>
  <c r="B73" i="1" l="1"/>
  <c r="I72" i="1"/>
  <c r="S72" i="1" s="1"/>
  <c r="K72" i="1"/>
  <c r="M72" i="1" s="1"/>
  <c r="B74" i="1" l="1"/>
  <c r="I73" i="1"/>
  <c r="S73" i="1" s="1"/>
  <c r="K73" i="1"/>
  <c r="M73" i="1" s="1"/>
  <c r="B75" i="1" l="1"/>
  <c r="I74" i="1"/>
  <c r="S74" i="1" s="1"/>
  <c r="K74" i="1"/>
  <c r="M74" i="1" s="1"/>
  <c r="B76" i="1" l="1"/>
  <c r="I75" i="1"/>
  <c r="S75" i="1" s="1"/>
  <c r="K75" i="1"/>
  <c r="M75" i="1" s="1"/>
  <c r="B77" i="1" l="1"/>
  <c r="I76" i="1"/>
  <c r="S76" i="1" s="1"/>
  <c r="K76" i="1"/>
  <c r="M76" i="1" s="1"/>
  <c r="B78" i="1" l="1"/>
  <c r="I77" i="1"/>
  <c r="S77" i="1" s="1"/>
  <c r="K77" i="1"/>
  <c r="M77" i="1" s="1"/>
  <c r="B79" i="1" l="1"/>
  <c r="I78" i="1"/>
  <c r="S78" i="1" s="1"/>
  <c r="K78" i="1"/>
  <c r="M78" i="1" s="1"/>
  <c r="B80" i="1" l="1"/>
  <c r="I79" i="1"/>
  <c r="S79" i="1" s="1"/>
  <c r="K79" i="1"/>
  <c r="M79" i="1" s="1"/>
  <c r="B81" i="1" l="1"/>
  <c r="I80" i="1"/>
  <c r="S80" i="1" s="1"/>
  <c r="K80" i="1"/>
  <c r="M80" i="1" s="1"/>
  <c r="B82" i="1" l="1"/>
  <c r="I81" i="1"/>
  <c r="S81" i="1" s="1"/>
  <c r="K81" i="1"/>
  <c r="M81" i="1" s="1"/>
  <c r="B83" i="1" l="1"/>
  <c r="I82" i="1"/>
  <c r="S82" i="1" s="1"/>
  <c r="K82" i="1"/>
  <c r="M82" i="1" s="1"/>
  <c r="B84" i="1" l="1"/>
  <c r="I83" i="1"/>
  <c r="S83" i="1" s="1"/>
  <c r="K83" i="1"/>
  <c r="M83" i="1" s="1"/>
  <c r="B85" i="1" l="1"/>
  <c r="I84" i="1"/>
  <c r="S84" i="1" s="1"/>
  <c r="K84" i="1"/>
  <c r="M84" i="1" s="1"/>
  <c r="B86" i="1" l="1"/>
  <c r="I85" i="1"/>
  <c r="S85" i="1" s="1"/>
  <c r="K85" i="1"/>
  <c r="M85" i="1" s="1"/>
  <c r="B87" i="1" l="1"/>
  <c r="I86" i="1"/>
  <c r="S86" i="1" s="1"/>
  <c r="K86" i="1"/>
  <c r="M86" i="1" s="1"/>
  <c r="B88" i="1" l="1"/>
  <c r="I87" i="1"/>
  <c r="S87" i="1" s="1"/>
  <c r="K87" i="1"/>
  <c r="M87" i="1" s="1"/>
  <c r="B89" i="1" l="1"/>
  <c r="I88" i="1"/>
  <c r="S88" i="1" s="1"/>
  <c r="K88" i="1"/>
  <c r="M88" i="1" s="1"/>
  <c r="B90" i="1" l="1"/>
  <c r="I89" i="1"/>
  <c r="S89" i="1" s="1"/>
  <c r="K89" i="1"/>
  <c r="M89" i="1" s="1"/>
  <c r="B91" i="1" l="1"/>
  <c r="I90" i="1"/>
  <c r="S90" i="1" s="1"/>
  <c r="K90" i="1"/>
  <c r="M90" i="1" s="1"/>
  <c r="B92" i="1" l="1"/>
  <c r="I91" i="1"/>
  <c r="S91" i="1" s="1"/>
  <c r="K91" i="1"/>
  <c r="M91" i="1" s="1"/>
  <c r="B93" i="1" l="1"/>
  <c r="I92" i="1"/>
  <c r="S92" i="1" s="1"/>
  <c r="K92" i="1"/>
  <c r="M92" i="1" s="1"/>
  <c r="B94" i="1" l="1"/>
  <c r="I93" i="1"/>
  <c r="S93" i="1" s="1"/>
  <c r="K93" i="1"/>
  <c r="M93" i="1" s="1"/>
  <c r="B95" i="1" l="1"/>
  <c r="I94" i="1"/>
  <c r="S94" i="1" s="1"/>
  <c r="K94" i="1"/>
  <c r="M94" i="1" s="1"/>
  <c r="B96" i="1" l="1"/>
  <c r="I95" i="1"/>
  <c r="S95" i="1" s="1"/>
  <c r="K95" i="1"/>
  <c r="M95" i="1" s="1"/>
  <c r="I96" i="1" l="1"/>
  <c r="S96" i="1" s="1"/>
  <c r="K96" i="1"/>
  <c r="M96" i="1" s="1"/>
</calcChain>
</file>

<file path=xl/sharedStrings.xml><?xml version="1.0" encoding="utf-8"?>
<sst xmlns="http://schemas.openxmlformats.org/spreadsheetml/2006/main" count="44" uniqueCount="38">
  <si>
    <t>Baro</t>
  </si>
  <si>
    <t>Humidity</t>
  </si>
  <si>
    <t>Ambient temp</t>
  </si>
  <si>
    <t>Fuel mass = 0.75</t>
  </si>
  <si>
    <t>Displacement Cubic cm</t>
  </si>
  <si>
    <t>Displacment Cubic inches</t>
  </si>
  <si>
    <t>Stroke</t>
  </si>
  <si>
    <t>Bore diameter</t>
  </si>
  <si>
    <t>Calorific value petrol per kg</t>
  </si>
  <si>
    <t>Bar</t>
  </si>
  <si>
    <t>%</t>
  </si>
  <si>
    <t>Deg C</t>
  </si>
  <si>
    <t>Kg</t>
  </si>
  <si>
    <t>Cubic cm</t>
  </si>
  <si>
    <t>Cubic Inches</t>
  </si>
  <si>
    <t>mm</t>
  </si>
  <si>
    <t>KJ</t>
  </si>
  <si>
    <t>Load</t>
  </si>
  <si>
    <t>Dyno Speed</t>
  </si>
  <si>
    <t>Fuel Flow Rate</t>
  </si>
  <si>
    <t>Lambda</t>
  </si>
  <si>
    <t>Torque</t>
  </si>
  <si>
    <t>Power</t>
  </si>
  <si>
    <t xml:space="preserve">Corrected power </t>
  </si>
  <si>
    <t>Horse power</t>
  </si>
  <si>
    <t>SFC</t>
  </si>
  <si>
    <t>BMEP</t>
  </si>
  <si>
    <t>Energy in</t>
  </si>
  <si>
    <t>Overall thermal efficiency</t>
  </si>
  <si>
    <t>Newtons</t>
  </si>
  <si>
    <t>rpm</t>
  </si>
  <si>
    <t>l/min</t>
  </si>
  <si>
    <t>Nm</t>
  </si>
  <si>
    <t>LbFt</t>
  </si>
  <si>
    <t>Kw</t>
  </si>
  <si>
    <t>BHP</t>
  </si>
  <si>
    <t>Kg/BHPhour</t>
  </si>
  <si>
    <t>Psi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</si>
</sst>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242424"/>
      <name val="Aptos Narrow"/>
      <charset val="1"/>
    </font>
    <font>
      <b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1"/>
    <xf numFmtId="0" fontId="3" fillId="0" borderId="0" xfId="0" applyFont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SFC against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BsC'!$M$6:$M$96</c:f>
              <c:numCache>
                <c:formatCode>General</c:formatCode>
                <c:ptCount val="91"/>
                <c:pt idx="0">
                  <c:v>0.27036381739488685</c:v>
                </c:pt>
                <c:pt idx="1">
                  <c:v>0.26356484106231559</c:v>
                </c:pt>
                <c:pt idx="2">
                  <c:v>0.25379760266114809</c:v>
                </c:pt>
                <c:pt idx="3">
                  <c:v>0.23860179658619748</c:v>
                </c:pt>
                <c:pt idx="4">
                  <c:v>0.23014750414383889</c:v>
                </c:pt>
                <c:pt idx="5">
                  <c:v>0.23074837874803392</c:v>
                </c:pt>
                <c:pt idx="6">
                  <c:v>0.21800307283141035</c:v>
                </c:pt>
                <c:pt idx="7">
                  <c:v>0.20715458419827246</c:v>
                </c:pt>
                <c:pt idx="8">
                  <c:v>0.2050119670101761</c:v>
                </c:pt>
                <c:pt idx="9">
                  <c:v>0.19816000693076946</c:v>
                </c:pt>
                <c:pt idx="10">
                  <c:v>0.19842788362072294</c:v>
                </c:pt>
                <c:pt idx="11">
                  <c:v>0.20050655044492369</c:v>
                </c:pt>
                <c:pt idx="12">
                  <c:v>0.19871560306445812</c:v>
                </c:pt>
                <c:pt idx="13">
                  <c:v>0.19791763343885185</c:v>
                </c:pt>
                <c:pt idx="14">
                  <c:v>0.19481566113002166</c:v>
                </c:pt>
                <c:pt idx="15">
                  <c:v>0.19458796065413922</c:v>
                </c:pt>
                <c:pt idx="16">
                  <c:v>0.19944354252847571</c:v>
                </c:pt>
                <c:pt idx="17">
                  <c:v>0.20207252484827207</c:v>
                </c:pt>
                <c:pt idx="18">
                  <c:v>0.20203521511228853</c:v>
                </c:pt>
                <c:pt idx="19">
                  <c:v>0.20076098183149504</c:v>
                </c:pt>
                <c:pt idx="20">
                  <c:v>0.20184303216742214</c:v>
                </c:pt>
                <c:pt idx="21">
                  <c:v>0.19940442222622745</c:v>
                </c:pt>
                <c:pt idx="22">
                  <c:v>0.19776941930047501</c:v>
                </c:pt>
                <c:pt idx="23">
                  <c:v>0.19667579049886988</c:v>
                </c:pt>
                <c:pt idx="24">
                  <c:v>0.19645854314607883</c:v>
                </c:pt>
                <c:pt idx="25">
                  <c:v>0.19537497117463318</c:v>
                </c:pt>
                <c:pt idx="26">
                  <c:v>0.19543228004812466</c:v>
                </c:pt>
                <c:pt idx="27">
                  <c:v>0.19748753363887223</c:v>
                </c:pt>
                <c:pt idx="28">
                  <c:v>0.19854807853307832</c:v>
                </c:pt>
                <c:pt idx="29">
                  <c:v>0.19717844006492835</c:v>
                </c:pt>
                <c:pt idx="30">
                  <c:v>0.19831732674945168</c:v>
                </c:pt>
                <c:pt idx="31">
                  <c:v>0.19839568125660423</c:v>
                </c:pt>
                <c:pt idx="32">
                  <c:v>0.20122662581506032</c:v>
                </c:pt>
                <c:pt idx="33">
                  <c:v>0.20192688571465472</c:v>
                </c:pt>
                <c:pt idx="34">
                  <c:v>0.2033993400444398</c:v>
                </c:pt>
                <c:pt idx="35">
                  <c:v>0.20560876219537394</c:v>
                </c:pt>
                <c:pt idx="36">
                  <c:v>0.2041970270767329</c:v>
                </c:pt>
                <c:pt idx="37">
                  <c:v>0.20450900635402469</c:v>
                </c:pt>
                <c:pt idx="38">
                  <c:v>0.20771637633743811</c:v>
                </c:pt>
                <c:pt idx="39">
                  <c:v>0.21042033565346577</c:v>
                </c:pt>
                <c:pt idx="40">
                  <c:v>0.21406936776093835</c:v>
                </c:pt>
                <c:pt idx="41">
                  <c:v>0.21907436391100357</c:v>
                </c:pt>
                <c:pt idx="42">
                  <c:v>0.219723337102877</c:v>
                </c:pt>
                <c:pt idx="43">
                  <c:v>0.22291478138359058</c:v>
                </c:pt>
                <c:pt idx="44">
                  <c:v>0.22182954620964057</c:v>
                </c:pt>
                <c:pt idx="45">
                  <c:v>0.22307635973220383</c:v>
                </c:pt>
                <c:pt idx="46">
                  <c:v>0.22066151048944987</c:v>
                </c:pt>
                <c:pt idx="47">
                  <c:v>0.2192719712374841</c:v>
                </c:pt>
                <c:pt idx="48">
                  <c:v>0.22008218669681653</c:v>
                </c:pt>
                <c:pt idx="49">
                  <c:v>0.21764629257741044</c:v>
                </c:pt>
                <c:pt idx="50">
                  <c:v>0.21998308545317249</c:v>
                </c:pt>
                <c:pt idx="51">
                  <c:v>0.2186457313983011</c:v>
                </c:pt>
                <c:pt idx="52">
                  <c:v>0.22429285834955207</c:v>
                </c:pt>
                <c:pt idx="53">
                  <c:v>0.22356715343504011</c:v>
                </c:pt>
                <c:pt idx="54">
                  <c:v>0.22673260831767494</c:v>
                </c:pt>
                <c:pt idx="55">
                  <c:v>0.22434634303432244</c:v>
                </c:pt>
                <c:pt idx="56">
                  <c:v>0.2253717880036929</c:v>
                </c:pt>
                <c:pt idx="57">
                  <c:v>0.22766347015100216</c:v>
                </c:pt>
                <c:pt idx="58">
                  <c:v>0.22746476559544879</c:v>
                </c:pt>
                <c:pt idx="59">
                  <c:v>0.23209148262792395</c:v>
                </c:pt>
                <c:pt idx="60">
                  <c:v>0.23283500573409086</c:v>
                </c:pt>
                <c:pt idx="61">
                  <c:v>0.23450303575926243</c:v>
                </c:pt>
                <c:pt idx="62">
                  <c:v>0.23570066205271484</c:v>
                </c:pt>
                <c:pt idx="63">
                  <c:v>0.23807462147325306</c:v>
                </c:pt>
                <c:pt idx="64">
                  <c:v>0.23788732291803952</c:v>
                </c:pt>
                <c:pt idx="65">
                  <c:v>0.23872944143798475</c:v>
                </c:pt>
                <c:pt idx="66">
                  <c:v>0.24131234870909818</c:v>
                </c:pt>
                <c:pt idx="67">
                  <c:v>0.2423721554231105</c:v>
                </c:pt>
                <c:pt idx="68">
                  <c:v>0.24239244143692071</c:v>
                </c:pt>
                <c:pt idx="69">
                  <c:v>0.23997127586488337</c:v>
                </c:pt>
                <c:pt idx="70">
                  <c:v>0.24223203407770155</c:v>
                </c:pt>
                <c:pt idx="71">
                  <c:v>0.24208478145686041</c:v>
                </c:pt>
                <c:pt idx="72">
                  <c:v>0.24307985917412939</c:v>
                </c:pt>
                <c:pt idx="73">
                  <c:v>0.24379604031283639</c:v>
                </c:pt>
                <c:pt idx="74">
                  <c:v>0.24370274911994122</c:v>
                </c:pt>
                <c:pt idx="75">
                  <c:v>0.24722303928953004</c:v>
                </c:pt>
                <c:pt idx="76">
                  <c:v>0.24802395923495094</c:v>
                </c:pt>
                <c:pt idx="77">
                  <c:v>0.250634342861901</c:v>
                </c:pt>
                <c:pt idx="78">
                  <c:v>0.25347310243400817</c:v>
                </c:pt>
                <c:pt idx="79">
                  <c:v>0.25467438860440395</c:v>
                </c:pt>
                <c:pt idx="80">
                  <c:v>0.25538663722100602</c:v>
                </c:pt>
                <c:pt idx="81">
                  <c:v>0.25831885054099657</c:v>
                </c:pt>
                <c:pt idx="82">
                  <c:v>0.2602116162258914</c:v>
                </c:pt>
                <c:pt idx="83">
                  <c:v>0.2633387570878637</c:v>
                </c:pt>
                <c:pt idx="84">
                  <c:v>0.26595302390262987</c:v>
                </c:pt>
                <c:pt idx="85">
                  <c:v>0.26623738934551139</c:v>
                </c:pt>
                <c:pt idx="86">
                  <c:v>0.26837483998762596</c:v>
                </c:pt>
                <c:pt idx="87">
                  <c:v>0.26807643596272129</c:v>
                </c:pt>
                <c:pt idx="88">
                  <c:v>0.2749196546479124</c:v>
                </c:pt>
                <c:pt idx="89">
                  <c:v>0.2786300576341329</c:v>
                </c:pt>
                <c:pt idx="90">
                  <c:v>0.28099150034249015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E7F6-4508-919B-EEC0BD20A5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4672135"/>
        <c:axId val="1839535112"/>
      </c:scatterChart>
      <c:valAx>
        <c:axId val="194672135"/>
        <c:scaling>
          <c:orientation val="minMax"/>
          <c:max val="550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535112"/>
        <c:crosses val="autoZero"/>
        <c:crossBetween val="midCat"/>
      </c:valAx>
      <c:valAx>
        <c:axId val="1839535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SFC (Kg/hp-hour)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467213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Torque against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BsC'!$F$6:$F$96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E86F-4BE0-9C9D-7834FF7D37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224711"/>
        <c:axId val="17226759"/>
      </c:scatterChart>
      <c:valAx>
        <c:axId val="17224711"/>
        <c:scaling>
          <c:orientation val="minMax"/>
          <c:max val="550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26759"/>
        <c:crosses val="autoZero"/>
        <c:crossBetween val="midCat"/>
      </c:valAx>
      <c:valAx>
        <c:axId val="17226759"/>
        <c:scaling>
          <c:orientation val="minMax"/>
          <c:min val="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2471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Brake horsepower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BsC'!$K$6:$K$96</c:f>
              <c:numCache>
                <c:formatCode>General</c:formatCode>
                <c:ptCount val="91"/>
                <c:pt idx="0">
                  <c:v>11.717544272475248</c:v>
                </c:pt>
                <c:pt idx="1">
                  <c:v>12.361284558548912</c:v>
                </c:pt>
                <c:pt idx="2">
                  <c:v>13.067499319242771</c:v>
                </c:pt>
                <c:pt idx="3">
                  <c:v>13.729988821842378</c:v>
                </c:pt>
                <c:pt idx="4">
                  <c:v>14.547192299367921</c:v>
                </c:pt>
                <c:pt idx="5">
                  <c:v>15.396641221386139</c:v>
                </c:pt>
                <c:pt idx="6">
                  <c:v>16.3071095917497</c:v>
                </c:pt>
                <c:pt idx="7">
                  <c:v>17.291434866686728</c:v>
                </c:pt>
                <c:pt idx="8">
                  <c:v>18.328198372017429</c:v>
                </c:pt>
                <c:pt idx="9">
                  <c:v>19.234456331703761</c:v>
                </c:pt>
                <c:pt idx="10">
                  <c:v>20.104281350019804</c:v>
                </c:pt>
                <c:pt idx="11">
                  <c:v>20.917022365072473</c:v>
                </c:pt>
                <c:pt idx="12">
                  <c:v>21.716966023046339</c:v>
                </c:pt>
                <c:pt idx="13">
                  <c:v>22.452521904133068</c:v>
                </c:pt>
                <c:pt idx="14">
                  <c:v>23.110308349363962</c:v>
                </c:pt>
                <c:pt idx="15">
                  <c:v>23.831124928855445</c:v>
                </c:pt>
                <c:pt idx="16">
                  <c:v>24.661114306559998</c:v>
                </c:pt>
                <c:pt idx="17">
                  <c:v>25.420328685737825</c:v>
                </c:pt>
                <c:pt idx="18">
                  <c:v>26.160043421452674</c:v>
                </c:pt>
                <c:pt idx="19">
                  <c:v>27.020937786373064</c:v>
                </c:pt>
                <c:pt idx="20">
                  <c:v>27.990810182209895</c:v>
                </c:pt>
                <c:pt idx="21">
                  <c:v>28.852168551572277</c:v>
                </c:pt>
                <c:pt idx="22">
                  <c:v>29.784685725604756</c:v>
                </c:pt>
                <c:pt idx="23">
                  <c:v>30.739675608598809</c:v>
                </c:pt>
                <c:pt idx="24">
                  <c:v>31.541005551448713</c:v>
                </c:pt>
                <c:pt idx="25">
                  <c:v>32.487528785489111</c:v>
                </c:pt>
                <c:pt idx="26">
                  <c:v>33.376011365132669</c:v>
                </c:pt>
                <c:pt idx="27">
                  <c:v>34.145193247138216</c:v>
                </c:pt>
                <c:pt idx="28">
                  <c:v>34.835391261908903</c:v>
                </c:pt>
                <c:pt idx="29">
                  <c:v>35.522392801634858</c:v>
                </c:pt>
                <c:pt idx="30">
                  <c:v>36.214687429069308</c:v>
                </c:pt>
                <c:pt idx="31">
                  <c:v>36.880843139605545</c:v>
                </c:pt>
                <c:pt idx="32">
                  <c:v>37.580762333858218</c:v>
                </c:pt>
                <c:pt idx="33">
                  <c:v>38.20813643856475</c:v>
                </c:pt>
                <c:pt idx="34">
                  <c:v>38.63950590145901</c:v>
                </c:pt>
                <c:pt idx="35">
                  <c:v>39.045028598400002</c:v>
                </c:pt>
                <c:pt idx="36">
                  <c:v>39.678589428999601</c:v>
                </c:pt>
                <c:pt idx="37">
                  <c:v>40.289179175496237</c:v>
                </c:pt>
                <c:pt idx="38">
                  <c:v>40.70694929832554</c:v>
                </c:pt>
                <c:pt idx="39">
                  <c:v>41.178291884628912</c:v>
                </c:pt>
                <c:pt idx="40">
                  <c:v>41.832234539976241</c:v>
                </c:pt>
                <c:pt idx="41">
                  <c:v>42.324669278815051</c:v>
                </c:pt>
                <c:pt idx="42">
                  <c:v>43.01887148006653</c:v>
                </c:pt>
                <c:pt idx="43">
                  <c:v>43.614200636026922</c:v>
                </c:pt>
                <c:pt idx="44">
                  <c:v>44.213001232627335</c:v>
                </c:pt>
                <c:pt idx="45">
                  <c:v>44.994682592316835</c:v>
                </c:pt>
                <c:pt idx="46">
                  <c:v>45.986724089270503</c:v>
                </c:pt>
                <c:pt idx="47">
                  <c:v>46.893818402642374</c:v>
                </c:pt>
                <c:pt idx="48">
                  <c:v>47.886656154132282</c:v>
                </c:pt>
                <c:pt idx="49">
                  <c:v>48.805104255207915</c:v>
                </c:pt>
                <c:pt idx="50">
                  <c:v>49.493578006558423</c:v>
                </c:pt>
                <c:pt idx="51">
                  <c:v>50.516650516625738</c:v>
                </c:pt>
                <c:pt idx="52">
                  <c:v>51.170822309969118</c:v>
                </c:pt>
                <c:pt idx="53">
                  <c:v>51.840128667950893</c:v>
                </c:pt>
                <c:pt idx="54">
                  <c:v>52.485833812340594</c:v>
                </c:pt>
                <c:pt idx="55">
                  <c:v>53.17447941718811</c:v>
                </c:pt>
                <c:pt idx="56">
                  <c:v>53.771149030425342</c:v>
                </c:pt>
                <c:pt idx="57">
                  <c:v>54.109471281577825</c:v>
                </c:pt>
                <c:pt idx="58">
                  <c:v>54.582079855309303</c:v>
                </c:pt>
                <c:pt idx="59">
                  <c:v>54.841521351325142</c:v>
                </c:pt>
                <c:pt idx="60">
                  <c:v>54.994952153473264</c:v>
                </c:pt>
                <c:pt idx="61">
                  <c:v>55.093103414076836</c:v>
                </c:pt>
                <c:pt idx="62">
                  <c:v>55.166370288310489</c:v>
                </c:pt>
                <c:pt idx="63">
                  <c:v>55.391246317623761</c:v>
                </c:pt>
                <c:pt idx="64">
                  <c:v>55.784813739621377</c:v>
                </c:pt>
                <c:pt idx="65">
                  <c:v>56.012153002392076</c:v>
                </c:pt>
                <c:pt idx="66">
                  <c:v>56.354347685677631</c:v>
                </c:pt>
                <c:pt idx="67">
                  <c:v>56.822740120281978</c:v>
                </c:pt>
                <c:pt idx="68">
                  <c:v>57.402780043456623</c:v>
                </c:pt>
                <c:pt idx="69">
                  <c:v>58.113205214827715</c:v>
                </c:pt>
                <c:pt idx="70">
                  <c:v>58.416097003342578</c:v>
                </c:pt>
                <c:pt idx="71">
                  <c:v>58.944225713514463</c:v>
                </c:pt>
                <c:pt idx="72">
                  <c:v>59.128716171025729</c:v>
                </c:pt>
                <c:pt idx="73">
                  <c:v>59.167285824209117</c:v>
                </c:pt>
                <c:pt idx="74">
                  <c:v>59.217633170388908</c:v>
                </c:pt>
                <c:pt idx="75">
                  <c:v>59.12980457650692</c:v>
                </c:pt>
                <c:pt idx="76">
                  <c:v>58.884432153447911</c:v>
                </c:pt>
                <c:pt idx="77">
                  <c:v>58.477620555279202</c:v>
                </c:pt>
                <c:pt idx="78">
                  <c:v>58.177770573661782</c:v>
                </c:pt>
                <c:pt idx="79">
                  <c:v>58.03587114116435</c:v>
                </c:pt>
                <c:pt idx="80">
                  <c:v>57.918065568950496</c:v>
                </c:pt>
                <c:pt idx="81">
                  <c:v>57.460963336256</c:v>
                </c:pt>
                <c:pt idx="82">
                  <c:v>57.017054869373467</c:v>
                </c:pt>
                <c:pt idx="83">
                  <c:v>56.553582027544074</c:v>
                </c:pt>
                <c:pt idx="84">
                  <c:v>56.4798992678476</c:v>
                </c:pt>
                <c:pt idx="85">
                  <c:v>55.99701843775366</c:v>
                </c:pt>
                <c:pt idx="86">
                  <c:v>55.735478037694108</c:v>
                </c:pt>
                <c:pt idx="87">
                  <c:v>55.528938776513897</c:v>
                </c:pt>
                <c:pt idx="88">
                  <c:v>55.456202356741059</c:v>
                </c:pt>
                <c:pt idx="89">
                  <c:v>55.525237052187883</c:v>
                </c:pt>
                <c:pt idx="90">
                  <c:v>55.859340872833265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F57D-4AF8-9678-E5A0907A36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06426632"/>
        <c:axId val="1206432776"/>
      </c:scatterChart>
      <c:valAx>
        <c:axId val="1206426632"/>
        <c:scaling>
          <c:orientation val="minMax"/>
          <c:max val="550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6432776"/>
        <c:crosses val="autoZero"/>
        <c:crossBetween val="midCat"/>
      </c:valAx>
      <c:valAx>
        <c:axId val="1206432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Horsepower (BHP)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64266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600075</xdr:colOff>
      <xdr:row>5</xdr:row>
      <xdr:rowOff>142875</xdr:rowOff>
    </xdr:from>
    <xdr:to>
      <xdr:col>27</xdr:col>
      <xdr:colOff>581025</xdr:colOff>
      <xdr:row>20</xdr:row>
      <xdr:rowOff>28575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BE1E042-77CE-C542-CF4E-C19CC87738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638175</xdr:colOff>
      <xdr:row>21</xdr:row>
      <xdr:rowOff>104775</xdr:rowOff>
    </xdr:from>
    <xdr:to>
      <xdr:col>27</xdr:col>
      <xdr:colOff>600075</xdr:colOff>
      <xdr:row>36</xdr:row>
      <xdr:rowOff>28575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BF477E80-4665-5B3D-E2C2-5618C0F0E57C}"/>
            </a:ext>
            <a:ext uri="{147F2762-F138-4A5C-976F-8EAC2B608ADB}">
              <a16:predDERef xmlns:a16="http://schemas.microsoft.com/office/drawing/2014/main" pred="{BBE1E042-77CE-C542-CF4E-C19CC87738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600075</xdr:colOff>
      <xdr:row>35</xdr:row>
      <xdr:rowOff>171450</xdr:rowOff>
    </xdr:from>
    <xdr:to>
      <xdr:col>27</xdr:col>
      <xdr:colOff>581025</xdr:colOff>
      <xdr:row>50</xdr:row>
      <xdr:rowOff>57150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D13C8F5-2BBF-AFB6-0EB3-69940C562430}"/>
            </a:ext>
            <a:ext uri="{147F2762-F138-4A5C-976F-8EAC2B608ADB}">
              <a16:predDERef xmlns:a16="http://schemas.microsoft.com/office/drawing/2014/main" pred="{BF477E80-4665-5B3D-E2C2-5618C0F0E57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6"/>
  <sheetViews>
    <sheetView tabSelected="1" zoomScale="75" zoomScaleNormal="75" workbookViewId="0">
      <selection activeCell="M5" sqref="M5"/>
    </sheetView>
  </sheetViews>
  <sheetFormatPr defaultRowHeight="15"/>
  <cols>
    <col min="1" max="1" width="12" style="1" bestFit="1" customWidth="1"/>
    <col min="2" max="2" width="13.42578125" style="1" customWidth="1"/>
    <col min="3" max="3" width="14.5703125" customWidth="1"/>
    <col min="4" max="4" width="10.5703125" style="1" customWidth="1"/>
    <col min="5" max="5" width="3.7109375" customWidth="1"/>
    <col min="7" max="7" width="22.28515625" style="1" customWidth="1"/>
    <col min="8" max="8" width="4.5703125" style="1" customWidth="1"/>
    <col min="9" max="9" width="23" style="1" customWidth="1"/>
    <col min="10" max="10" width="15.85546875" customWidth="1"/>
    <col min="11" max="11" width="14.5703125" customWidth="1"/>
    <col min="12" max="12" width="3.7109375" customWidth="1"/>
    <col min="13" max="13" width="24.85546875" customWidth="1"/>
    <col min="14" max="14" width="3.85546875" customWidth="1"/>
    <col min="16" max="17" width="3.42578125" customWidth="1"/>
    <col min="18" max="18" width="20" bestFit="1" customWidth="1"/>
    <col min="19" max="19" width="23.28515625" bestFit="1" customWidth="1"/>
    <col min="20" max="20" width="25.28515625" customWidth="1"/>
    <col min="22" max="22" width="26.28515625" bestFit="1" customWidth="1"/>
  </cols>
  <sheetData>
    <row r="1" spans="1:23" ht="17.25" customHeight="1">
      <c r="A1" s="5" t="s">
        <v>0</v>
      </c>
      <c r="B1" s="5" t="s">
        <v>1</v>
      </c>
      <c r="C1" s="5" t="s">
        <v>2</v>
      </c>
      <c r="D1" s="5"/>
      <c r="E1" s="5" t="s">
        <v>3</v>
      </c>
      <c r="F1" s="5"/>
      <c r="G1" s="5" t="s">
        <v>4</v>
      </c>
      <c r="H1" s="6"/>
      <c r="I1" s="9" t="s">
        <v>5</v>
      </c>
      <c r="J1" s="5" t="s">
        <v>6</v>
      </c>
      <c r="K1" s="5" t="s">
        <v>7</v>
      </c>
      <c r="L1" s="5"/>
      <c r="M1" s="5" t="s">
        <v>8</v>
      </c>
      <c r="N1" s="4"/>
      <c r="U1" s="2"/>
      <c r="W1" s="3"/>
    </row>
    <row r="2" spans="1:23">
      <c r="A2" s="5" t="s">
        <v>9</v>
      </c>
      <c r="B2" s="5" t="s">
        <v>10</v>
      </c>
      <c r="C2" s="5" t="s">
        <v>11</v>
      </c>
      <c r="D2" s="15" t="s">
        <v>12</v>
      </c>
      <c r="E2" s="15"/>
      <c r="F2" s="15"/>
      <c r="G2" s="5" t="s">
        <v>13</v>
      </c>
      <c r="H2" s="6"/>
      <c r="I2" s="5" t="s">
        <v>14</v>
      </c>
      <c r="J2" s="5" t="s">
        <v>15</v>
      </c>
      <c r="K2" s="5" t="s">
        <v>15</v>
      </c>
      <c r="L2" s="5"/>
      <c r="M2" s="5" t="s">
        <v>16</v>
      </c>
      <c r="N2" s="1"/>
      <c r="U2" s="2"/>
      <c r="V2" s="1"/>
    </row>
    <row r="3" spans="1:23">
      <c r="A3" s="10">
        <f>1018.9/1000</f>
        <v>1.0188999999999999</v>
      </c>
      <c r="B3" s="10">
        <v>46</v>
      </c>
      <c r="C3" s="10">
        <v>27</v>
      </c>
      <c r="D3" s="14">
        <v>0.75</v>
      </c>
      <c r="E3" s="14"/>
      <c r="F3" s="14"/>
      <c r="G3" s="11">
        <v>1590.43</v>
      </c>
      <c r="H3" s="10"/>
      <c r="I3" s="11">
        <v>97.05</v>
      </c>
      <c r="J3" s="11">
        <v>90</v>
      </c>
      <c r="K3" s="11">
        <v>75</v>
      </c>
      <c r="L3" s="11"/>
      <c r="M3" s="11">
        <v>45800</v>
      </c>
      <c r="N3" s="1"/>
      <c r="U3" s="2"/>
      <c r="V3" s="1"/>
    </row>
    <row r="4" spans="1:23">
      <c r="A4" s="12" t="s">
        <v>17</v>
      </c>
      <c r="B4" s="12" t="s">
        <v>18</v>
      </c>
      <c r="C4" s="12" t="s">
        <v>19</v>
      </c>
      <c r="D4" s="12" t="s">
        <v>20</v>
      </c>
      <c r="E4" s="1"/>
      <c r="F4" s="12" t="s">
        <v>21</v>
      </c>
      <c r="G4" s="12" t="s">
        <v>21</v>
      </c>
      <c r="I4" s="12" t="s">
        <v>22</v>
      </c>
      <c r="J4" s="16" t="s">
        <v>23</v>
      </c>
      <c r="K4" s="12" t="s">
        <v>24</v>
      </c>
      <c r="L4" s="1"/>
      <c r="M4" s="12" t="s">
        <v>25</v>
      </c>
      <c r="N4" s="1"/>
      <c r="O4" s="5" t="s">
        <v>26</v>
      </c>
      <c r="R4" s="8" t="s">
        <v>27</v>
      </c>
      <c r="S4" s="5" t="s">
        <v>28</v>
      </c>
      <c r="T4" s="1"/>
    </row>
    <row r="5" spans="1:23">
      <c r="A5" s="5" t="s">
        <v>29</v>
      </c>
      <c r="B5" s="5" t="s">
        <v>30</v>
      </c>
      <c r="C5" s="5" t="s">
        <v>31</v>
      </c>
      <c r="D5" s="5" t="s">
        <v>20</v>
      </c>
      <c r="E5" s="1"/>
      <c r="F5" s="5" t="s">
        <v>32</v>
      </c>
      <c r="G5" s="5" t="s">
        <v>33</v>
      </c>
      <c r="I5" s="8" t="s">
        <v>34</v>
      </c>
      <c r="J5" s="5" t="s">
        <v>34</v>
      </c>
      <c r="K5" s="17" t="s">
        <v>35</v>
      </c>
      <c r="L5" s="1"/>
      <c r="M5" s="5" t="s">
        <v>36</v>
      </c>
      <c r="N5" s="1"/>
      <c r="O5" s="5" t="s">
        <v>37</v>
      </c>
      <c r="R5" s="8" t="s">
        <v>34</v>
      </c>
      <c r="S5" s="5" t="s">
        <v>10</v>
      </c>
    </row>
    <row r="6" spans="1:23" ht="15" customHeight="1">
      <c r="A6" s="6">
        <v>102.27500000000001</v>
      </c>
      <c r="B6" s="6">
        <v>1000</v>
      </c>
      <c r="C6" s="6">
        <v>7.0400000000000004E-2</v>
      </c>
      <c r="D6" s="6">
        <v>1.2658</v>
      </c>
      <c r="F6" s="7">
        <f>A6*0.815776</f>
        <v>83.433490399999997</v>
      </c>
      <c r="G6" s="6">
        <f>F6*0.7376</f>
        <v>61.540542519040002</v>
      </c>
      <c r="I6" s="13">
        <f>(F6*B6)/9549</f>
        <v>8.7374060529898419</v>
      </c>
      <c r="J6" s="19">
        <f>((1.01325/1.0189)*(SQRT(300/293)))*I6</f>
        <v>8.792135781066758</v>
      </c>
      <c r="K6" s="18">
        <f>(G6*B6)/5252</f>
        <v>11.717544272475248</v>
      </c>
      <c r="L6" s="1"/>
      <c r="M6" s="6">
        <f>(C6*60*0.75)/K6</f>
        <v>0.27036381739488685</v>
      </c>
      <c r="N6" s="1"/>
      <c r="O6" s="6">
        <f t="shared" ref="O6:O70" si="0">(75.4*G6)/97.05</f>
        <v>47.812023760284553</v>
      </c>
      <c r="R6" s="13">
        <f>((C6*0.75)/60)*45800</f>
        <v>40.304000000000002</v>
      </c>
      <c r="S6" s="6">
        <f>(I6/R6)*100</f>
        <v>21.678756582447999</v>
      </c>
    </row>
    <row r="7" spans="1:23">
      <c r="A7" s="6">
        <v>102.756</v>
      </c>
      <c r="B7" s="6">
        <f t="shared" ref="B7:B38" si="1">B6+50</f>
        <v>1050</v>
      </c>
      <c r="C7" s="6">
        <v>7.2400000000000006E-2</v>
      </c>
      <c r="D7" s="6">
        <v>1.26783</v>
      </c>
      <c r="F7" s="7">
        <f t="shared" ref="F7:F70" si="2">A7*0.815776</f>
        <v>83.825878656</v>
      </c>
      <c r="G7" s="6">
        <f t="shared" ref="G7:G70" si="3">F7*0.7376</f>
        <v>61.829968096665603</v>
      </c>
      <c r="I7" s="13">
        <f t="shared" ref="I7:I70" si="4">(F7*B7)/9549</f>
        <v>9.2174230378887856</v>
      </c>
      <c r="J7" s="19">
        <f t="shared" ref="J7:J70" si="5">((1.01325/1.0189)*(SQRT(300/293)))*I7</f>
        <v>9.2751595163555187</v>
      </c>
      <c r="K7" s="18">
        <f t="shared" ref="K7:K70" si="6">(G7*B7)/5252</f>
        <v>12.361284558548912</v>
      </c>
      <c r="L7" s="1"/>
      <c r="M7" s="6">
        <f>(C7*60*0.75)/K7</f>
        <v>0.26356484106231559</v>
      </c>
      <c r="N7" s="1"/>
      <c r="O7" s="6">
        <f t="shared" si="0"/>
        <v>48.036884023581521</v>
      </c>
      <c r="R7" s="13">
        <f t="shared" ref="R7:R70" si="7">((C7*0.75)/60)*45800</f>
        <v>41.448999999999998</v>
      </c>
      <c r="S7" s="6">
        <f t="shared" ref="S7:S70" si="8">(I7/R7)*100</f>
        <v>22.237986532579281</v>
      </c>
    </row>
    <row r="8" spans="1:23">
      <c r="A8" s="6">
        <v>103.68899999999999</v>
      </c>
      <c r="B8" s="6">
        <f t="shared" si="1"/>
        <v>1100</v>
      </c>
      <c r="C8" s="6">
        <v>7.3700000000000002E-2</v>
      </c>
      <c r="D8" s="6">
        <v>1.2734399999999999</v>
      </c>
      <c r="F8" s="7">
        <f t="shared" si="2"/>
        <v>84.586997663999995</v>
      </c>
      <c r="G8" s="6">
        <f t="shared" si="3"/>
        <v>62.391369476966396</v>
      </c>
      <c r="I8" s="13">
        <f t="shared" si="4"/>
        <v>9.7440252833176242</v>
      </c>
      <c r="J8" s="19">
        <f t="shared" si="5"/>
        <v>9.8050603148700475</v>
      </c>
      <c r="K8" s="18">
        <f t="shared" si="6"/>
        <v>13.067499319242771</v>
      </c>
      <c r="L8" s="1"/>
      <c r="M8" s="6">
        <f t="shared" ref="M8:M70" si="9">(C8*60*0.75)/K8</f>
        <v>0.25379760266114809</v>
      </c>
      <c r="N8" s="1"/>
      <c r="O8" s="6">
        <f t="shared" si="0"/>
        <v>48.473047486483942</v>
      </c>
      <c r="R8" s="13">
        <f t="shared" si="7"/>
        <v>42.193250000000006</v>
      </c>
      <c r="S8" s="6">
        <f t="shared" si="8"/>
        <v>23.093801220142137</v>
      </c>
    </row>
    <row r="9" spans="1:23">
      <c r="A9" s="6">
        <v>104.209</v>
      </c>
      <c r="B9" s="6">
        <f t="shared" si="1"/>
        <v>1150</v>
      </c>
      <c r="C9" s="6">
        <v>7.2800000000000004E-2</v>
      </c>
      <c r="D9" s="6">
        <v>1.2847599999999999</v>
      </c>
      <c r="F9" s="7">
        <f t="shared" si="2"/>
        <v>85.011201184000001</v>
      </c>
      <c r="G9" s="6">
        <f t="shared" si="3"/>
        <v>62.704261993318404</v>
      </c>
      <c r="I9" s="13">
        <f t="shared" si="4"/>
        <v>10.238022972206513</v>
      </c>
      <c r="J9" s="19">
        <f t="shared" si="5"/>
        <v>10.30215232706491</v>
      </c>
      <c r="K9" s="18">
        <f t="shared" si="6"/>
        <v>13.729988821842378</v>
      </c>
      <c r="L9" s="1"/>
      <c r="M9" s="6">
        <f t="shared" si="9"/>
        <v>0.23860179658619748</v>
      </c>
      <c r="N9" s="1"/>
      <c r="O9" s="6">
        <f t="shared" si="0"/>
        <v>48.71613966302121</v>
      </c>
      <c r="R9" s="13">
        <f t="shared" si="7"/>
        <v>41.677999999999997</v>
      </c>
      <c r="S9" s="6">
        <f t="shared" si="8"/>
        <v>24.564573569284789</v>
      </c>
    </row>
    <row r="10" spans="1:23">
      <c r="A10" s="6">
        <v>105.81100000000001</v>
      </c>
      <c r="B10" s="6">
        <f t="shared" si="1"/>
        <v>1200</v>
      </c>
      <c r="C10" s="6">
        <v>7.4399999999999994E-2</v>
      </c>
      <c r="D10" s="6">
        <v>1.2918099999999999</v>
      </c>
      <c r="F10" s="7">
        <f t="shared" si="2"/>
        <v>86.318074335999995</v>
      </c>
      <c r="G10" s="6">
        <f t="shared" si="3"/>
        <v>63.6682116302336</v>
      </c>
      <c r="I10" s="13">
        <f t="shared" si="4"/>
        <v>10.847386030285893</v>
      </c>
      <c r="J10" s="19">
        <f t="shared" si="5"/>
        <v>10.915332338856471</v>
      </c>
      <c r="K10" s="18">
        <f t="shared" si="6"/>
        <v>14.547192299367921</v>
      </c>
      <c r="L10" s="1"/>
      <c r="M10" s="6">
        <f t="shared" si="9"/>
        <v>0.23014750414383889</v>
      </c>
      <c r="N10" s="1"/>
      <c r="O10" s="6">
        <f t="shared" si="0"/>
        <v>49.465050560737907</v>
      </c>
      <c r="R10" s="13">
        <f t="shared" si="7"/>
        <v>42.593999999999994</v>
      </c>
      <c r="S10" s="6">
        <f t="shared" si="8"/>
        <v>25.466934381100376</v>
      </c>
    </row>
    <row r="11" spans="1:23">
      <c r="A11" s="6">
        <v>107.51</v>
      </c>
      <c r="B11" s="6">
        <f t="shared" si="1"/>
        <v>1250</v>
      </c>
      <c r="C11" s="6">
        <v>7.8950000000000006E-2</v>
      </c>
      <c r="D11" s="6">
        <v>1.2972900000000001</v>
      </c>
      <c r="F11" s="7">
        <f t="shared" si="2"/>
        <v>87.704077760000004</v>
      </c>
      <c r="G11" s="6">
        <f t="shared" si="3"/>
        <v>64.690527755776003</v>
      </c>
      <c r="I11" s="13">
        <f t="shared" si="4"/>
        <v>11.480793507173527</v>
      </c>
      <c r="J11" s="19">
        <f t="shared" si="5"/>
        <v>11.552707379888624</v>
      </c>
      <c r="K11" s="18">
        <f t="shared" si="6"/>
        <v>15.396641221386139</v>
      </c>
      <c r="L11" s="1"/>
      <c r="M11" s="6">
        <f t="shared" si="9"/>
        <v>0.23074837874803392</v>
      </c>
      <c r="N11" s="1"/>
      <c r="O11" s="6">
        <f t="shared" si="0"/>
        <v>50.259307499077913</v>
      </c>
      <c r="R11" s="13">
        <f t="shared" si="7"/>
        <v>45.198875000000008</v>
      </c>
      <c r="S11" s="6">
        <f t="shared" si="8"/>
        <v>25.400617840982818</v>
      </c>
    </row>
    <row r="12" spans="1:23">
      <c r="A12" s="6">
        <v>109.488</v>
      </c>
      <c r="B12" s="6">
        <f t="shared" si="1"/>
        <v>1300</v>
      </c>
      <c r="C12" s="6">
        <v>7.9000000000000001E-2</v>
      </c>
      <c r="D12" s="6">
        <v>1.29895</v>
      </c>
      <c r="F12" s="7">
        <f t="shared" si="2"/>
        <v>89.317682687999991</v>
      </c>
      <c r="G12" s="6">
        <f t="shared" si="3"/>
        <v>65.880722750668795</v>
      </c>
      <c r="I12" s="13">
        <f t="shared" si="4"/>
        <v>12.159701277034243</v>
      </c>
      <c r="J12" s="19">
        <f t="shared" si="5"/>
        <v>12.235867720524743</v>
      </c>
      <c r="K12" s="18">
        <f t="shared" si="6"/>
        <v>16.3071095917497</v>
      </c>
      <c r="L12" s="1"/>
      <c r="M12" s="6">
        <f t="shared" si="9"/>
        <v>0.21800307283141035</v>
      </c>
      <c r="N12" s="1"/>
      <c r="O12" s="6">
        <f t="shared" si="0"/>
        <v>51.183992739829243</v>
      </c>
      <c r="R12" s="13">
        <f t="shared" si="7"/>
        <v>45.227499999999992</v>
      </c>
      <c r="S12" s="6">
        <f t="shared" si="8"/>
        <v>26.885636564113085</v>
      </c>
    </row>
    <row r="13" spans="1:23">
      <c r="A13" s="6">
        <v>111.797</v>
      </c>
      <c r="B13" s="6">
        <f t="shared" si="1"/>
        <v>1350</v>
      </c>
      <c r="C13" s="6">
        <v>7.9600000000000004E-2</v>
      </c>
      <c r="D13" s="6">
        <v>1.2946899999999999</v>
      </c>
      <c r="F13" s="7">
        <f t="shared" si="2"/>
        <v>91.201309471999991</v>
      </c>
      <c r="G13" s="6">
        <f t="shared" si="3"/>
        <v>67.270085866547191</v>
      </c>
      <c r="I13" s="13">
        <f t="shared" si="4"/>
        <v>12.893681829217718</v>
      </c>
      <c r="J13" s="19">
        <f t="shared" si="5"/>
        <v>12.974445810672131</v>
      </c>
      <c r="K13" s="18">
        <f t="shared" si="6"/>
        <v>17.291434866686728</v>
      </c>
      <c r="L13" s="1"/>
      <c r="M13" s="6">
        <f t="shared" si="9"/>
        <v>0.20715458419827246</v>
      </c>
      <c r="N13" s="1"/>
      <c r="O13" s="6">
        <f t="shared" si="0"/>
        <v>52.263415500645628</v>
      </c>
      <c r="R13" s="13">
        <f t="shared" si="7"/>
        <v>45.570999999999998</v>
      </c>
      <c r="S13" s="6">
        <f t="shared" si="8"/>
        <v>28.29361179087077</v>
      </c>
    </row>
    <row r="14" spans="1:23">
      <c r="A14" s="6">
        <v>114.268</v>
      </c>
      <c r="B14" s="6">
        <f t="shared" si="1"/>
        <v>1400</v>
      </c>
      <c r="C14" s="6">
        <v>8.3500000000000005E-2</v>
      </c>
      <c r="D14" s="6">
        <v>1.2855000000000001</v>
      </c>
      <c r="F14" s="7">
        <f t="shared" si="2"/>
        <v>93.217091967999991</v>
      </c>
      <c r="G14" s="6">
        <f t="shared" si="3"/>
        <v>68.756927035596803</v>
      </c>
      <c r="I14" s="13">
        <f t="shared" si="4"/>
        <v>13.666763928704576</v>
      </c>
      <c r="J14" s="19">
        <f t="shared" si="5"/>
        <v>13.752370374024061</v>
      </c>
      <c r="K14" s="18">
        <f t="shared" si="6"/>
        <v>18.328198372017429</v>
      </c>
      <c r="L14" s="1"/>
      <c r="M14" s="6">
        <f t="shared" si="9"/>
        <v>0.2050119670101761</v>
      </c>
      <c r="N14" s="1"/>
      <c r="O14" s="6">
        <f t="shared" si="0"/>
        <v>53.418570824152496</v>
      </c>
      <c r="R14" s="13">
        <f t="shared" si="7"/>
        <v>47.803750000000001</v>
      </c>
      <c r="S14" s="6">
        <f t="shared" si="8"/>
        <v>28.589313450732579</v>
      </c>
    </row>
    <row r="15" spans="1:23">
      <c r="A15" s="6">
        <v>115.783</v>
      </c>
      <c r="B15" s="6">
        <f t="shared" si="1"/>
        <v>1450</v>
      </c>
      <c r="C15" s="6">
        <v>8.4699999999999998E-2</v>
      </c>
      <c r="D15" s="6">
        <v>1.2781800000000001</v>
      </c>
      <c r="F15" s="7">
        <f t="shared" si="2"/>
        <v>94.452992607999988</v>
      </c>
      <c r="G15" s="6">
        <f t="shared" si="3"/>
        <v>69.668527347660799</v>
      </c>
      <c r="I15" s="13">
        <f t="shared" si="4"/>
        <v>14.34253212709184</v>
      </c>
      <c r="J15" s="19">
        <f t="shared" si="5"/>
        <v>14.432371477408122</v>
      </c>
      <c r="K15" s="18">
        <f t="shared" si="6"/>
        <v>19.234456331703761</v>
      </c>
      <c r="L15" s="1"/>
      <c r="M15" s="6">
        <f t="shared" si="9"/>
        <v>0.19816000693076946</v>
      </c>
      <c r="N15" s="1"/>
      <c r="O15" s="6">
        <f t="shared" si="0"/>
        <v>54.126810530794693</v>
      </c>
      <c r="R15" s="13">
        <f t="shared" si="7"/>
        <v>48.490749999999998</v>
      </c>
      <c r="S15" s="6">
        <f t="shared" si="8"/>
        <v>29.577872330479195</v>
      </c>
    </row>
    <row r="16" spans="1:23">
      <c r="A16" s="6">
        <v>116.985</v>
      </c>
      <c r="B16" s="6">
        <f t="shared" si="1"/>
        <v>1500</v>
      </c>
      <c r="C16" s="6">
        <v>8.8650000000000007E-2</v>
      </c>
      <c r="D16" s="6">
        <v>1.2795000000000001</v>
      </c>
      <c r="F16" s="7">
        <f t="shared" si="2"/>
        <v>95.43355536</v>
      </c>
      <c r="G16" s="6">
        <f t="shared" si="3"/>
        <v>70.391790433536002</v>
      </c>
      <c r="I16" s="13">
        <f t="shared" si="4"/>
        <v>14.99113342130066</v>
      </c>
      <c r="J16" s="19">
        <f t="shared" si="5"/>
        <v>15.085035507427445</v>
      </c>
      <c r="K16" s="18">
        <f t="shared" si="6"/>
        <v>20.104281350019804</v>
      </c>
      <c r="L16" s="1"/>
      <c r="M16" s="6">
        <f t="shared" si="9"/>
        <v>0.19842788362072294</v>
      </c>
      <c r="N16" s="1"/>
      <c r="O16" s="6">
        <f t="shared" si="0"/>
        <v>54.68872744655966</v>
      </c>
      <c r="R16" s="13">
        <f t="shared" si="7"/>
        <v>50.752125000000007</v>
      </c>
      <c r="S16" s="6">
        <f t="shared" si="8"/>
        <v>29.537942344878481</v>
      </c>
    </row>
    <row r="17" spans="1:19">
      <c r="A17" s="6">
        <v>117.788</v>
      </c>
      <c r="B17" s="6">
        <f t="shared" si="1"/>
        <v>1550</v>
      </c>
      <c r="C17" s="6">
        <v>9.3200000000000005E-2</v>
      </c>
      <c r="D17" s="6">
        <v>1.27766</v>
      </c>
      <c r="F17" s="7">
        <f t="shared" si="2"/>
        <v>96.088623487999996</v>
      </c>
      <c r="G17" s="6">
        <f t="shared" si="3"/>
        <v>70.874968684748794</v>
      </c>
      <c r="I17" s="13">
        <f t="shared" si="4"/>
        <v>15.597168960770761</v>
      </c>
      <c r="J17" s="19">
        <f t="shared" si="5"/>
        <v>15.694867157560022</v>
      </c>
      <c r="K17" s="18">
        <f t="shared" si="6"/>
        <v>20.917022365072473</v>
      </c>
      <c r="L17" s="1"/>
      <c r="M17" s="6">
        <f t="shared" si="9"/>
        <v>0.20050655044492369</v>
      </c>
      <c r="N17" s="1"/>
      <c r="O17" s="6">
        <f t="shared" si="0"/>
        <v>55.064117865327766</v>
      </c>
      <c r="R17" s="13">
        <f t="shared" si="7"/>
        <v>53.356999999999999</v>
      </c>
      <c r="S17" s="6">
        <f t="shared" si="8"/>
        <v>29.231720225595069</v>
      </c>
    </row>
    <row r="18" spans="1:19">
      <c r="A18" s="6">
        <v>118.471</v>
      </c>
      <c r="B18" s="6">
        <f t="shared" si="1"/>
        <v>1600</v>
      </c>
      <c r="C18" s="6">
        <v>9.5899999999999999E-2</v>
      </c>
      <c r="D18" s="6">
        <v>1.2823500000000001</v>
      </c>
      <c r="F18" s="7">
        <f t="shared" si="2"/>
        <v>96.645798495999998</v>
      </c>
      <c r="G18" s="6">
        <f t="shared" si="3"/>
        <v>71.285940970649605</v>
      </c>
      <c r="I18" s="13">
        <f t="shared" si="4"/>
        <v>16.19366191157189</v>
      </c>
      <c r="J18" s="19">
        <f t="shared" si="5"/>
        <v>16.295096445759135</v>
      </c>
      <c r="K18" s="18">
        <f t="shared" si="6"/>
        <v>21.716966023046339</v>
      </c>
      <c r="L18" s="1"/>
      <c r="M18" s="6">
        <f t="shared" si="9"/>
        <v>0.19871560306445812</v>
      </c>
      <c r="N18" s="1"/>
      <c r="O18" s="6">
        <f t="shared" si="0"/>
        <v>55.383410089510363</v>
      </c>
      <c r="R18" s="13">
        <f t="shared" si="7"/>
        <v>54.902749999999997</v>
      </c>
      <c r="S18" s="6">
        <f t="shared" si="8"/>
        <v>29.495174488658382</v>
      </c>
    </row>
    <row r="19" spans="1:19">
      <c r="A19" s="6">
        <v>118.77200000000001</v>
      </c>
      <c r="B19" s="6">
        <f t="shared" si="1"/>
        <v>1650</v>
      </c>
      <c r="C19" s="6">
        <v>9.8750000000000004E-2</v>
      </c>
      <c r="D19" s="6">
        <v>1.2902800000000001</v>
      </c>
      <c r="F19" s="7">
        <f t="shared" si="2"/>
        <v>96.891347072000002</v>
      </c>
      <c r="G19" s="6">
        <f t="shared" si="3"/>
        <v>71.4670576003072</v>
      </c>
      <c r="I19" s="13">
        <f t="shared" si="4"/>
        <v>16.742142912221176</v>
      </c>
      <c r="J19" s="19">
        <f t="shared" si="5"/>
        <v>16.847013044552636</v>
      </c>
      <c r="K19" s="18">
        <f t="shared" si="6"/>
        <v>22.452521904133068</v>
      </c>
      <c r="L19" s="1"/>
      <c r="M19" s="6">
        <f t="shared" si="9"/>
        <v>0.19791763343885185</v>
      </c>
      <c r="N19" s="1"/>
      <c r="O19" s="6">
        <f t="shared" si="0"/>
        <v>55.524123060929043</v>
      </c>
      <c r="R19" s="13">
        <f t="shared" si="7"/>
        <v>56.534374999999997</v>
      </c>
      <c r="S19" s="6">
        <f t="shared" si="8"/>
        <v>29.614093924662967</v>
      </c>
    </row>
    <row r="20" spans="1:19">
      <c r="A20" s="6">
        <v>118.65600000000001</v>
      </c>
      <c r="B20" s="6">
        <f t="shared" si="1"/>
        <v>1700</v>
      </c>
      <c r="C20" s="6">
        <v>0.10005</v>
      </c>
      <c r="D20" s="6">
        <v>1.29942</v>
      </c>
      <c r="F20" s="7">
        <f t="shared" si="2"/>
        <v>96.796717055999991</v>
      </c>
      <c r="G20" s="6">
        <f t="shared" si="3"/>
        <v>71.3972585005056</v>
      </c>
      <c r="I20" s="13">
        <f t="shared" si="4"/>
        <v>17.232633678416587</v>
      </c>
      <c r="J20" s="19">
        <f t="shared" si="5"/>
        <v>17.340576167245533</v>
      </c>
      <c r="K20" s="18">
        <f t="shared" si="6"/>
        <v>23.110308349363962</v>
      </c>
      <c r="L20" s="1"/>
      <c r="M20" s="6">
        <f t="shared" si="9"/>
        <v>0.19481566113002166</v>
      </c>
      <c r="N20" s="1"/>
      <c r="O20" s="6">
        <f t="shared" si="0"/>
        <v>55.46989480616304</v>
      </c>
      <c r="R20" s="13">
        <f t="shared" si="7"/>
        <v>57.278625000000012</v>
      </c>
      <c r="S20" s="6">
        <f t="shared" si="8"/>
        <v>30.085627366956842</v>
      </c>
    </row>
    <row r="21" spans="1:19">
      <c r="A21" s="6">
        <v>118.861</v>
      </c>
      <c r="B21" s="6">
        <f t="shared" si="1"/>
        <v>1750</v>
      </c>
      <c r="C21" s="6">
        <v>0.10305</v>
      </c>
      <c r="D21" s="6">
        <v>1.31053</v>
      </c>
      <c r="F21" s="7">
        <f t="shared" si="2"/>
        <v>96.963951135999991</v>
      </c>
      <c r="G21" s="6">
        <f t="shared" si="3"/>
        <v>71.520610357913597</v>
      </c>
      <c r="I21" s="13">
        <f t="shared" si="4"/>
        <v>17.770124043145877</v>
      </c>
      <c r="J21" s="19">
        <f t="shared" si="5"/>
        <v>17.88143328651584</v>
      </c>
      <c r="K21" s="18">
        <f t="shared" si="6"/>
        <v>23.831124928855445</v>
      </c>
      <c r="L21" s="1"/>
      <c r="M21" s="6">
        <f t="shared" si="9"/>
        <v>0.19458796065413922</v>
      </c>
      <c r="N21" s="1"/>
      <c r="O21" s="6">
        <f t="shared" si="0"/>
        <v>55.565729221913294</v>
      </c>
      <c r="R21" s="13">
        <f t="shared" si="7"/>
        <v>58.996125000000006</v>
      </c>
      <c r="S21" s="6">
        <f t="shared" si="8"/>
        <v>30.12083258543824</v>
      </c>
    </row>
    <row r="22" spans="1:19">
      <c r="A22" s="6">
        <v>119.584</v>
      </c>
      <c r="B22" s="6">
        <f t="shared" si="1"/>
        <v>1800</v>
      </c>
      <c r="C22" s="6">
        <v>0.10929999999999999</v>
      </c>
      <c r="D22" s="6">
        <v>1.3149</v>
      </c>
      <c r="F22" s="7">
        <f t="shared" si="2"/>
        <v>97.553757183999991</v>
      </c>
      <c r="G22" s="6">
        <f t="shared" si="3"/>
        <v>71.955651298918397</v>
      </c>
      <c r="I22" s="13">
        <f t="shared" si="4"/>
        <v>18.389021146842598</v>
      </c>
      <c r="J22" s="19">
        <f t="shared" si="5"/>
        <v>18.504207063676915</v>
      </c>
      <c r="K22" s="18">
        <f t="shared" si="6"/>
        <v>24.661114306559998</v>
      </c>
      <c r="L22" s="1"/>
      <c r="M22" s="6">
        <f t="shared" si="9"/>
        <v>0.19944354252847571</v>
      </c>
      <c r="N22" s="1"/>
      <c r="O22" s="6">
        <f t="shared" si="0"/>
        <v>55.903720844291065</v>
      </c>
      <c r="R22" s="13">
        <f t="shared" si="7"/>
        <v>62.574249999999992</v>
      </c>
      <c r="S22" s="6">
        <f t="shared" si="8"/>
        <v>29.38752145945433</v>
      </c>
    </row>
    <row r="23" spans="1:19">
      <c r="A23" s="6">
        <v>119.934</v>
      </c>
      <c r="B23" s="6">
        <f t="shared" si="1"/>
        <v>1850</v>
      </c>
      <c r="C23" s="6">
        <v>0.11415</v>
      </c>
      <c r="D23" s="6">
        <v>1.3184899999999999</v>
      </c>
      <c r="F23" s="7">
        <f t="shared" si="2"/>
        <v>97.839278783999987</v>
      </c>
      <c r="G23" s="6">
        <f t="shared" si="3"/>
        <v>72.1662520310784</v>
      </c>
      <c r="I23" s="13">
        <f t="shared" si="4"/>
        <v>18.955143549104616</v>
      </c>
      <c r="J23" s="19">
        <f t="shared" si="5"/>
        <v>19.073875567029592</v>
      </c>
      <c r="K23" s="18">
        <f t="shared" si="6"/>
        <v>25.420328685737825</v>
      </c>
      <c r="L23" s="1"/>
      <c r="M23" s="6">
        <f t="shared" si="9"/>
        <v>0.20207252484827207</v>
      </c>
      <c r="N23" s="1"/>
      <c r="O23" s="6">
        <f t="shared" si="0"/>
        <v>56.067340578498836</v>
      </c>
      <c r="R23" s="13">
        <f t="shared" si="7"/>
        <v>65.350875000000002</v>
      </c>
      <c r="S23" s="6">
        <f t="shared" si="8"/>
        <v>29.005187075314009</v>
      </c>
    </row>
    <row r="24" spans="1:19">
      <c r="A24" s="6">
        <v>120.176</v>
      </c>
      <c r="B24" s="6">
        <f t="shared" si="1"/>
        <v>1900</v>
      </c>
      <c r="C24" s="6">
        <v>0.11745</v>
      </c>
      <c r="D24" s="6">
        <v>1.3189200000000001</v>
      </c>
      <c r="F24" s="7">
        <f t="shared" si="2"/>
        <v>98.036696575999997</v>
      </c>
      <c r="G24" s="6">
        <f t="shared" si="3"/>
        <v>72.311867394457607</v>
      </c>
      <c r="I24" s="13">
        <f t="shared" si="4"/>
        <v>19.506725677495027</v>
      </c>
      <c r="J24" s="19">
        <f t="shared" si="5"/>
        <v>19.628912718537372</v>
      </c>
      <c r="K24" s="18">
        <f t="shared" si="6"/>
        <v>26.160043421452674</v>
      </c>
      <c r="L24" s="1"/>
      <c r="M24" s="6">
        <f t="shared" si="9"/>
        <v>0.20203521511228853</v>
      </c>
      <c r="N24" s="1"/>
      <c r="O24" s="6">
        <f t="shared" si="0"/>
        <v>56.18047193757964</v>
      </c>
      <c r="R24" s="13">
        <f t="shared" si="7"/>
        <v>67.240125000000006</v>
      </c>
      <c r="S24" s="6">
        <f t="shared" si="8"/>
        <v>29.0105434478223</v>
      </c>
    </row>
    <row r="25" spans="1:19">
      <c r="A25" s="6">
        <v>120.94799999999999</v>
      </c>
      <c r="B25" s="6">
        <f t="shared" si="1"/>
        <v>1950</v>
      </c>
      <c r="C25" s="6">
        <v>0.12055</v>
      </c>
      <c r="D25" s="6">
        <v>1.31484</v>
      </c>
      <c r="F25" s="7">
        <f t="shared" si="2"/>
        <v>98.666475647999988</v>
      </c>
      <c r="G25" s="6">
        <f t="shared" si="3"/>
        <v>72.776392437964788</v>
      </c>
      <c r="I25" s="13">
        <f t="shared" si="4"/>
        <v>20.148667662959472</v>
      </c>
      <c r="J25" s="19">
        <f t="shared" si="5"/>
        <v>20.274875726956747</v>
      </c>
      <c r="K25" s="18">
        <f t="shared" si="6"/>
        <v>27.020937786373064</v>
      </c>
      <c r="L25" s="1"/>
      <c r="M25" s="6">
        <f t="shared" si="9"/>
        <v>0.20076098183149504</v>
      </c>
      <c r="N25" s="1"/>
      <c r="O25" s="6">
        <f t="shared" si="0"/>
        <v>56.541370322746474</v>
      </c>
      <c r="R25" s="13">
        <f t="shared" si="7"/>
        <v>69.014875000000004</v>
      </c>
      <c r="S25" s="6">
        <f t="shared" si="8"/>
        <v>29.194673848151531</v>
      </c>
    </row>
    <row r="26" spans="1:19">
      <c r="A26" s="6">
        <v>122.157</v>
      </c>
      <c r="B26" s="6">
        <f t="shared" si="1"/>
        <v>2000</v>
      </c>
      <c r="C26" s="6">
        <v>0.12554999999999999</v>
      </c>
      <c r="D26" s="6">
        <v>1.31653</v>
      </c>
      <c r="F26" s="7">
        <f t="shared" si="2"/>
        <v>99.652748831999986</v>
      </c>
      <c r="G26" s="6">
        <f t="shared" si="3"/>
        <v>73.503867538483192</v>
      </c>
      <c r="I26" s="13">
        <f t="shared" si="4"/>
        <v>20.871871155513663</v>
      </c>
      <c r="J26" s="19">
        <f t="shared" si="5"/>
        <v>21.002609251679722</v>
      </c>
      <c r="K26" s="18">
        <f t="shared" si="6"/>
        <v>27.990810182209895</v>
      </c>
      <c r="L26" s="1"/>
      <c r="M26" s="6">
        <f t="shared" si="9"/>
        <v>0.20184303216742214</v>
      </c>
      <c r="N26" s="1"/>
      <c r="O26" s="6">
        <f t="shared" si="0"/>
        <v>57.106559633195609</v>
      </c>
      <c r="R26" s="13">
        <f t="shared" si="7"/>
        <v>71.877375000000001</v>
      </c>
      <c r="S26" s="6">
        <f t="shared" si="8"/>
        <v>29.038165563939504</v>
      </c>
    </row>
    <row r="27" spans="1:19">
      <c r="A27" s="6">
        <v>122.845</v>
      </c>
      <c r="B27" s="6">
        <f t="shared" si="1"/>
        <v>2050</v>
      </c>
      <c r="C27" s="6">
        <v>0.12784999999999999</v>
      </c>
      <c r="D27" s="6">
        <v>1.32098</v>
      </c>
      <c r="F27" s="7">
        <f t="shared" si="2"/>
        <v>100.21400272</v>
      </c>
      <c r="G27" s="6">
        <f t="shared" si="3"/>
        <v>73.917848406272</v>
      </c>
      <c r="I27" s="13">
        <f t="shared" si="4"/>
        <v>21.514159134569063</v>
      </c>
      <c r="J27" s="19">
        <f t="shared" si="5"/>
        <v>21.648920420939124</v>
      </c>
      <c r="K27" s="18">
        <f t="shared" si="6"/>
        <v>28.852168551572277</v>
      </c>
      <c r="L27" s="1"/>
      <c r="M27" s="6">
        <f t="shared" si="9"/>
        <v>0.19940442222622745</v>
      </c>
      <c r="N27" s="1"/>
      <c r="O27" s="6">
        <f t="shared" si="0"/>
        <v>57.428189282152594</v>
      </c>
      <c r="R27" s="13">
        <f t="shared" si="7"/>
        <v>73.194124999999985</v>
      </c>
      <c r="S27" s="6">
        <f t="shared" si="8"/>
        <v>29.393286871820745</v>
      </c>
    </row>
    <row r="28" spans="1:19">
      <c r="A28" s="6">
        <v>123.79600000000001</v>
      </c>
      <c r="B28" s="6">
        <f t="shared" si="1"/>
        <v>2100</v>
      </c>
      <c r="C28" s="6">
        <v>0.13089999999999999</v>
      </c>
      <c r="D28" s="6">
        <v>1.32287</v>
      </c>
      <c r="F28" s="7">
        <f t="shared" si="2"/>
        <v>100.989805696</v>
      </c>
      <c r="G28" s="6">
        <f t="shared" si="3"/>
        <v>74.490080681369605</v>
      </c>
      <c r="I28" s="13">
        <f t="shared" si="4"/>
        <v>22.209508007288722</v>
      </c>
      <c r="J28" s="19">
        <f t="shared" si="5"/>
        <v>22.348624848899288</v>
      </c>
      <c r="K28" s="18">
        <f t="shared" si="6"/>
        <v>29.784685725604756</v>
      </c>
      <c r="L28" s="1"/>
      <c r="M28" s="6">
        <f t="shared" si="9"/>
        <v>0.19776941930047501</v>
      </c>
      <c r="N28" s="1"/>
      <c r="O28" s="6">
        <f t="shared" si="0"/>
        <v>57.872767474242856</v>
      </c>
      <c r="R28" s="13">
        <f t="shared" si="7"/>
        <v>74.940249999999992</v>
      </c>
      <c r="S28" s="6">
        <f t="shared" si="8"/>
        <v>29.636287585494742</v>
      </c>
    </row>
    <row r="29" spans="1:19">
      <c r="A29" s="6">
        <v>124.794</v>
      </c>
      <c r="B29" s="6">
        <f t="shared" si="1"/>
        <v>2150</v>
      </c>
      <c r="C29" s="6">
        <v>0.13435</v>
      </c>
      <c r="D29" s="6">
        <v>1.3216399999999999</v>
      </c>
      <c r="F29" s="7">
        <f t="shared" si="2"/>
        <v>101.80395014399998</v>
      </c>
      <c r="G29" s="6">
        <f t="shared" si="3"/>
        <v>75.090593626214385</v>
      </c>
      <c r="I29" s="13">
        <f t="shared" si="4"/>
        <v>22.921614075777565</v>
      </c>
      <c r="J29" s="19">
        <f t="shared" si="5"/>
        <v>23.065191437049684</v>
      </c>
      <c r="K29" s="18">
        <f t="shared" si="6"/>
        <v>30.739675608598809</v>
      </c>
      <c r="L29" s="1"/>
      <c r="M29" s="6">
        <f t="shared" si="9"/>
        <v>0.19667579049886988</v>
      </c>
      <c r="N29" s="1"/>
      <c r="O29" s="6">
        <f t="shared" si="0"/>
        <v>58.339317459212424</v>
      </c>
      <c r="R29" s="13">
        <f t="shared" si="7"/>
        <v>76.915374999999997</v>
      </c>
      <c r="S29" s="6">
        <f t="shared" si="8"/>
        <v>29.801082131859292</v>
      </c>
    </row>
    <row r="30" spans="1:19">
      <c r="A30" s="6">
        <v>125.137</v>
      </c>
      <c r="B30" s="6">
        <f t="shared" si="1"/>
        <v>2200</v>
      </c>
      <c r="C30" s="6">
        <v>0.13769999999999999</v>
      </c>
      <c r="D30" s="6">
        <v>1.3165199999999999</v>
      </c>
      <c r="F30" s="7">
        <f t="shared" si="2"/>
        <v>102.08376131199999</v>
      </c>
      <c r="G30" s="6">
        <f t="shared" si="3"/>
        <v>75.296982343731202</v>
      </c>
      <c r="I30" s="13">
        <f t="shared" si="4"/>
        <v>23.519140735825736</v>
      </c>
      <c r="J30" s="19">
        <f t="shared" si="5"/>
        <v>23.666460909486887</v>
      </c>
      <c r="K30" s="18">
        <f t="shared" si="6"/>
        <v>31.541005551448713</v>
      </c>
      <c r="L30" s="1"/>
      <c r="M30" s="6">
        <f t="shared" si="9"/>
        <v>0.19645854314607883</v>
      </c>
      <c r="N30" s="1"/>
      <c r="O30" s="6">
        <f t="shared" si="0"/>
        <v>58.499664798736042</v>
      </c>
      <c r="R30" s="13">
        <f t="shared" si="7"/>
        <v>78.833249999999992</v>
      </c>
      <c r="S30" s="6">
        <f t="shared" si="8"/>
        <v>29.834036698760663</v>
      </c>
    </row>
    <row r="31" spans="1:19">
      <c r="A31" s="6">
        <v>126.02800000000001</v>
      </c>
      <c r="B31" s="6">
        <f t="shared" si="1"/>
        <v>2250</v>
      </c>
      <c r="C31" s="6">
        <v>0.14105000000000001</v>
      </c>
      <c r="D31" s="6">
        <v>1.3046500000000001</v>
      </c>
      <c r="F31" s="7">
        <f t="shared" si="2"/>
        <v>102.810617728</v>
      </c>
      <c r="G31" s="6">
        <f t="shared" si="3"/>
        <v>75.833111636172802</v>
      </c>
      <c r="I31" s="13">
        <f t="shared" si="4"/>
        <v>24.22493348916117</v>
      </c>
      <c r="J31" s="19">
        <f t="shared" si="5"/>
        <v>24.376674636877372</v>
      </c>
      <c r="K31" s="18">
        <f t="shared" si="6"/>
        <v>32.487528785489111</v>
      </c>
      <c r="L31" s="1"/>
      <c r="M31" s="6">
        <f t="shared" si="9"/>
        <v>0.19537497117463318</v>
      </c>
      <c r="N31" s="1"/>
      <c r="O31" s="6">
        <f t="shared" si="0"/>
        <v>58.916193893533539</v>
      </c>
      <c r="R31" s="13">
        <f t="shared" si="7"/>
        <v>80.751125000000002</v>
      </c>
      <c r="S31" s="6">
        <f t="shared" si="8"/>
        <v>29.999499683950127</v>
      </c>
    </row>
    <row r="32" spans="1:19">
      <c r="A32" s="6">
        <v>126.66</v>
      </c>
      <c r="B32" s="6">
        <f t="shared" si="1"/>
        <v>2300</v>
      </c>
      <c r="C32" s="6">
        <v>0.14495</v>
      </c>
      <c r="D32" s="6">
        <v>1.2964599999999999</v>
      </c>
      <c r="F32" s="7">
        <f t="shared" si="2"/>
        <v>103.32618815999999</v>
      </c>
      <c r="G32" s="6">
        <f t="shared" si="3"/>
        <v>76.213396386815987</v>
      </c>
      <c r="I32" s="13">
        <f t="shared" si="4"/>
        <v>24.8874471429469</v>
      </c>
      <c r="J32" s="19">
        <f t="shared" si="5"/>
        <v>25.043338171291179</v>
      </c>
      <c r="K32" s="18">
        <f t="shared" si="6"/>
        <v>33.376011365132669</v>
      </c>
      <c r="L32" s="1"/>
      <c r="M32" s="6">
        <f t="shared" si="9"/>
        <v>0.19543228004812466</v>
      </c>
      <c r="N32" s="1"/>
      <c r="O32" s="6">
        <f t="shared" si="0"/>
        <v>59.211644385017273</v>
      </c>
      <c r="R32" s="13">
        <f t="shared" si="7"/>
        <v>82.983874999999998</v>
      </c>
      <c r="S32" s="6">
        <f t="shared" si="8"/>
        <v>29.990702582817324</v>
      </c>
    </row>
    <row r="33" spans="1:19">
      <c r="A33" s="6">
        <v>126.822</v>
      </c>
      <c r="B33" s="6">
        <f t="shared" si="1"/>
        <v>2350</v>
      </c>
      <c r="C33" s="6">
        <v>0.14985000000000001</v>
      </c>
      <c r="D33" s="6">
        <v>1.2822899999999999</v>
      </c>
      <c r="F33" s="7">
        <f t="shared" si="2"/>
        <v>103.458343872</v>
      </c>
      <c r="G33" s="6">
        <f t="shared" si="3"/>
        <v>76.310874439987202</v>
      </c>
      <c r="I33" s="13">
        <f t="shared" si="4"/>
        <v>25.461002000125667</v>
      </c>
      <c r="J33" s="19">
        <f t="shared" si="5"/>
        <v>25.620485685281384</v>
      </c>
      <c r="K33" s="18">
        <f t="shared" si="6"/>
        <v>34.145193247138216</v>
      </c>
      <c r="L33" s="1"/>
      <c r="M33" s="6">
        <f t="shared" si="9"/>
        <v>0.19748753363887223</v>
      </c>
      <c r="N33" s="1"/>
      <c r="O33" s="6">
        <f t="shared" si="0"/>
        <v>59.287376947707735</v>
      </c>
      <c r="R33" s="13">
        <f t="shared" si="7"/>
        <v>85.789124999999999</v>
      </c>
      <c r="S33" s="6">
        <f t="shared" si="8"/>
        <v>29.678589215271362</v>
      </c>
    </row>
    <row r="34" spans="1:19">
      <c r="A34" s="6">
        <v>126.69</v>
      </c>
      <c r="B34" s="6">
        <f t="shared" si="1"/>
        <v>2400</v>
      </c>
      <c r="C34" s="6">
        <v>0.1537</v>
      </c>
      <c r="D34" s="6">
        <v>1.2730399999999999</v>
      </c>
      <c r="F34" s="7">
        <f t="shared" si="2"/>
        <v>103.35066144</v>
      </c>
      <c r="G34" s="6">
        <f t="shared" si="3"/>
        <v>76.231447878143996</v>
      </c>
      <c r="I34" s="13">
        <f t="shared" si="4"/>
        <v>25.975661059377945</v>
      </c>
      <c r="J34" s="19">
        <f t="shared" si="5"/>
        <v>26.138368487392167</v>
      </c>
      <c r="K34" s="18">
        <f t="shared" si="6"/>
        <v>34.835391261908903</v>
      </c>
      <c r="L34" s="1"/>
      <c r="M34" s="6">
        <f t="shared" si="9"/>
        <v>0.19854807853307832</v>
      </c>
      <c r="N34" s="1"/>
      <c r="O34" s="6">
        <f t="shared" si="0"/>
        <v>59.225668933663663</v>
      </c>
      <c r="R34" s="13">
        <f t="shared" si="7"/>
        <v>87.993250000000003</v>
      </c>
      <c r="S34" s="6">
        <f t="shared" si="8"/>
        <v>29.520060981243386</v>
      </c>
    </row>
    <row r="35" spans="1:19">
      <c r="A35" s="6">
        <v>126.55200000000001</v>
      </c>
      <c r="B35" s="6">
        <f t="shared" si="1"/>
        <v>2450</v>
      </c>
      <c r="C35" s="6">
        <v>0.15565000000000001</v>
      </c>
      <c r="D35" s="6">
        <v>1.2698400000000001</v>
      </c>
      <c r="F35" s="7">
        <f t="shared" si="2"/>
        <v>103.238084352</v>
      </c>
      <c r="G35" s="6">
        <f t="shared" si="3"/>
        <v>76.148411018035205</v>
      </c>
      <c r="I35" s="13">
        <f t="shared" si="4"/>
        <v>26.487936607225887</v>
      </c>
      <c r="J35" s="19">
        <f t="shared" si="5"/>
        <v>26.653852848160575</v>
      </c>
      <c r="K35" s="18">
        <f t="shared" si="6"/>
        <v>35.522392801634858</v>
      </c>
      <c r="L35" s="1"/>
      <c r="M35" s="6">
        <f t="shared" si="9"/>
        <v>0.19717844006492835</v>
      </c>
      <c r="N35" s="1"/>
      <c r="O35" s="6">
        <f t="shared" si="0"/>
        <v>59.161156009890313</v>
      </c>
      <c r="R35" s="13">
        <f t="shared" si="7"/>
        <v>89.109625000000008</v>
      </c>
      <c r="S35" s="6">
        <f t="shared" si="8"/>
        <v>29.725112867690651</v>
      </c>
    </row>
    <row r="36" spans="1:19">
      <c r="A36" s="6">
        <v>126.438</v>
      </c>
      <c r="B36" s="6">
        <f t="shared" si="1"/>
        <v>2500</v>
      </c>
      <c r="C36" s="6">
        <v>0.15959999999999999</v>
      </c>
      <c r="D36" s="6">
        <v>1.2744599999999999</v>
      </c>
      <c r="F36" s="7">
        <f t="shared" si="2"/>
        <v>103.145085888</v>
      </c>
      <c r="G36" s="6">
        <f t="shared" si="3"/>
        <v>76.079815350988795</v>
      </c>
      <c r="I36" s="13">
        <f t="shared" si="4"/>
        <v>27.004159044926169</v>
      </c>
      <c r="J36" s="19">
        <f t="shared" si="5"/>
        <v>27.173308821474421</v>
      </c>
      <c r="K36" s="18">
        <f t="shared" si="6"/>
        <v>36.214687429069308</v>
      </c>
      <c r="L36" s="1"/>
      <c r="M36" s="6">
        <f t="shared" si="9"/>
        <v>0.19831732674945168</v>
      </c>
      <c r="N36" s="1"/>
      <c r="O36" s="6">
        <f t="shared" si="0"/>
        <v>59.10786272503406</v>
      </c>
      <c r="R36" s="13">
        <f t="shared" si="7"/>
        <v>91.370999999999995</v>
      </c>
      <c r="S36" s="6">
        <f t="shared" si="8"/>
        <v>29.55440899730349</v>
      </c>
    </row>
    <row r="37" spans="1:19">
      <c r="A37" s="6">
        <v>126.239</v>
      </c>
      <c r="B37" s="6">
        <f t="shared" si="1"/>
        <v>2550</v>
      </c>
      <c r="C37" s="6">
        <v>0.16259999999999999</v>
      </c>
      <c r="D37" s="6">
        <v>1.2787599999999999</v>
      </c>
      <c r="F37" s="7">
        <f t="shared" si="2"/>
        <v>102.982746464</v>
      </c>
      <c r="G37" s="6">
        <f t="shared" si="3"/>
        <v>75.960073791846398</v>
      </c>
      <c r="I37" s="13">
        <f t="shared" si="4"/>
        <v>27.500890510336159</v>
      </c>
      <c r="J37" s="19">
        <f t="shared" si="5"/>
        <v>27.673151734133661</v>
      </c>
      <c r="K37" s="18">
        <f t="shared" si="6"/>
        <v>36.880843139605545</v>
      </c>
      <c r="L37" s="1"/>
      <c r="M37" s="6">
        <f t="shared" si="9"/>
        <v>0.19839568125660423</v>
      </c>
      <c r="N37" s="1"/>
      <c r="O37" s="6">
        <f t="shared" si="0"/>
        <v>59.014833219013077</v>
      </c>
      <c r="R37" s="13">
        <f t="shared" si="7"/>
        <v>93.088499999999996</v>
      </c>
      <c r="S37" s="6">
        <f t="shared" si="8"/>
        <v>29.542736761615195</v>
      </c>
    </row>
    <row r="38" spans="1:19">
      <c r="A38" s="6">
        <v>126.161</v>
      </c>
      <c r="B38" s="6">
        <f t="shared" si="1"/>
        <v>2600</v>
      </c>
      <c r="C38" s="6">
        <v>0.16805</v>
      </c>
      <c r="D38" s="6">
        <v>1.27634</v>
      </c>
      <c r="F38" s="7">
        <f t="shared" si="2"/>
        <v>102.919115936</v>
      </c>
      <c r="G38" s="6">
        <f t="shared" si="3"/>
        <v>75.913139914393597</v>
      </c>
      <c r="I38" s="13">
        <f t="shared" si="4"/>
        <v>28.022798348895172</v>
      </c>
      <c r="J38" s="19">
        <f t="shared" si="5"/>
        <v>28.198328720757022</v>
      </c>
      <c r="K38" s="18">
        <f t="shared" si="6"/>
        <v>37.580762333858218</v>
      </c>
      <c r="L38" s="1"/>
      <c r="M38" s="6">
        <f t="shared" si="9"/>
        <v>0.20122662581506032</v>
      </c>
      <c r="N38" s="1"/>
      <c r="O38" s="6">
        <f t="shared" si="0"/>
        <v>58.978369392532485</v>
      </c>
      <c r="R38" s="13">
        <f t="shared" si="7"/>
        <v>96.208624999999998</v>
      </c>
      <c r="S38" s="6">
        <f t="shared" si="8"/>
        <v>29.12711656454416</v>
      </c>
    </row>
    <row r="39" spans="1:19">
      <c r="A39" s="6">
        <v>125.84699999999999</v>
      </c>
      <c r="B39" s="6">
        <f t="shared" ref="B39:B70" si="10">B38+50</f>
        <v>2650</v>
      </c>
      <c r="C39" s="6">
        <v>0.17144999999999999</v>
      </c>
      <c r="D39" s="6">
        <v>1.28027</v>
      </c>
      <c r="F39" s="7">
        <f t="shared" si="2"/>
        <v>102.66296227199999</v>
      </c>
      <c r="G39" s="6">
        <f t="shared" si="3"/>
        <v>75.724200971827187</v>
      </c>
      <c r="I39" s="13">
        <f t="shared" si="4"/>
        <v>28.490611584542879</v>
      </c>
      <c r="J39" s="19">
        <f t="shared" si="5"/>
        <v>28.669072264441517</v>
      </c>
      <c r="K39" s="18">
        <f t="shared" si="6"/>
        <v>38.20813643856475</v>
      </c>
      <c r="L39" s="1"/>
      <c r="M39" s="6">
        <f t="shared" si="9"/>
        <v>0.20192688571465472</v>
      </c>
      <c r="N39" s="1"/>
      <c r="O39" s="6">
        <f t="shared" si="0"/>
        <v>58.831579116700368</v>
      </c>
      <c r="R39" s="13">
        <f t="shared" si="7"/>
        <v>98.155124999999998</v>
      </c>
      <c r="S39" s="6">
        <f t="shared" si="8"/>
        <v>29.026106975609149</v>
      </c>
    </row>
    <row r="40" spans="1:19">
      <c r="A40" s="6">
        <v>124.911</v>
      </c>
      <c r="B40" s="6">
        <f t="shared" si="10"/>
        <v>2700</v>
      </c>
      <c r="C40" s="6">
        <v>0.17465</v>
      </c>
      <c r="D40" s="6">
        <v>1.2837099999999999</v>
      </c>
      <c r="F40" s="7">
        <f t="shared" si="2"/>
        <v>101.89939593599999</v>
      </c>
      <c r="G40" s="6">
        <f t="shared" si="3"/>
        <v>75.160994442393601</v>
      </c>
      <c r="I40" s="13">
        <f t="shared" si="4"/>
        <v>28.812270292931196</v>
      </c>
      <c r="J40" s="19">
        <f t="shared" si="5"/>
        <v>28.992745792049281</v>
      </c>
      <c r="K40" s="18">
        <f t="shared" si="6"/>
        <v>38.63950590145901</v>
      </c>
      <c r="L40" s="1"/>
      <c r="M40" s="6">
        <f t="shared" si="9"/>
        <v>0.2033993400444398</v>
      </c>
      <c r="N40" s="1"/>
      <c r="O40" s="6">
        <f t="shared" si="0"/>
        <v>58.394013198933315</v>
      </c>
      <c r="R40" s="13">
        <f t="shared" si="7"/>
        <v>99.987125000000006</v>
      </c>
      <c r="S40" s="6">
        <f t="shared" si="8"/>
        <v>28.815980350401311</v>
      </c>
    </row>
    <row r="41" spans="1:19">
      <c r="A41" s="6">
        <v>123.92700000000001</v>
      </c>
      <c r="B41" s="6">
        <f t="shared" si="10"/>
        <v>2750</v>
      </c>
      <c r="C41" s="6">
        <v>0.1784</v>
      </c>
      <c r="D41" s="6">
        <v>1.2811999999999999</v>
      </c>
      <c r="F41" s="7">
        <f t="shared" si="2"/>
        <v>101.096672352</v>
      </c>
      <c r="G41" s="6">
        <f t="shared" si="3"/>
        <v>74.568905526835209</v>
      </c>
      <c r="I41" s="13">
        <f t="shared" si="4"/>
        <v>29.114655876845742</v>
      </c>
      <c r="J41" s="19">
        <f t="shared" si="5"/>
        <v>29.297025471383183</v>
      </c>
      <c r="K41" s="18">
        <f t="shared" si="6"/>
        <v>39.045028598400002</v>
      </c>
      <c r="L41" s="1"/>
      <c r="M41" s="6">
        <f t="shared" si="9"/>
        <v>0.20560876219537394</v>
      </c>
      <c r="N41" s="1"/>
      <c r="O41" s="6">
        <f t="shared" si="0"/>
        <v>57.934008003332046</v>
      </c>
      <c r="R41" s="13">
        <f t="shared" si="7"/>
        <v>102.13400000000001</v>
      </c>
      <c r="S41" s="6">
        <f t="shared" si="8"/>
        <v>28.506330778042315</v>
      </c>
    </row>
    <row r="42" spans="1:19">
      <c r="A42" s="6">
        <v>123.68899999999999</v>
      </c>
      <c r="B42" s="6">
        <f t="shared" si="10"/>
        <v>2800</v>
      </c>
      <c r="C42" s="6">
        <v>0.18004999999999999</v>
      </c>
      <c r="D42" s="6">
        <v>1.2744800000000001</v>
      </c>
      <c r="F42" s="7">
        <f t="shared" si="2"/>
        <v>100.90251766399999</v>
      </c>
      <c r="G42" s="6">
        <f t="shared" si="3"/>
        <v>74.425697028966397</v>
      </c>
      <c r="I42" s="13">
        <f t="shared" si="4"/>
        <v>29.587082360372808</v>
      </c>
      <c r="J42" s="19">
        <f t="shared" si="5"/>
        <v>29.772411159601315</v>
      </c>
      <c r="K42" s="18">
        <f t="shared" si="6"/>
        <v>39.678589428999601</v>
      </c>
      <c r="L42" s="1"/>
      <c r="M42" s="6">
        <f t="shared" si="9"/>
        <v>0.2041970270767329</v>
      </c>
      <c r="N42" s="1"/>
      <c r="O42" s="6">
        <f t="shared" si="0"/>
        <v>57.822746584070757</v>
      </c>
      <c r="R42" s="13">
        <f t="shared" si="7"/>
        <v>103.07862499999999</v>
      </c>
      <c r="S42" s="6">
        <f t="shared" si="8"/>
        <v>28.703411944399544</v>
      </c>
    </row>
    <row r="43" spans="1:19">
      <c r="A43" s="6">
        <v>123.389</v>
      </c>
      <c r="B43" s="6">
        <f t="shared" si="10"/>
        <v>2850</v>
      </c>
      <c r="C43" s="6">
        <v>0.18310000000000001</v>
      </c>
      <c r="D43" s="6">
        <v>1.2603599999999999</v>
      </c>
      <c r="F43" s="7">
        <f t="shared" si="2"/>
        <v>100.65778486399999</v>
      </c>
      <c r="G43" s="6">
        <f t="shared" si="3"/>
        <v>74.245182115686404</v>
      </c>
      <c r="I43" s="13">
        <f t="shared" si="4"/>
        <v>30.042380025384855</v>
      </c>
      <c r="J43" s="19">
        <f t="shared" si="5"/>
        <v>30.230560737097349</v>
      </c>
      <c r="K43" s="18">
        <f t="shared" si="6"/>
        <v>40.289179175496237</v>
      </c>
      <c r="L43" s="1"/>
      <c r="M43" s="6">
        <f t="shared" si="9"/>
        <v>0.20450900635402469</v>
      </c>
      <c r="N43" s="1"/>
      <c r="O43" s="6">
        <f t="shared" si="0"/>
        <v>57.682501097606959</v>
      </c>
      <c r="R43" s="13">
        <f t="shared" si="7"/>
        <v>104.82474999999999</v>
      </c>
      <c r="S43" s="6">
        <f t="shared" si="8"/>
        <v>28.659624778866494</v>
      </c>
    </row>
    <row r="44" spans="1:19">
      <c r="A44" s="6">
        <v>122.51900000000001</v>
      </c>
      <c r="B44" s="6">
        <f t="shared" si="10"/>
        <v>2900</v>
      </c>
      <c r="C44" s="6">
        <v>0.18790000000000001</v>
      </c>
      <c r="D44" s="6">
        <v>1.2531000000000001</v>
      </c>
      <c r="F44" s="7">
        <f t="shared" si="2"/>
        <v>99.948059743999991</v>
      </c>
      <c r="G44" s="6">
        <f t="shared" si="3"/>
        <v>73.721688867174393</v>
      </c>
      <c r="I44" s="13">
        <f t="shared" si="4"/>
        <v>30.353898131490201</v>
      </c>
      <c r="J44" s="19">
        <f t="shared" si="5"/>
        <v>30.544030143295053</v>
      </c>
      <c r="K44" s="18">
        <f t="shared" si="6"/>
        <v>40.70694929832554</v>
      </c>
      <c r="L44" s="1"/>
      <c r="M44" s="6">
        <f t="shared" si="9"/>
        <v>0.20771637633743811</v>
      </c>
      <c r="N44" s="1"/>
      <c r="O44" s="6">
        <f t="shared" si="0"/>
        <v>57.275789186861928</v>
      </c>
      <c r="R44" s="13">
        <f t="shared" si="7"/>
        <v>107.57275000000003</v>
      </c>
      <c r="S44" s="6">
        <f t="shared" si="8"/>
        <v>28.217088557734364</v>
      </c>
    </row>
    <row r="45" spans="1:19">
      <c r="A45" s="6">
        <v>121.837</v>
      </c>
      <c r="B45" s="6">
        <f t="shared" si="10"/>
        <v>2950</v>
      </c>
      <c r="C45" s="6">
        <v>0.19255</v>
      </c>
      <c r="D45" s="6">
        <v>1.23943</v>
      </c>
      <c r="F45" s="7">
        <f t="shared" si="2"/>
        <v>99.391700512</v>
      </c>
      <c r="G45" s="6">
        <f t="shared" si="3"/>
        <v>73.311318297651198</v>
      </c>
      <c r="I45" s="13">
        <f t="shared" si="4"/>
        <v>30.705363547010158</v>
      </c>
      <c r="J45" s="19">
        <f t="shared" si="5"/>
        <v>30.897697082528477</v>
      </c>
      <c r="K45" s="18">
        <f t="shared" si="6"/>
        <v>41.178291884628912</v>
      </c>
      <c r="L45" s="1"/>
      <c r="M45" s="6">
        <f t="shared" si="9"/>
        <v>0.21042033565346577</v>
      </c>
      <c r="N45" s="1"/>
      <c r="O45" s="6">
        <f t="shared" si="0"/>
        <v>56.956964447634221</v>
      </c>
      <c r="R45" s="13">
        <f t="shared" si="7"/>
        <v>110.234875</v>
      </c>
      <c r="S45" s="6">
        <f t="shared" si="8"/>
        <v>27.854491191657953</v>
      </c>
    </row>
    <row r="46" spans="1:19">
      <c r="A46" s="6">
        <v>121.709</v>
      </c>
      <c r="B46" s="6">
        <f t="shared" si="10"/>
        <v>3000</v>
      </c>
      <c r="C46" s="6">
        <v>0.19900000000000001</v>
      </c>
      <c r="D46" s="6">
        <v>1.2273499999999999</v>
      </c>
      <c r="F46" s="7">
        <f t="shared" si="2"/>
        <v>99.287281183999994</v>
      </c>
      <c r="G46" s="6">
        <f t="shared" si="3"/>
        <v>73.2342986013184</v>
      </c>
      <c r="I46" s="13">
        <f t="shared" si="4"/>
        <v>31.192988119384228</v>
      </c>
      <c r="J46" s="19">
        <f t="shared" si="5"/>
        <v>31.388376058015762</v>
      </c>
      <c r="K46" s="18">
        <f t="shared" si="6"/>
        <v>41.832234539976241</v>
      </c>
      <c r="L46" s="1"/>
      <c r="M46" s="6">
        <f t="shared" si="9"/>
        <v>0.21406936776093835</v>
      </c>
      <c r="N46" s="1"/>
      <c r="O46" s="6">
        <f t="shared" si="0"/>
        <v>56.897126373409669</v>
      </c>
      <c r="R46" s="13">
        <f t="shared" si="7"/>
        <v>113.92749999999998</v>
      </c>
      <c r="S46" s="6">
        <f t="shared" si="8"/>
        <v>27.379682797730343</v>
      </c>
    </row>
    <row r="47" spans="1:19">
      <c r="A47" s="6">
        <v>121.123</v>
      </c>
      <c r="B47" s="6">
        <f t="shared" si="10"/>
        <v>3050</v>
      </c>
      <c r="C47" s="6">
        <v>0.20605000000000001</v>
      </c>
      <c r="D47" s="6">
        <v>1.2193000000000001</v>
      </c>
      <c r="F47" s="7">
        <f t="shared" si="2"/>
        <v>98.809236447999993</v>
      </c>
      <c r="G47" s="6">
        <f t="shared" si="3"/>
        <v>72.881692804044803</v>
      </c>
      <c r="I47" s="13">
        <f t="shared" si="4"/>
        <v>31.560181292952137</v>
      </c>
      <c r="J47" s="19">
        <f t="shared" si="5"/>
        <v>31.75786927148329</v>
      </c>
      <c r="K47" s="18">
        <f t="shared" si="6"/>
        <v>42.324669278815051</v>
      </c>
      <c r="L47" s="1"/>
      <c r="M47" s="6">
        <f t="shared" si="9"/>
        <v>0.21907436391100357</v>
      </c>
      <c r="N47" s="1"/>
      <c r="O47" s="6">
        <f t="shared" si="0"/>
        <v>56.623180189850373</v>
      </c>
      <c r="R47" s="13">
        <f t="shared" si="7"/>
        <v>117.96362499999999</v>
      </c>
      <c r="S47" s="6">
        <f t="shared" si="8"/>
        <v>26.754163661003243</v>
      </c>
    </row>
    <row r="48" spans="1:19">
      <c r="A48" s="6">
        <v>121.124</v>
      </c>
      <c r="B48" s="6">
        <f t="shared" si="10"/>
        <v>3100</v>
      </c>
      <c r="C48" s="6">
        <v>0.21004999999999999</v>
      </c>
      <c r="D48" s="6">
        <v>1.20692</v>
      </c>
      <c r="F48" s="7">
        <f t="shared" si="2"/>
        <v>98.810052223999989</v>
      </c>
      <c r="G48" s="6">
        <f t="shared" si="3"/>
        <v>72.882294520422391</v>
      </c>
      <c r="I48" s="13">
        <f t="shared" si="4"/>
        <v>32.077826148748557</v>
      </c>
      <c r="J48" s="19">
        <f t="shared" si="5"/>
        <v>32.278756572695016</v>
      </c>
      <c r="K48" s="18">
        <f t="shared" si="6"/>
        <v>43.01887148006653</v>
      </c>
      <c r="L48" s="1"/>
      <c r="M48" s="6">
        <f t="shared" si="9"/>
        <v>0.219723337102877</v>
      </c>
      <c r="N48" s="1"/>
      <c r="O48" s="6">
        <f t="shared" si="0"/>
        <v>56.623647674805241</v>
      </c>
      <c r="R48" s="13">
        <f t="shared" si="7"/>
        <v>120.253625</v>
      </c>
      <c r="S48" s="6">
        <f t="shared" si="8"/>
        <v>26.675142764925848</v>
      </c>
    </row>
    <row r="49" spans="1:19">
      <c r="A49" s="6">
        <v>120.851</v>
      </c>
      <c r="B49" s="6">
        <f t="shared" si="10"/>
        <v>3150</v>
      </c>
      <c r="C49" s="6">
        <v>0.21604999999999999</v>
      </c>
      <c r="D49" s="6">
        <v>1.1927399999999999</v>
      </c>
      <c r="F49" s="7">
        <f t="shared" si="2"/>
        <v>98.587345375999988</v>
      </c>
      <c r="G49" s="6">
        <f t="shared" si="3"/>
        <v>72.718025949337587</v>
      </c>
      <c r="I49" s="13">
        <f t="shared" si="4"/>
        <v>32.521744468991514</v>
      </c>
      <c r="J49" s="19">
        <f t="shared" si="5"/>
        <v>32.725455527008073</v>
      </c>
      <c r="K49" s="18">
        <f t="shared" si="6"/>
        <v>43.614200636026922</v>
      </c>
      <c r="L49" s="1"/>
      <c r="M49" s="6">
        <f t="shared" si="9"/>
        <v>0.22291478138359058</v>
      </c>
      <c r="N49" s="1"/>
      <c r="O49" s="6">
        <f t="shared" si="0"/>
        <v>56.49602428212318</v>
      </c>
      <c r="R49" s="13">
        <f t="shared" si="7"/>
        <v>123.688625</v>
      </c>
      <c r="S49" s="6">
        <f t="shared" si="8"/>
        <v>26.293237934362608</v>
      </c>
    </row>
    <row r="50" spans="1:19">
      <c r="A50" s="6">
        <v>120.596</v>
      </c>
      <c r="B50" s="6">
        <f t="shared" si="10"/>
        <v>3200</v>
      </c>
      <c r="C50" s="6">
        <v>0.21795</v>
      </c>
      <c r="D50" s="6">
        <v>1.1848099999999999</v>
      </c>
      <c r="F50" s="7">
        <f t="shared" si="2"/>
        <v>98.379322496</v>
      </c>
      <c r="G50" s="6">
        <f t="shared" si="3"/>
        <v>72.564588273049608</v>
      </c>
      <c r="I50" s="13">
        <f t="shared" si="4"/>
        <v>32.968251333877895</v>
      </c>
      <c r="J50" s="19">
        <f t="shared" si="5"/>
        <v>33.174759240198341</v>
      </c>
      <c r="K50" s="18">
        <f t="shared" si="6"/>
        <v>44.213001232627335</v>
      </c>
      <c r="L50" s="1"/>
      <c r="M50" s="6">
        <f t="shared" si="9"/>
        <v>0.22182954620964057</v>
      </c>
      <c r="N50" s="1"/>
      <c r="O50" s="6">
        <f t="shared" si="0"/>
        <v>56.376815618628967</v>
      </c>
      <c r="R50" s="13">
        <f t="shared" si="7"/>
        <v>124.77637500000002</v>
      </c>
      <c r="S50" s="6">
        <f t="shared" si="8"/>
        <v>26.421869792160486</v>
      </c>
    </row>
    <row r="51" spans="1:19">
      <c r="A51" s="6">
        <v>120.84</v>
      </c>
      <c r="B51" s="6">
        <f t="shared" si="10"/>
        <v>3250</v>
      </c>
      <c r="C51" s="6">
        <v>0.22305</v>
      </c>
      <c r="D51" s="6">
        <v>1.17378</v>
      </c>
      <c r="F51" s="7">
        <f t="shared" si="2"/>
        <v>98.578371840000003</v>
      </c>
      <c r="G51" s="6">
        <f t="shared" si="3"/>
        <v>72.711407069184006</v>
      </c>
      <c r="I51" s="13">
        <f t="shared" si="4"/>
        <v>33.551126660383289</v>
      </c>
      <c r="J51" s="19">
        <f t="shared" si="5"/>
        <v>33.761285605459285</v>
      </c>
      <c r="K51" s="18">
        <f t="shared" si="6"/>
        <v>44.994682592316835</v>
      </c>
      <c r="L51" s="1"/>
      <c r="M51" s="6">
        <f t="shared" si="9"/>
        <v>0.22307635973220383</v>
      </c>
      <c r="N51" s="1"/>
      <c r="O51" s="6">
        <f t="shared" si="0"/>
        <v>56.490881947619528</v>
      </c>
      <c r="R51" s="13">
        <f t="shared" si="7"/>
        <v>127.69612500000001</v>
      </c>
      <c r="S51" s="6">
        <f t="shared" si="8"/>
        <v>26.274193254010868</v>
      </c>
    </row>
    <row r="52" spans="1:19">
      <c r="A52" s="6">
        <v>121.633</v>
      </c>
      <c r="B52" s="6">
        <f t="shared" si="10"/>
        <v>3300</v>
      </c>
      <c r="C52" s="6">
        <v>0.22550000000000001</v>
      </c>
      <c r="D52" s="6">
        <v>1.1611800000000001</v>
      </c>
      <c r="F52" s="7">
        <f t="shared" si="2"/>
        <v>99.225282207999996</v>
      </c>
      <c r="G52" s="6">
        <f t="shared" si="3"/>
        <v>73.188568156620804</v>
      </c>
      <c r="I52" s="13">
        <f t="shared" si="4"/>
        <v>34.290860957838518</v>
      </c>
      <c r="J52" s="19">
        <f t="shared" si="5"/>
        <v>34.505653481427785</v>
      </c>
      <c r="K52" s="18">
        <f t="shared" si="6"/>
        <v>45.986724089270503</v>
      </c>
      <c r="L52" s="1"/>
      <c r="M52" s="6">
        <f t="shared" si="9"/>
        <v>0.22066151048944987</v>
      </c>
      <c r="N52" s="1"/>
      <c r="O52" s="6">
        <f t="shared" si="0"/>
        <v>56.861597516838835</v>
      </c>
      <c r="R52" s="13">
        <f t="shared" si="7"/>
        <v>129.09875</v>
      </c>
      <c r="S52" s="6">
        <f t="shared" si="8"/>
        <v>26.561729651014065</v>
      </c>
    </row>
    <row r="53" spans="1:19">
      <c r="A53" s="6">
        <v>122.181</v>
      </c>
      <c r="B53" s="6">
        <f t="shared" si="10"/>
        <v>3350</v>
      </c>
      <c r="C53" s="6">
        <v>0.22850000000000001</v>
      </c>
      <c r="D53" s="6">
        <v>1.1510400000000001</v>
      </c>
      <c r="F53" s="7">
        <f t="shared" si="2"/>
        <v>99.672327455999991</v>
      </c>
      <c r="G53" s="6">
        <f t="shared" si="3"/>
        <v>73.518308731545602</v>
      </c>
      <c r="I53" s="13">
        <f t="shared" si="4"/>
        <v>34.967252798994657</v>
      </c>
      <c r="J53" s="19">
        <f t="shared" si="5"/>
        <v>35.186282133980285</v>
      </c>
      <c r="K53" s="18">
        <f t="shared" si="6"/>
        <v>46.893818402642374</v>
      </c>
      <c r="L53" s="1"/>
      <c r="M53" s="6">
        <f t="shared" si="9"/>
        <v>0.2192719712374841</v>
      </c>
      <c r="N53" s="1"/>
      <c r="O53" s="6">
        <f t="shared" si="0"/>
        <v>57.117779272112713</v>
      </c>
      <c r="R53" s="13">
        <f t="shared" si="7"/>
        <v>130.81625</v>
      </c>
      <c r="S53" s="6">
        <f t="shared" si="8"/>
        <v>26.7300528787476</v>
      </c>
    </row>
    <row r="54" spans="1:19">
      <c r="A54" s="6">
        <v>122.93300000000001</v>
      </c>
      <c r="B54" s="6">
        <f t="shared" si="10"/>
        <v>3400</v>
      </c>
      <c r="C54" s="6">
        <v>0.23419999999999999</v>
      </c>
      <c r="D54" s="6">
        <v>1.14117</v>
      </c>
      <c r="F54" s="7">
        <f t="shared" si="2"/>
        <v>100.285791008</v>
      </c>
      <c r="G54" s="6">
        <f t="shared" si="3"/>
        <v>73.970799447500809</v>
      </c>
      <c r="I54" s="13">
        <f t="shared" si="4"/>
        <v>35.707580838538064</v>
      </c>
      <c r="J54" s="19">
        <f t="shared" si="5"/>
        <v>35.931247471143394</v>
      </c>
      <c r="K54" s="18">
        <f t="shared" si="6"/>
        <v>47.886656154132282</v>
      </c>
      <c r="L54" s="1"/>
      <c r="M54" s="6">
        <f t="shared" si="9"/>
        <v>0.22008218669681653</v>
      </c>
      <c r="N54" s="1"/>
      <c r="O54" s="6">
        <f t="shared" si="0"/>
        <v>57.469327958181985</v>
      </c>
      <c r="R54" s="13">
        <f t="shared" si="7"/>
        <v>134.0795</v>
      </c>
      <c r="S54" s="6">
        <f t="shared" si="8"/>
        <v>26.631648267287737</v>
      </c>
    </row>
    <row r="55" spans="1:19">
      <c r="A55" s="6">
        <v>123.47499999999999</v>
      </c>
      <c r="B55" s="6">
        <f t="shared" si="10"/>
        <v>3450</v>
      </c>
      <c r="C55" s="6">
        <v>0.23605000000000001</v>
      </c>
      <c r="D55" s="6">
        <v>1.12669</v>
      </c>
      <c r="F55" s="7">
        <f t="shared" si="2"/>
        <v>100.72794159999999</v>
      </c>
      <c r="G55" s="6">
        <f t="shared" si="3"/>
        <v>74.296929724159995</v>
      </c>
      <c r="I55" s="13">
        <f t="shared" si="4"/>
        <v>36.392438843857995</v>
      </c>
      <c r="J55" s="19">
        <f t="shared" si="5"/>
        <v>36.620395318571518</v>
      </c>
      <c r="K55" s="18">
        <f t="shared" si="6"/>
        <v>48.805104255207915</v>
      </c>
      <c r="L55" s="1"/>
      <c r="M55" s="6">
        <f t="shared" si="9"/>
        <v>0.21764629257741044</v>
      </c>
      <c r="N55" s="1"/>
      <c r="O55" s="6">
        <f t="shared" si="0"/>
        <v>57.722704803726572</v>
      </c>
      <c r="R55" s="13">
        <f t="shared" si="7"/>
        <v>135.13862500000002</v>
      </c>
      <c r="S55" s="6">
        <f t="shared" si="8"/>
        <v>26.929709284712633</v>
      </c>
    </row>
    <row r="56" spans="1:19">
      <c r="A56" s="6">
        <v>123.428</v>
      </c>
      <c r="B56" s="6">
        <f t="shared" si="10"/>
        <v>3500</v>
      </c>
      <c r="C56" s="6">
        <v>0.24195</v>
      </c>
      <c r="D56" s="6">
        <v>1.11975</v>
      </c>
      <c r="F56" s="7">
        <f t="shared" si="2"/>
        <v>100.689600128</v>
      </c>
      <c r="G56" s="6">
        <f t="shared" si="3"/>
        <v>74.268649054412805</v>
      </c>
      <c r="I56" s="13">
        <f t="shared" si="4"/>
        <v>36.905812173840189</v>
      </c>
      <c r="J56" s="19">
        <f t="shared" si="5"/>
        <v>37.136984337807647</v>
      </c>
      <c r="K56" s="18">
        <f t="shared" si="6"/>
        <v>49.493578006558423</v>
      </c>
      <c r="L56" s="1"/>
      <c r="M56" s="6">
        <f t="shared" si="9"/>
        <v>0.21998308545317249</v>
      </c>
      <c r="N56" s="1"/>
      <c r="O56" s="6">
        <f t="shared" si="0"/>
        <v>57.700733010847252</v>
      </c>
      <c r="R56" s="13">
        <f t="shared" si="7"/>
        <v>138.51637500000001</v>
      </c>
      <c r="S56" s="6">
        <f t="shared" si="8"/>
        <v>26.64364568726274</v>
      </c>
    </row>
    <row r="57" spans="1:19">
      <c r="A57" s="6">
        <v>124.205</v>
      </c>
      <c r="B57" s="6">
        <f t="shared" si="10"/>
        <v>3550</v>
      </c>
      <c r="C57" s="6">
        <v>0.24545</v>
      </c>
      <c r="D57" s="6">
        <v>1.10622</v>
      </c>
      <c r="F57" s="7">
        <f t="shared" si="2"/>
        <v>101.32345807999999</v>
      </c>
      <c r="G57" s="6">
        <f t="shared" si="3"/>
        <v>74.736182679807996</v>
      </c>
      <c r="I57" s="13">
        <f t="shared" si="4"/>
        <v>37.668685326631056</v>
      </c>
      <c r="J57" s="19">
        <f t="shared" si="5"/>
        <v>37.904636007237912</v>
      </c>
      <c r="K57" s="18">
        <f t="shared" si="6"/>
        <v>50.516650516625738</v>
      </c>
      <c r="L57" s="1"/>
      <c r="M57" s="6">
        <f t="shared" si="9"/>
        <v>0.2186457313983011</v>
      </c>
      <c r="N57" s="1"/>
      <c r="O57" s="6">
        <f t="shared" si="0"/>
        <v>58.063968820788496</v>
      </c>
      <c r="R57" s="13">
        <f t="shared" si="7"/>
        <v>140.52012500000001</v>
      </c>
      <c r="S57" s="6">
        <f t="shared" si="8"/>
        <v>26.806612452580055</v>
      </c>
    </row>
    <row r="58" spans="1:19">
      <c r="A58" s="6">
        <v>124.066</v>
      </c>
      <c r="B58" s="6">
        <f t="shared" si="10"/>
        <v>3600</v>
      </c>
      <c r="C58" s="6">
        <v>0.25505</v>
      </c>
      <c r="D58" s="6">
        <v>1.09697</v>
      </c>
      <c r="F58" s="7">
        <f t="shared" si="2"/>
        <v>101.21006521599999</v>
      </c>
      <c r="G58" s="6">
        <f t="shared" si="3"/>
        <v>74.652544103321603</v>
      </c>
      <c r="I58" s="13">
        <f t="shared" si="4"/>
        <v>38.156480760037695</v>
      </c>
      <c r="J58" s="19">
        <f t="shared" si="5"/>
        <v>38.395486914004216</v>
      </c>
      <c r="K58" s="18">
        <f t="shared" si="6"/>
        <v>51.170822309969118</v>
      </c>
      <c r="L58" s="1"/>
      <c r="M58" s="6">
        <f t="shared" si="9"/>
        <v>0.22429285834955207</v>
      </c>
      <c r="N58" s="1"/>
      <c r="O58" s="6">
        <f t="shared" si="0"/>
        <v>57.998988412060271</v>
      </c>
      <c r="R58" s="13">
        <f t="shared" si="7"/>
        <v>146.01612499999999</v>
      </c>
      <c r="S58" s="6">
        <f t="shared" si="8"/>
        <v>26.131689743196308</v>
      </c>
    </row>
    <row r="59" spans="1:19">
      <c r="A59" s="6">
        <v>123.967</v>
      </c>
      <c r="B59" s="6">
        <f t="shared" si="10"/>
        <v>3650</v>
      </c>
      <c r="C59" s="6">
        <v>0.25755</v>
      </c>
      <c r="D59" s="6">
        <v>1.0940099999999999</v>
      </c>
      <c r="F59" s="7">
        <f t="shared" si="2"/>
        <v>101.129303392</v>
      </c>
      <c r="G59" s="6">
        <f t="shared" si="3"/>
        <v>74.592974181939198</v>
      </c>
      <c r="I59" s="13">
        <f t="shared" si="4"/>
        <v>38.65556156464551</v>
      </c>
      <c r="J59" s="19">
        <f t="shared" si="5"/>
        <v>38.897693881750037</v>
      </c>
      <c r="K59" s="18">
        <f t="shared" si="6"/>
        <v>51.840128667950893</v>
      </c>
      <c r="L59" s="1"/>
      <c r="M59" s="6">
        <f t="shared" si="9"/>
        <v>0.22356715343504011</v>
      </c>
      <c r="N59" s="1"/>
      <c r="O59" s="6">
        <f t="shared" si="0"/>
        <v>57.952707401527221</v>
      </c>
      <c r="R59" s="13">
        <f t="shared" si="7"/>
        <v>147.44737500000002</v>
      </c>
      <c r="S59" s="6">
        <f t="shared" si="8"/>
        <v>26.216513901753423</v>
      </c>
    </row>
    <row r="60" spans="1:19">
      <c r="A60" s="6">
        <v>123.815</v>
      </c>
      <c r="B60" s="6">
        <f t="shared" si="10"/>
        <v>3700</v>
      </c>
      <c r="C60" s="6">
        <v>0.26445000000000002</v>
      </c>
      <c r="D60" s="6">
        <v>1.09659</v>
      </c>
      <c r="F60" s="7">
        <f t="shared" si="2"/>
        <v>101.00530543999999</v>
      </c>
      <c r="G60" s="6">
        <f t="shared" si="3"/>
        <v>74.50151329254399</v>
      </c>
      <c r="I60" s="13">
        <f t="shared" si="4"/>
        <v>39.137043682898728</v>
      </c>
      <c r="J60" s="19">
        <f t="shared" si="5"/>
        <v>39.382191927756416</v>
      </c>
      <c r="K60" s="18">
        <f t="shared" si="6"/>
        <v>52.485833812340594</v>
      </c>
      <c r="L60" s="1"/>
      <c r="M60" s="6">
        <f t="shared" si="9"/>
        <v>0.22673260831767494</v>
      </c>
      <c r="N60" s="1"/>
      <c r="O60" s="6">
        <f t="shared" si="0"/>
        <v>57.881649688385544</v>
      </c>
      <c r="R60" s="13">
        <f t="shared" si="7"/>
        <v>151.39762500000001</v>
      </c>
      <c r="S60" s="6">
        <f t="shared" si="8"/>
        <v>25.850500417624602</v>
      </c>
    </row>
    <row r="61" spans="1:19">
      <c r="A61" s="6">
        <v>123.767</v>
      </c>
      <c r="B61" s="6">
        <f t="shared" si="10"/>
        <v>3750</v>
      </c>
      <c r="C61" s="6">
        <v>0.2651</v>
      </c>
      <c r="D61" s="6">
        <v>1.0980799999999999</v>
      </c>
      <c r="F61" s="7">
        <f t="shared" si="2"/>
        <v>100.96614819199999</v>
      </c>
      <c r="G61" s="6">
        <f t="shared" si="3"/>
        <v>74.472630906419198</v>
      </c>
      <c r="I61" s="13">
        <f t="shared" si="4"/>
        <v>39.650545158655348</v>
      </c>
      <c r="J61" s="19">
        <f t="shared" si="5"/>
        <v>39.898909895451816</v>
      </c>
      <c r="K61" s="18">
        <f t="shared" si="6"/>
        <v>53.17447941718811</v>
      </c>
      <c r="L61" s="1"/>
      <c r="M61" s="6">
        <f t="shared" si="9"/>
        <v>0.22434634303432244</v>
      </c>
      <c r="N61" s="1"/>
      <c r="O61" s="6">
        <f t="shared" si="0"/>
        <v>57.859210410551341</v>
      </c>
      <c r="R61" s="13">
        <f t="shared" si="7"/>
        <v>151.76974999999999</v>
      </c>
      <c r="S61" s="6">
        <f t="shared" si="8"/>
        <v>26.125459888189411</v>
      </c>
    </row>
    <row r="62" spans="1:19">
      <c r="A62" s="6">
        <v>123.509</v>
      </c>
      <c r="B62" s="6">
        <f t="shared" si="10"/>
        <v>3800</v>
      </c>
      <c r="C62" s="6">
        <v>0.26929999999999998</v>
      </c>
      <c r="D62" s="6">
        <v>1.09907</v>
      </c>
      <c r="F62" s="7">
        <f t="shared" si="2"/>
        <v>100.75567798399999</v>
      </c>
      <c r="G62" s="6">
        <f t="shared" si="3"/>
        <v>74.317388080998398</v>
      </c>
      <c r="I62" s="13">
        <f t="shared" si="4"/>
        <v>40.09546301593884</v>
      </c>
      <c r="J62" s="19">
        <f t="shared" si="5"/>
        <v>40.346614647747167</v>
      </c>
      <c r="K62" s="18">
        <f t="shared" si="6"/>
        <v>53.771149030425342</v>
      </c>
      <c r="L62" s="1"/>
      <c r="M62" s="6">
        <f t="shared" si="9"/>
        <v>0.2253717880036929</v>
      </c>
      <c r="N62" s="1"/>
      <c r="O62" s="6">
        <f t="shared" si="0"/>
        <v>57.738599292192475</v>
      </c>
      <c r="R62" s="13">
        <f t="shared" si="7"/>
        <v>154.17425</v>
      </c>
      <c r="S62" s="6">
        <f t="shared" si="8"/>
        <v>26.006588659220874</v>
      </c>
    </row>
    <row r="63" spans="1:19">
      <c r="A63" s="6">
        <v>122.672</v>
      </c>
      <c r="B63" s="6">
        <f t="shared" si="10"/>
        <v>3850</v>
      </c>
      <c r="C63" s="6">
        <v>0.27374999999999999</v>
      </c>
      <c r="D63" s="6">
        <v>1.1053299999999999</v>
      </c>
      <c r="F63" s="7">
        <f t="shared" si="2"/>
        <v>100.072873472</v>
      </c>
      <c r="G63" s="6">
        <f t="shared" si="3"/>
        <v>73.813751472947203</v>
      </c>
      <c r="I63" s="13">
        <f t="shared" si="4"/>
        <v>40.347739330526757</v>
      </c>
      <c r="J63" s="19">
        <f t="shared" si="5"/>
        <v>40.600471181225444</v>
      </c>
      <c r="K63" s="18">
        <f t="shared" si="6"/>
        <v>54.109471281577825</v>
      </c>
      <c r="L63" s="1"/>
      <c r="M63" s="6">
        <f t="shared" si="9"/>
        <v>0.22766347015100216</v>
      </c>
      <c r="N63" s="1"/>
      <c r="O63" s="6">
        <f t="shared" si="0"/>
        <v>57.347314384958473</v>
      </c>
      <c r="R63" s="13">
        <f t="shared" si="7"/>
        <v>156.72187500000001</v>
      </c>
      <c r="S63" s="6">
        <f t="shared" si="8"/>
        <v>25.744803863868242</v>
      </c>
    </row>
    <row r="64" spans="1:19">
      <c r="A64" s="6">
        <v>122.157</v>
      </c>
      <c r="B64" s="6">
        <f t="shared" si="10"/>
        <v>3900</v>
      </c>
      <c r="C64" s="6">
        <v>0.27589999999999998</v>
      </c>
      <c r="D64" s="6">
        <v>1.11704</v>
      </c>
      <c r="F64" s="7">
        <f t="shared" si="2"/>
        <v>99.652748831999986</v>
      </c>
      <c r="G64" s="6">
        <f t="shared" si="3"/>
        <v>73.503867538483192</v>
      </c>
      <c r="I64" s="13">
        <f t="shared" si="4"/>
        <v>40.700148753251639</v>
      </c>
      <c r="J64" s="19">
        <f t="shared" si="5"/>
        <v>40.955088040775451</v>
      </c>
      <c r="K64" s="18">
        <f t="shared" si="6"/>
        <v>54.582079855309303</v>
      </c>
      <c r="L64" s="1"/>
      <c r="M64" s="6">
        <f t="shared" si="9"/>
        <v>0.22746476559544879</v>
      </c>
      <c r="N64" s="1"/>
      <c r="O64" s="6">
        <f t="shared" si="0"/>
        <v>57.106559633195609</v>
      </c>
      <c r="R64" s="13">
        <f t="shared" si="7"/>
        <v>157.95274999999998</v>
      </c>
      <c r="S64" s="6">
        <f t="shared" si="8"/>
        <v>25.767293543956431</v>
      </c>
    </row>
    <row r="65" spans="1:19">
      <c r="A65" s="6">
        <v>121.184</v>
      </c>
      <c r="B65" s="6">
        <f t="shared" si="10"/>
        <v>3950</v>
      </c>
      <c r="C65" s="6">
        <v>0.28284999999999999</v>
      </c>
      <c r="D65" s="6">
        <v>1.12259</v>
      </c>
      <c r="F65" s="7">
        <f t="shared" si="2"/>
        <v>98.858998783999994</v>
      </c>
      <c r="G65" s="6">
        <f t="shared" si="3"/>
        <v>72.918397503078396</v>
      </c>
      <c r="I65" s="13">
        <f t="shared" si="4"/>
        <v>40.893606157377732</v>
      </c>
      <c r="J65" s="19">
        <f t="shared" si="5"/>
        <v>41.149757231449875</v>
      </c>
      <c r="K65" s="18">
        <f t="shared" si="6"/>
        <v>54.841521351325142</v>
      </c>
      <c r="L65" s="1"/>
      <c r="M65" s="6">
        <f t="shared" si="9"/>
        <v>0.23209148262792395</v>
      </c>
      <c r="N65" s="1"/>
      <c r="O65" s="6">
        <f t="shared" si="0"/>
        <v>56.651696772098006</v>
      </c>
      <c r="R65" s="13">
        <f t="shared" si="7"/>
        <v>161.931625</v>
      </c>
      <c r="S65" s="6">
        <f t="shared" si="8"/>
        <v>25.253625508530362</v>
      </c>
    </row>
    <row r="66" spans="1:19">
      <c r="A66" s="6">
        <v>120.004</v>
      </c>
      <c r="B66" s="6">
        <f t="shared" si="10"/>
        <v>4000</v>
      </c>
      <c r="C66" s="6">
        <v>0.28455000000000003</v>
      </c>
      <c r="D66" s="6">
        <v>1.1246100000000001</v>
      </c>
      <c r="F66" s="7">
        <f t="shared" si="2"/>
        <v>97.896383103999995</v>
      </c>
      <c r="G66" s="6">
        <f t="shared" si="3"/>
        <v>72.208372177510398</v>
      </c>
      <c r="I66" s="13">
        <f t="shared" si="4"/>
        <v>41.008014704785836</v>
      </c>
      <c r="J66" s="19">
        <f t="shared" si="5"/>
        <v>41.264882415884038</v>
      </c>
      <c r="K66" s="18">
        <f t="shared" si="6"/>
        <v>54.994952153473264</v>
      </c>
      <c r="L66" s="1"/>
      <c r="M66" s="6">
        <f t="shared" si="9"/>
        <v>0.23283500573409086</v>
      </c>
      <c r="N66" s="1"/>
      <c r="O66" s="6">
        <f t="shared" si="0"/>
        <v>56.100064525340386</v>
      </c>
      <c r="R66" s="13">
        <f t="shared" si="7"/>
        <v>162.904875</v>
      </c>
      <c r="S66" s="6">
        <f t="shared" si="8"/>
        <v>25.172981904185391</v>
      </c>
    </row>
    <row r="67" spans="1:19">
      <c r="A67" s="6">
        <v>118.73399999999999</v>
      </c>
      <c r="B67" s="6">
        <f t="shared" si="10"/>
        <v>4050</v>
      </c>
      <c r="C67" s="6">
        <v>0.28710000000000002</v>
      </c>
      <c r="D67" s="6">
        <v>1.1222000000000001</v>
      </c>
      <c r="F67" s="7">
        <f t="shared" si="2"/>
        <v>96.860347583999996</v>
      </c>
      <c r="G67" s="6">
        <f t="shared" si="3"/>
        <v>71.444192377958402</v>
      </c>
      <c r="I67" s="13">
        <f t="shared" si="4"/>
        <v>41.081203028086712</v>
      </c>
      <c r="J67" s="19">
        <f t="shared" si="5"/>
        <v>41.338529179253783</v>
      </c>
      <c r="K67" s="18">
        <f t="shared" si="6"/>
        <v>55.093103414076836</v>
      </c>
      <c r="L67" s="1"/>
      <c r="M67" s="6">
        <f t="shared" si="9"/>
        <v>0.23450303575926243</v>
      </c>
      <c r="N67" s="1"/>
      <c r="O67" s="6">
        <f t="shared" si="0"/>
        <v>55.506358632643632</v>
      </c>
      <c r="R67" s="13">
        <f t="shared" si="7"/>
        <v>164.36475000000002</v>
      </c>
      <c r="S67" s="6">
        <f t="shared" si="8"/>
        <v>24.993925417759407</v>
      </c>
    </row>
    <row r="68" spans="1:19">
      <c r="A68" s="6">
        <v>117.44199999999999</v>
      </c>
      <c r="B68" s="6">
        <f t="shared" si="10"/>
        <v>4100</v>
      </c>
      <c r="C68" s="6">
        <v>0.28894999999999998</v>
      </c>
      <c r="D68" s="6">
        <v>1.1239399999999999</v>
      </c>
      <c r="F68" s="7">
        <f t="shared" si="2"/>
        <v>95.806364991999985</v>
      </c>
      <c r="G68" s="6">
        <f t="shared" si="3"/>
        <v>70.666774818099185</v>
      </c>
      <c r="I68" s="13">
        <f t="shared" si="4"/>
        <v>41.13583584325059</v>
      </c>
      <c r="J68" s="19">
        <f t="shared" si="5"/>
        <v>41.393504205721548</v>
      </c>
      <c r="K68" s="18">
        <f t="shared" si="6"/>
        <v>55.166370288310489</v>
      </c>
      <c r="L68" s="1"/>
      <c r="M68" s="6">
        <f t="shared" si="9"/>
        <v>0.23570066205271484</v>
      </c>
      <c r="N68" s="1"/>
      <c r="O68" s="6">
        <f t="shared" si="0"/>
        <v>54.902368070939509</v>
      </c>
      <c r="R68" s="13">
        <f t="shared" si="7"/>
        <v>165.42387499999998</v>
      </c>
      <c r="S68" s="6">
        <f t="shared" si="8"/>
        <v>24.86692797109885</v>
      </c>
    </row>
    <row r="69" spans="1:19">
      <c r="A69" s="6">
        <v>116.5</v>
      </c>
      <c r="B69" s="6">
        <f t="shared" si="10"/>
        <v>4150</v>
      </c>
      <c r="C69" s="6">
        <v>0.29304999999999998</v>
      </c>
      <c r="D69" s="6">
        <v>1.12233</v>
      </c>
      <c r="F69" s="7">
        <f t="shared" si="2"/>
        <v>95.037903999999997</v>
      </c>
      <c r="G69" s="6">
        <f t="shared" si="3"/>
        <v>70.0999579904</v>
      </c>
      <c r="I69" s="13">
        <f t="shared" si="4"/>
        <v>41.303518860613678</v>
      </c>
      <c r="J69" s="19">
        <f t="shared" si="5"/>
        <v>41.562237562955275</v>
      </c>
      <c r="K69" s="18">
        <f t="shared" si="6"/>
        <v>55.391246317623761</v>
      </c>
      <c r="L69" s="1"/>
      <c r="M69" s="6">
        <f t="shared" si="9"/>
        <v>0.23807462147325306</v>
      </c>
      <c r="N69" s="1"/>
      <c r="O69" s="6">
        <f t="shared" si="0"/>
        <v>54.461997243443179</v>
      </c>
      <c r="R69" s="13">
        <f t="shared" si="7"/>
        <v>167.77112499999996</v>
      </c>
      <c r="S69" s="6">
        <f t="shared" si="8"/>
        <v>24.618967573003811</v>
      </c>
    </row>
    <row r="70" spans="1:19">
      <c r="A70" s="6">
        <v>115.931</v>
      </c>
      <c r="B70" s="6">
        <f t="shared" si="10"/>
        <v>4200</v>
      </c>
      <c r="C70" s="6">
        <v>0.2949</v>
      </c>
      <c r="D70" s="6">
        <v>1.1217900000000001</v>
      </c>
      <c r="F70" s="7">
        <f t="shared" si="2"/>
        <v>94.573727455999986</v>
      </c>
      <c r="G70" s="6">
        <f t="shared" si="3"/>
        <v>69.757581371545598</v>
      </c>
      <c r="I70" s="13">
        <f t="shared" si="4"/>
        <v>41.596989770153932</v>
      </c>
      <c r="J70" s="19">
        <f t="shared" si="5"/>
        <v>41.85754672780611</v>
      </c>
      <c r="K70" s="18">
        <f t="shared" si="6"/>
        <v>55.784813739621377</v>
      </c>
      <c r="L70" s="1"/>
      <c r="M70" s="6">
        <f t="shared" si="9"/>
        <v>0.23788732291803952</v>
      </c>
      <c r="N70" s="1"/>
      <c r="O70" s="6">
        <f t="shared" si="0"/>
        <v>54.195998304116834</v>
      </c>
      <c r="R70" s="13">
        <f t="shared" si="7"/>
        <v>168.83025000000001</v>
      </c>
      <c r="S70" s="6">
        <f t="shared" si="8"/>
        <v>24.638351107194314</v>
      </c>
    </row>
    <row r="71" spans="1:19">
      <c r="A71" s="6">
        <v>115.03400000000001</v>
      </c>
      <c r="B71" s="6">
        <f t="shared" ref="B71:B96" si="11">B70+50</f>
        <v>4250</v>
      </c>
      <c r="C71" s="6">
        <v>0.29715000000000003</v>
      </c>
      <c r="D71" s="6">
        <v>1.12456</v>
      </c>
      <c r="F71" s="7">
        <f t="shared" ref="F71:F96" si="12">A71*0.815776</f>
        <v>93.841976383999992</v>
      </c>
      <c r="G71" s="6">
        <f t="shared" ref="G71:G96" si="13">F71*0.7376</f>
        <v>69.217841780838398</v>
      </c>
      <c r="I71" s="13">
        <f t="shared" ref="I71:I96" si="14">(F71*B71)/9549</f>
        <v>41.766509543617126</v>
      </c>
      <c r="J71" s="19">
        <f t="shared" ref="J71:J96" si="15">((1.01325/1.0189)*(SQRT(300/293)))*I71</f>
        <v>42.028128346289328</v>
      </c>
      <c r="K71" s="18">
        <f t="shared" ref="K71:K96" si="16">(G71*B71)/5252</f>
        <v>56.012153002392076</v>
      </c>
      <c r="L71" s="1"/>
      <c r="M71" s="6">
        <f t="shared" ref="M71:M96" si="17">(C71*60*0.75)/K71</f>
        <v>0.23872944143798475</v>
      </c>
      <c r="N71" s="1"/>
      <c r="O71" s="6">
        <f t="shared" ref="O71:O96" si="18">(75.4*G71)/97.05</f>
        <v>53.776664299590067</v>
      </c>
      <c r="R71" s="13">
        <f t="shared" ref="R71:R96" si="19">((C71*0.75)/60)*45800</f>
        <v>170.11837500000001</v>
      </c>
      <c r="S71" s="6">
        <f t="shared" ref="S71:S96" si="20">(I71/R71)*100</f>
        <v>24.551439280804981</v>
      </c>
    </row>
    <row r="72" spans="1:19">
      <c r="A72" s="6">
        <v>114.39100000000001</v>
      </c>
      <c r="B72" s="6">
        <f t="shared" si="11"/>
        <v>4300</v>
      </c>
      <c r="C72" s="6">
        <v>0.30220000000000002</v>
      </c>
      <c r="D72" s="6">
        <v>1.1227799999999999</v>
      </c>
      <c r="F72" s="7">
        <f t="shared" si="12"/>
        <v>93.317432416000003</v>
      </c>
      <c r="G72" s="6">
        <f t="shared" si="13"/>
        <v>68.830938150041604</v>
      </c>
      <c r="I72" s="13">
        <f t="shared" si="14"/>
        <v>42.021673409655463</v>
      </c>
      <c r="J72" s="19">
        <f t="shared" si="15"/>
        <v>42.284890518383108</v>
      </c>
      <c r="K72" s="18">
        <f t="shared" si="16"/>
        <v>56.354347685677631</v>
      </c>
      <c r="L72" s="1"/>
      <c r="M72" s="6">
        <f t="shared" si="17"/>
        <v>0.24131234870909818</v>
      </c>
      <c r="N72" s="1"/>
      <c r="O72" s="6">
        <f t="shared" si="18"/>
        <v>53.476071473602659</v>
      </c>
      <c r="R72" s="13">
        <f t="shared" si="19"/>
        <v>173.00950000000003</v>
      </c>
      <c r="S72" s="6">
        <f t="shared" si="20"/>
        <v>24.288650860013732</v>
      </c>
    </row>
    <row r="73" spans="1:19">
      <c r="A73" s="6">
        <v>114.01600000000001</v>
      </c>
      <c r="B73" s="6">
        <f t="shared" si="11"/>
        <v>4350</v>
      </c>
      <c r="C73" s="6">
        <v>0.30604999999999999</v>
      </c>
      <c r="D73" s="6">
        <v>1.1194299999999999</v>
      </c>
      <c r="F73" s="7">
        <f t="shared" si="12"/>
        <v>93.011516415999992</v>
      </c>
      <c r="G73" s="6">
        <f t="shared" si="13"/>
        <v>68.605294508441602</v>
      </c>
      <c r="I73" s="13">
        <f t="shared" si="14"/>
        <v>42.370938989381081</v>
      </c>
      <c r="J73" s="19">
        <f t="shared" si="15"/>
        <v>42.636343842399086</v>
      </c>
      <c r="K73" s="18">
        <f t="shared" si="16"/>
        <v>56.822740120281978</v>
      </c>
      <c r="L73" s="1"/>
      <c r="M73" s="6">
        <f t="shared" si="17"/>
        <v>0.2423721554231105</v>
      </c>
      <c r="N73" s="1"/>
      <c r="O73" s="6">
        <f t="shared" si="18"/>
        <v>53.300764615522894</v>
      </c>
      <c r="R73" s="13">
        <f t="shared" si="19"/>
        <v>175.21362500000001</v>
      </c>
      <c r="S73" s="6">
        <f t="shared" si="20"/>
        <v>24.182445280371933</v>
      </c>
    </row>
    <row r="74" spans="1:19">
      <c r="A74" s="6">
        <v>113.871</v>
      </c>
      <c r="B74" s="6">
        <f t="shared" si="11"/>
        <v>4400</v>
      </c>
      <c r="C74" s="6">
        <v>0.30919999999999997</v>
      </c>
      <c r="D74" s="6">
        <v>1.1198600000000001</v>
      </c>
      <c r="F74" s="7">
        <f t="shared" si="12"/>
        <v>92.893228895999997</v>
      </c>
      <c r="G74" s="6">
        <f t="shared" si="13"/>
        <v>68.518045633689596</v>
      </c>
      <c r="I74" s="13">
        <f t="shared" si="14"/>
        <v>42.803456607225883</v>
      </c>
      <c r="J74" s="19">
        <f t="shared" si="15"/>
        <v>43.071570682119301</v>
      </c>
      <c r="K74" s="18">
        <f t="shared" si="16"/>
        <v>57.402780043456623</v>
      </c>
      <c r="L74" s="1"/>
      <c r="M74" s="6">
        <f t="shared" si="17"/>
        <v>0.24239244143692071</v>
      </c>
      <c r="N74" s="1"/>
      <c r="O74" s="6">
        <f t="shared" si="18"/>
        <v>53.232979297065391</v>
      </c>
      <c r="R74" s="13">
        <f t="shared" si="19"/>
        <v>177.017</v>
      </c>
      <c r="S74" s="6">
        <f t="shared" si="20"/>
        <v>24.180421432532402</v>
      </c>
    </row>
    <row r="75" spans="1:19">
      <c r="A75" s="6">
        <v>113.985</v>
      </c>
      <c r="B75" s="6">
        <f t="shared" si="11"/>
        <v>4450</v>
      </c>
      <c r="C75" s="6">
        <v>0.30990000000000001</v>
      </c>
      <c r="D75" s="6">
        <v>1.11873</v>
      </c>
      <c r="F75" s="7">
        <f t="shared" si="12"/>
        <v>92.986227359999987</v>
      </c>
      <c r="G75" s="6">
        <f t="shared" si="13"/>
        <v>68.586641300735991</v>
      </c>
      <c r="I75" s="13">
        <f t="shared" si="14"/>
        <v>43.33319842412817</v>
      </c>
      <c r="J75" s="19">
        <f t="shared" si="15"/>
        <v>43.604630717885883</v>
      </c>
      <c r="K75" s="18">
        <f t="shared" si="16"/>
        <v>58.113205214827715</v>
      </c>
      <c r="L75" s="1"/>
      <c r="M75" s="6">
        <f t="shared" si="17"/>
        <v>0.23997127586488337</v>
      </c>
      <c r="N75" s="1"/>
      <c r="O75" s="6">
        <f t="shared" si="18"/>
        <v>53.286272581921629</v>
      </c>
      <c r="R75" s="13">
        <f t="shared" si="19"/>
        <v>177.41775000000001</v>
      </c>
      <c r="S75" s="6">
        <f t="shared" si="20"/>
        <v>24.424387314193854</v>
      </c>
    </row>
    <row r="76" spans="1:19">
      <c r="A76" s="6">
        <v>113.306</v>
      </c>
      <c r="B76" s="6">
        <f t="shared" si="11"/>
        <v>4500</v>
      </c>
      <c r="C76" s="6">
        <v>0.31445000000000001</v>
      </c>
      <c r="D76" s="6">
        <v>1.1156299999999999</v>
      </c>
      <c r="F76" s="7">
        <f t="shared" si="12"/>
        <v>92.432315455999998</v>
      </c>
      <c r="G76" s="6">
        <f t="shared" si="13"/>
        <v>68.178075880345602</v>
      </c>
      <c r="I76" s="13">
        <f t="shared" si="14"/>
        <v>43.559055351555138</v>
      </c>
      <c r="J76" s="19">
        <f t="shared" si="15"/>
        <v>43.831902377345152</v>
      </c>
      <c r="K76" s="18">
        <f t="shared" si="16"/>
        <v>58.416097003342578</v>
      </c>
      <c r="L76" s="1"/>
      <c r="M76" s="6">
        <f t="shared" si="17"/>
        <v>0.24223203407770155</v>
      </c>
      <c r="N76" s="1"/>
      <c r="O76" s="6">
        <f t="shared" si="18"/>
        <v>52.968850297558568</v>
      </c>
      <c r="R76" s="13">
        <f t="shared" si="19"/>
        <v>180.02262500000001</v>
      </c>
      <c r="S76" s="6">
        <f t="shared" si="20"/>
        <v>24.196433837999606</v>
      </c>
    </row>
    <row r="77" spans="1:19">
      <c r="A77" s="6">
        <v>113.074</v>
      </c>
      <c r="B77" s="6">
        <f t="shared" si="11"/>
        <v>4550</v>
      </c>
      <c r="C77" s="6">
        <v>0.31709999999999999</v>
      </c>
      <c r="D77" s="6">
        <v>1.1095299999999999</v>
      </c>
      <c r="F77" s="7">
        <f t="shared" si="12"/>
        <v>92.243055423999991</v>
      </c>
      <c r="G77" s="6">
        <f t="shared" si="13"/>
        <v>68.038477680742403</v>
      </c>
      <c r="I77" s="13">
        <f t="shared" si="14"/>
        <v>43.952864402471462</v>
      </c>
      <c r="J77" s="19">
        <f t="shared" si="15"/>
        <v>44.228178185802577</v>
      </c>
      <c r="K77" s="18">
        <f t="shared" si="16"/>
        <v>58.944225713514463</v>
      </c>
      <c r="L77" s="1"/>
      <c r="M77" s="6">
        <f t="shared" si="17"/>
        <v>0.24208478145686041</v>
      </c>
      <c r="N77" s="1"/>
      <c r="O77" s="6">
        <f t="shared" si="18"/>
        <v>52.860393788026556</v>
      </c>
      <c r="R77" s="13">
        <f t="shared" si="19"/>
        <v>181.53975</v>
      </c>
      <c r="S77" s="6">
        <f t="shared" si="20"/>
        <v>24.211151773907073</v>
      </c>
    </row>
    <row r="78" spans="1:19">
      <c r="A78" s="6">
        <v>112.19499999999999</v>
      </c>
      <c r="B78" s="6">
        <f t="shared" si="11"/>
        <v>4600</v>
      </c>
      <c r="C78" s="6">
        <v>0.31940000000000002</v>
      </c>
      <c r="D78" s="6">
        <v>1.1056900000000001</v>
      </c>
      <c r="F78" s="7">
        <f t="shared" si="12"/>
        <v>91.525988319999982</v>
      </c>
      <c r="G78" s="6">
        <f t="shared" si="13"/>
        <v>67.509568984831986</v>
      </c>
      <c r="I78" s="13">
        <f t="shared" si="14"/>
        <v>44.090433162844263</v>
      </c>
      <c r="J78" s="19">
        <f t="shared" si="15"/>
        <v>44.366608655108372</v>
      </c>
      <c r="K78" s="18">
        <f t="shared" si="16"/>
        <v>59.128716171025729</v>
      </c>
      <c r="L78" s="1"/>
      <c r="M78" s="6">
        <f t="shared" si="17"/>
        <v>0.24307985917412939</v>
      </c>
      <c r="N78" s="1"/>
      <c r="O78" s="6">
        <f t="shared" si="18"/>
        <v>52.449474512687615</v>
      </c>
      <c r="R78" s="13">
        <f t="shared" si="19"/>
        <v>182.85650000000001</v>
      </c>
      <c r="S78" s="6">
        <f t="shared" si="20"/>
        <v>24.112040404822505</v>
      </c>
    </row>
    <row r="79" spans="1:19">
      <c r="A79" s="6">
        <v>111.06100000000001</v>
      </c>
      <c r="B79" s="6">
        <f t="shared" si="11"/>
        <v>4650</v>
      </c>
      <c r="C79" s="6">
        <v>0.32055</v>
      </c>
      <c r="D79" s="6">
        <v>1.09782</v>
      </c>
      <c r="F79" s="7">
        <f t="shared" si="12"/>
        <v>90.600898336</v>
      </c>
      <c r="G79" s="6">
        <f t="shared" si="13"/>
        <v>66.827222612633605</v>
      </c>
      <c r="I79" s="13">
        <f t="shared" si="14"/>
        <v>44.119193346151427</v>
      </c>
      <c r="J79" s="19">
        <f t="shared" si="15"/>
        <v>44.395548987650024</v>
      </c>
      <c r="K79" s="18">
        <f t="shared" si="16"/>
        <v>59.167285824209117</v>
      </c>
      <c r="L79" s="1"/>
      <c r="M79" s="6">
        <f t="shared" si="17"/>
        <v>0.24379604031283639</v>
      </c>
      <c r="N79" s="1"/>
      <c r="O79" s="6">
        <f t="shared" si="18"/>
        <v>51.919346573854455</v>
      </c>
      <c r="R79" s="13">
        <f t="shared" si="19"/>
        <v>183.51487499999999</v>
      </c>
      <c r="S79" s="6">
        <f t="shared" si="20"/>
        <v>24.041208292325855</v>
      </c>
    </row>
    <row r="80" spans="1:19">
      <c r="A80" s="6">
        <v>109.973</v>
      </c>
      <c r="B80" s="6">
        <f t="shared" si="11"/>
        <v>4700</v>
      </c>
      <c r="C80" s="6">
        <v>0.32069999999999999</v>
      </c>
      <c r="D80" s="6">
        <v>1.09558</v>
      </c>
      <c r="F80" s="7">
        <f t="shared" si="12"/>
        <v>89.713334047999993</v>
      </c>
      <c r="G80" s="6">
        <f t="shared" si="13"/>
        <v>66.172555193804797</v>
      </c>
      <c r="I80" s="13">
        <f t="shared" si="14"/>
        <v>44.156735786532614</v>
      </c>
      <c r="J80" s="19">
        <f t="shared" si="15"/>
        <v>44.433326587933472</v>
      </c>
      <c r="K80" s="18">
        <f t="shared" si="16"/>
        <v>59.217633170388908</v>
      </c>
      <c r="L80" s="1"/>
      <c r="M80" s="6">
        <f t="shared" si="17"/>
        <v>0.24370274911994122</v>
      </c>
      <c r="N80" s="1"/>
      <c r="O80" s="6">
        <f t="shared" si="18"/>
        <v>51.410722942945718</v>
      </c>
      <c r="R80" s="13">
        <f t="shared" si="19"/>
        <v>183.60075000000001</v>
      </c>
      <c r="S80" s="6">
        <f t="shared" si="20"/>
        <v>24.050411442509148</v>
      </c>
    </row>
    <row r="81" spans="1:19">
      <c r="A81" s="6">
        <v>108.654</v>
      </c>
      <c r="B81" s="6">
        <f t="shared" si="11"/>
        <v>4750</v>
      </c>
      <c r="C81" s="6">
        <v>0.32485000000000003</v>
      </c>
      <c r="D81" s="6">
        <v>1.0882700000000001</v>
      </c>
      <c r="F81" s="7">
        <f t="shared" si="12"/>
        <v>88.637325503999989</v>
      </c>
      <c r="G81" s="6">
        <f t="shared" si="13"/>
        <v>65.378891291750392</v>
      </c>
      <c r="I81" s="13">
        <f t="shared" si="14"/>
        <v>44.091244752748977</v>
      </c>
      <c r="J81" s="19">
        <f t="shared" si="15"/>
        <v>44.367425328683751</v>
      </c>
      <c r="K81" s="18">
        <f t="shared" si="16"/>
        <v>59.12980457650692</v>
      </c>
      <c r="L81" s="1"/>
      <c r="M81" s="6">
        <f t="shared" si="17"/>
        <v>0.24722303928953004</v>
      </c>
      <c r="N81" s="1"/>
      <c r="O81" s="6">
        <f t="shared" si="18"/>
        <v>50.794110287459866</v>
      </c>
      <c r="R81" s="13">
        <f t="shared" si="19"/>
        <v>185.97662500000001</v>
      </c>
      <c r="S81" s="6">
        <f t="shared" si="20"/>
        <v>23.707949723654238</v>
      </c>
    </row>
    <row r="82" spans="1:19">
      <c r="A82" s="6">
        <v>107.07599999999999</v>
      </c>
      <c r="B82" s="6">
        <f t="shared" si="11"/>
        <v>4800</v>
      </c>
      <c r="C82" s="6">
        <v>0.32455000000000001</v>
      </c>
      <c r="D82" s="6">
        <v>1.08396</v>
      </c>
      <c r="F82" s="7">
        <f t="shared" si="12"/>
        <v>87.350030975999985</v>
      </c>
      <c r="G82" s="6">
        <f t="shared" si="13"/>
        <v>64.429382847897585</v>
      </c>
      <c r="I82" s="13">
        <f t="shared" si="14"/>
        <v>43.908278216022609</v>
      </c>
      <c r="J82" s="19">
        <f t="shared" si="15"/>
        <v>44.183312718541373</v>
      </c>
      <c r="K82" s="18">
        <f t="shared" si="16"/>
        <v>58.884432153447911</v>
      </c>
      <c r="L82" s="1"/>
      <c r="M82" s="6">
        <f t="shared" si="17"/>
        <v>0.24802395923495094</v>
      </c>
      <c r="N82" s="1"/>
      <c r="O82" s="6">
        <f t="shared" si="18"/>
        <v>50.056419028660265</v>
      </c>
      <c r="R82" s="13">
        <f t="shared" si="19"/>
        <v>185.80487499999998</v>
      </c>
      <c r="S82" s="6">
        <f t="shared" si="20"/>
        <v>23.631391919088568</v>
      </c>
    </row>
    <row r="83" spans="1:19">
      <c r="A83" s="6">
        <v>105.24</v>
      </c>
      <c r="B83" s="6">
        <f t="shared" si="11"/>
        <v>4850</v>
      </c>
      <c r="C83" s="6">
        <v>0.32569999999999999</v>
      </c>
      <c r="D83" s="6">
        <v>1.0822099999999999</v>
      </c>
      <c r="F83" s="7">
        <f t="shared" si="12"/>
        <v>85.852266239999992</v>
      </c>
      <c r="G83" s="6">
        <f t="shared" si="13"/>
        <v>63.324631578623993</v>
      </c>
      <c r="I83" s="13">
        <f t="shared" si="14"/>
        <v>43.604931538799867</v>
      </c>
      <c r="J83" s="19">
        <f t="shared" si="15"/>
        <v>43.878065925762968</v>
      </c>
      <c r="K83" s="18">
        <f t="shared" si="16"/>
        <v>58.477620555279202</v>
      </c>
      <c r="L83" s="1"/>
      <c r="M83" s="6">
        <f t="shared" si="17"/>
        <v>0.250634342861901</v>
      </c>
      <c r="N83" s="1"/>
      <c r="O83" s="6">
        <f t="shared" si="18"/>
        <v>49.198116651501799</v>
      </c>
      <c r="R83" s="13">
        <f t="shared" si="19"/>
        <v>186.46325000000002</v>
      </c>
      <c r="S83" s="6">
        <f t="shared" si="20"/>
        <v>23.385268431607763</v>
      </c>
    </row>
    <row r="84" spans="1:19">
      <c r="A84" s="6">
        <v>103.63200000000001</v>
      </c>
      <c r="B84" s="6">
        <f t="shared" si="11"/>
        <v>4900</v>
      </c>
      <c r="C84" s="6">
        <v>0.32769999999999999</v>
      </c>
      <c r="D84" s="6">
        <v>1.0846</v>
      </c>
      <c r="F84" s="7">
        <f t="shared" si="12"/>
        <v>84.540498431999993</v>
      </c>
      <c r="G84" s="6">
        <f t="shared" si="13"/>
        <v>62.357071643443199</v>
      </c>
      <c r="I84" s="13">
        <f t="shared" si="14"/>
        <v>43.381342791580266</v>
      </c>
      <c r="J84" s="19">
        <f t="shared" si="15"/>
        <v>43.653076654032752</v>
      </c>
      <c r="K84" s="18">
        <f t="shared" si="16"/>
        <v>58.177770573661782</v>
      </c>
      <c r="L84" s="1"/>
      <c r="M84" s="6">
        <f t="shared" si="17"/>
        <v>0.25347310243400817</v>
      </c>
      <c r="N84" s="1"/>
      <c r="O84" s="6">
        <f t="shared" si="18"/>
        <v>48.446400844055823</v>
      </c>
      <c r="R84" s="13">
        <f t="shared" si="19"/>
        <v>187.60825</v>
      </c>
      <c r="S84" s="6">
        <f t="shared" si="20"/>
        <v>23.123366265385592</v>
      </c>
    </row>
    <row r="85" spans="1:19">
      <c r="A85" s="6">
        <v>102.33499999999999</v>
      </c>
      <c r="B85" s="6">
        <f t="shared" si="11"/>
        <v>4950</v>
      </c>
      <c r="C85" s="6">
        <v>0.32845000000000002</v>
      </c>
      <c r="D85" s="6">
        <v>1.08823</v>
      </c>
      <c r="F85" s="7">
        <f t="shared" si="12"/>
        <v>83.482436959999987</v>
      </c>
      <c r="G85" s="6">
        <f t="shared" si="13"/>
        <v>61.576645501695992</v>
      </c>
      <c r="I85" s="13">
        <f t="shared" si="14"/>
        <v>43.275532825636184</v>
      </c>
      <c r="J85" s="19">
        <f t="shared" si="15"/>
        <v>43.546603911215442</v>
      </c>
      <c r="K85" s="18">
        <f t="shared" si="16"/>
        <v>58.03587114116435</v>
      </c>
      <c r="L85" s="1"/>
      <c r="M85" s="6">
        <f t="shared" si="17"/>
        <v>0.25467438860440395</v>
      </c>
      <c r="N85" s="1"/>
      <c r="O85" s="6">
        <f t="shared" si="18"/>
        <v>47.840072857577319</v>
      </c>
      <c r="R85" s="13">
        <f t="shared" si="19"/>
        <v>188.03762499999999</v>
      </c>
      <c r="S85" s="6">
        <f t="shared" si="20"/>
        <v>23.014294519852708</v>
      </c>
    </row>
    <row r="86" spans="1:19">
      <c r="A86" s="6">
        <v>101.10599999999999</v>
      </c>
      <c r="B86" s="6">
        <f t="shared" si="11"/>
        <v>5000</v>
      </c>
      <c r="C86" s="6">
        <v>0.32869999999999999</v>
      </c>
      <c r="D86" s="6">
        <v>1.08687</v>
      </c>
      <c r="F86" s="7">
        <f t="shared" si="12"/>
        <v>82.479848255999997</v>
      </c>
      <c r="G86" s="6">
        <f t="shared" si="13"/>
        <v>60.837136073625601</v>
      </c>
      <c r="I86" s="13">
        <f t="shared" si="14"/>
        <v>43.187688897266725</v>
      </c>
      <c r="J86" s="19">
        <f t="shared" si="15"/>
        <v>43.45820974238746</v>
      </c>
      <c r="K86" s="18">
        <f t="shared" si="16"/>
        <v>57.918065568950496</v>
      </c>
      <c r="L86" s="1"/>
      <c r="M86" s="6">
        <f t="shared" si="17"/>
        <v>0.25538663722100602</v>
      </c>
      <c r="N86" s="1"/>
      <c r="O86" s="6">
        <f t="shared" si="18"/>
        <v>47.265533848030607</v>
      </c>
      <c r="R86" s="13">
        <f t="shared" si="19"/>
        <v>188.18074999999999</v>
      </c>
      <c r="S86" s="6">
        <f t="shared" si="20"/>
        <v>22.950109879606032</v>
      </c>
    </row>
    <row r="87" spans="1:19">
      <c r="A87" s="6">
        <v>99.314899999999994</v>
      </c>
      <c r="B87" s="6">
        <f t="shared" si="11"/>
        <v>5050</v>
      </c>
      <c r="C87" s="6">
        <v>0.32984999999999998</v>
      </c>
      <c r="D87" s="6">
        <v>1.0891</v>
      </c>
      <c r="F87" s="7">
        <f t="shared" si="12"/>
        <v>81.018711862399996</v>
      </c>
      <c r="G87" s="6">
        <f t="shared" si="13"/>
        <v>59.759401869706238</v>
      </c>
      <c r="I87" s="13">
        <f t="shared" si="14"/>
        <v>42.84684206776835</v>
      </c>
      <c r="J87" s="19">
        <f t="shared" si="15"/>
        <v>43.115227902317159</v>
      </c>
      <c r="K87" s="18">
        <f t="shared" si="16"/>
        <v>57.460963336256</v>
      </c>
      <c r="L87" s="1"/>
      <c r="M87" s="6">
        <f t="shared" si="17"/>
        <v>0.25831885054099657</v>
      </c>
      <c r="N87" s="1"/>
      <c r="O87" s="6">
        <f t="shared" si="18"/>
        <v>46.428221545346219</v>
      </c>
      <c r="R87" s="13">
        <f t="shared" si="19"/>
        <v>188.839125</v>
      </c>
      <c r="S87" s="6">
        <f t="shared" si="20"/>
        <v>22.689599979754384</v>
      </c>
    </row>
    <row r="88" spans="1:19">
      <c r="A88" s="6">
        <v>97.581500000000005</v>
      </c>
      <c r="B88" s="6">
        <f t="shared" si="11"/>
        <v>5100</v>
      </c>
      <c r="C88" s="6">
        <v>0.32969999999999999</v>
      </c>
      <c r="D88" s="6">
        <v>1.09185</v>
      </c>
      <c r="F88" s="7">
        <f t="shared" si="12"/>
        <v>79.604645743999995</v>
      </c>
      <c r="G88" s="6">
        <f t="shared" si="13"/>
        <v>58.7163867007744</v>
      </c>
      <c r="I88" s="13">
        <f t="shared" si="14"/>
        <v>42.51583341652529</v>
      </c>
      <c r="J88" s="19">
        <f t="shared" si="15"/>
        <v>42.782145865293039</v>
      </c>
      <c r="K88" s="18">
        <f t="shared" si="16"/>
        <v>57.017054869373467</v>
      </c>
      <c r="L88" s="1"/>
      <c r="M88" s="6">
        <f t="shared" si="17"/>
        <v>0.2602116162258914</v>
      </c>
      <c r="N88" s="1"/>
      <c r="O88" s="6">
        <f t="shared" si="18"/>
        <v>45.617883124558375</v>
      </c>
      <c r="R88" s="13">
        <f t="shared" si="19"/>
        <v>188.75325000000001</v>
      </c>
      <c r="S88" s="6">
        <f t="shared" si="20"/>
        <v>22.524557016382651</v>
      </c>
    </row>
    <row r="89" spans="1:19">
      <c r="A89" s="6">
        <v>95.848600000000005</v>
      </c>
      <c r="B89" s="6">
        <f t="shared" si="11"/>
        <v>5150</v>
      </c>
      <c r="C89" s="6">
        <v>0.33095000000000002</v>
      </c>
      <c r="D89" s="6">
        <v>1.0940700000000001</v>
      </c>
      <c r="F89" s="7">
        <f t="shared" si="12"/>
        <v>78.190987513599993</v>
      </c>
      <c r="G89" s="6">
        <f t="shared" si="13"/>
        <v>57.673672390031356</v>
      </c>
      <c r="I89" s="13">
        <f t="shared" si="14"/>
        <v>42.170236223168914</v>
      </c>
      <c r="J89" s="19">
        <f t="shared" si="15"/>
        <v>42.434383905837684</v>
      </c>
      <c r="K89" s="18">
        <f t="shared" si="16"/>
        <v>56.553582027544074</v>
      </c>
      <c r="L89" s="1"/>
      <c r="M89" s="6">
        <f t="shared" si="17"/>
        <v>0.2633387570878637</v>
      </c>
      <c r="N89" s="1"/>
      <c r="O89" s="6">
        <f t="shared" si="18"/>
        <v>44.807778446247966</v>
      </c>
      <c r="R89" s="13">
        <f t="shared" si="19"/>
        <v>189.468875</v>
      </c>
      <c r="S89" s="6">
        <f t="shared" si="20"/>
        <v>22.257078490157774</v>
      </c>
    </row>
    <row r="90" spans="1:19">
      <c r="A90" s="6">
        <v>94.803299999999993</v>
      </c>
      <c r="B90" s="6">
        <f t="shared" si="11"/>
        <v>5200</v>
      </c>
      <c r="C90" s="6">
        <v>0.33379999999999999</v>
      </c>
      <c r="D90" s="6">
        <v>1.0934600000000001</v>
      </c>
      <c r="F90" s="7">
        <f t="shared" si="12"/>
        <v>77.338256860799987</v>
      </c>
      <c r="G90" s="6">
        <f t="shared" si="13"/>
        <v>57.044698260526076</v>
      </c>
      <c r="I90" s="13">
        <f t="shared" si="14"/>
        <v>42.115293295230906</v>
      </c>
      <c r="J90" s="19">
        <f t="shared" si="15"/>
        <v>42.379096824098468</v>
      </c>
      <c r="K90" s="18">
        <f t="shared" si="16"/>
        <v>56.4798992678476</v>
      </c>
      <c r="L90" s="1"/>
      <c r="M90" s="6">
        <f t="shared" si="17"/>
        <v>0.26595302390262987</v>
      </c>
      <c r="N90" s="1"/>
      <c r="O90" s="6">
        <f t="shared" si="18"/>
        <v>44.319116422912593</v>
      </c>
      <c r="R90" s="13">
        <f t="shared" si="19"/>
        <v>191.10049999999995</v>
      </c>
      <c r="S90" s="6">
        <f t="shared" si="20"/>
        <v>22.038295711016413</v>
      </c>
    </row>
    <row r="91" spans="1:19">
      <c r="A91" s="6">
        <v>93.0976</v>
      </c>
      <c r="B91" s="6">
        <f t="shared" si="11"/>
        <v>5250</v>
      </c>
      <c r="C91" s="6">
        <v>0.33129999999999998</v>
      </c>
      <c r="D91" s="6">
        <v>1.0880399999999999</v>
      </c>
      <c r="F91" s="7">
        <f t="shared" si="12"/>
        <v>75.94678773759999</v>
      </c>
      <c r="G91" s="6">
        <f t="shared" si="13"/>
        <v>56.018350635253753</v>
      </c>
      <c r="I91" s="13">
        <f t="shared" si="14"/>
        <v>41.755224172415957</v>
      </c>
      <c r="J91" s="19">
        <f t="shared" si="15"/>
        <v>42.016772285309827</v>
      </c>
      <c r="K91" s="18">
        <f t="shared" si="16"/>
        <v>55.99701843775366</v>
      </c>
      <c r="L91" s="1"/>
      <c r="M91" s="6">
        <f t="shared" si="17"/>
        <v>0.26623738934551139</v>
      </c>
      <c r="N91" s="1"/>
      <c r="O91" s="6">
        <f t="shared" si="18"/>
        <v>43.521727335374898</v>
      </c>
      <c r="R91" s="13">
        <f t="shared" si="19"/>
        <v>189.66925000000001</v>
      </c>
      <c r="S91" s="6">
        <f t="shared" si="20"/>
        <v>22.014756831914482</v>
      </c>
    </row>
    <row r="92" spans="1:19">
      <c r="A92" s="6">
        <v>91.788600000000002</v>
      </c>
      <c r="B92" s="6">
        <f t="shared" si="11"/>
        <v>5300</v>
      </c>
      <c r="C92" s="6">
        <v>0.33239999999999997</v>
      </c>
      <c r="D92" s="6">
        <v>1.0833900000000001</v>
      </c>
      <c r="F92" s="7">
        <f t="shared" si="12"/>
        <v>74.878936953600004</v>
      </c>
      <c r="G92" s="6">
        <f t="shared" si="13"/>
        <v>55.230703896975363</v>
      </c>
      <c r="I92" s="13">
        <f t="shared" si="14"/>
        <v>41.560201681231547</v>
      </c>
      <c r="J92" s="19">
        <f t="shared" si="15"/>
        <v>41.820528204119569</v>
      </c>
      <c r="K92" s="18">
        <f t="shared" si="16"/>
        <v>55.735478037694108</v>
      </c>
      <c r="L92" s="1"/>
      <c r="M92" s="6">
        <f t="shared" si="17"/>
        <v>0.26837483998762596</v>
      </c>
      <c r="N92" s="1"/>
      <c r="O92" s="6">
        <f t="shared" si="18"/>
        <v>42.909789529437845</v>
      </c>
      <c r="R92" s="13">
        <f t="shared" si="19"/>
        <v>190.29900000000001</v>
      </c>
      <c r="S92" s="6">
        <f t="shared" si="20"/>
        <v>21.839422004966682</v>
      </c>
    </row>
    <row r="93" spans="1:19">
      <c r="A93" s="6">
        <v>90.593800000000002</v>
      </c>
      <c r="B93" s="6">
        <f t="shared" si="11"/>
        <v>5350</v>
      </c>
      <c r="C93" s="6">
        <v>0.33079999999999998</v>
      </c>
      <c r="D93" s="6">
        <v>1.0800700000000001</v>
      </c>
      <c r="F93" s="7">
        <f t="shared" si="12"/>
        <v>73.904247788799992</v>
      </c>
      <c r="G93" s="6">
        <f t="shared" si="13"/>
        <v>54.511773169018873</v>
      </c>
      <c r="I93" s="13">
        <f t="shared" si="14"/>
        <v>41.406191817999783</v>
      </c>
      <c r="J93" s="19">
        <f t="shared" si="15"/>
        <v>41.665553647489702</v>
      </c>
      <c r="K93" s="18">
        <f t="shared" si="16"/>
        <v>55.528938776513897</v>
      </c>
      <c r="L93" s="1"/>
      <c r="M93" s="6">
        <f t="shared" si="17"/>
        <v>0.26807643596272129</v>
      </c>
      <c r="N93" s="1"/>
      <c r="O93" s="6">
        <f t="shared" si="18"/>
        <v>42.351238505348</v>
      </c>
      <c r="R93" s="13">
        <f t="shared" si="19"/>
        <v>189.38299999999998</v>
      </c>
      <c r="S93" s="6">
        <f t="shared" si="20"/>
        <v>21.863732129071664</v>
      </c>
    </row>
    <row r="94" spans="1:19">
      <c r="A94" s="6">
        <v>89.6374</v>
      </c>
      <c r="B94" s="6">
        <f t="shared" si="11"/>
        <v>5400</v>
      </c>
      <c r="C94" s="6">
        <v>0.33879999999999999</v>
      </c>
      <c r="D94" s="6">
        <v>1.0789500000000001</v>
      </c>
      <c r="F94" s="7">
        <f t="shared" si="12"/>
        <v>73.124039622399991</v>
      </c>
      <c r="G94" s="6">
        <f t="shared" si="13"/>
        <v>53.936291625482234</v>
      </c>
      <c r="I94" s="13">
        <f t="shared" si="14"/>
        <v>41.351954546126294</v>
      </c>
      <c r="J94" s="19">
        <f t="shared" si="15"/>
        <v>41.610976641932865</v>
      </c>
      <c r="K94" s="18">
        <f t="shared" si="16"/>
        <v>55.456202356741059</v>
      </c>
      <c r="L94" s="1"/>
      <c r="M94" s="6">
        <f t="shared" si="17"/>
        <v>0.2749196546479124</v>
      </c>
      <c r="N94" s="1"/>
      <c r="O94" s="6">
        <f t="shared" si="18"/>
        <v>41.904135894501401</v>
      </c>
      <c r="R94" s="13">
        <f t="shared" si="19"/>
        <v>193.96299999999999</v>
      </c>
      <c r="S94" s="6">
        <f t="shared" si="20"/>
        <v>21.31950657915494</v>
      </c>
    </row>
    <row r="95" spans="1:19">
      <c r="A95" s="6">
        <v>88.925600000000003</v>
      </c>
      <c r="B95" s="6">
        <f t="shared" si="11"/>
        <v>5450</v>
      </c>
      <c r="C95" s="6">
        <v>0.34379999999999999</v>
      </c>
      <c r="D95" s="6">
        <v>1.0792299999999999</v>
      </c>
      <c r="F95" s="7">
        <f t="shared" si="12"/>
        <v>72.543370265600004</v>
      </c>
      <c r="G95" s="6">
        <f t="shared" si="13"/>
        <v>53.507989907906563</v>
      </c>
      <c r="I95" s="13">
        <f t="shared" si="14"/>
        <v>41.403431558018646</v>
      </c>
      <c r="J95" s="19">
        <f t="shared" si="15"/>
        <v>41.662776097677089</v>
      </c>
      <c r="K95" s="18">
        <f t="shared" si="16"/>
        <v>55.525237052187883</v>
      </c>
      <c r="L95" s="1"/>
      <c r="M95" s="6">
        <f t="shared" si="17"/>
        <v>0.2786300576341329</v>
      </c>
      <c r="N95" s="1"/>
      <c r="O95" s="6">
        <f t="shared" si="18"/>
        <v>41.571380103618296</v>
      </c>
      <c r="R95" s="13">
        <f t="shared" si="19"/>
        <v>196.82550000000001</v>
      </c>
      <c r="S95" s="6">
        <f t="shared" si="20"/>
        <v>21.03560339387866</v>
      </c>
    </row>
    <row r="96" spans="1:19">
      <c r="A96" s="6">
        <v>88.647400000000005</v>
      </c>
      <c r="B96" s="6">
        <f t="shared" si="11"/>
        <v>5500</v>
      </c>
      <c r="C96" s="6">
        <v>0.3488</v>
      </c>
      <c r="D96" s="6">
        <v>1.0836600000000001</v>
      </c>
      <c r="F96" s="7">
        <f t="shared" si="12"/>
        <v>72.316421382399994</v>
      </c>
      <c r="G96" s="6">
        <f t="shared" si="13"/>
        <v>53.340592411658236</v>
      </c>
      <c r="I96" s="13">
        <f t="shared" si="14"/>
        <v>41.652562320996964</v>
      </c>
      <c r="J96" s="19">
        <f t="shared" si="15"/>
        <v>41.913467376308532</v>
      </c>
      <c r="K96" s="18">
        <f t="shared" si="16"/>
        <v>55.859340872833265</v>
      </c>
      <c r="L96" s="1"/>
      <c r="M96" s="6">
        <f t="shared" si="17"/>
        <v>0.28099150034249015</v>
      </c>
      <c r="N96" s="1"/>
      <c r="O96" s="6">
        <f t="shared" si="18"/>
        <v>41.441325789170854</v>
      </c>
      <c r="R96" s="13">
        <f t="shared" si="19"/>
        <v>199.68800000000002</v>
      </c>
      <c r="S96" s="6">
        <f t="shared" si="20"/>
        <v>20.85882092113545</v>
      </c>
    </row>
  </sheetData>
  <mergeCells count="2">
    <mergeCell ref="D3:F3"/>
    <mergeCell ref="D2:F2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DED18E0-511C-414D-BEEF-BE5E9C6DAA12}"/>
</file>

<file path=customXml/itemProps2.xml><?xml version="1.0" encoding="utf-8"?>
<ds:datastoreItem xmlns:ds="http://schemas.openxmlformats.org/officeDocument/2006/customXml" ds:itemID="{9D802D45-A70B-421F-AFE5-CCC1538239CC}"/>
</file>

<file path=customXml/itemProps3.xml><?xml version="1.0" encoding="utf-8"?>
<ds:datastoreItem xmlns:ds="http://schemas.openxmlformats.org/officeDocument/2006/customXml" ds:itemID="{83DB2659-A537-4F56-BCA1-5378162B942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Alex Jay (2416946)</cp:lastModifiedBy>
  <cp:revision/>
  <dcterms:created xsi:type="dcterms:W3CDTF">2019-10-18T15:00:30Z</dcterms:created>
  <dcterms:modified xsi:type="dcterms:W3CDTF">2025-03-27T16:26:48Z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</Properties>
</file>