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https://d.docs.live.net/16168657f6992964/University/02. Yr 2/ACBA 4000 HNC - Estimating ^0 Measurement of Work within a Construction Environment/Semister 2/Assignment/Final/"/>
    </mc:Choice>
  </mc:AlternateContent>
  <xr:revisionPtr revIDLastSave="46" documentId="14_{69AEDE71-898F-41F9-A7FB-E2D5570E553C}" xr6:coauthVersionLast="47" xr6:coauthVersionMax="47" xr10:uidLastSave="{CEEFBBFF-45A9-4686-A7C6-C84F254F0725}"/>
  <bookViews>
    <workbookView xWindow="-120" yWindow="-120" windowWidth="29040" windowHeight="15840" xr2:uid="{00000000-000D-0000-FFFF-FFFF00000000}"/>
  </bookViews>
  <sheets>
    <sheet name="Cover" sheetId="7" r:id="rId1"/>
    <sheet name="Tasks" sheetId="4" r:id="rId2"/>
    <sheet name="BOQ " sheetId="3" r:id="rId3"/>
    <sheet name="Drawings" sheetId="5" r:id="rId4"/>
    <sheet name="Query Sheet" sheetId="2" r:id="rId5"/>
  </sheets>
  <definedNames>
    <definedName name="_xlnm.Print_Area" localSheetId="2">'BOQ '!$A$1:$F$37</definedName>
    <definedName name="_xlnm.Print_Area" localSheetId="4">'Query Sheet'!$A$1:$E$38</definedName>
    <definedName name="_xlnm.Print_Titles" localSheetId="2">'BOQ 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0" i="4" l="1"/>
  <c r="G51" i="4"/>
  <c r="G49" i="4"/>
  <c r="G59" i="4"/>
  <c r="G58" i="4"/>
  <c r="G57" i="4"/>
  <c r="G56" i="4"/>
  <c r="G48" i="4"/>
  <c r="G35" i="4"/>
  <c r="G36" i="4" s="1"/>
  <c r="G39" i="4" s="1"/>
  <c r="G44" i="4" s="1"/>
  <c r="C14" i="3" s="1"/>
  <c r="F14" i="3" s="1"/>
  <c r="G21" i="4"/>
  <c r="G20" i="4"/>
  <c r="G22" i="4" s="1"/>
  <c r="G25" i="4" s="1"/>
  <c r="G30" i="4" s="1"/>
  <c r="C16" i="3" s="1"/>
  <c r="F16" i="3" s="1"/>
  <c r="G43" i="4"/>
  <c r="G42" i="4"/>
  <c r="G41" i="4"/>
  <c r="G40" i="4"/>
  <c r="G34" i="4"/>
  <c r="G67" i="4"/>
  <c r="G69" i="4" s="1"/>
  <c r="C22" i="3" s="1"/>
  <c r="F22" i="3" s="1"/>
  <c r="G29" i="4"/>
  <c r="G28" i="4"/>
  <c r="G27" i="4"/>
  <c r="G26" i="4"/>
  <c r="G19" i="4"/>
  <c r="G10" i="4"/>
  <c r="G12" i="4" s="1"/>
  <c r="G6" i="4"/>
  <c r="G52" i="4" l="1"/>
  <c r="G55" i="4" s="1"/>
  <c r="G60" i="4" s="1"/>
  <c r="C18" i="3" s="1"/>
  <c r="F18" i="3" s="1"/>
  <c r="F25" i="3" s="1"/>
</calcChain>
</file>

<file path=xl/sharedStrings.xml><?xml version="1.0" encoding="utf-8"?>
<sst xmlns="http://schemas.openxmlformats.org/spreadsheetml/2006/main" count="198" uniqueCount="84">
  <si>
    <t>Item No</t>
  </si>
  <si>
    <t>Date</t>
  </si>
  <si>
    <t>Question</t>
  </si>
  <si>
    <t>Answer</t>
  </si>
  <si>
    <t>Quantity Surveyour</t>
  </si>
  <si>
    <t>Architect</t>
  </si>
  <si>
    <t>ITEM</t>
  </si>
  <si>
    <t>DISCRIPTION</t>
  </si>
  <si>
    <t>QTY</t>
  </si>
  <si>
    <t>UNIT</t>
  </si>
  <si>
    <t>RATE</t>
  </si>
  <si>
    <t>AMOUNT</t>
  </si>
  <si>
    <t>1A</t>
  </si>
  <si>
    <t>(a)</t>
  </si>
  <si>
    <t>Refer General Specifications, Particular specification and drawings for full description of materials and workmanship</t>
  </si>
  <si>
    <t>(b)</t>
  </si>
  <si>
    <t>Refer Pricing Preambles</t>
  </si>
  <si>
    <t>1A.1</t>
  </si>
  <si>
    <t>m²</t>
  </si>
  <si>
    <t>m</t>
  </si>
  <si>
    <t>1A.2</t>
  </si>
  <si>
    <t>1A.3</t>
  </si>
  <si>
    <t>TOTAL CARRIED TO GRAND SUMMARY</t>
  </si>
  <si>
    <t>1B</t>
  </si>
  <si>
    <t>Masonry Work</t>
  </si>
  <si>
    <t>Task 01</t>
  </si>
  <si>
    <t>Total GIFA of the existing and the new building</t>
  </si>
  <si>
    <t>=</t>
  </si>
  <si>
    <t>sqm</t>
  </si>
  <si>
    <t>Ground Floor</t>
  </si>
  <si>
    <t>First Floor</t>
  </si>
  <si>
    <t>Total GIFA</t>
  </si>
  <si>
    <t>1650 - 2100 £</t>
  </si>
  <si>
    <t>Average cost</t>
  </si>
  <si>
    <t xml:space="preserve">Total approximate cost </t>
  </si>
  <si>
    <t>Task 02</t>
  </si>
  <si>
    <t>Internal length of the external wall</t>
  </si>
  <si>
    <t>Total wall thickness</t>
  </si>
  <si>
    <t>Length of External envelop</t>
  </si>
  <si>
    <t>Task 03</t>
  </si>
  <si>
    <t>Wall height</t>
  </si>
  <si>
    <t>Total wall area</t>
  </si>
  <si>
    <t>Ddt, Door (2330 x 960mm) - 2Nr</t>
  </si>
  <si>
    <t>Ddt, window (1250 x 720mm) - 1 Nr</t>
  </si>
  <si>
    <t>Ddt, window (1250 x 800mm) - 1 Nr</t>
  </si>
  <si>
    <t>Ddt, window (1050 x 500mm) - 1 Nr</t>
  </si>
  <si>
    <t>Roof length</t>
  </si>
  <si>
    <t>Roof Sloping length</t>
  </si>
  <si>
    <t>Total roof area</t>
  </si>
  <si>
    <t>Size of the roof tile (200mm x 100mm)</t>
  </si>
  <si>
    <t>Nr of tiles requirement</t>
  </si>
  <si>
    <t>Nos</t>
  </si>
  <si>
    <t>* Assumed no any wastage or overlapping</t>
  </si>
  <si>
    <t>BILL NO. 1.0 - Superstructure</t>
  </si>
  <si>
    <t xml:space="preserve">Walls, 200mm thick in blockwork of Inner skin of external wall in stretcher bond, with cement: lime: sand (1:1:6) </t>
  </si>
  <si>
    <t>Outer skin of ext wall</t>
  </si>
  <si>
    <t>Therefore, ddt (3/2/[1/2]/0.200)</t>
  </si>
  <si>
    <t>Inner skin of ext wall</t>
  </si>
  <si>
    <t>Therefore, add (3/2/[1/2]/0.200)</t>
  </si>
  <si>
    <t>Therefore, add (3/2/1/0.505)</t>
  </si>
  <si>
    <t xml:space="preserve">Walls, 200mm thick in blockwork of outer skin of external wall in stretcher bond, with cement: lime: sand (1:1:6) </t>
  </si>
  <si>
    <t>Forming cavities</t>
  </si>
  <si>
    <t>Therefore, add (3/2/1/0.200)</t>
  </si>
  <si>
    <t>Therefore, add (3/2/1/0.075)</t>
  </si>
  <si>
    <t>Therefore, add (3/2/[1/2]/0..03)</t>
  </si>
  <si>
    <t>Roofing Work</t>
  </si>
  <si>
    <t>Proposed Shower Room &amp; Bedroom Extension
33 Ashwood Drive Gellinudd</t>
  </si>
  <si>
    <t xml:space="preserve">External wall in stretcher bond, with cement: lime: sand (1:1:6) </t>
  </si>
  <si>
    <t>16-04-2023</t>
  </si>
  <si>
    <t>Yes</t>
  </si>
  <si>
    <t>Noted</t>
  </si>
  <si>
    <t>No any wastage or overlapping for roofing tiles</t>
  </si>
  <si>
    <t>Project Name:-Proposed Shower Room &amp; Bedroom Extension; 33 Ashwood Drive Gellinudd</t>
  </si>
  <si>
    <t>Architect:-</t>
  </si>
  <si>
    <t>Supply and installation of tudor clay roofing tiles on the fabricated timber structure in roof; size 200 x 100mm all as per detailed drawing and engineer specifications</t>
  </si>
  <si>
    <t>Forming cavities, 30mm wide with 75mm thick insulation</t>
  </si>
  <si>
    <t>Query Sheet</t>
  </si>
  <si>
    <t>According to the spon's architect 2020 book cost of the private development of two three storey houses</t>
  </si>
  <si>
    <t>Quantity take off for the roof of the existing house</t>
  </si>
  <si>
    <t>Drawings - As Supplied</t>
  </si>
  <si>
    <t>Drawing 2</t>
  </si>
  <si>
    <t>Drawing 1</t>
  </si>
  <si>
    <t>Dale Monks</t>
  </si>
  <si>
    <t>QS:- Dale Monks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</si>
</sst>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£&quot;* #,##0.00_-;\-&quot;£&quot;* #,##0.00_-;_-&quot;£&quot;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[$£-809]#,##0.00"/>
  </numFmts>
  <fonts count="2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1"/>
      <color rgb="FF000000"/>
      <name val="Calibri"/>
      <family val="2"/>
      <charset val="1"/>
    </font>
    <font>
      <sz val="10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2"/>
      <name val="Calibri"/>
      <family val="2"/>
      <scheme val="minor"/>
    </font>
    <font>
      <u/>
      <sz val="12"/>
      <name val="Calibri"/>
      <family val="2"/>
      <scheme val="minor"/>
    </font>
    <font>
      <sz val="1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8">
    <xf numFmtId="0" fontId="0" fillId="0" borderId="0"/>
    <xf numFmtId="165" fontId="4" fillId="0" borderId="0" applyFont="0" applyFill="0" applyBorder="0" applyAlignment="0" applyProtection="0"/>
    <xf numFmtId="0" fontId="5" fillId="0" borderId="0"/>
    <xf numFmtId="0" fontId="6" fillId="0" borderId="0"/>
    <xf numFmtId="165" fontId="7" fillId="0" borderId="0" applyFont="0" applyFill="0" applyBorder="0" applyAlignment="0" applyProtection="0"/>
    <xf numFmtId="0" fontId="8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15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0" fontId="9" fillId="0" borderId="0" xfId="0" applyFont="1"/>
    <xf numFmtId="0" fontId="0" fillId="0" borderId="4" xfId="0" applyBorder="1"/>
    <xf numFmtId="0" fontId="9" fillId="0" borderId="4" xfId="0" applyFont="1" applyBorder="1"/>
    <xf numFmtId="0" fontId="0" fillId="0" borderId="10" xfId="0" applyBorder="1"/>
    <xf numFmtId="0" fontId="9" fillId="0" borderId="10" xfId="0" applyFont="1" applyBorder="1"/>
    <xf numFmtId="0" fontId="0" fillId="4" borderId="0" xfId="0" applyFill="1"/>
    <xf numFmtId="0" fontId="9" fillId="4" borderId="0" xfId="0" applyFont="1" applyFill="1"/>
    <xf numFmtId="0" fontId="9" fillId="4" borderId="15" xfId="0" applyFont="1" applyFill="1" applyBorder="1"/>
    <xf numFmtId="0" fontId="9" fillId="4" borderId="6" xfId="0" applyFont="1" applyFill="1" applyBorder="1"/>
    <xf numFmtId="0" fontId="0" fillId="4" borderId="12" xfId="0" applyFill="1" applyBorder="1"/>
    <xf numFmtId="0" fontId="9" fillId="4" borderId="12" xfId="0" applyFont="1" applyFill="1" applyBorder="1"/>
    <xf numFmtId="0" fontId="0" fillId="4" borderId="9" xfId="0" applyFill="1" applyBorder="1"/>
    <xf numFmtId="0" fontId="9" fillId="4" borderId="9" xfId="0" applyFont="1" applyFill="1" applyBorder="1"/>
    <xf numFmtId="0" fontId="0" fillId="4" borderId="14" xfId="0" applyFill="1" applyBorder="1"/>
    <xf numFmtId="0" fontId="0" fillId="4" borderId="6" xfId="0" applyFill="1" applyBorder="1"/>
    <xf numFmtId="0" fontId="0" fillId="4" borderId="16" xfId="0" applyFill="1" applyBorder="1"/>
    <xf numFmtId="0" fontId="0" fillId="2" borderId="12" xfId="0" applyFill="1" applyBorder="1"/>
    <xf numFmtId="0" fontId="9" fillId="4" borderId="13" xfId="0" applyFont="1" applyFill="1" applyBorder="1"/>
    <xf numFmtId="0" fontId="13" fillId="4" borderId="1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left" vertical="center"/>
    </xf>
    <xf numFmtId="2" fontId="13" fillId="4" borderId="1" xfId="0" applyNumberFormat="1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/>
    </xf>
    <xf numFmtId="166" fontId="13" fillId="4" borderId="1" xfId="0" applyNumberFormat="1" applyFont="1" applyFill="1" applyBorder="1" applyAlignment="1">
      <alignment vertical="center"/>
    </xf>
    <xf numFmtId="0" fontId="15" fillId="4" borderId="2" xfId="3" applyFont="1" applyFill="1" applyBorder="1" applyAlignment="1">
      <alignment horizontal="left" vertical="center"/>
    </xf>
    <xf numFmtId="0" fontId="16" fillId="4" borderId="2" xfId="3" applyFont="1" applyFill="1" applyBorder="1" applyAlignment="1">
      <alignment horizontal="left" vertical="center" wrapText="1"/>
    </xf>
    <xf numFmtId="166" fontId="13" fillId="4" borderId="1" xfId="0" applyNumberFormat="1" applyFont="1" applyFill="1" applyBorder="1" applyAlignment="1">
      <alignment horizontal="right" vertical="center"/>
    </xf>
    <xf numFmtId="2" fontId="16" fillId="4" borderId="2" xfId="5" applyNumberFormat="1" applyFont="1" applyFill="1" applyBorder="1" applyAlignment="1">
      <alignment horizontal="left" vertical="center"/>
    </xf>
    <xf numFmtId="0" fontId="11" fillId="4" borderId="2" xfId="0" applyFont="1" applyFill="1" applyBorder="1" applyAlignment="1">
      <alignment horizontal="left" vertical="center" wrapText="1"/>
    </xf>
    <xf numFmtId="2" fontId="17" fillId="4" borderId="1" xfId="4" applyNumberFormat="1" applyFont="1" applyFill="1" applyBorder="1" applyAlignment="1">
      <alignment horizontal="center" vertical="center"/>
    </xf>
    <xf numFmtId="2" fontId="13" fillId="4" borderId="2" xfId="2" applyNumberFormat="1" applyFont="1" applyFill="1" applyBorder="1" applyAlignment="1">
      <alignment horizontal="left" vertical="center" wrapText="1"/>
    </xf>
    <xf numFmtId="2" fontId="13" fillId="4" borderId="1" xfId="2" applyNumberFormat="1" applyFont="1" applyFill="1" applyBorder="1" applyAlignment="1">
      <alignment horizontal="center" vertical="center" wrapText="1"/>
    </xf>
    <xf numFmtId="2" fontId="13" fillId="4" borderId="9" xfId="2" applyNumberFormat="1" applyFont="1" applyFill="1" applyBorder="1" applyAlignment="1">
      <alignment horizontal="left" vertical="center" wrapText="1"/>
    </xf>
    <xf numFmtId="1" fontId="13" fillId="4" borderId="4" xfId="2" applyNumberFormat="1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/>
    </xf>
    <xf numFmtId="166" fontId="13" fillId="4" borderId="4" xfId="0" applyNumberFormat="1" applyFont="1" applyFill="1" applyBorder="1" applyAlignment="1">
      <alignment vertical="center"/>
    </xf>
    <xf numFmtId="1" fontId="13" fillId="4" borderId="1" xfId="2" applyNumberFormat="1" applyFont="1" applyFill="1" applyBorder="1" applyAlignment="1">
      <alignment horizontal="center" vertical="center" wrapText="1"/>
    </xf>
    <xf numFmtId="1" fontId="13" fillId="4" borderId="3" xfId="2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2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66" fontId="13" fillId="0" borderId="0" xfId="0" applyNumberFormat="1" applyFont="1" applyAlignment="1">
      <alignment vertical="center"/>
    </xf>
    <xf numFmtId="2" fontId="0" fillId="4" borderId="0" xfId="0" applyNumberFormat="1" applyFill="1"/>
    <xf numFmtId="0" fontId="0" fillId="4" borderId="11" xfId="0" applyFill="1" applyBorder="1"/>
    <xf numFmtId="44" fontId="9" fillId="4" borderId="10" xfId="1" applyNumberFormat="1" applyFont="1" applyFill="1" applyBorder="1"/>
    <xf numFmtId="44" fontId="0" fillId="4" borderId="10" xfId="0" applyNumberFormat="1" applyFill="1" applyBorder="1"/>
    <xf numFmtId="0" fontId="12" fillId="2" borderId="17" xfId="0" applyFont="1" applyFill="1" applyBorder="1"/>
    <xf numFmtId="0" fontId="0" fillId="2" borderId="18" xfId="0" applyFill="1" applyBorder="1"/>
    <xf numFmtId="0" fontId="0" fillId="2" borderId="19" xfId="0" applyFill="1" applyBorder="1"/>
    <xf numFmtId="0" fontId="0" fillId="4" borderId="20" xfId="0" applyFill="1" applyBorder="1"/>
    <xf numFmtId="0" fontId="0" fillId="4" borderId="21" xfId="0" applyFill="1" applyBorder="1"/>
    <xf numFmtId="0" fontId="0" fillId="0" borderId="23" xfId="0" applyBorder="1"/>
    <xf numFmtId="0" fontId="9" fillId="4" borderId="20" xfId="0" applyFont="1" applyFill="1" applyBorder="1"/>
    <xf numFmtId="0" fontId="9" fillId="0" borderId="23" xfId="0" applyFont="1" applyBorder="1"/>
    <xf numFmtId="0" fontId="9" fillId="4" borderId="21" xfId="0" applyFont="1" applyFill="1" applyBorder="1"/>
    <xf numFmtId="0" fontId="0" fillId="4" borderId="26" xfId="0" applyFill="1" applyBorder="1"/>
    <xf numFmtId="0" fontId="9" fillId="4" borderId="26" xfId="0" applyFont="1" applyFill="1" applyBorder="1"/>
    <xf numFmtId="0" fontId="9" fillId="4" borderId="27" xfId="0" applyFont="1" applyFill="1" applyBorder="1"/>
    <xf numFmtId="0" fontId="0" fillId="4" borderId="24" xfId="0" applyFill="1" applyBorder="1"/>
    <xf numFmtId="0" fontId="0" fillId="4" borderId="28" xfId="0" applyFill="1" applyBorder="1"/>
    <xf numFmtId="0" fontId="12" fillId="2" borderId="26" xfId="0" applyFont="1" applyFill="1" applyBorder="1"/>
    <xf numFmtId="0" fontId="0" fillId="2" borderId="29" xfId="0" applyFill="1" applyBorder="1"/>
    <xf numFmtId="0" fontId="0" fillId="0" borderId="30" xfId="0" applyBorder="1"/>
    <xf numFmtId="0" fontId="0" fillId="4" borderId="31" xfId="0" applyFill="1" applyBorder="1"/>
    <xf numFmtId="0" fontId="0" fillId="4" borderId="32" xfId="0" applyFill="1" applyBorder="1"/>
    <xf numFmtId="0" fontId="13" fillId="4" borderId="33" xfId="0" applyFont="1" applyFill="1" applyBorder="1" applyAlignment="1">
      <alignment horizontal="center" vertical="center"/>
    </xf>
    <xf numFmtId="166" fontId="13" fillId="4" borderId="34" xfId="0" applyNumberFormat="1" applyFont="1" applyFill="1" applyBorder="1" applyAlignment="1">
      <alignment vertical="center"/>
    </xf>
    <xf numFmtId="166" fontId="13" fillId="4" borderId="34" xfId="0" applyNumberFormat="1" applyFont="1" applyFill="1" applyBorder="1" applyAlignment="1">
      <alignment horizontal="right" vertical="center"/>
    </xf>
    <xf numFmtId="0" fontId="11" fillId="4" borderId="33" xfId="0" applyFont="1" applyFill="1" applyBorder="1" applyAlignment="1">
      <alignment horizontal="center" vertical="center"/>
    </xf>
    <xf numFmtId="0" fontId="13" fillId="4" borderId="22" xfId="0" applyFont="1" applyFill="1" applyBorder="1" applyAlignment="1">
      <alignment horizontal="center" vertical="center"/>
    </xf>
    <xf numFmtId="166" fontId="13" fillId="4" borderId="23" xfId="0" applyNumberFormat="1" applyFont="1" applyFill="1" applyBorder="1" applyAlignment="1">
      <alignment vertical="center"/>
    </xf>
    <xf numFmtId="0" fontId="13" fillId="0" borderId="35" xfId="0" applyFont="1" applyBorder="1" applyAlignment="1">
      <alignment horizontal="center" vertical="center"/>
    </xf>
    <xf numFmtId="166" fontId="11" fillId="5" borderId="39" xfId="0" applyNumberFormat="1" applyFont="1" applyFill="1" applyBorder="1" applyAlignment="1">
      <alignment vertical="center"/>
    </xf>
    <xf numFmtId="0" fontId="13" fillId="4" borderId="2" xfId="0" applyFont="1" applyFill="1" applyBorder="1" applyAlignment="1">
      <alignment horizontal="left" vertical="center"/>
    </xf>
    <xf numFmtId="0" fontId="14" fillId="2" borderId="46" xfId="0" applyFont="1" applyFill="1" applyBorder="1" applyAlignment="1">
      <alignment horizontal="center" vertical="center"/>
    </xf>
    <xf numFmtId="0" fontId="14" fillId="2" borderId="47" xfId="0" applyFont="1" applyFill="1" applyBorder="1" applyAlignment="1">
      <alignment horizontal="center" vertical="center"/>
    </xf>
    <xf numFmtId="2" fontId="14" fillId="2" borderId="48" xfId="0" applyNumberFormat="1" applyFont="1" applyFill="1" applyBorder="1" applyAlignment="1">
      <alignment horizontal="center" vertical="center"/>
    </xf>
    <xf numFmtId="0" fontId="14" fillId="2" borderId="49" xfId="0" applyFont="1" applyFill="1" applyBorder="1" applyAlignment="1">
      <alignment horizontal="center" vertical="center"/>
    </xf>
    <xf numFmtId="166" fontId="14" fillId="2" borderId="48" xfId="0" applyNumberFormat="1" applyFont="1" applyFill="1" applyBorder="1" applyAlignment="1">
      <alignment horizontal="center" vertical="center"/>
    </xf>
    <xf numFmtId="166" fontId="14" fillId="2" borderId="50" xfId="0" applyNumberFormat="1" applyFont="1" applyFill="1" applyBorder="1" applyAlignment="1">
      <alignment horizontal="center" vertical="center"/>
    </xf>
    <xf numFmtId="0" fontId="1" fillId="0" borderId="41" xfId="0" applyFont="1" applyBorder="1" applyAlignment="1">
      <alignment vertical="center"/>
    </xf>
    <xf numFmtId="2" fontId="9" fillId="4" borderId="10" xfId="0" applyNumberFormat="1" applyFont="1" applyFill="1" applyBorder="1"/>
    <xf numFmtId="2" fontId="0" fillId="4" borderId="10" xfId="0" applyNumberFormat="1" applyFill="1" applyBorder="1"/>
    <xf numFmtId="2" fontId="9" fillId="4" borderId="16" xfId="0" applyNumberFormat="1" applyFont="1" applyFill="1" applyBorder="1"/>
    <xf numFmtId="0" fontId="0" fillId="4" borderId="9" xfId="0" applyFill="1" applyBorder="1" applyAlignment="1">
      <alignment horizontal="left" indent="1"/>
    </xf>
    <xf numFmtId="2" fontId="0" fillId="4" borderId="10" xfId="7" applyNumberFormat="1" applyFont="1" applyFill="1" applyBorder="1"/>
    <xf numFmtId="2" fontId="9" fillId="4" borderId="51" xfId="0" applyNumberFormat="1" applyFont="1" applyFill="1" applyBorder="1"/>
    <xf numFmtId="0" fontId="10" fillId="2" borderId="4" xfId="0" applyFont="1" applyFill="1" applyBorder="1"/>
    <xf numFmtId="0" fontId="10" fillId="2" borderId="7" xfId="0" applyFont="1" applyFill="1" applyBorder="1"/>
    <xf numFmtId="0" fontId="0" fillId="2" borderId="7" xfId="0" applyFill="1" applyBorder="1"/>
    <xf numFmtId="0" fontId="18" fillId="4" borderId="20" xfId="0" applyFont="1" applyFill="1" applyBorder="1"/>
    <xf numFmtId="0" fontId="0" fillId="2" borderId="0" xfId="0" applyFill="1"/>
    <xf numFmtId="0" fontId="0" fillId="0" borderId="20" xfId="0" applyBorder="1"/>
    <xf numFmtId="0" fontId="9" fillId="2" borderId="20" xfId="0" applyFont="1" applyFill="1" applyBorder="1"/>
    <xf numFmtId="0" fontId="0" fillId="6" borderId="20" xfId="0" applyFill="1" applyBorder="1"/>
    <xf numFmtId="0" fontId="0" fillId="6" borderId="0" xfId="0" applyFill="1"/>
    <xf numFmtId="0" fontId="0" fillId="6" borderId="21" xfId="0" applyFill="1" applyBorder="1"/>
    <xf numFmtId="0" fontId="0" fillId="6" borderId="31" xfId="0" applyFill="1" applyBorder="1"/>
    <xf numFmtId="0" fontId="0" fillId="6" borderId="32" xfId="0" applyFill="1" applyBorder="1"/>
    <xf numFmtId="0" fontId="0" fillId="6" borderId="30" xfId="0" applyFill="1" applyBorder="1"/>
    <xf numFmtId="0" fontId="0" fillId="6" borderId="43" xfId="0" applyFill="1" applyBorder="1"/>
    <xf numFmtId="0" fontId="0" fillId="6" borderId="44" xfId="0" applyFill="1" applyBorder="1"/>
    <xf numFmtId="0" fontId="0" fillId="6" borderId="45" xfId="0" applyFill="1" applyBorder="1"/>
    <xf numFmtId="49" fontId="13" fillId="6" borderId="0" xfId="0" applyNumberFormat="1" applyFont="1" applyFill="1" applyAlignment="1">
      <alignment horizontal="center" vertical="center"/>
    </xf>
    <xf numFmtId="0" fontId="13" fillId="6" borderId="0" xfId="0" applyFont="1" applyFill="1"/>
    <xf numFmtId="0" fontId="13" fillId="6" borderId="0" xfId="0" applyFont="1" applyFill="1" applyAlignment="1">
      <alignment vertical="center"/>
    </xf>
    <xf numFmtId="49" fontId="13" fillId="6" borderId="1" xfId="0" applyNumberFormat="1" applyFont="1" applyFill="1" applyBorder="1" applyAlignment="1">
      <alignment horizontal="center" vertical="center"/>
    </xf>
    <xf numFmtId="0" fontId="13" fillId="6" borderId="1" xfId="0" applyFont="1" applyFill="1" applyBorder="1"/>
    <xf numFmtId="0" fontId="13" fillId="6" borderId="1" xfId="0" applyFont="1" applyFill="1" applyBorder="1" applyAlignment="1">
      <alignment vertical="center"/>
    </xf>
    <xf numFmtId="0" fontId="13" fillId="6" borderId="1" xfId="0" applyFont="1" applyFill="1" applyBorder="1" applyAlignment="1">
      <alignment horizontal="center" vertical="center"/>
    </xf>
    <xf numFmtId="14" fontId="13" fillId="6" borderId="1" xfId="0" applyNumberFormat="1" applyFont="1" applyFill="1" applyBorder="1" applyAlignment="1">
      <alignment vertical="center"/>
    </xf>
    <xf numFmtId="0" fontId="13" fillId="6" borderId="1" xfId="0" applyFont="1" applyFill="1" applyBorder="1" applyAlignment="1">
      <alignment vertical="center" wrapText="1"/>
    </xf>
    <xf numFmtId="0" fontId="13" fillId="6" borderId="1" xfId="0" applyFont="1" applyFill="1" applyBorder="1" applyAlignment="1">
      <alignment wrapText="1"/>
    </xf>
    <xf numFmtId="49" fontId="1" fillId="6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/>
    <xf numFmtId="0" fontId="1" fillId="6" borderId="1" xfId="0" applyFont="1" applyFill="1" applyBorder="1" applyAlignment="1">
      <alignment vertical="center"/>
    </xf>
    <xf numFmtId="14" fontId="1" fillId="6" borderId="1" xfId="0" applyNumberFormat="1" applyFont="1" applyFill="1" applyBorder="1" applyAlignment="1">
      <alignment vertical="center"/>
    </xf>
    <xf numFmtId="0" fontId="1" fillId="6" borderId="1" xfId="0" applyFont="1" applyFill="1" applyBorder="1" applyAlignment="1">
      <alignment wrapText="1"/>
    </xf>
    <xf numFmtId="0" fontId="1" fillId="6" borderId="1" xfId="0" applyFont="1" applyFill="1" applyBorder="1" applyAlignment="1">
      <alignment vertical="top" wrapText="1"/>
    </xf>
    <xf numFmtId="49" fontId="1" fillId="6" borderId="3" xfId="0" applyNumberFormat="1" applyFont="1" applyFill="1" applyBorder="1" applyAlignment="1">
      <alignment horizontal="center" vertical="center"/>
    </xf>
    <xf numFmtId="0" fontId="1" fillId="6" borderId="3" xfId="0" applyFont="1" applyFill="1" applyBorder="1"/>
    <xf numFmtId="0" fontId="1" fillId="6" borderId="3" xfId="0" applyFont="1" applyFill="1" applyBorder="1" applyAlignment="1">
      <alignment vertical="center"/>
    </xf>
    <xf numFmtId="49" fontId="1" fillId="6" borderId="0" xfId="0" applyNumberFormat="1" applyFont="1" applyFill="1" applyAlignment="1">
      <alignment horizontal="center" vertical="center"/>
    </xf>
    <xf numFmtId="0" fontId="1" fillId="6" borderId="0" xfId="0" applyFont="1" applyFill="1"/>
    <xf numFmtId="0" fontId="1" fillId="6" borderId="0" xfId="0" applyFont="1" applyFill="1" applyAlignment="1">
      <alignment vertical="center"/>
    </xf>
    <xf numFmtId="0" fontId="1" fillId="6" borderId="5" xfId="0" applyFont="1" applyFill="1" applyBorder="1" applyAlignment="1">
      <alignment vertical="center"/>
    </xf>
    <xf numFmtId="49" fontId="11" fillId="7" borderId="4" xfId="0" applyNumberFormat="1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/>
    </xf>
    <xf numFmtId="0" fontId="0" fillId="4" borderId="24" xfId="0" applyFill="1" applyBorder="1" applyAlignment="1">
      <alignment horizontal="left" wrapText="1"/>
    </xf>
    <xf numFmtId="0" fontId="0" fillId="4" borderId="14" xfId="0" applyFill="1" applyBorder="1" applyAlignment="1">
      <alignment horizontal="left" wrapText="1"/>
    </xf>
    <xf numFmtId="0" fontId="0" fillId="4" borderId="25" xfId="0" applyFill="1" applyBorder="1" applyAlignment="1">
      <alignment horizontal="left" wrapText="1"/>
    </xf>
    <xf numFmtId="0" fontId="0" fillId="4" borderId="6" xfId="0" applyFill="1" applyBorder="1" applyAlignment="1">
      <alignment horizontal="left" wrapText="1"/>
    </xf>
    <xf numFmtId="0" fontId="12" fillId="3" borderId="40" xfId="0" applyFont="1" applyFill="1" applyBorder="1" applyAlignment="1">
      <alignment horizontal="center" vertical="center" wrapText="1"/>
    </xf>
    <xf numFmtId="0" fontId="12" fillId="3" borderId="41" xfId="0" applyFont="1" applyFill="1" applyBorder="1" applyAlignment="1">
      <alignment horizontal="center" vertical="center" wrapText="1"/>
    </xf>
    <xf numFmtId="0" fontId="12" fillId="3" borderId="42" xfId="0" applyFont="1" applyFill="1" applyBorder="1" applyAlignment="1">
      <alignment horizontal="center" vertical="center" wrapText="1"/>
    </xf>
    <xf numFmtId="0" fontId="16" fillId="4" borderId="2" xfId="3" applyFont="1" applyFill="1" applyBorder="1" applyAlignment="1">
      <alignment horizontal="left" vertical="center" wrapText="1"/>
    </xf>
    <xf numFmtId="0" fontId="11" fillId="5" borderId="36" xfId="0" applyFont="1" applyFill="1" applyBorder="1" applyAlignment="1">
      <alignment horizontal="left" vertical="center"/>
    </xf>
    <xf numFmtId="0" fontId="11" fillId="5" borderId="37" xfId="0" applyFont="1" applyFill="1" applyBorder="1" applyAlignment="1">
      <alignment horizontal="left" vertical="center"/>
    </xf>
    <xf numFmtId="0" fontId="11" fillId="5" borderId="38" xfId="0" applyFont="1" applyFill="1" applyBorder="1" applyAlignment="1">
      <alignment horizontal="left" vertical="center"/>
    </xf>
    <xf numFmtId="0" fontId="20" fillId="2" borderId="40" xfId="0" applyFont="1" applyFill="1" applyBorder="1" applyAlignment="1">
      <alignment horizontal="center" vertical="center" wrapText="1"/>
    </xf>
    <xf numFmtId="0" fontId="20" fillId="2" borderId="41" xfId="0" applyFont="1" applyFill="1" applyBorder="1" applyAlignment="1">
      <alignment horizontal="center" vertical="center" wrapText="1"/>
    </xf>
    <xf numFmtId="0" fontId="20" fillId="2" borderId="42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/>
    </xf>
    <xf numFmtId="0" fontId="13" fillId="6" borderId="0" xfId="0" applyFont="1" applyFill="1" applyAlignment="1">
      <alignment horizontal="left" wrapText="1"/>
    </xf>
    <xf numFmtId="0" fontId="13" fillId="6" borderId="0" xfId="0" applyFont="1" applyFill="1" applyAlignment="1">
      <alignment horizontal="left"/>
    </xf>
    <xf numFmtId="49" fontId="13" fillId="6" borderId="0" xfId="0" applyNumberFormat="1" applyFont="1" applyFill="1" applyAlignment="1">
      <alignment horizontal="center"/>
    </xf>
  </cellXfs>
  <cellStyles count="8">
    <cellStyle name="Comma" xfId="1" builtinId="3"/>
    <cellStyle name="Comma 2 2" xfId="4" xr:uid="{00000000-0005-0000-0000-000001000000}"/>
    <cellStyle name="Comma 6" xfId="6" xr:uid="{00000000-0005-0000-0000-000002000000}"/>
    <cellStyle name="Currency" xfId="7" builtinId="4"/>
    <cellStyle name="Normal" xfId="0" builtinId="0"/>
    <cellStyle name="Normal 15" xfId="3" xr:uid="{00000000-0005-0000-0000-000005000000}"/>
    <cellStyle name="Normal 2" xfId="2" xr:uid="{00000000-0005-0000-0000-000006000000}"/>
    <cellStyle name="Normal 2 4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222250</xdr:colOff>
      <xdr:row>42</xdr:row>
      <xdr:rowOff>130853</xdr:rowOff>
    </xdr:to>
    <xdr:pic>
      <xdr:nvPicPr>
        <xdr:cNvPr id="3" name="Picture 2" descr="A close-up of the sun&#10;&#10;Description automatically generated with low confidence">
          <a:extLst>
            <a:ext uri="{FF2B5EF4-FFF2-40B4-BE49-F238E27FC236}">
              <a16:creationId xmlns:a16="http://schemas.microsoft.com/office/drawing/2014/main" id="{C3229E69-1D7B-1F5E-1A22-4138979DA9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461250" cy="8131853"/>
        </a:xfrm>
        <a:prstGeom prst="rect">
          <a:avLst/>
        </a:prstGeom>
        <a:noFill/>
      </xdr:spPr>
    </xdr:pic>
    <xdr:clientData/>
  </xdr:twoCellAnchor>
  <xdr:twoCellAnchor>
    <xdr:from>
      <xdr:col>1</xdr:col>
      <xdr:colOff>544195</xdr:colOff>
      <xdr:row>25</xdr:row>
      <xdr:rowOff>109855</xdr:rowOff>
    </xdr:from>
    <xdr:to>
      <xdr:col>9</xdr:col>
      <xdr:colOff>607060</xdr:colOff>
      <xdr:row>39</xdr:row>
      <xdr:rowOff>186055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12034336-4562-DA8C-4CE7-A84D8869B32A}"/>
            </a:ext>
          </a:extLst>
        </xdr:cNvPr>
        <xdr:cNvSpPr txBox="1">
          <a:spLocks noChangeArrowheads="1"/>
        </xdr:cNvSpPr>
      </xdr:nvSpPr>
      <xdr:spPr bwMode="auto">
        <a:xfrm>
          <a:off x="1153795" y="4872355"/>
          <a:ext cx="4939665" cy="2743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>
            <a:spcBef>
              <a:spcPts val="1200"/>
            </a:spcBef>
          </a:pPr>
          <a:r>
            <a:rPr lang="en-GB" sz="4800" b="1" u="sng">
              <a:solidFill>
                <a:srgbClr val="000000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</a:rPr>
            <a:t>Dale Monks</a:t>
          </a:r>
          <a:endParaRPr lang="en-GB" sz="4800" b="1">
            <a:solidFill>
              <a:srgbClr val="000000"/>
            </a:solidFill>
            <a:effectLst/>
            <a:latin typeface="Arial" panose="020B0604020202020204" pitchFamily="34" charset="0"/>
            <a:ea typeface="Times New Roman" panose="02020603050405020304" pitchFamily="18" charset="0"/>
          </a:endParaRPr>
        </a:p>
        <a:p>
          <a:pPr>
            <a:lnSpc>
              <a:spcPct val="115000"/>
            </a:lnSpc>
            <a:spcAft>
              <a:spcPts val="1000"/>
            </a:spcAft>
          </a:pPr>
          <a:r>
            <a:rPr lang="en-GB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Module:      	Estimating and Measurement of Work      </a:t>
          </a:r>
        </a:p>
        <a:p>
          <a:pPr>
            <a:lnSpc>
              <a:spcPct val="115000"/>
            </a:lnSpc>
            <a:spcAft>
              <a:spcPts val="1000"/>
            </a:spcAft>
          </a:pPr>
          <a:r>
            <a:rPr lang="en-GB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Module code:  	ACBA 4000</a:t>
          </a:r>
        </a:p>
        <a:p>
          <a:pPr>
            <a:lnSpc>
              <a:spcPct val="115000"/>
            </a:lnSpc>
            <a:spcAft>
              <a:spcPts val="1000"/>
            </a:spcAft>
          </a:pPr>
          <a:r>
            <a:rPr lang="en-GB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Student ID :      	2114358</a:t>
          </a:r>
        </a:p>
        <a:p>
          <a:pPr>
            <a:lnSpc>
              <a:spcPct val="115000"/>
            </a:lnSpc>
            <a:spcAft>
              <a:spcPts val="1000"/>
            </a:spcAft>
          </a:pPr>
          <a:r>
            <a:rPr lang="en-GB" sz="12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n-GB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>
            <a:lnSpc>
              <a:spcPct val="115000"/>
            </a:lnSpc>
            <a:spcAft>
              <a:spcPts val="1000"/>
            </a:spcAft>
          </a:pPr>
          <a:r>
            <a:rPr lang="en-GB" sz="12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n-GB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4</xdr:col>
      <xdr:colOff>189230</xdr:colOff>
      <xdr:row>30</xdr:row>
      <xdr:rowOff>142875</xdr:rowOff>
    </xdr:from>
    <xdr:to>
      <xdr:col>12</xdr:col>
      <xdr:colOff>221615</xdr:colOff>
      <xdr:row>57</xdr:row>
      <xdr:rowOff>83185</xdr:rowOff>
    </xdr:to>
    <xdr:pic>
      <xdr:nvPicPr>
        <xdr:cNvPr id="4" name="Picture 3" descr="Shape, arrow&#10;&#10;Description automatically generated">
          <a:extLst>
            <a:ext uri="{FF2B5EF4-FFF2-40B4-BE49-F238E27FC236}">
              <a16:creationId xmlns:a16="http://schemas.microsoft.com/office/drawing/2014/main" id="{9222BC23-C23C-EC86-46BD-B0CC5A2529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7630" y="5857875"/>
          <a:ext cx="4909185" cy="508381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3</xdr:row>
      <xdr:rowOff>9525</xdr:rowOff>
    </xdr:from>
    <xdr:to>
      <xdr:col>12</xdr:col>
      <xdr:colOff>514350</xdr:colOff>
      <xdr:row>32</xdr:row>
      <xdr:rowOff>85187</xdr:rowOff>
    </xdr:to>
    <xdr:pic>
      <xdr:nvPicPr>
        <xdr:cNvPr id="2" name="Picture 1" descr="Diagram, engineering drawing&#10;&#10;Description automatically generated">
          <a:extLst>
            <a:ext uri="{FF2B5EF4-FFF2-40B4-BE49-F238E27FC236}">
              <a16:creationId xmlns:a16="http://schemas.microsoft.com/office/drawing/2014/main" id="{67983B38-7A79-EFC4-F94B-E582E22914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8414" t="14230" r="16399" b="5973"/>
        <a:stretch/>
      </xdr:blipFill>
      <xdr:spPr bwMode="auto">
        <a:xfrm>
          <a:off x="9525" y="581025"/>
          <a:ext cx="7915275" cy="5600162"/>
        </a:xfrm>
        <a:prstGeom prst="rect">
          <a:avLst/>
        </a:prstGeom>
        <a:ln w="9525">
          <a:solidFill>
            <a:schemeClr val="tx1"/>
          </a:solidFill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34</xdr:row>
      <xdr:rowOff>25479</xdr:rowOff>
    </xdr:from>
    <xdr:to>
      <xdr:col>12</xdr:col>
      <xdr:colOff>514350</xdr:colOff>
      <xdr:row>63</xdr:row>
      <xdr:rowOff>128097</xdr:rowOff>
    </xdr:to>
    <xdr:pic>
      <xdr:nvPicPr>
        <xdr:cNvPr id="3" name="Picture 2" descr="Diagram, engineering drawing&#10;&#10;Description automatically generated">
          <a:extLst>
            <a:ext uri="{FF2B5EF4-FFF2-40B4-BE49-F238E27FC236}">
              <a16:creationId xmlns:a16="http://schemas.microsoft.com/office/drawing/2014/main" id="{5326ABD4-AA13-2253-4686-8C01FA1487D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8414" t="14230" r="16399" b="5973"/>
        <a:stretch/>
      </xdr:blipFill>
      <xdr:spPr bwMode="auto">
        <a:xfrm>
          <a:off x="0" y="6883479"/>
          <a:ext cx="7848600" cy="5627118"/>
        </a:xfrm>
        <a:prstGeom prst="rect">
          <a:avLst/>
        </a:prstGeom>
        <a:ln w="9525">
          <a:solidFill>
            <a:schemeClr val="tx1"/>
          </a:solidFill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6E3ED-1F3E-4F81-B75F-066F66C478F8}">
  <dimension ref="A1:M58"/>
  <sheetViews>
    <sheetView tabSelected="1" zoomScale="85" zoomScaleNormal="85" workbookViewId="0">
      <selection activeCell="M1" sqref="M1:M1048576"/>
    </sheetView>
  </sheetViews>
  <sheetFormatPr defaultColWidth="0" defaultRowHeight="15" zeroHeight="1" x14ac:dyDescent="0.25"/>
  <cols>
    <col min="1" max="1" width="9.140625" style="99" customWidth="1"/>
    <col min="2" max="12" width="9.140625" style="100" customWidth="1"/>
    <col min="13" max="13" width="6.140625" style="101" customWidth="1"/>
    <col min="14" max="16384" width="9.140625" style="100" hidden="1"/>
  </cols>
  <sheetData>
    <row r="1" spans="1:13" x14ac:dyDescent="0.25">
      <c r="A1" s="105"/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7"/>
    </row>
    <row r="2" spans="1:13" x14ac:dyDescent="0.25"/>
    <row r="3" spans="1:13" x14ac:dyDescent="0.25"/>
    <row r="4" spans="1:13" x14ac:dyDescent="0.25"/>
    <row r="5" spans="1:13" x14ac:dyDescent="0.25"/>
    <row r="6" spans="1:13" x14ac:dyDescent="0.25"/>
    <row r="7" spans="1:13" x14ac:dyDescent="0.25"/>
    <row r="8" spans="1:13" x14ac:dyDescent="0.25"/>
    <row r="9" spans="1:13" x14ac:dyDescent="0.25"/>
    <row r="10" spans="1:13" x14ac:dyDescent="0.25"/>
    <row r="11" spans="1:13" x14ac:dyDescent="0.25"/>
    <row r="12" spans="1:13" x14ac:dyDescent="0.25"/>
    <row r="13" spans="1:13" x14ac:dyDescent="0.25"/>
    <row r="14" spans="1:13" x14ac:dyDescent="0.25"/>
    <row r="15" spans="1:13" x14ac:dyDescent="0.25"/>
    <row r="16" spans="1:13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spans="1:13" x14ac:dyDescent="0.25"/>
    <row r="50" spans="1:13" x14ac:dyDescent="0.25"/>
    <row r="51" spans="1:13" x14ac:dyDescent="0.25"/>
    <row r="52" spans="1:13" x14ac:dyDescent="0.25"/>
    <row r="53" spans="1:13" x14ac:dyDescent="0.25"/>
    <row r="54" spans="1:13" x14ac:dyDescent="0.25"/>
    <row r="55" spans="1:13" x14ac:dyDescent="0.25"/>
    <row r="56" spans="1:13" x14ac:dyDescent="0.25"/>
    <row r="57" spans="1:13" x14ac:dyDescent="0.25"/>
    <row r="58" spans="1:13" ht="15.75" thickBot="1" x14ac:dyDescent="0.3">
      <c r="A58" s="104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3"/>
    </row>
  </sheetData>
  <pageMargins left="0.7" right="0.7" top="0.75" bottom="0.75" header="0.3" footer="0.3"/>
  <pageSetup paperSize="9" scale="7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I71"/>
  <sheetViews>
    <sheetView zoomScale="70" zoomScaleNormal="70" workbookViewId="0">
      <selection activeCell="C1" sqref="C1"/>
    </sheetView>
  </sheetViews>
  <sheetFormatPr defaultColWidth="0" defaultRowHeight="15" zeroHeight="1" x14ac:dyDescent="0.25"/>
  <cols>
    <col min="1" max="1" width="46.140625" customWidth="1"/>
    <col min="2" max="2" width="14.140625" customWidth="1"/>
    <col min="3" max="6" width="9.140625" customWidth="1"/>
    <col min="7" max="7" width="12.5703125" bestFit="1" customWidth="1"/>
    <col min="8" max="8" width="9.7109375" customWidth="1"/>
    <col min="9" max="9" width="0.28515625" customWidth="1"/>
    <col min="10" max="16384" width="9.140625" hidden="1"/>
  </cols>
  <sheetData>
    <row r="1" spans="1:8" ht="18.75" x14ac:dyDescent="0.3">
      <c r="A1" s="51" t="s">
        <v>25</v>
      </c>
      <c r="B1" s="52"/>
      <c r="C1" s="52"/>
      <c r="D1" s="52"/>
      <c r="E1" s="52"/>
      <c r="F1" s="52"/>
      <c r="G1" s="52"/>
      <c r="H1" s="53"/>
    </row>
    <row r="2" spans="1:8" x14ac:dyDescent="0.25">
      <c r="A2" s="54"/>
      <c r="B2" s="10"/>
      <c r="C2" s="10"/>
      <c r="D2" s="10"/>
      <c r="E2" s="10"/>
      <c r="F2" s="10"/>
      <c r="G2" s="10"/>
      <c r="H2" s="55"/>
    </row>
    <row r="3" spans="1:8" x14ac:dyDescent="0.25">
      <c r="A3" s="96" t="s">
        <v>26</v>
      </c>
      <c r="B3" s="10"/>
      <c r="C3" s="10"/>
      <c r="D3" s="10"/>
      <c r="E3" s="10"/>
      <c r="F3" s="10"/>
      <c r="G3" s="10"/>
      <c r="H3" s="55"/>
    </row>
    <row r="4" spans="1:8" x14ac:dyDescent="0.25">
      <c r="A4" s="54"/>
      <c r="B4" s="6" t="s">
        <v>29</v>
      </c>
      <c r="C4" s="14"/>
      <c r="D4" s="14"/>
      <c r="E4" s="14"/>
      <c r="F4" s="14" t="s">
        <v>27</v>
      </c>
      <c r="G4" s="8">
        <v>41.4</v>
      </c>
      <c r="H4" s="56" t="s">
        <v>28</v>
      </c>
    </row>
    <row r="5" spans="1:8" x14ac:dyDescent="0.25">
      <c r="A5" s="54"/>
      <c r="B5" s="6" t="s">
        <v>30</v>
      </c>
      <c r="C5" s="14"/>
      <c r="D5" s="14"/>
      <c r="E5" s="14"/>
      <c r="F5" s="14" t="s">
        <v>27</v>
      </c>
      <c r="G5" s="8">
        <v>26.2</v>
      </c>
      <c r="H5" s="56" t="s">
        <v>28</v>
      </c>
    </row>
    <row r="6" spans="1:8" s="5" customFormat="1" x14ac:dyDescent="0.25">
      <c r="A6" s="57"/>
      <c r="B6" s="7" t="s">
        <v>31</v>
      </c>
      <c r="C6" s="15"/>
      <c r="D6" s="15"/>
      <c r="E6" s="15"/>
      <c r="F6" s="15" t="s">
        <v>27</v>
      </c>
      <c r="G6" s="9">
        <f>SUM(G4:G5)</f>
        <v>67.599999999999994</v>
      </c>
      <c r="H6" s="58" t="s">
        <v>28</v>
      </c>
    </row>
    <row r="7" spans="1:8" s="5" customFormat="1" x14ac:dyDescent="0.25">
      <c r="A7" s="57"/>
      <c r="B7" s="11"/>
      <c r="C7" s="11"/>
      <c r="D7" s="11"/>
      <c r="E7" s="11"/>
      <c r="F7" s="11"/>
      <c r="G7" s="11"/>
      <c r="H7" s="59"/>
    </row>
    <row r="8" spans="1:8" x14ac:dyDescent="0.25">
      <c r="A8" s="134" t="s">
        <v>77</v>
      </c>
      <c r="B8" s="135"/>
      <c r="C8" s="135"/>
      <c r="D8" s="135"/>
      <c r="E8" s="135"/>
      <c r="F8" s="18" t="s">
        <v>27</v>
      </c>
      <c r="G8" s="48" t="s">
        <v>32</v>
      </c>
      <c r="H8" s="55"/>
    </row>
    <row r="9" spans="1:8" x14ac:dyDescent="0.25">
      <c r="A9" s="136"/>
      <c r="B9" s="137"/>
      <c r="C9" s="137"/>
      <c r="D9" s="137"/>
      <c r="E9" s="137"/>
      <c r="F9" s="19"/>
      <c r="G9" s="20"/>
      <c r="H9" s="55"/>
    </row>
    <row r="10" spans="1:8" x14ac:dyDescent="0.25">
      <c r="A10" s="60" t="s">
        <v>33</v>
      </c>
      <c r="B10" s="14"/>
      <c r="C10" s="14"/>
      <c r="D10" s="14"/>
      <c r="E10" s="14"/>
      <c r="F10" s="14" t="s">
        <v>27</v>
      </c>
      <c r="G10" s="50">
        <f>+(1650+2100)/2</f>
        <v>1875</v>
      </c>
      <c r="H10" s="55"/>
    </row>
    <row r="11" spans="1:8" x14ac:dyDescent="0.25">
      <c r="A11" s="54"/>
      <c r="B11" s="10"/>
      <c r="C11" s="10"/>
      <c r="D11" s="10"/>
      <c r="E11" s="10"/>
      <c r="F11" s="10"/>
      <c r="G11" s="10"/>
      <c r="H11" s="55"/>
    </row>
    <row r="12" spans="1:8" s="5" customFormat="1" x14ac:dyDescent="0.25">
      <c r="A12" s="61" t="s">
        <v>34</v>
      </c>
      <c r="B12" s="15"/>
      <c r="C12" s="15"/>
      <c r="D12" s="15"/>
      <c r="E12" s="15"/>
      <c r="F12" s="15" t="s">
        <v>27</v>
      </c>
      <c r="G12" s="49">
        <f>+G10*G6</f>
        <v>126749.99999999999</v>
      </c>
      <c r="H12" s="62"/>
    </row>
    <row r="13" spans="1:8" x14ac:dyDescent="0.25">
      <c r="A13" s="63"/>
      <c r="B13" s="18"/>
      <c r="C13" s="18"/>
      <c r="D13" s="18"/>
      <c r="E13" s="18"/>
      <c r="F13" s="18"/>
      <c r="G13" s="18"/>
      <c r="H13" s="64"/>
    </row>
    <row r="14" spans="1:8" x14ac:dyDescent="0.25">
      <c r="A14" s="54"/>
      <c r="B14" s="10"/>
      <c r="C14" s="10"/>
      <c r="D14" s="10"/>
      <c r="E14" s="10"/>
      <c r="F14" s="10"/>
      <c r="G14" s="10"/>
      <c r="H14" s="55"/>
    </row>
    <row r="15" spans="1:8" ht="18.75" x14ac:dyDescent="0.3">
      <c r="A15" s="65" t="s">
        <v>35</v>
      </c>
      <c r="B15" s="21"/>
      <c r="C15" s="21"/>
      <c r="D15" s="21"/>
      <c r="E15" s="21"/>
      <c r="F15" s="21"/>
      <c r="G15" s="21"/>
      <c r="H15" s="66"/>
    </row>
    <row r="16" spans="1:8" x14ac:dyDescent="0.25">
      <c r="A16" s="54"/>
      <c r="B16" s="10"/>
      <c r="C16" s="10"/>
      <c r="D16" s="10"/>
      <c r="E16" s="10"/>
      <c r="F16" s="10"/>
      <c r="G16" s="10"/>
      <c r="H16" s="55"/>
    </row>
    <row r="17" spans="1:8" x14ac:dyDescent="0.25">
      <c r="A17" s="92" t="s">
        <v>55</v>
      </c>
      <c r="B17" s="10"/>
      <c r="C17" s="10"/>
      <c r="D17" s="10"/>
      <c r="E17" s="10"/>
      <c r="F17" s="10"/>
      <c r="G17" s="10"/>
      <c r="H17" s="55"/>
    </row>
    <row r="18" spans="1:8" x14ac:dyDescent="0.25">
      <c r="A18" s="16" t="s">
        <v>36</v>
      </c>
      <c r="B18" s="14"/>
      <c r="C18" s="14"/>
      <c r="D18" s="14"/>
      <c r="E18" s="14"/>
      <c r="F18" s="14" t="s">
        <v>27</v>
      </c>
      <c r="G18" s="87">
        <v>19.8</v>
      </c>
      <c r="H18" s="55" t="s">
        <v>19</v>
      </c>
    </row>
    <row r="19" spans="1:8" x14ac:dyDescent="0.25">
      <c r="A19" s="16" t="s">
        <v>37</v>
      </c>
      <c r="B19" s="14"/>
      <c r="C19" s="14"/>
      <c r="D19" s="14"/>
      <c r="E19" s="14"/>
      <c r="F19" s="14" t="s">
        <v>27</v>
      </c>
      <c r="G19" s="87">
        <f>0.2+0.2+0.075+0.03</f>
        <v>0.505</v>
      </c>
      <c r="H19" s="55" t="s">
        <v>19</v>
      </c>
    </row>
    <row r="20" spans="1:8" x14ac:dyDescent="0.25">
      <c r="A20" s="16" t="s">
        <v>59</v>
      </c>
      <c r="B20" s="14"/>
      <c r="C20" s="14"/>
      <c r="D20" s="14"/>
      <c r="E20" s="14"/>
      <c r="F20" s="14" t="s">
        <v>27</v>
      </c>
      <c r="G20" s="87">
        <f>3*2*1*0.505</f>
        <v>3.0300000000000002</v>
      </c>
      <c r="H20" s="55" t="s">
        <v>19</v>
      </c>
    </row>
    <row r="21" spans="1:8" x14ac:dyDescent="0.25">
      <c r="A21" s="16" t="s">
        <v>56</v>
      </c>
      <c r="B21" s="14"/>
      <c r="C21" s="14"/>
      <c r="D21" s="14"/>
      <c r="E21" s="14"/>
      <c r="F21" s="14" t="s">
        <v>27</v>
      </c>
      <c r="G21" s="87">
        <f>-3*2*0.5*0.2</f>
        <v>-0.60000000000000009</v>
      </c>
      <c r="H21" s="55" t="s">
        <v>19</v>
      </c>
    </row>
    <row r="22" spans="1:8" s="5" customFormat="1" x14ac:dyDescent="0.25">
      <c r="A22" s="12" t="s">
        <v>38</v>
      </c>
      <c r="B22" s="13"/>
      <c r="C22" s="13"/>
      <c r="D22" s="13"/>
      <c r="E22" s="13"/>
      <c r="F22" s="13" t="s">
        <v>27</v>
      </c>
      <c r="G22" s="88">
        <f>+G18+G20+G21</f>
        <v>22.23</v>
      </c>
      <c r="H22" s="59" t="s">
        <v>19</v>
      </c>
    </row>
    <row r="23" spans="1:8" x14ac:dyDescent="0.25">
      <c r="A23" s="54"/>
      <c r="B23" s="10"/>
      <c r="C23" s="10"/>
      <c r="D23" s="10"/>
      <c r="E23" s="10"/>
      <c r="F23" s="10"/>
      <c r="G23" s="47"/>
      <c r="H23" s="55"/>
    </row>
    <row r="24" spans="1:8" x14ac:dyDescent="0.25">
      <c r="A24" s="16" t="s">
        <v>40</v>
      </c>
      <c r="B24" s="14"/>
      <c r="C24" s="14"/>
      <c r="D24" s="14"/>
      <c r="E24" s="14"/>
      <c r="F24" s="14" t="s">
        <v>27</v>
      </c>
      <c r="G24" s="87">
        <v>2.4</v>
      </c>
      <c r="H24" s="55" t="s">
        <v>19</v>
      </c>
    </row>
    <row r="25" spans="1:8" x14ac:dyDescent="0.25">
      <c r="A25" s="16" t="s">
        <v>41</v>
      </c>
      <c r="B25" s="14"/>
      <c r="C25" s="14"/>
      <c r="D25" s="14"/>
      <c r="E25" s="14"/>
      <c r="F25" s="14" t="s">
        <v>27</v>
      </c>
      <c r="G25" s="87">
        <f>+G22*G24</f>
        <v>53.351999999999997</v>
      </c>
      <c r="H25" s="55" t="s">
        <v>28</v>
      </c>
    </row>
    <row r="26" spans="1:8" x14ac:dyDescent="0.25">
      <c r="A26" s="89" t="s">
        <v>42</v>
      </c>
      <c r="B26" s="14"/>
      <c r="C26" s="14"/>
      <c r="D26" s="14"/>
      <c r="E26" s="14"/>
      <c r="F26" s="14" t="s">
        <v>27</v>
      </c>
      <c r="G26" s="90">
        <f>-2*0.96*2.33</f>
        <v>-4.4736000000000002</v>
      </c>
      <c r="H26" s="55" t="s">
        <v>28</v>
      </c>
    </row>
    <row r="27" spans="1:8" x14ac:dyDescent="0.25">
      <c r="A27" s="89" t="s">
        <v>43</v>
      </c>
      <c r="B27" s="14"/>
      <c r="C27" s="14"/>
      <c r="D27" s="14"/>
      <c r="E27" s="14"/>
      <c r="F27" s="14" t="s">
        <v>27</v>
      </c>
      <c r="G27" s="90">
        <f>-1.25*0.72</f>
        <v>-0.89999999999999991</v>
      </c>
      <c r="H27" s="55" t="s">
        <v>28</v>
      </c>
    </row>
    <row r="28" spans="1:8" x14ac:dyDescent="0.25">
      <c r="A28" s="89" t="s">
        <v>44</v>
      </c>
      <c r="B28" s="14"/>
      <c r="C28" s="14"/>
      <c r="D28" s="14"/>
      <c r="E28" s="14"/>
      <c r="F28" s="14" t="s">
        <v>27</v>
      </c>
      <c r="G28" s="90">
        <f>-1.25*0.8</f>
        <v>-1</v>
      </c>
      <c r="H28" s="55" t="s">
        <v>28</v>
      </c>
    </row>
    <row r="29" spans="1:8" x14ac:dyDescent="0.25">
      <c r="A29" s="89" t="s">
        <v>45</v>
      </c>
      <c r="B29" s="14"/>
      <c r="C29" s="14"/>
      <c r="D29" s="14"/>
      <c r="E29" s="14"/>
      <c r="F29" s="14" t="s">
        <v>27</v>
      </c>
      <c r="G29" s="90">
        <f>-1.05*0.5</f>
        <v>-0.52500000000000002</v>
      </c>
      <c r="H29" s="55" t="s">
        <v>28</v>
      </c>
    </row>
    <row r="30" spans="1:8" s="5" customFormat="1" x14ac:dyDescent="0.25">
      <c r="A30" s="17" t="s">
        <v>41</v>
      </c>
      <c r="B30" s="15"/>
      <c r="C30" s="15"/>
      <c r="D30" s="15"/>
      <c r="E30" s="15"/>
      <c r="F30" s="14" t="s">
        <v>27</v>
      </c>
      <c r="G30" s="86">
        <f>SUM(G25:G29)</f>
        <v>46.453400000000002</v>
      </c>
      <c r="H30" s="59" t="s">
        <v>28</v>
      </c>
    </row>
    <row r="31" spans="1:8" x14ac:dyDescent="0.25">
      <c r="A31" s="54"/>
      <c r="B31" s="10"/>
      <c r="C31" s="10"/>
      <c r="D31" s="10"/>
      <c r="E31" s="10"/>
      <c r="F31" s="10"/>
      <c r="G31" s="47"/>
      <c r="H31" s="55"/>
    </row>
    <row r="32" spans="1:8" x14ac:dyDescent="0.25">
      <c r="A32" s="92" t="s">
        <v>57</v>
      </c>
      <c r="B32" s="10"/>
      <c r="C32" s="10"/>
      <c r="D32" s="10"/>
      <c r="E32" s="10"/>
      <c r="F32" s="10"/>
      <c r="G32" s="10"/>
      <c r="H32" s="55"/>
    </row>
    <row r="33" spans="1:8" x14ac:dyDescent="0.25">
      <c r="A33" s="16" t="s">
        <v>36</v>
      </c>
      <c r="B33" s="14"/>
      <c r="C33" s="14"/>
      <c r="D33" s="14"/>
      <c r="E33" s="14"/>
      <c r="F33" s="14" t="s">
        <v>27</v>
      </c>
      <c r="G33" s="87">
        <v>19.8</v>
      </c>
      <c r="H33" s="55" t="s">
        <v>19</v>
      </c>
    </row>
    <row r="34" spans="1:8" x14ac:dyDescent="0.25">
      <c r="A34" s="16" t="s">
        <v>37</v>
      </c>
      <c r="B34" s="14"/>
      <c r="C34" s="14"/>
      <c r="D34" s="14"/>
      <c r="E34" s="14"/>
      <c r="F34" s="14" t="s">
        <v>27</v>
      </c>
      <c r="G34" s="87">
        <f>0.2+0.2+0.075+0.03</f>
        <v>0.505</v>
      </c>
      <c r="H34" s="55" t="s">
        <v>19</v>
      </c>
    </row>
    <row r="35" spans="1:8" x14ac:dyDescent="0.25">
      <c r="A35" s="16" t="s">
        <v>58</v>
      </c>
      <c r="B35" s="14"/>
      <c r="C35" s="14"/>
      <c r="D35" s="14"/>
      <c r="E35" s="14"/>
      <c r="F35" s="14" t="s">
        <v>27</v>
      </c>
      <c r="G35" s="87">
        <f>3*2*0.5*0.2</f>
        <v>0.60000000000000009</v>
      </c>
      <c r="H35" s="55" t="s">
        <v>19</v>
      </c>
    </row>
    <row r="36" spans="1:8" s="5" customFormat="1" ht="15.75" thickBot="1" x14ac:dyDescent="0.3">
      <c r="A36" s="11" t="s">
        <v>38</v>
      </c>
      <c r="B36" s="11"/>
      <c r="C36" s="11"/>
      <c r="D36" s="11"/>
      <c r="E36" s="11"/>
      <c r="F36" s="11" t="s">
        <v>27</v>
      </c>
      <c r="G36" s="91">
        <f>+G33+G35</f>
        <v>20.400000000000002</v>
      </c>
      <c r="H36" s="59" t="s">
        <v>19</v>
      </c>
    </row>
    <row r="37" spans="1:8" ht="15.75" thickTop="1" x14ac:dyDescent="0.25">
      <c r="A37" s="54"/>
      <c r="B37" s="10"/>
      <c r="C37" s="10"/>
      <c r="D37" s="10"/>
      <c r="E37" s="10"/>
      <c r="F37" s="10"/>
      <c r="G37" s="47"/>
      <c r="H37" s="55"/>
    </row>
    <row r="38" spans="1:8" x14ac:dyDescent="0.25">
      <c r="A38" s="16" t="s">
        <v>40</v>
      </c>
      <c r="B38" s="14"/>
      <c r="C38" s="14"/>
      <c r="D38" s="14"/>
      <c r="E38" s="14"/>
      <c r="F38" s="14" t="s">
        <v>27</v>
      </c>
      <c r="G38" s="87">
        <v>2.4</v>
      </c>
      <c r="H38" s="55" t="s">
        <v>19</v>
      </c>
    </row>
    <row r="39" spans="1:8" x14ac:dyDescent="0.25">
      <c r="A39" s="16" t="s">
        <v>41</v>
      </c>
      <c r="B39" s="14"/>
      <c r="C39" s="14"/>
      <c r="D39" s="14"/>
      <c r="E39" s="14"/>
      <c r="F39" s="14" t="s">
        <v>27</v>
      </c>
      <c r="G39" s="87">
        <f>+G36*G38</f>
        <v>48.96</v>
      </c>
      <c r="H39" s="55" t="s">
        <v>28</v>
      </c>
    </row>
    <row r="40" spans="1:8" x14ac:dyDescent="0.25">
      <c r="A40" s="16" t="s">
        <v>42</v>
      </c>
      <c r="B40" s="14"/>
      <c r="C40" s="14"/>
      <c r="D40" s="14"/>
      <c r="E40" s="14"/>
      <c r="F40" s="14" t="s">
        <v>27</v>
      </c>
      <c r="G40" s="87">
        <f>-2*0.96*2.33</f>
        <v>-4.4736000000000002</v>
      </c>
      <c r="H40" s="55" t="s">
        <v>28</v>
      </c>
    </row>
    <row r="41" spans="1:8" x14ac:dyDescent="0.25">
      <c r="A41" s="16" t="s">
        <v>43</v>
      </c>
      <c r="B41" s="14"/>
      <c r="C41" s="14"/>
      <c r="D41" s="14"/>
      <c r="E41" s="14"/>
      <c r="F41" s="14" t="s">
        <v>27</v>
      </c>
      <c r="G41" s="87">
        <f>-1.25*0.72</f>
        <v>-0.89999999999999991</v>
      </c>
      <c r="H41" s="55" t="s">
        <v>28</v>
      </c>
    </row>
    <row r="42" spans="1:8" x14ac:dyDescent="0.25">
      <c r="A42" s="16" t="s">
        <v>44</v>
      </c>
      <c r="B42" s="14"/>
      <c r="C42" s="14"/>
      <c r="D42" s="14"/>
      <c r="E42" s="14"/>
      <c r="F42" s="14" t="s">
        <v>27</v>
      </c>
      <c r="G42" s="87">
        <f>-1.25*0.8</f>
        <v>-1</v>
      </c>
      <c r="H42" s="55" t="s">
        <v>28</v>
      </c>
    </row>
    <row r="43" spans="1:8" x14ac:dyDescent="0.25">
      <c r="A43" s="16" t="s">
        <v>45</v>
      </c>
      <c r="B43" s="14"/>
      <c r="C43" s="14"/>
      <c r="D43" s="14"/>
      <c r="E43" s="14"/>
      <c r="F43" s="14" t="s">
        <v>27</v>
      </c>
      <c r="G43" s="87">
        <f>-1.05*0.5</f>
        <v>-0.52500000000000002</v>
      </c>
      <c r="H43" s="55" t="s">
        <v>28</v>
      </c>
    </row>
    <row r="44" spans="1:8" s="5" customFormat="1" ht="15.75" thickBot="1" x14ac:dyDescent="0.3">
      <c r="A44" s="57" t="s">
        <v>41</v>
      </c>
      <c r="B44" s="11"/>
      <c r="C44" s="11"/>
      <c r="D44" s="11"/>
      <c r="E44" s="11"/>
      <c r="F44" s="10" t="s">
        <v>27</v>
      </c>
      <c r="G44" s="91">
        <f>SUM(G39:G43)</f>
        <v>42.061400000000006</v>
      </c>
      <c r="H44" s="59" t="s">
        <v>28</v>
      </c>
    </row>
    <row r="45" spans="1:8" ht="15.75" thickTop="1" x14ac:dyDescent="0.25">
      <c r="A45" s="54"/>
      <c r="B45" s="10"/>
      <c r="C45" s="10"/>
      <c r="D45" s="10"/>
      <c r="E45" s="10"/>
      <c r="F45" s="10"/>
      <c r="G45" s="47"/>
      <c r="H45" s="55"/>
    </row>
    <row r="46" spans="1:8" x14ac:dyDescent="0.25">
      <c r="A46" s="93" t="s">
        <v>61</v>
      </c>
      <c r="B46" s="10"/>
      <c r="C46" s="10"/>
      <c r="D46" s="10"/>
      <c r="E46" s="10"/>
      <c r="F46" s="10"/>
      <c r="G46" s="10"/>
      <c r="H46" s="55"/>
    </row>
    <row r="47" spans="1:8" x14ac:dyDescent="0.25">
      <c r="A47" s="16" t="s">
        <v>36</v>
      </c>
      <c r="B47" s="14"/>
      <c r="C47" s="14"/>
      <c r="D47" s="14"/>
      <c r="E47" s="14"/>
      <c r="F47" s="14" t="s">
        <v>27</v>
      </c>
      <c r="G47" s="87">
        <v>19.8</v>
      </c>
      <c r="H47" s="55" t="s">
        <v>19</v>
      </c>
    </row>
    <row r="48" spans="1:8" x14ac:dyDescent="0.25">
      <c r="A48" s="16" t="s">
        <v>37</v>
      </c>
      <c r="B48" s="14"/>
      <c r="C48" s="14"/>
      <c r="D48" s="14"/>
      <c r="E48" s="14"/>
      <c r="F48" s="14" t="s">
        <v>27</v>
      </c>
      <c r="G48" s="87">
        <f>0.2+0.2+0.075+0.03</f>
        <v>0.505</v>
      </c>
      <c r="H48" s="55" t="s">
        <v>19</v>
      </c>
    </row>
    <row r="49" spans="1:8" x14ac:dyDescent="0.25">
      <c r="A49" s="16" t="s">
        <v>62</v>
      </c>
      <c r="B49" s="14"/>
      <c r="C49" s="14"/>
      <c r="D49" s="14"/>
      <c r="E49" s="14"/>
      <c r="F49" s="14" t="s">
        <v>27</v>
      </c>
      <c r="G49" s="87">
        <f>3*2*1*0.2</f>
        <v>1.2000000000000002</v>
      </c>
      <c r="H49" s="55" t="s">
        <v>19</v>
      </c>
    </row>
    <row r="50" spans="1:8" x14ac:dyDescent="0.25">
      <c r="A50" s="16" t="s">
        <v>63</v>
      </c>
      <c r="B50" s="14"/>
      <c r="C50" s="14"/>
      <c r="D50" s="14"/>
      <c r="E50" s="14"/>
      <c r="F50" s="14" t="s">
        <v>27</v>
      </c>
      <c r="G50" s="87">
        <f>3*2*1*0.075</f>
        <v>0.44999999999999996</v>
      </c>
      <c r="H50" s="55" t="s">
        <v>19</v>
      </c>
    </row>
    <row r="51" spans="1:8" x14ac:dyDescent="0.25">
      <c r="A51" s="16" t="s">
        <v>64</v>
      </c>
      <c r="B51" s="14"/>
      <c r="C51" s="14"/>
      <c r="D51" s="14"/>
      <c r="E51" s="14"/>
      <c r="F51" s="14" t="s">
        <v>27</v>
      </c>
      <c r="G51" s="87">
        <f>3*2*0.5*0.03</f>
        <v>0.09</v>
      </c>
      <c r="H51" s="55" t="s">
        <v>19</v>
      </c>
    </row>
    <row r="52" spans="1:8" s="5" customFormat="1" ht="15.75" thickBot="1" x14ac:dyDescent="0.3">
      <c r="A52" s="57" t="s">
        <v>38</v>
      </c>
      <c r="B52" s="11"/>
      <c r="C52" s="11"/>
      <c r="D52" s="11"/>
      <c r="E52" s="11"/>
      <c r="F52" s="11" t="s">
        <v>27</v>
      </c>
      <c r="G52" s="91">
        <f>+G47+G49+G50+G51</f>
        <v>21.54</v>
      </c>
      <c r="H52" s="59" t="s">
        <v>19</v>
      </c>
    </row>
    <row r="53" spans="1:8" ht="15.75" thickTop="1" x14ac:dyDescent="0.25">
      <c r="A53" s="54"/>
      <c r="B53" s="10"/>
      <c r="C53" s="10"/>
      <c r="D53" s="10"/>
      <c r="E53" s="10"/>
      <c r="F53" s="10"/>
      <c r="G53" s="47"/>
      <c r="H53" s="55"/>
    </row>
    <row r="54" spans="1:8" x14ac:dyDescent="0.25">
      <c r="A54" s="16" t="s">
        <v>40</v>
      </c>
      <c r="B54" s="14"/>
      <c r="C54" s="14"/>
      <c r="D54" s="14"/>
      <c r="E54" s="14"/>
      <c r="F54" s="14" t="s">
        <v>27</v>
      </c>
      <c r="G54" s="87">
        <v>2.4</v>
      </c>
      <c r="H54" s="55" t="s">
        <v>19</v>
      </c>
    </row>
    <row r="55" spans="1:8" x14ac:dyDescent="0.25">
      <c r="A55" s="16" t="s">
        <v>41</v>
      </c>
      <c r="B55" s="14"/>
      <c r="C55" s="14"/>
      <c r="D55" s="14"/>
      <c r="E55" s="14"/>
      <c r="F55" s="14" t="s">
        <v>27</v>
      </c>
      <c r="G55" s="87">
        <f>+G52*G54</f>
        <v>51.695999999999998</v>
      </c>
      <c r="H55" s="55" t="s">
        <v>28</v>
      </c>
    </row>
    <row r="56" spans="1:8" x14ac:dyDescent="0.25">
      <c r="A56" s="16" t="s">
        <v>42</v>
      </c>
      <c r="B56" s="14"/>
      <c r="C56" s="14"/>
      <c r="D56" s="14"/>
      <c r="E56" s="14"/>
      <c r="F56" s="14" t="s">
        <v>27</v>
      </c>
      <c r="G56" s="87">
        <f>-2*0.96*2.33</f>
        <v>-4.4736000000000002</v>
      </c>
      <c r="H56" s="55" t="s">
        <v>28</v>
      </c>
    </row>
    <row r="57" spans="1:8" x14ac:dyDescent="0.25">
      <c r="A57" s="16" t="s">
        <v>43</v>
      </c>
      <c r="B57" s="14"/>
      <c r="C57" s="14"/>
      <c r="D57" s="14"/>
      <c r="E57" s="14"/>
      <c r="F57" s="14" t="s">
        <v>27</v>
      </c>
      <c r="G57" s="87">
        <f>-1.25*0.72</f>
        <v>-0.89999999999999991</v>
      </c>
      <c r="H57" s="55" t="s">
        <v>28</v>
      </c>
    </row>
    <row r="58" spans="1:8" x14ac:dyDescent="0.25">
      <c r="A58" s="16" t="s">
        <v>44</v>
      </c>
      <c r="B58" s="14"/>
      <c r="C58" s="14"/>
      <c r="D58" s="14"/>
      <c r="E58" s="14"/>
      <c r="F58" s="14" t="s">
        <v>27</v>
      </c>
      <c r="G58" s="87">
        <f>-1.25*0.8</f>
        <v>-1</v>
      </c>
      <c r="H58" s="55" t="s">
        <v>28</v>
      </c>
    </row>
    <row r="59" spans="1:8" x14ac:dyDescent="0.25">
      <c r="A59" s="16" t="s">
        <v>45</v>
      </c>
      <c r="B59" s="14"/>
      <c r="C59" s="14"/>
      <c r="D59" s="14"/>
      <c r="E59" s="14"/>
      <c r="F59" s="14" t="s">
        <v>27</v>
      </c>
      <c r="G59" s="87">
        <f>-1.05*0.5</f>
        <v>-0.52500000000000002</v>
      </c>
      <c r="H59" s="55" t="s">
        <v>28</v>
      </c>
    </row>
    <row r="60" spans="1:8" s="5" customFormat="1" ht="15.75" thickBot="1" x14ac:dyDescent="0.3">
      <c r="A60" s="57" t="s">
        <v>41</v>
      </c>
      <c r="B60" s="11"/>
      <c r="C60" s="11"/>
      <c r="D60" s="11"/>
      <c r="E60" s="11"/>
      <c r="F60" s="10" t="s">
        <v>27</v>
      </c>
      <c r="G60" s="91">
        <f>SUM(G55:G59)</f>
        <v>44.797400000000003</v>
      </c>
      <c r="H60" s="59" t="s">
        <v>28</v>
      </c>
    </row>
    <row r="61" spans="1:8" ht="15.75" thickTop="1" x14ac:dyDescent="0.25">
      <c r="A61" s="54"/>
      <c r="B61" s="10"/>
      <c r="C61" s="10"/>
      <c r="D61" s="10"/>
      <c r="E61" s="10"/>
      <c r="F61" s="10"/>
      <c r="G61" s="47"/>
      <c r="H61" s="55"/>
    </row>
    <row r="62" spans="1:8" ht="18.75" x14ac:dyDescent="0.3">
      <c r="A62" s="65" t="s">
        <v>39</v>
      </c>
      <c r="B62" s="21"/>
      <c r="C62" s="21"/>
      <c r="D62" s="21"/>
      <c r="E62" s="21"/>
      <c r="F62" s="21"/>
      <c r="G62" s="21"/>
      <c r="H62" s="66"/>
    </row>
    <row r="63" spans="1:8" x14ac:dyDescent="0.25">
      <c r="A63" s="54"/>
      <c r="B63" s="10"/>
      <c r="C63" s="10"/>
      <c r="D63" s="10"/>
      <c r="E63" s="10"/>
      <c r="F63" s="10"/>
      <c r="G63" s="47"/>
      <c r="H63" s="55"/>
    </row>
    <row r="64" spans="1:8" x14ac:dyDescent="0.25">
      <c r="A64" s="94" t="s">
        <v>78</v>
      </c>
      <c r="B64" s="10"/>
      <c r="C64" s="10"/>
      <c r="D64" s="10"/>
      <c r="E64" s="10"/>
      <c r="F64" s="10"/>
      <c r="G64" s="47"/>
      <c r="H64" s="55"/>
    </row>
    <row r="65" spans="1:8" x14ac:dyDescent="0.25">
      <c r="A65" s="16" t="s">
        <v>46</v>
      </c>
      <c r="B65" s="14"/>
      <c r="C65" s="14"/>
      <c r="D65" s="14"/>
      <c r="E65" s="14"/>
      <c r="F65" s="14" t="s">
        <v>27</v>
      </c>
      <c r="G65" s="87">
        <v>8</v>
      </c>
      <c r="H65" s="55" t="s">
        <v>19</v>
      </c>
    </row>
    <row r="66" spans="1:8" x14ac:dyDescent="0.25">
      <c r="A66" s="16" t="s">
        <v>47</v>
      </c>
      <c r="B66" s="14"/>
      <c r="C66" s="14"/>
      <c r="D66" s="14"/>
      <c r="E66" s="14"/>
      <c r="F66" s="14" t="s">
        <v>27</v>
      </c>
      <c r="G66" s="87">
        <v>3.67</v>
      </c>
      <c r="H66" s="55" t="s">
        <v>19</v>
      </c>
    </row>
    <row r="67" spans="1:8" x14ac:dyDescent="0.25">
      <c r="A67" s="16" t="s">
        <v>48</v>
      </c>
      <c r="B67" s="14"/>
      <c r="C67" s="14"/>
      <c r="D67" s="14"/>
      <c r="E67" s="14"/>
      <c r="F67" s="14" t="s">
        <v>27</v>
      </c>
      <c r="G67" s="87">
        <f>+G65*G66*2</f>
        <v>58.72</v>
      </c>
      <c r="H67" s="55" t="s">
        <v>28</v>
      </c>
    </row>
    <row r="68" spans="1:8" x14ac:dyDescent="0.25">
      <c r="A68" s="54" t="s">
        <v>49</v>
      </c>
      <c r="B68" s="10"/>
      <c r="C68" s="10"/>
      <c r="D68" s="10"/>
      <c r="E68" s="10"/>
      <c r="F68" s="10"/>
      <c r="G68" s="10"/>
      <c r="H68" s="55"/>
    </row>
    <row r="69" spans="1:8" s="5" customFormat="1" ht="15.75" thickBot="1" x14ac:dyDescent="0.3">
      <c r="A69" s="57" t="s">
        <v>50</v>
      </c>
      <c r="B69" s="11"/>
      <c r="C69" s="11"/>
      <c r="D69" s="11"/>
      <c r="E69" s="11"/>
      <c r="F69" s="11" t="s">
        <v>27</v>
      </c>
      <c r="G69" s="22">
        <f>+G67/(0.2*0.1)</f>
        <v>2935.9999999999995</v>
      </c>
      <c r="H69" s="59" t="s">
        <v>51</v>
      </c>
    </row>
    <row r="70" spans="1:8" ht="15.75" thickTop="1" x14ac:dyDescent="0.25">
      <c r="A70" s="95" t="s">
        <v>52</v>
      </c>
      <c r="B70" s="10"/>
      <c r="C70" s="10"/>
      <c r="D70" s="10"/>
      <c r="E70" s="10"/>
      <c r="F70" s="10"/>
      <c r="G70" s="10"/>
      <c r="H70" s="55"/>
    </row>
    <row r="71" spans="1:8" ht="15.75" thickBot="1" x14ac:dyDescent="0.3">
      <c r="A71" s="67"/>
      <c r="B71" s="68"/>
      <c r="C71" s="68"/>
      <c r="D71" s="68"/>
      <c r="E71" s="68"/>
      <c r="F71" s="68"/>
      <c r="G71" s="68"/>
      <c r="H71" s="69"/>
    </row>
  </sheetData>
  <mergeCells count="1">
    <mergeCell ref="A8:E9"/>
  </mergeCells>
  <pageMargins left="0.7" right="0.7" top="0.75" bottom="0.75" header="0.3" footer="0.3"/>
  <pageSetup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-0.499984740745262"/>
  </sheetPr>
  <dimension ref="A1:F37"/>
  <sheetViews>
    <sheetView zoomScaleNormal="100" zoomScaleSheetLayoutView="100" workbookViewId="0">
      <pane ySplit="2" topLeftCell="A3" activePane="bottomLeft" state="frozen"/>
      <selection activeCell="H1" sqref="H1:H1048576"/>
      <selection pane="bottomLeft" activeCell="F7" sqref="F7"/>
    </sheetView>
  </sheetViews>
  <sheetFormatPr defaultColWidth="0" defaultRowHeight="15.75" zeroHeight="1" x14ac:dyDescent="0.25"/>
  <cols>
    <col min="1" max="1" width="7.42578125" style="42" customWidth="1"/>
    <col min="2" max="2" width="43.7109375" style="43" customWidth="1"/>
    <col min="3" max="3" width="11.5703125" style="44" customWidth="1"/>
    <col min="4" max="4" width="7.28515625" style="45" customWidth="1"/>
    <col min="5" max="5" width="11.5703125" style="46" customWidth="1"/>
    <col min="6" max="6" width="15.5703125" style="46" customWidth="1"/>
    <col min="7" max="16384" width="9.140625" style="3" hidden="1"/>
  </cols>
  <sheetData>
    <row r="1" spans="1:6" ht="49.5" customHeight="1" thickBot="1" x14ac:dyDescent="0.3">
      <c r="A1" s="138" t="s">
        <v>66</v>
      </c>
      <c r="B1" s="139"/>
      <c r="C1" s="139"/>
      <c r="D1" s="139"/>
      <c r="E1" s="139"/>
      <c r="F1" s="140"/>
    </row>
    <row r="2" spans="1:6" s="85" customFormat="1" ht="16.5" thickBot="1" x14ac:dyDescent="0.3">
      <c r="A2" s="79" t="s">
        <v>6</v>
      </c>
      <c r="B2" s="80" t="s">
        <v>7</v>
      </c>
      <c r="C2" s="81" t="s">
        <v>8</v>
      </c>
      <c r="D2" s="82" t="s">
        <v>9</v>
      </c>
      <c r="E2" s="83" t="s">
        <v>10</v>
      </c>
      <c r="F2" s="84" t="s">
        <v>11</v>
      </c>
    </row>
    <row r="3" spans="1:6" x14ac:dyDescent="0.25">
      <c r="A3" s="70"/>
      <c r="B3" s="78"/>
      <c r="C3" s="25"/>
      <c r="D3" s="26"/>
      <c r="E3" s="30"/>
      <c r="F3" s="72"/>
    </row>
    <row r="4" spans="1:6" x14ac:dyDescent="0.25">
      <c r="A4" s="70"/>
      <c r="B4" s="24" t="s">
        <v>53</v>
      </c>
      <c r="C4" s="25"/>
      <c r="D4" s="26"/>
      <c r="E4" s="27"/>
      <c r="F4" s="71"/>
    </row>
    <row r="5" spans="1:6" x14ac:dyDescent="0.25">
      <c r="A5" s="70"/>
      <c r="B5" s="28"/>
      <c r="C5" s="25"/>
      <c r="D5" s="26"/>
      <c r="E5" s="27"/>
      <c r="F5" s="71"/>
    </row>
    <row r="6" spans="1:6" x14ac:dyDescent="0.25">
      <c r="A6" s="70" t="s">
        <v>13</v>
      </c>
      <c r="B6" s="141" t="s">
        <v>14</v>
      </c>
      <c r="C6" s="25"/>
      <c r="D6" s="26"/>
      <c r="E6" s="30"/>
      <c r="F6" s="72"/>
    </row>
    <row r="7" spans="1:6" x14ac:dyDescent="0.25">
      <c r="A7" s="70"/>
      <c r="B7" s="141"/>
      <c r="C7" s="25"/>
      <c r="D7" s="26"/>
      <c r="E7" s="30"/>
      <c r="F7" s="72"/>
    </row>
    <row r="8" spans="1:6" x14ac:dyDescent="0.25">
      <c r="A8" s="70"/>
      <c r="B8" s="141"/>
      <c r="C8" s="25"/>
      <c r="D8" s="26"/>
      <c r="E8" s="30"/>
      <c r="F8" s="72"/>
    </row>
    <row r="9" spans="1:6" x14ac:dyDescent="0.25">
      <c r="A9" s="70"/>
      <c r="B9" s="29"/>
      <c r="C9" s="25"/>
      <c r="D9" s="26"/>
      <c r="E9" s="30"/>
      <c r="F9" s="72"/>
    </row>
    <row r="10" spans="1:6" x14ac:dyDescent="0.25">
      <c r="A10" s="70" t="s">
        <v>15</v>
      </c>
      <c r="B10" s="31" t="s">
        <v>16</v>
      </c>
      <c r="C10" s="25"/>
      <c r="D10" s="26"/>
      <c r="E10" s="30"/>
      <c r="F10" s="72"/>
    </row>
    <row r="11" spans="1:6" x14ac:dyDescent="0.25">
      <c r="A11" s="70"/>
      <c r="B11" s="31"/>
      <c r="C11" s="25"/>
      <c r="D11" s="26"/>
      <c r="E11" s="30"/>
      <c r="F11" s="72"/>
    </row>
    <row r="12" spans="1:6" ht="15.75" customHeight="1" x14ac:dyDescent="0.25">
      <c r="A12" s="73" t="s">
        <v>12</v>
      </c>
      <c r="B12" s="32" t="s">
        <v>24</v>
      </c>
      <c r="C12" s="33"/>
      <c r="D12" s="26"/>
      <c r="E12" s="27"/>
      <c r="F12" s="71"/>
    </row>
    <row r="13" spans="1:6" x14ac:dyDescent="0.25">
      <c r="A13" s="70"/>
      <c r="B13" s="34"/>
      <c r="C13" s="35"/>
      <c r="D13" s="26"/>
      <c r="E13" s="27"/>
      <c r="F13" s="71"/>
    </row>
    <row r="14" spans="1:6" ht="45.75" customHeight="1" x14ac:dyDescent="0.25">
      <c r="A14" s="74" t="s">
        <v>17</v>
      </c>
      <c r="B14" s="36" t="s">
        <v>54</v>
      </c>
      <c r="C14" s="37">
        <f>+Tasks!G44</f>
        <v>42.061400000000006</v>
      </c>
      <c r="D14" s="38" t="s">
        <v>18</v>
      </c>
      <c r="E14" s="39">
        <v>150</v>
      </c>
      <c r="F14" s="75">
        <f>+E14*C14</f>
        <v>6309.2100000000009</v>
      </c>
    </row>
    <row r="15" spans="1:6" x14ac:dyDescent="0.25">
      <c r="A15" s="70"/>
      <c r="B15" s="34"/>
      <c r="C15" s="40"/>
      <c r="D15" s="26"/>
      <c r="E15" s="27"/>
      <c r="F15" s="71"/>
    </row>
    <row r="16" spans="1:6" ht="45.75" customHeight="1" x14ac:dyDescent="0.25">
      <c r="A16" s="74" t="s">
        <v>20</v>
      </c>
      <c r="B16" s="36" t="s">
        <v>60</v>
      </c>
      <c r="C16" s="37">
        <f>+Tasks!G30</f>
        <v>46.453400000000002</v>
      </c>
      <c r="D16" s="38" t="s">
        <v>18</v>
      </c>
      <c r="E16" s="39">
        <v>150</v>
      </c>
      <c r="F16" s="75">
        <f>+E16*C16</f>
        <v>6968.01</v>
      </c>
    </row>
    <row r="17" spans="1:6" x14ac:dyDescent="0.25">
      <c r="A17" s="70"/>
      <c r="B17" s="34"/>
      <c r="C17" s="40"/>
      <c r="D17" s="26"/>
      <c r="E17" s="27"/>
      <c r="F17" s="71"/>
    </row>
    <row r="18" spans="1:6" ht="31.5" x14ac:dyDescent="0.25">
      <c r="A18" s="74" t="s">
        <v>21</v>
      </c>
      <c r="B18" s="36" t="s">
        <v>75</v>
      </c>
      <c r="C18" s="37">
        <f>+Tasks!G60</f>
        <v>44.797400000000003</v>
      </c>
      <c r="D18" s="38" t="s">
        <v>18</v>
      </c>
      <c r="E18" s="39">
        <v>7.35</v>
      </c>
      <c r="F18" s="75">
        <f>+E18*C18</f>
        <v>329.26089000000002</v>
      </c>
    </row>
    <row r="19" spans="1:6" x14ac:dyDescent="0.25">
      <c r="A19" s="70"/>
      <c r="B19" s="34"/>
      <c r="C19" s="40"/>
      <c r="D19" s="26"/>
      <c r="E19" s="27"/>
      <c r="F19" s="71"/>
    </row>
    <row r="20" spans="1:6" ht="15.75" customHeight="1" x14ac:dyDescent="0.25">
      <c r="A20" s="73" t="s">
        <v>23</v>
      </c>
      <c r="B20" s="32" t="s">
        <v>65</v>
      </c>
      <c r="C20" s="33"/>
      <c r="D20" s="26"/>
      <c r="E20" s="27"/>
      <c r="F20" s="71"/>
    </row>
    <row r="21" spans="1:6" x14ac:dyDescent="0.25">
      <c r="A21" s="70"/>
      <c r="B21" s="34"/>
      <c r="C21" s="35"/>
      <c r="D21" s="26"/>
      <c r="E21" s="27"/>
      <c r="F21" s="71"/>
    </row>
    <row r="22" spans="1:6" ht="63" x14ac:dyDescent="0.25">
      <c r="A22" s="74" t="s">
        <v>17</v>
      </c>
      <c r="B22" s="36" t="s">
        <v>74</v>
      </c>
      <c r="C22" s="37">
        <f>+Tasks!G69</f>
        <v>2935.9999999999995</v>
      </c>
      <c r="D22" s="38" t="s">
        <v>51</v>
      </c>
      <c r="E22" s="39">
        <v>1.79</v>
      </c>
      <c r="F22" s="75">
        <f>+E22*C22</f>
        <v>5255.44</v>
      </c>
    </row>
    <row r="23" spans="1:6" x14ac:dyDescent="0.25">
      <c r="A23" s="70"/>
      <c r="B23" s="34"/>
      <c r="C23" s="40"/>
      <c r="D23" s="26"/>
      <c r="E23" s="27"/>
      <c r="F23" s="71"/>
    </row>
    <row r="24" spans="1:6" x14ac:dyDescent="0.25">
      <c r="A24" s="70"/>
      <c r="B24" s="34"/>
      <c r="C24" s="40"/>
      <c r="D24" s="26"/>
      <c r="E24" s="27"/>
      <c r="F24" s="71"/>
    </row>
    <row r="25" spans="1:6" ht="16.5" thickBot="1" x14ac:dyDescent="0.3">
      <c r="A25" s="76"/>
      <c r="B25" s="142" t="s">
        <v>22</v>
      </c>
      <c r="C25" s="143"/>
      <c r="D25" s="143"/>
      <c r="E25" s="144"/>
      <c r="F25" s="77">
        <f>SUM(F3:F24)</f>
        <v>18861.920890000001</v>
      </c>
    </row>
    <row r="26" spans="1:6" hidden="1" x14ac:dyDescent="0.25">
      <c r="A26" s="23"/>
      <c r="B26" s="34"/>
      <c r="C26" s="40"/>
      <c r="D26" s="26"/>
      <c r="E26" s="27"/>
      <c r="F26" s="27"/>
    </row>
    <row r="27" spans="1:6" hidden="1" x14ac:dyDescent="0.25">
      <c r="A27" s="23"/>
      <c r="B27" s="34"/>
      <c r="C27" s="40"/>
      <c r="D27" s="26"/>
      <c r="E27" s="27"/>
      <c r="F27" s="27"/>
    </row>
    <row r="28" spans="1:6" hidden="1" x14ac:dyDescent="0.25">
      <c r="A28" s="23"/>
      <c r="B28" s="34"/>
      <c r="C28" s="40"/>
      <c r="D28" s="26"/>
      <c r="E28" s="27"/>
      <c r="F28" s="27"/>
    </row>
    <row r="29" spans="1:6" hidden="1" x14ac:dyDescent="0.25">
      <c r="A29" s="23"/>
      <c r="B29" s="34"/>
      <c r="C29" s="40"/>
      <c r="D29" s="26"/>
      <c r="E29" s="27"/>
      <c r="F29" s="27"/>
    </row>
    <row r="30" spans="1:6" hidden="1" x14ac:dyDescent="0.25">
      <c r="A30" s="23"/>
      <c r="B30" s="34"/>
      <c r="C30" s="40"/>
      <c r="D30" s="26"/>
      <c r="E30" s="27"/>
      <c r="F30" s="27"/>
    </row>
    <row r="31" spans="1:6" hidden="1" x14ac:dyDescent="0.25">
      <c r="A31" s="23"/>
      <c r="B31" s="34"/>
      <c r="C31" s="40"/>
      <c r="D31" s="26"/>
      <c r="E31" s="27"/>
      <c r="F31" s="27"/>
    </row>
    <row r="32" spans="1:6" hidden="1" x14ac:dyDescent="0.25">
      <c r="A32" s="23"/>
      <c r="B32" s="34"/>
      <c r="C32" s="40"/>
      <c r="D32" s="26"/>
      <c r="E32" s="27"/>
      <c r="F32" s="27"/>
    </row>
    <row r="33" spans="1:6" hidden="1" x14ac:dyDescent="0.25">
      <c r="A33" s="23"/>
      <c r="B33" s="34"/>
      <c r="C33" s="40"/>
      <c r="D33" s="26"/>
      <c r="E33" s="27"/>
      <c r="F33" s="27"/>
    </row>
    <row r="34" spans="1:6" hidden="1" x14ac:dyDescent="0.25">
      <c r="A34" s="23"/>
      <c r="B34" s="34"/>
      <c r="C34" s="40"/>
      <c r="D34" s="26"/>
      <c r="E34" s="27"/>
      <c r="F34" s="27"/>
    </row>
    <row r="35" spans="1:6" hidden="1" x14ac:dyDescent="0.25">
      <c r="A35" s="23"/>
      <c r="B35" s="34"/>
      <c r="C35" s="40"/>
      <c r="D35" s="26"/>
      <c r="E35" s="27"/>
      <c r="F35" s="27"/>
    </row>
    <row r="36" spans="1:6" hidden="1" x14ac:dyDescent="0.25">
      <c r="A36" s="23"/>
      <c r="B36" s="34"/>
      <c r="C36" s="40"/>
      <c r="D36" s="26"/>
      <c r="E36" s="27"/>
      <c r="F36" s="27"/>
    </row>
    <row r="37" spans="1:6" hidden="1" x14ac:dyDescent="0.25">
      <c r="A37" s="23"/>
      <c r="B37" s="34"/>
      <c r="C37" s="41"/>
      <c r="D37" s="26"/>
      <c r="E37" s="27"/>
      <c r="F37" s="27"/>
    </row>
  </sheetData>
  <mergeCells count="3">
    <mergeCell ref="A1:F1"/>
    <mergeCell ref="B6:B8"/>
    <mergeCell ref="B25:E25"/>
  </mergeCells>
  <phoneticPr fontId="3" type="noConversion"/>
  <printOptions horizontalCentered="1" verticalCentered="1"/>
  <pageMargins left="0.45" right="0.25" top="0.5" bottom="0.5" header="0.3" footer="0.3"/>
  <pageSetup paperSize="9" scale="9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D650F-B2C6-4717-AA13-9E75FC594F7C}">
  <dimension ref="A1:N66"/>
  <sheetViews>
    <sheetView zoomScaleNormal="100" workbookViewId="0">
      <selection activeCell="A67" sqref="A67:XFD1048576"/>
    </sheetView>
  </sheetViews>
  <sheetFormatPr defaultColWidth="0" defaultRowHeight="15" zeroHeight="1" x14ac:dyDescent="0.25"/>
  <cols>
    <col min="1" max="1" width="10.5703125" customWidth="1"/>
    <col min="2" max="12" width="9.140625" customWidth="1"/>
    <col min="13" max="13" width="10" customWidth="1"/>
    <col min="14" max="14" width="0.42578125" customWidth="1"/>
    <col min="15" max="16384" width="9.140625" hidden="1"/>
  </cols>
  <sheetData>
    <row r="1" spans="1:13" ht="45" customHeight="1" thickBot="1" x14ac:dyDescent="0.3">
      <c r="A1" s="145" t="s">
        <v>79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7"/>
    </row>
    <row r="2" spans="1:13" x14ac:dyDescent="0.25">
      <c r="A2" s="99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1"/>
    </row>
    <row r="3" spans="1:13" s="100" customFormat="1" x14ac:dyDescent="0.25">
      <c r="A3" s="98" t="s">
        <v>81</v>
      </c>
      <c r="M3" s="101"/>
    </row>
    <row r="4" spans="1:13" x14ac:dyDescent="0.25">
      <c r="A4" s="97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1"/>
    </row>
    <row r="5" spans="1:13" x14ac:dyDescent="0.25">
      <c r="A5" s="97"/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1"/>
    </row>
    <row r="6" spans="1:13" x14ac:dyDescent="0.25">
      <c r="A6" s="97"/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1"/>
    </row>
    <row r="7" spans="1:13" x14ac:dyDescent="0.25">
      <c r="A7" s="97"/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1"/>
    </row>
    <row r="8" spans="1:13" x14ac:dyDescent="0.25">
      <c r="A8" s="97"/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1"/>
    </row>
    <row r="9" spans="1:13" x14ac:dyDescent="0.25">
      <c r="A9" s="97"/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1"/>
    </row>
    <row r="10" spans="1:13" x14ac:dyDescent="0.25">
      <c r="A10" s="97"/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1"/>
    </row>
    <row r="11" spans="1:13" x14ac:dyDescent="0.25">
      <c r="A11" s="97"/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1"/>
    </row>
    <row r="12" spans="1:13" x14ac:dyDescent="0.25">
      <c r="A12" s="97"/>
      <c r="B12" s="100"/>
      <c r="C12" s="100"/>
      <c r="D12" s="100"/>
      <c r="E12" s="100"/>
      <c r="F12" s="100"/>
      <c r="G12" s="100"/>
      <c r="H12" s="100"/>
      <c r="I12" s="100"/>
      <c r="J12" s="100"/>
      <c r="K12" s="100"/>
      <c r="L12" s="100"/>
      <c r="M12" s="101"/>
    </row>
    <row r="13" spans="1:13" x14ac:dyDescent="0.25">
      <c r="A13" s="97"/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1"/>
    </row>
    <row r="14" spans="1:13" x14ac:dyDescent="0.25">
      <c r="A14" s="97"/>
      <c r="B14" s="100"/>
      <c r="C14" s="100"/>
      <c r="D14" s="100"/>
      <c r="E14" s="100"/>
      <c r="F14" s="100"/>
      <c r="G14" s="100"/>
      <c r="H14" s="100"/>
      <c r="I14" s="100"/>
      <c r="J14" s="100"/>
      <c r="K14" s="100"/>
      <c r="L14" s="100"/>
      <c r="M14" s="101"/>
    </row>
    <row r="15" spans="1:13" x14ac:dyDescent="0.25">
      <c r="A15" s="97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1"/>
    </row>
    <row r="16" spans="1:13" x14ac:dyDescent="0.25">
      <c r="A16" s="97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1"/>
    </row>
    <row r="17" spans="1:13" x14ac:dyDescent="0.25">
      <c r="A17" s="97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1"/>
    </row>
    <row r="18" spans="1:13" x14ac:dyDescent="0.25">
      <c r="A18" s="97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1"/>
    </row>
    <row r="19" spans="1:13" x14ac:dyDescent="0.25">
      <c r="A19" s="97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1"/>
    </row>
    <row r="20" spans="1:13" x14ac:dyDescent="0.25">
      <c r="A20" s="97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1"/>
    </row>
    <row r="21" spans="1:13" x14ac:dyDescent="0.25">
      <c r="A21" s="97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1"/>
    </row>
    <row r="22" spans="1:13" x14ac:dyDescent="0.25">
      <c r="A22" s="97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1"/>
    </row>
    <row r="23" spans="1:13" x14ac:dyDescent="0.25">
      <c r="A23" s="97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1"/>
    </row>
    <row r="24" spans="1:13" x14ac:dyDescent="0.25">
      <c r="A24" s="97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1"/>
    </row>
    <row r="25" spans="1:13" x14ac:dyDescent="0.25">
      <c r="A25" s="97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1"/>
    </row>
    <row r="26" spans="1:13" x14ac:dyDescent="0.25">
      <c r="A26" s="97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1"/>
    </row>
    <row r="27" spans="1:13" x14ac:dyDescent="0.25">
      <c r="A27" s="97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1"/>
    </row>
    <row r="28" spans="1:13" x14ac:dyDescent="0.25">
      <c r="A28" s="97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1"/>
    </row>
    <row r="29" spans="1:13" x14ac:dyDescent="0.25">
      <c r="A29" s="97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1"/>
    </row>
    <row r="30" spans="1:13" x14ac:dyDescent="0.25">
      <c r="A30" s="97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1"/>
    </row>
    <row r="31" spans="1:13" x14ac:dyDescent="0.25">
      <c r="A31" s="97"/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1"/>
    </row>
    <row r="32" spans="1:13" x14ac:dyDescent="0.25">
      <c r="A32" s="97"/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1"/>
    </row>
    <row r="33" spans="1:13" x14ac:dyDescent="0.25">
      <c r="A33" s="97"/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1"/>
    </row>
    <row r="34" spans="1:13" x14ac:dyDescent="0.25">
      <c r="A34" s="98" t="s">
        <v>80</v>
      </c>
      <c r="B34" s="100"/>
      <c r="C34" s="100"/>
      <c r="D34" s="100"/>
      <c r="E34" s="100"/>
      <c r="F34" s="100"/>
      <c r="G34" s="100"/>
      <c r="H34" s="100"/>
      <c r="I34" s="100"/>
      <c r="J34" s="100"/>
      <c r="K34" s="100"/>
      <c r="L34" s="100"/>
      <c r="M34" s="101"/>
    </row>
    <row r="35" spans="1:13" x14ac:dyDescent="0.25">
      <c r="A35" s="97"/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1"/>
    </row>
    <row r="36" spans="1:13" x14ac:dyDescent="0.25">
      <c r="A36" s="97"/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1"/>
    </row>
    <row r="37" spans="1:13" x14ac:dyDescent="0.25">
      <c r="A37" s="97"/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1"/>
    </row>
    <row r="38" spans="1:13" x14ac:dyDescent="0.25">
      <c r="A38" s="97"/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1"/>
    </row>
    <row r="39" spans="1:13" x14ac:dyDescent="0.25">
      <c r="A39" s="97"/>
      <c r="B39" s="100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1"/>
    </row>
    <row r="40" spans="1:13" x14ac:dyDescent="0.25">
      <c r="A40" s="97"/>
      <c r="B40" s="100"/>
      <c r="C40" s="100"/>
      <c r="D40" s="100"/>
      <c r="E40" s="100"/>
      <c r="F40" s="100"/>
      <c r="G40" s="100"/>
      <c r="H40" s="100"/>
      <c r="I40" s="100"/>
      <c r="J40" s="100"/>
      <c r="K40" s="100"/>
      <c r="L40" s="100"/>
      <c r="M40" s="101"/>
    </row>
    <row r="41" spans="1:13" x14ac:dyDescent="0.25">
      <c r="A41" s="97"/>
      <c r="B41" s="100"/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1"/>
    </row>
    <row r="42" spans="1:13" x14ac:dyDescent="0.25">
      <c r="A42" s="97"/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1"/>
    </row>
    <row r="43" spans="1:13" x14ac:dyDescent="0.25">
      <c r="A43" s="97"/>
      <c r="B43" s="100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1"/>
    </row>
    <row r="44" spans="1:13" x14ac:dyDescent="0.25">
      <c r="A44" s="97"/>
      <c r="B44" s="100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1"/>
    </row>
    <row r="45" spans="1:13" x14ac:dyDescent="0.25">
      <c r="A45" s="97"/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1"/>
    </row>
    <row r="46" spans="1:13" x14ac:dyDescent="0.25">
      <c r="A46" s="97"/>
      <c r="B46" s="100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1"/>
    </row>
    <row r="47" spans="1:13" x14ac:dyDescent="0.25">
      <c r="A47" s="97"/>
      <c r="B47" s="100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1"/>
    </row>
    <row r="48" spans="1:13" x14ac:dyDescent="0.25">
      <c r="A48" s="97"/>
      <c r="B48" s="100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1"/>
    </row>
    <row r="49" spans="1:13" x14ac:dyDescent="0.25">
      <c r="A49" s="97"/>
      <c r="B49" s="100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1"/>
    </row>
    <row r="50" spans="1:13" x14ac:dyDescent="0.25">
      <c r="A50" s="97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1"/>
    </row>
    <row r="51" spans="1:13" x14ac:dyDescent="0.25">
      <c r="A51" s="97"/>
      <c r="B51" s="100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1"/>
    </row>
    <row r="52" spans="1:13" x14ac:dyDescent="0.25">
      <c r="A52" s="97"/>
      <c r="B52" s="100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1"/>
    </row>
    <row r="53" spans="1:13" x14ac:dyDescent="0.25">
      <c r="A53" s="97"/>
      <c r="B53" s="100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1"/>
    </row>
    <row r="54" spans="1:13" x14ac:dyDescent="0.25">
      <c r="A54" s="97"/>
      <c r="B54" s="100"/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1"/>
    </row>
    <row r="55" spans="1:13" x14ac:dyDescent="0.25">
      <c r="A55" s="97"/>
      <c r="B55" s="100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1"/>
    </row>
    <row r="56" spans="1:13" x14ac:dyDescent="0.25">
      <c r="A56" s="97"/>
      <c r="B56" s="100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1"/>
    </row>
    <row r="57" spans="1:13" x14ac:dyDescent="0.25">
      <c r="A57" s="97"/>
      <c r="B57" s="100"/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1"/>
    </row>
    <row r="58" spans="1:13" x14ac:dyDescent="0.25">
      <c r="A58" s="97"/>
      <c r="B58" s="100"/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1"/>
    </row>
    <row r="59" spans="1:13" x14ac:dyDescent="0.25">
      <c r="A59" s="97"/>
      <c r="B59" s="100"/>
      <c r="C59" s="100"/>
      <c r="D59" s="100"/>
      <c r="E59" s="100"/>
      <c r="F59" s="100"/>
      <c r="G59" s="100"/>
      <c r="H59" s="100"/>
      <c r="I59" s="100"/>
      <c r="J59" s="100"/>
      <c r="K59" s="100"/>
      <c r="L59" s="100"/>
      <c r="M59" s="101"/>
    </row>
    <row r="60" spans="1:13" x14ac:dyDescent="0.25">
      <c r="A60" s="97"/>
      <c r="B60" s="100"/>
      <c r="C60" s="100"/>
      <c r="D60" s="100"/>
      <c r="E60" s="100"/>
      <c r="F60" s="100"/>
      <c r="G60" s="100"/>
      <c r="H60" s="100"/>
      <c r="I60" s="100"/>
      <c r="J60" s="100"/>
      <c r="K60" s="100"/>
      <c r="L60" s="100"/>
      <c r="M60" s="101"/>
    </row>
    <row r="61" spans="1:13" x14ac:dyDescent="0.25">
      <c r="A61" s="97"/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1"/>
    </row>
    <row r="62" spans="1:13" x14ac:dyDescent="0.25">
      <c r="A62" s="97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1"/>
    </row>
    <row r="63" spans="1:13" x14ac:dyDescent="0.25">
      <c r="A63" s="97"/>
      <c r="B63" s="100"/>
      <c r="C63" s="100"/>
      <c r="D63" s="100"/>
      <c r="E63" s="100"/>
      <c r="F63" s="100"/>
      <c r="G63" s="100"/>
      <c r="H63" s="100"/>
      <c r="I63" s="100"/>
      <c r="J63" s="100"/>
      <c r="K63" s="100"/>
      <c r="L63" s="100"/>
      <c r="M63" s="101"/>
    </row>
    <row r="64" spans="1:13" x14ac:dyDescent="0.25">
      <c r="A64" s="97"/>
      <c r="B64" s="100"/>
      <c r="C64" s="100"/>
      <c r="D64" s="100"/>
      <c r="E64" s="100"/>
      <c r="F64" s="100"/>
      <c r="G64" s="100"/>
      <c r="H64" s="100"/>
      <c r="I64" s="100"/>
      <c r="J64" s="100"/>
      <c r="K64" s="100"/>
      <c r="L64" s="100"/>
      <c r="M64" s="101"/>
    </row>
    <row r="65" spans="1:13" ht="15.75" thickBot="1" x14ac:dyDescent="0.3">
      <c r="A65" s="104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3"/>
    </row>
    <row r="66" spans="1:13" ht="1.5" customHeight="1" x14ac:dyDescent="0.25"/>
  </sheetData>
  <mergeCells count="1">
    <mergeCell ref="A1:M1"/>
  </mergeCells>
  <pageMargins left="0.7" right="0.7" top="0.75" bottom="0.75" header="0.3" footer="0.3"/>
  <pageSetup paperSize="9" scale="7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8"/>
  <sheetViews>
    <sheetView view="pageBreakPreview" zoomScaleNormal="100" zoomScaleSheetLayoutView="100" workbookViewId="0">
      <selection activeCell="G6" sqref="G6"/>
    </sheetView>
  </sheetViews>
  <sheetFormatPr defaultColWidth="9.140625" defaultRowHeight="15.75" x14ac:dyDescent="0.25"/>
  <cols>
    <col min="1" max="1" width="6.42578125" style="4" customWidth="1"/>
    <col min="2" max="2" width="12.28515625" style="1" customWidth="1"/>
    <col min="3" max="3" width="34.85546875" style="1" customWidth="1"/>
    <col min="4" max="4" width="11.42578125" style="1" customWidth="1"/>
    <col min="5" max="5" width="22.140625" style="3" customWidth="1"/>
    <col min="6" max="16384" width="9.140625" style="1"/>
  </cols>
  <sheetData>
    <row r="1" spans="1:5" ht="21" x14ac:dyDescent="0.35">
      <c r="A1" s="148" t="s">
        <v>76</v>
      </c>
      <c r="B1" s="148"/>
      <c r="C1" s="148"/>
      <c r="D1" s="148"/>
      <c r="E1" s="148"/>
    </row>
    <row r="2" spans="1:5" x14ac:dyDescent="0.25">
      <c r="A2" s="108"/>
      <c r="B2" s="109"/>
      <c r="C2" s="109"/>
      <c r="D2" s="109"/>
      <c r="E2" s="110"/>
    </row>
    <row r="3" spans="1:5" ht="15.75" customHeight="1" x14ac:dyDescent="0.25">
      <c r="A3" s="149" t="s">
        <v>72</v>
      </c>
      <c r="B3" s="149"/>
      <c r="C3" s="149"/>
      <c r="D3" s="149"/>
      <c r="E3" s="149"/>
    </row>
    <row r="4" spans="1:5" x14ac:dyDescent="0.25">
      <c r="A4" s="150" t="s">
        <v>83</v>
      </c>
      <c r="B4" s="150"/>
      <c r="C4" s="150"/>
      <c r="D4" s="150"/>
      <c r="E4" s="150"/>
    </row>
    <row r="5" spans="1:5" x14ac:dyDescent="0.25">
      <c r="A5" s="150" t="s">
        <v>73</v>
      </c>
      <c r="B5" s="150"/>
      <c r="C5" s="150"/>
      <c r="D5" s="150"/>
      <c r="E5" s="150"/>
    </row>
    <row r="6" spans="1:5" x14ac:dyDescent="0.25">
      <c r="A6" s="108"/>
      <c r="B6" s="109"/>
      <c r="C6" s="109"/>
      <c r="D6" s="109"/>
      <c r="E6" s="110"/>
    </row>
    <row r="7" spans="1:5" s="2" customFormat="1" ht="31.5" x14ac:dyDescent="0.25">
      <c r="A7" s="131" t="s">
        <v>0</v>
      </c>
      <c r="B7" s="132" t="s">
        <v>1</v>
      </c>
      <c r="C7" s="132" t="s">
        <v>2</v>
      </c>
      <c r="D7" s="132" t="s">
        <v>1</v>
      </c>
      <c r="E7" s="132" t="s">
        <v>3</v>
      </c>
    </row>
    <row r="8" spans="1:5" x14ac:dyDescent="0.25">
      <c r="A8" s="111"/>
      <c r="B8" s="112"/>
      <c r="C8" s="112"/>
      <c r="D8" s="112"/>
      <c r="E8" s="113"/>
    </row>
    <row r="9" spans="1:5" ht="31.5" x14ac:dyDescent="0.25">
      <c r="A9" s="114">
        <v>1</v>
      </c>
      <c r="B9" s="115" t="s">
        <v>68</v>
      </c>
      <c r="C9" s="116" t="s">
        <v>67</v>
      </c>
      <c r="D9" s="115" t="s">
        <v>68</v>
      </c>
      <c r="E9" s="113" t="s">
        <v>69</v>
      </c>
    </row>
    <row r="10" spans="1:5" x14ac:dyDescent="0.25">
      <c r="A10" s="111"/>
      <c r="B10" s="112"/>
      <c r="C10" s="112"/>
      <c r="D10" s="112"/>
      <c r="E10" s="113"/>
    </row>
    <row r="11" spans="1:5" ht="31.5" x14ac:dyDescent="0.25">
      <c r="A11" s="114">
        <v>2</v>
      </c>
      <c r="B11" s="115" t="s">
        <v>68</v>
      </c>
      <c r="C11" s="117" t="s">
        <v>71</v>
      </c>
      <c r="D11" s="115" t="s">
        <v>68</v>
      </c>
      <c r="E11" s="113" t="s">
        <v>70</v>
      </c>
    </row>
    <row r="12" spans="1:5" x14ac:dyDescent="0.25">
      <c r="A12" s="118"/>
      <c r="B12" s="119"/>
      <c r="C12" s="119"/>
      <c r="D12" s="119"/>
      <c r="E12" s="120"/>
    </row>
    <row r="13" spans="1:5" x14ac:dyDescent="0.25">
      <c r="A13" s="118"/>
      <c r="B13" s="121"/>
      <c r="C13" s="122"/>
      <c r="D13" s="121"/>
      <c r="E13" s="120"/>
    </row>
    <row r="14" spans="1:5" x14ac:dyDescent="0.25">
      <c r="A14" s="118"/>
      <c r="B14" s="119"/>
      <c r="C14" s="119"/>
      <c r="D14" s="119"/>
      <c r="E14" s="120"/>
    </row>
    <row r="15" spans="1:5" x14ac:dyDescent="0.25">
      <c r="A15" s="118"/>
      <c r="B15" s="119"/>
      <c r="C15" s="119"/>
      <c r="D15" s="119"/>
      <c r="E15" s="120"/>
    </row>
    <row r="16" spans="1:5" x14ac:dyDescent="0.25">
      <c r="A16" s="118"/>
      <c r="B16" s="119"/>
      <c r="C16" s="119"/>
      <c r="D16" s="119"/>
      <c r="E16" s="120"/>
    </row>
    <row r="17" spans="1:5" x14ac:dyDescent="0.25">
      <c r="A17" s="118"/>
      <c r="B17" s="119"/>
      <c r="C17" s="119"/>
      <c r="D17" s="119"/>
      <c r="E17" s="120"/>
    </row>
    <row r="18" spans="1:5" x14ac:dyDescent="0.25">
      <c r="A18" s="118"/>
      <c r="B18" s="119"/>
      <c r="C18" s="119"/>
      <c r="D18" s="119"/>
      <c r="E18" s="120"/>
    </row>
    <row r="19" spans="1:5" x14ac:dyDescent="0.25">
      <c r="A19" s="118"/>
      <c r="B19" s="119"/>
      <c r="C19" s="119"/>
      <c r="D19" s="119"/>
      <c r="E19" s="120"/>
    </row>
    <row r="20" spans="1:5" x14ac:dyDescent="0.25">
      <c r="A20" s="118"/>
      <c r="B20" s="119"/>
      <c r="C20" s="119"/>
      <c r="D20" s="119"/>
      <c r="E20" s="120"/>
    </row>
    <row r="21" spans="1:5" x14ac:dyDescent="0.25">
      <c r="A21" s="118"/>
      <c r="B21" s="119"/>
      <c r="C21" s="119"/>
      <c r="D21" s="119"/>
      <c r="E21" s="120"/>
    </row>
    <row r="22" spans="1:5" x14ac:dyDescent="0.25">
      <c r="A22" s="118"/>
      <c r="B22" s="119"/>
      <c r="C22" s="119"/>
      <c r="D22" s="119"/>
      <c r="E22" s="120"/>
    </row>
    <row r="23" spans="1:5" x14ac:dyDescent="0.25">
      <c r="A23" s="118"/>
      <c r="B23" s="119"/>
      <c r="C23" s="119"/>
      <c r="D23" s="119"/>
      <c r="E23" s="120"/>
    </row>
    <row r="24" spans="1:5" x14ac:dyDescent="0.25">
      <c r="A24" s="118"/>
      <c r="B24" s="119"/>
      <c r="C24" s="119"/>
      <c r="D24" s="119"/>
      <c r="E24" s="120"/>
    </row>
    <row r="25" spans="1:5" x14ac:dyDescent="0.25">
      <c r="A25" s="118"/>
      <c r="B25" s="119"/>
      <c r="C25" s="119"/>
      <c r="D25" s="119"/>
      <c r="E25" s="120"/>
    </row>
    <row r="26" spans="1:5" x14ac:dyDescent="0.25">
      <c r="A26" s="118"/>
      <c r="B26" s="119"/>
      <c r="C26" s="119"/>
      <c r="D26" s="119"/>
      <c r="E26" s="120"/>
    </row>
    <row r="27" spans="1:5" x14ac:dyDescent="0.25">
      <c r="A27" s="118"/>
      <c r="B27" s="119"/>
      <c r="C27" s="119"/>
      <c r="D27" s="119"/>
      <c r="E27" s="120"/>
    </row>
    <row r="28" spans="1:5" x14ac:dyDescent="0.25">
      <c r="A28" s="118"/>
      <c r="B28" s="119"/>
      <c r="C28" s="119"/>
      <c r="D28" s="119"/>
      <c r="E28" s="120"/>
    </row>
    <row r="29" spans="1:5" x14ac:dyDescent="0.25">
      <c r="A29" s="118"/>
      <c r="B29" s="119"/>
      <c r="C29" s="119"/>
      <c r="D29" s="119"/>
      <c r="E29" s="120"/>
    </row>
    <row r="30" spans="1:5" x14ac:dyDescent="0.25">
      <c r="A30" s="118"/>
      <c r="B30" s="119"/>
      <c r="C30" s="119"/>
      <c r="D30" s="119"/>
      <c r="E30" s="120"/>
    </row>
    <row r="31" spans="1:5" x14ac:dyDescent="0.25">
      <c r="A31" s="118"/>
      <c r="B31" s="119"/>
      <c r="C31" s="119"/>
      <c r="D31" s="119"/>
      <c r="E31" s="120"/>
    </row>
    <row r="32" spans="1:5" x14ac:dyDescent="0.25">
      <c r="A32" s="118"/>
      <c r="B32" s="119"/>
      <c r="C32" s="119"/>
      <c r="D32" s="119"/>
      <c r="E32" s="120"/>
    </row>
    <row r="33" spans="1:5" ht="16.5" customHeight="1" x14ac:dyDescent="0.25">
      <c r="A33" s="118"/>
      <c r="B33" s="119"/>
      <c r="C33" s="123"/>
      <c r="D33" s="119"/>
      <c r="E33" s="120"/>
    </row>
    <row r="34" spans="1:5" x14ac:dyDescent="0.25">
      <c r="A34" s="118"/>
      <c r="B34" s="119"/>
      <c r="C34" s="119"/>
      <c r="D34" s="119"/>
      <c r="E34" s="120"/>
    </row>
    <row r="35" spans="1:5" x14ac:dyDescent="0.25">
      <c r="A35" s="124"/>
      <c r="B35" s="125"/>
      <c r="C35" s="125"/>
      <c r="D35" s="125"/>
      <c r="E35" s="126"/>
    </row>
    <row r="36" spans="1:5" x14ac:dyDescent="0.25">
      <c r="A36" s="127"/>
      <c r="B36" s="128"/>
      <c r="C36" s="128"/>
      <c r="D36" s="128"/>
      <c r="E36" s="129"/>
    </row>
    <row r="37" spans="1:5" x14ac:dyDescent="0.25">
      <c r="A37" s="151" t="s">
        <v>82</v>
      </c>
      <c r="B37" s="151"/>
      <c r="C37" s="128"/>
      <c r="D37" s="128"/>
      <c r="E37" s="130"/>
    </row>
    <row r="38" spans="1:5" x14ac:dyDescent="0.25">
      <c r="A38" s="151" t="s">
        <v>4</v>
      </c>
      <c r="B38" s="151"/>
      <c r="C38" s="128"/>
      <c r="D38" s="128"/>
      <c r="E38" s="133" t="s">
        <v>5</v>
      </c>
    </row>
  </sheetData>
  <mergeCells count="6">
    <mergeCell ref="A1:E1"/>
    <mergeCell ref="A3:E3"/>
    <mergeCell ref="A4:E4"/>
    <mergeCell ref="A5:E5"/>
    <mergeCell ref="A38:B38"/>
    <mergeCell ref="A37:B3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524B794-8C55-43E8-9F2B-6ABD7A2E9F38}">
  <ds:schemaRefs>
    <ds:schemaRef ds:uri="http://www.w3.org/2001/XMLSchem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Cover</vt:lpstr>
      <vt:lpstr>Tasks</vt:lpstr>
      <vt:lpstr>BOQ </vt:lpstr>
      <vt:lpstr>Drawings</vt:lpstr>
      <vt:lpstr>Query Sheet</vt:lpstr>
      <vt:lpstr>'BOQ '!Print_Area</vt:lpstr>
      <vt:lpstr>'Query Sheet'!Print_Area</vt:lpstr>
      <vt:lpstr>'BOQ '!Print_Titles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2114358@student.uwtsd.ac.uk</dc:creator>
  <cp:lastModifiedBy>Dale Monks</cp:lastModifiedBy>
  <cp:lastPrinted>2023-05-07T14:31:24Z</cp:lastPrinted>
  <dcterms:created xsi:type="dcterms:W3CDTF">2021-12-07T08:24:12Z</dcterms:created>
  <dcterms:modified xsi:type="dcterms:W3CDTF">2023-05-07T14:37:54Z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lanSwiftJobName">
    <vt:lpwstr/>
  </property>
  <property fmtid="{D5CDD505-2E9C-101B-9397-08002B2CF9AE}" pid="3" name="PlanSwiftJobGuid">
    <vt:lpwstr/>
  </property>
  <property fmtid="{D5CDD505-2E9C-101B-9397-08002B2CF9AE}" pid="4" name="LinkedDataId">
    <vt:lpwstr>{B524B794-8C55-43E8-9F2B-6ABD7A2E9F38}</vt:lpwstr>
  </property>
</Properties>
</file>