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Extreme Physiology/2021-22/"/>
    </mc:Choice>
  </mc:AlternateContent>
  <xr:revisionPtr revIDLastSave="0" documentId="8_{1992B762-B63F-EF45-A8CE-256819996E31}" xr6:coauthVersionLast="47" xr6:coauthVersionMax="47" xr10:uidLastSave="{00000000-0000-0000-0000-000000000000}"/>
  <bookViews>
    <workbookView xWindow="28800" yWindow="0" windowWidth="38400" windowHeight="21600" xr2:uid="{00000000-000D-0000-FFFF-FFFF00000000}"/>
  </bookViews>
  <sheets>
    <sheet name="Overall Summary" sheetId="5" r:id="rId1"/>
    <sheet name="Cold water Grip Strength" sheetId="7" r:id="rId2"/>
    <sheet name="Cold test" sheetId="3" r:id="rId3"/>
    <sheet name="Ambient test" sheetId="2" r:id="rId4"/>
    <sheet name="Hot Test" sheetId="4" r:id="rId5"/>
    <sheet name="Pre-cooled" sheetId="6" r:id="rId6"/>
    <sheet name="Normoxic" sheetId="8" r:id="rId7"/>
    <sheet name="Hypoxic" sheetId="9" r:id="rId8"/>
  </sheets>
  <externalReferences>
    <externalReference r:id="rId9"/>
    <externalReference r:id="rId10"/>
    <externalReference r:id="rId11"/>
    <externalReference r:id="rId12"/>
  </externalReferences>
  <calcPr calcId="191029"/>
  <fileRecoveryPr repairLoad="1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5" l="1"/>
  <c r="G15" i="5"/>
  <c r="F15" i="5"/>
  <c r="C15" i="5"/>
  <c r="I14" i="5"/>
  <c r="G14" i="5"/>
  <c r="F14" i="5"/>
  <c r="D14" i="5"/>
  <c r="C14" i="5"/>
  <c r="J13" i="5"/>
  <c r="I13" i="5"/>
  <c r="H13" i="5"/>
  <c r="G13" i="5"/>
  <c r="F13" i="5"/>
  <c r="E13" i="5"/>
  <c r="D13" i="5"/>
  <c r="C13" i="5"/>
  <c r="N52" i="8"/>
  <c r="L2" i="8"/>
  <c r="D52" i="8"/>
  <c r="G8" i="5"/>
  <c r="F8" i="5"/>
  <c r="E8" i="5"/>
  <c r="D8" i="5"/>
  <c r="C8" i="5"/>
  <c r="J56" i="6"/>
  <c r="I56" i="6"/>
  <c r="C56" i="6"/>
  <c r="G7" i="5"/>
  <c r="F7" i="5"/>
  <c r="E7" i="5"/>
  <c r="D7" i="5"/>
  <c r="C7" i="5"/>
  <c r="Q100" i="4"/>
  <c r="O100" i="4"/>
  <c r="N100" i="4"/>
  <c r="O94" i="4"/>
  <c r="O90" i="4"/>
  <c r="O86" i="4"/>
  <c r="M100" i="4"/>
  <c r="M86" i="4"/>
  <c r="L100" i="4"/>
  <c r="K100" i="4"/>
  <c r="J100" i="4"/>
  <c r="H100" i="4"/>
  <c r="I100" i="4"/>
  <c r="C100" i="4"/>
  <c r="M94" i="4"/>
  <c r="L94" i="4"/>
  <c r="K94" i="4"/>
  <c r="M90" i="4"/>
  <c r="L90" i="4"/>
  <c r="K90" i="4"/>
  <c r="L86" i="4"/>
  <c r="K86" i="4"/>
  <c r="J86" i="4"/>
  <c r="G6" i="5"/>
  <c r="F6" i="5"/>
  <c r="E6" i="5"/>
  <c r="D6" i="5"/>
  <c r="C6" i="5"/>
  <c r="O101" i="2"/>
  <c r="N101" i="2"/>
  <c r="M101" i="2"/>
  <c r="M93" i="2"/>
  <c r="M89" i="2"/>
  <c r="L101" i="2"/>
  <c r="K101" i="2"/>
  <c r="J101" i="2"/>
  <c r="J94" i="2"/>
  <c r="I101" i="2"/>
  <c r="H101" i="2"/>
  <c r="C101" i="2"/>
  <c r="O94" i="2"/>
  <c r="O90" i="2"/>
  <c r="O86" i="2"/>
  <c r="Q97" i="2"/>
  <c r="M97" i="2"/>
  <c r="L94" i="2"/>
  <c r="K94" i="2"/>
  <c r="Q93" i="2"/>
  <c r="L90" i="2"/>
  <c r="K90" i="2"/>
  <c r="J90" i="2"/>
  <c r="Q89" i="2"/>
  <c r="L86" i="2"/>
  <c r="K86" i="2"/>
  <c r="J86" i="2"/>
  <c r="P101" i="2"/>
  <c r="J99" i="3"/>
  <c r="I99" i="3"/>
  <c r="H99" i="3"/>
  <c r="C99" i="3"/>
  <c r="G5" i="5" s="1"/>
  <c r="F5" i="5"/>
  <c r="E5" i="5"/>
  <c r="D5" i="5"/>
  <c r="O99" i="3"/>
  <c r="K99" i="3"/>
  <c r="L99" i="3"/>
  <c r="M99" i="3"/>
  <c r="N99" i="3"/>
  <c r="P99" i="3"/>
  <c r="Q99" i="3"/>
  <c r="M89" i="3"/>
  <c r="O94" i="3"/>
  <c r="O86" i="3"/>
  <c r="O90" i="3"/>
  <c r="Q93" i="3"/>
  <c r="M93" i="3"/>
  <c r="L90" i="3"/>
  <c r="K90" i="3"/>
  <c r="J90" i="3"/>
  <c r="L86" i="3"/>
  <c r="K86" i="3"/>
  <c r="J86" i="3"/>
  <c r="M15" i="7"/>
  <c r="M12" i="7"/>
  <c r="M13" i="7"/>
  <c r="M14" i="7"/>
  <c r="M46" i="9"/>
  <c r="M42" i="9"/>
  <c r="M38" i="9"/>
  <c r="M34" i="9"/>
  <c r="M30" i="9"/>
  <c r="M26" i="9"/>
  <c r="M22" i="9"/>
  <c r="M18" i="9"/>
  <c r="M14" i="9"/>
  <c r="M10" i="9"/>
  <c r="M6" i="9"/>
  <c r="M2" i="9"/>
  <c r="P2" i="8"/>
  <c r="P52" i="8" s="1"/>
  <c r="P6" i="8"/>
  <c r="P10" i="8"/>
  <c r="P14" i="8"/>
  <c r="P18" i="8"/>
  <c r="N2" i="8"/>
  <c r="N6" i="8"/>
  <c r="N10" i="8"/>
  <c r="N14" i="8"/>
  <c r="J2" i="9"/>
  <c r="I2" i="9"/>
  <c r="H2" i="9"/>
  <c r="L52" i="9"/>
  <c r="L14" i="8"/>
  <c r="L10" i="8"/>
  <c r="L6" i="8"/>
  <c r="K52" i="9"/>
  <c r="E52" i="9"/>
  <c r="D52" i="9"/>
  <c r="C52" i="9"/>
  <c r="J46" i="9"/>
  <c r="I46" i="9"/>
  <c r="H46" i="9"/>
  <c r="J42" i="9"/>
  <c r="I42" i="9"/>
  <c r="H42" i="9"/>
  <c r="J38" i="9"/>
  <c r="I38" i="9"/>
  <c r="H38" i="9"/>
  <c r="J34" i="9"/>
  <c r="I34" i="9"/>
  <c r="H34" i="9"/>
  <c r="J30" i="9"/>
  <c r="I30" i="9"/>
  <c r="H30" i="9"/>
  <c r="J26" i="9"/>
  <c r="I26" i="9"/>
  <c r="H26" i="9"/>
  <c r="J22" i="9"/>
  <c r="I22" i="9"/>
  <c r="H22" i="9"/>
  <c r="J18" i="9"/>
  <c r="I18" i="9"/>
  <c r="H18" i="9"/>
  <c r="J14" i="9"/>
  <c r="I14" i="9"/>
  <c r="H14" i="9"/>
  <c r="J10" i="9"/>
  <c r="I10" i="9"/>
  <c r="H10" i="9"/>
  <c r="J6" i="9"/>
  <c r="I6" i="9"/>
  <c r="H6" i="9"/>
  <c r="O52" i="8"/>
  <c r="M52" i="8"/>
  <c r="F52" i="8"/>
  <c r="E52" i="8"/>
  <c r="C52" i="8"/>
  <c r="P46" i="8"/>
  <c r="N46" i="8"/>
  <c r="L46" i="8"/>
  <c r="K46" i="8"/>
  <c r="J46" i="8"/>
  <c r="I46" i="8"/>
  <c r="P42" i="8"/>
  <c r="N42" i="8"/>
  <c r="L42" i="8"/>
  <c r="K42" i="8"/>
  <c r="J42" i="8"/>
  <c r="I42" i="8"/>
  <c r="P38" i="8"/>
  <c r="N38" i="8"/>
  <c r="L38" i="8"/>
  <c r="K38" i="8"/>
  <c r="J38" i="8"/>
  <c r="I38" i="8"/>
  <c r="P34" i="8"/>
  <c r="N34" i="8"/>
  <c r="L34" i="8"/>
  <c r="K34" i="8"/>
  <c r="J34" i="8"/>
  <c r="I34" i="8"/>
  <c r="P30" i="8"/>
  <c r="N30" i="8"/>
  <c r="L30" i="8"/>
  <c r="K30" i="8"/>
  <c r="J30" i="8"/>
  <c r="I30" i="8"/>
  <c r="P26" i="8"/>
  <c r="N26" i="8"/>
  <c r="L26" i="8"/>
  <c r="K26" i="8"/>
  <c r="J26" i="8"/>
  <c r="I26" i="8"/>
  <c r="P22" i="8"/>
  <c r="N22" i="8"/>
  <c r="L22" i="8"/>
  <c r="K22" i="8"/>
  <c r="J22" i="8"/>
  <c r="I22" i="8"/>
  <c r="N18" i="8"/>
  <c r="L18" i="8"/>
  <c r="K18" i="8"/>
  <c r="J18" i="8"/>
  <c r="I18" i="8"/>
  <c r="K14" i="8"/>
  <c r="J14" i="8"/>
  <c r="I14" i="8"/>
  <c r="K10" i="8"/>
  <c r="J10" i="8"/>
  <c r="I10" i="8"/>
  <c r="K6" i="8"/>
  <c r="J6" i="8"/>
  <c r="I6" i="8"/>
  <c r="K2" i="8"/>
  <c r="J2" i="8"/>
  <c r="I2" i="8"/>
  <c r="H52" i="9" l="1"/>
  <c r="J52" i="9"/>
  <c r="I52" i="9"/>
  <c r="I52" i="8"/>
  <c r="K52" i="8"/>
  <c r="J52" i="8"/>
  <c r="L52" i="8"/>
  <c r="F17" i="7"/>
  <c r="G17" i="7"/>
  <c r="H17" i="7"/>
  <c r="I17" i="7"/>
  <c r="J17" i="7"/>
  <c r="K17" i="7"/>
  <c r="L17" i="7"/>
  <c r="M2" i="7" l="1"/>
  <c r="M3" i="7"/>
  <c r="M4" i="7"/>
  <c r="M5" i="7"/>
  <c r="M6" i="7"/>
  <c r="M7" i="7"/>
  <c r="M8" i="7"/>
  <c r="M9" i="7"/>
  <c r="M10" i="7"/>
  <c r="M11" i="7"/>
  <c r="M16" i="7"/>
  <c r="H56" i="6" l="1"/>
  <c r="P56" i="6"/>
  <c r="N56" i="6"/>
  <c r="Q50" i="6"/>
  <c r="O50" i="6"/>
  <c r="M50" i="6"/>
  <c r="L50" i="6"/>
  <c r="K50" i="6"/>
  <c r="J50" i="6"/>
  <c r="Q46" i="6"/>
  <c r="O46" i="6"/>
  <c r="M46" i="6"/>
  <c r="L46" i="6"/>
  <c r="K46" i="6"/>
  <c r="J46" i="6"/>
  <c r="Q42" i="6"/>
  <c r="O42" i="6"/>
  <c r="M42" i="6"/>
  <c r="L42" i="6"/>
  <c r="K42" i="6"/>
  <c r="J42" i="6"/>
  <c r="Q38" i="6"/>
  <c r="O38" i="6"/>
  <c r="M38" i="6"/>
  <c r="L38" i="6"/>
  <c r="K38" i="6"/>
  <c r="J38" i="6"/>
  <c r="Q34" i="6"/>
  <c r="O34" i="6"/>
  <c r="M34" i="6"/>
  <c r="L34" i="6"/>
  <c r="K34" i="6"/>
  <c r="J34" i="6"/>
  <c r="Q30" i="6"/>
  <c r="O30" i="6"/>
  <c r="M30" i="6"/>
  <c r="L30" i="6"/>
  <c r="K30" i="6"/>
  <c r="J30" i="6"/>
  <c r="Q26" i="6"/>
  <c r="O26" i="6"/>
  <c r="M26" i="6"/>
  <c r="L26" i="6"/>
  <c r="K26" i="6"/>
  <c r="J26" i="6"/>
  <c r="Q22" i="6"/>
  <c r="O22" i="6"/>
  <c r="M22" i="6"/>
  <c r="L22" i="6"/>
  <c r="K22" i="6"/>
  <c r="J22" i="6"/>
  <c r="Q18" i="6"/>
  <c r="O18" i="6"/>
  <c r="M18" i="6"/>
  <c r="L18" i="6"/>
  <c r="K18" i="6"/>
  <c r="J18" i="6"/>
  <c r="Q10" i="6"/>
  <c r="O10" i="6"/>
  <c r="M10" i="6"/>
  <c r="L10" i="6"/>
  <c r="K10" i="6"/>
  <c r="J10" i="6"/>
  <c r="Q6" i="6"/>
  <c r="O6" i="6"/>
  <c r="M6" i="6"/>
  <c r="L6" i="6"/>
  <c r="K6" i="6"/>
  <c r="K56" i="6" s="1"/>
  <c r="J6" i="6"/>
  <c r="Q2" i="6"/>
  <c r="O2" i="6"/>
  <c r="M2" i="6"/>
  <c r="L2" i="6"/>
  <c r="K2" i="6"/>
  <c r="J2" i="6"/>
  <c r="M56" i="6" l="1"/>
  <c r="L56" i="6"/>
  <c r="O56" i="6"/>
  <c r="Q56" i="6"/>
  <c r="P100" i="4"/>
  <c r="O82" i="3"/>
  <c r="O78" i="3"/>
  <c r="O74" i="3"/>
  <c r="O70" i="3"/>
  <c r="O66" i="3"/>
  <c r="O62" i="3"/>
  <c r="O58" i="3"/>
  <c r="O54" i="3"/>
  <c r="O82" i="4"/>
  <c r="O78" i="4"/>
  <c r="O74" i="4"/>
  <c r="O70" i="4"/>
  <c r="O66" i="4"/>
  <c r="O62" i="4"/>
  <c r="O58" i="4"/>
  <c r="O54" i="4"/>
  <c r="Q82" i="2"/>
  <c r="O58" i="2"/>
  <c r="O54" i="2"/>
  <c r="O66" i="2"/>
  <c r="O70" i="2"/>
  <c r="O74" i="2"/>
  <c r="O78" i="2"/>
  <c r="O82" i="2"/>
  <c r="O62" i="2"/>
  <c r="J14" i="2"/>
  <c r="J10" i="2"/>
  <c r="J6" i="2"/>
  <c r="J2" i="2"/>
  <c r="Q82" i="3"/>
  <c r="M82" i="3"/>
  <c r="L82" i="3"/>
  <c r="K82" i="3"/>
  <c r="J82" i="3"/>
  <c r="Q78" i="3"/>
  <c r="M78" i="3"/>
  <c r="L78" i="3"/>
  <c r="K78" i="3"/>
  <c r="J78" i="3"/>
  <c r="Q74" i="3"/>
  <c r="M74" i="3"/>
  <c r="L74" i="3"/>
  <c r="K74" i="3"/>
  <c r="J74" i="3"/>
  <c r="Q70" i="3"/>
  <c r="M70" i="3"/>
  <c r="L70" i="3"/>
  <c r="K70" i="3"/>
  <c r="J70" i="3"/>
  <c r="Q66" i="3"/>
  <c r="M66" i="3"/>
  <c r="L66" i="3"/>
  <c r="K66" i="3"/>
  <c r="J66" i="3"/>
  <c r="Q62" i="3"/>
  <c r="M62" i="3"/>
  <c r="L62" i="3"/>
  <c r="K62" i="3"/>
  <c r="J62" i="3"/>
  <c r="Q58" i="3"/>
  <c r="M58" i="3"/>
  <c r="L58" i="3"/>
  <c r="K58" i="3"/>
  <c r="J58" i="3"/>
  <c r="Q54" i="3"/>
  <c r="M54" i="3"/>
  <c r="L54" i="3"/>
  <c r="K54" i="3"/>
  <c r="J54" i="3"/>
  <c r="Q82" i="4"/>
  <c r="M82" i="4"/>
  <c r="L82" i="4"/>
  <c r="K82" i="4"/>
  <c r="J82" i="4"/>
  <c r="Q78" i="4"/>
  <c r="M78" i="4"/>
  <c r="L78" i="4"/>
  <c r="K78" i="4"/>
  <c r="J78" i="4"/>
  <c r="Q74" i="4"/>
  <c r="M74" i="4"/>
  <c r="L74" i="4"/>
  <c r="K74" i="4"/>
  <c r="J74" i="4"/>
  <c r="Q70" i="4"/>
  <c r="M70" i="4"/>
  <c r="L70" i="4"/>
  <c r="K70" i="4"/>
  <c r="J70" i="4"/>
  <c r="Q66" i="4"/>
  <c r="M66" i="4"/>
  <c r="L66" i="4"/>
  <c r="K66" i="4"/>
  <c r="J66" i="4"/>
  <c r="Q62" i="4"/>
  <c r="M62" i="4"/>
  <c r="L62" i="4"/>
  <c r="K62" i="4"/>
  <c r="J62" i="4"/>
  <c r="Q58" i="4"/>
  <c r="M58" i="4"/>
  <c r="L58" i="4"/>
  <c r="K58" i="4"/>
  <c r="J58" i="4"/>
  <c r="Q54" i="4"/>
  <c r="M54" i="4"/>
  <c r="L54" i="4"/>
  <c r="K54" i="4"/>
  <c r="J54" i="4"/>
  <c r="M82" i="2"/>
  <c r="L82" i="2"/>
  <c r="K82" i="2"/>
  <c r="J82" i="2"/>
  <c r="Q78" i="2"/>
  <c r="M78" i="2"/>
  <c r="L78" i="2"/>
  <c r="K78" i="2"/>
  <c r="J78" i="2"/>
  <c r="Q74" i="2"/>
  <c r="M74" i="2"/>
  <c r="L74" i="2"/>
  <c r="K74" i="2"/>
  <c r="J74" i="2"/>
  <c r="Q70" i="2"/>
  <c r="M70" i="2"/>
  <c r="L70" i="2"/>
  <c r="K70" i="2"/>
  <c r="J70" i="2"/>
  <c r="Q66" i="2"/>
  <c r="M66" i="2"/>
  <c r="L66" i="2"/>
  <c r="K66" i="2"/>
  <c r="J66" i="2"/>
  <c r="Q62" i="2"/>
  <c r="M62" i="2"/>
  <c r="L62" i="2"/>
  <c r="K62" i="2"/>
  <c r="J62" i="2"/>
  <c r="Q58" i="2"/>
  <c r="M58" i="2"/>
  <c r="L58" i="2"/>
  <c r="K58" i="2"/>
  <c r="J58" i="2"/>
  <c r="Q54" i="2"/>
  <c r="M54" i="2"/>
  <c r="L54" i="2"/>
  <c r="K54" i="2"/>
  <c r="J54" i="2"/>
  <c r="L2" i="3" l="1"/>
  <c r="Q50" i="3"/>
  <c r="O50" i="3"/>
  <c r="M50" i="3"/>
  <c r="L50" i="3"/>
  <c r="K50" i="3"/>
  <c r="J50" i="3"/>
  <c r="Q46" i="3"/>
  <c r="O46" i="3"/>
  <c r="M46" i="3"/>
  <c r="L46" i="3"/>
  <c r="K46" i="3"/>
  <c r="J46" i="3"/>
  <c r="Q42" i="3"/>
  <c r="O42" i="3"/>
  <c r="M42" i="3"/>
  <c r="L42" i="3"/>
  <c r="K42" i="3"/>
  <c r="J42" i="3"/>
  <c r="Q38" i="3"/>
  <c r="O38" i="3"/>
  <c r="M38" i="3"/>
  <c r="L38" i="3"/>
  <c r="K38" i="3"/>
  <c r="J38" i="3"/>
  <c r="Q34" i="3"/>
  <c r="O34" i="3"/>
  <c r="M34" i="3"/>
  <c r="L34" i="3"/>
  <c r="K34" i="3"/>
  <c r="J34" i="3"/>
  <c r="Q30" i="3"/>
  <c r="O30" i="3"/>
  <c r="M30" i="3"/>
  <c r="L30" i="3"/>
  <c r="K30" i="3"/>
  <c r="J30" i="3"/>
  <c r="Q26" i="3"/>
  <c r="O26" i="3"/>
  <c r="M26" i="3"/>
  <c r="L26" i="3"/>
  <c r="K26" i="3"/>
  <c r="J26" i="3"/>
  <c r="Q22" i="3"/>
  <c r="O22" i="3"/>
  <c r="M22" i="3"/>
  <c r="L22" i="3"/>
  <c r="K22" i="3"/>
  <c r="J22" i="3"/>
  <c r="L14" i="4"/>
  <c r="Q50" i="4"/>
  <c r="O50" i="4"/>
  <c r="M50" i="4"/>
  <c r="L50" i="4"/>
  <c r="K50" i="4"/>
  <c r="J50" i="4"/>
  <c r="Q46" i="4"/>
  <c r="O46" i="4"/>
  <c r="M46" i="4"/>
  <c r="L46" i="4"/>
  <c r="K46" i="4"/>
  <c r="J46" i="4"/>
  <c r="Q42" i="4"/>
  <c r="O42" i="4"/>
  <c r="M42" i="4"/>
  <c r="L42" i="4"/>
  <c r="K42" i="4"/>
  <c r="J42" i="4"/>
  <c r="Q38" i="4"/>
  <c r="O38" i="4"/>
  <c r="M38" i="4"/>
  <c r="L38" i="4"/>
  <c r="K38" i="4"/>
  <c r="J38" i="4"/>
  <c r="Q34" i="4"/>
  <c r="O34" i="4"/>
  <c r="M34" i="4"/>
  <c r="L34" i="4"/>
  <c r="K34" i="4"/>
  <c r="J34" i="4"/>
  <c r="Q30" i="4"/>
  <c r="O30" i="4"/>
  <c r="M30" i="4"/>
  <c r="L30" i="4"/>
  <c r="K30" i="4"/>
  <c r="J30" i="4"/>
  <c r="Q26" i="4"/>
  <c r="O26" i="4"/>
  <c r="M26" i="4"/>
  <c r="L26" i="4"/>
  <c r="K26" i="4"/>
  <c r="J26" i="4"/>
  <c r="Q22" i="4"/>
  <c r="O22" i="4"/>
  <c r="M22" i="4"/>
  <c r="L22" i="4"/>
  <c r="K22" i="4"/>
  <c r="J22" i="4"/>
  <c r="L18" i="2"/>
  <c r="Q50" i="2"/>
  <c r="O50" i="2"/>
  <c r="M50" i="2"/>
  <c r="L50" i="2"/>
  <c r="K50" i="2"/>
  <c r="J50" i="2"/>
  <c r="Q46" i="2"/>
  <c r="O46" i="2"/>
  <c r="M46" i="2"/>
  <c r="L46" i="2"/>
  <c r="K46" i="2"/>
  <c r="J46" i="2"/>
  <c r="Q42" i="2"/>
  <c r="O42" i="2"/>
  <c r="M42" i="2"/>
  <c r="L42" i="2"/>
  <c r="K42" i="2"/>
  <c r="J42" i="2"/>
  <c r="Q38" i="2"/>
  <c r="O38" i="2"/>
  <c r="M38" i="2"/>
  <c r="L38" i="2"/>
  <c r="K38" i="2"/>
  <c r="J38" i="2"/>
  <c r="Q34" i="2"/>
  <c r="O34" i="2"/>
  <c r="M34" i="2"/>
  <c r="L34" i="2"/>
  <c r="K34" i="2"/>
  <c r="J34" i="2"/>
  <c r="Q30" i="2"/>
  <c r="O30" i="2"/>
  <c r="M30" i="2"/>
  <c r="L30" i="2"/>
  <c r="K30" i="2"/>
  <c r="J30" i="2"/>
  <c r="Q26" i="2"/>
  <c r="O26" i="2"/>
  <c r="M26" i="2"/>
  <c r="L26" i="2"/>
  <c r="K26" i="2"/>
  <c r="J26" i="2"/>
  <c r="Q22" i="2"/>
  <c r="O22" i="2"/>
  <c r="M22" i="2"/>
  <c r="L22" i="2"/>
  <c r="K22" i="2"/>
  <c r="J22" i="2"/>
  <c r="J14" i="4"/>
  <c r="J2" i="3"/>
  <c r="J6" i="3"/>
  <c r="J10" i="3"/>
  <c r="J14" i="3"/>
  <c r="J18" i="3"/>
  <c r="M6" i="2"/>
  <c r="L2" i="2"/>
  <c r="K2" i="2"/>
  <c r="K6" i="2"/>
  <c r="K10" i="2"/>
  <c r="K14" i="2"/>
  <c r="K18" i="2"/>
  <c r="L6" i="2"/>
  <c r="L10" i="2"/>
  <c r="L14" i="2"/>
  <c r="M5" i="2"/>
  <c r="M10" i="2"/>
  <c r="M14" i="2"/>
  <c r="M18" i="2"/>
  <c r="J18" i="2"/>
  <c r="L6" i="3"/>
  <c r="L10" i="3"/>
  <c r="L14" i="3"/>
  <c r="L18" i="3"/>
  <c r="M2" i="3"/>
  <c r="M6" i="3"/>
  <c r="M10" i="3"/>
  <c r="M14" i="3"/>
  <c r="M18" i="3"/>
  <c r="L18" i="4"/>
  <c r="L2" i="4"/>
  <c r="L6" i="4"/>
  <c r="L10" i="4"/>
  <c r="K2" i="4"/>
  <c r="K6" i="4"/>
  <c r="K10" i="4"/>
  <c r="K14" i="4"/>
  <c r="K18" i="4"/>
  <c r="Q18" i="4"/>
  <c r="O18" i="4"/>
  <c r="M18" i="4"/>
  <c r="J18" i="4"/>
  <c r="Q14" i="4"/>
  <c r="O14" i="4"/>
  <c r="M14" i="4"/>
  <c r="J2" i="4"/>
  <c r="J6" i="4"/>
  <c r="J10" i="4"/>
  <c r="Q10" i="4"/>
  <c r="O10" i="4"/>
  <c r="M10" i="4"/>
  <c r="Q6" i="4"/>
  <c r="O6" i="4"/>
  <c r="M6" i="4"/>
  <c r="Q2" i="4"/>
  <c r="O2" i="4"/>
  <c r="M2" i="4"/>
  <c r="Q18" i="3"/>
  <c r="O18" i="3"/>
  <c r="K18" i="3"/>
  <c r="K2" i="3"/>
  <c r="K6" i="3"/>
  <c r="K10" i="3"/>
  <c r="K14" i="3"/>
  <c r="Q14" i="3"/>
  <c r="O14" i="3"/>
  <c r="Q10" i="3"/>
  <c r="O10" i="3"/>
  <c r="Q6" i="3"/>
  <c r="O6" i="3"/>
  <c r="Q2" i="3"/>
  <c r="O2" i="3"/>
  <c r="Q2" i="2"/>
  <c r="Q10" i="2"/>
  <c r="Q14" i="2"/>
  <c r="Q18" i="2"/>
  <c r="Q6" i="2"/>
  <c r="O2" i="2"/>
  <c r="O18" i="2"/>
  <c r="O14" i="2"/>
  <c r="O10" i="2"/>
  <c r="O6" i="2"/>
  <c r="Q101" i="2" l="1"/>
</calcChain>
</file>

<file path=xl/sharedStrings.xml><?xml version="1.0" encoding="utf-8"?>
<sst xmlns="http://schemas.openxmlformats.org/spreadsheetml/2006/main" count="193" uniqueCount="67">
  <si>
    <t>Test</t>
  </si>
  <si>
    <t>Sweat Loss</t>
  </si>
  <si>
    <t>HR Drift</t>
  </si>
  <si>
    <t>VO2 Drift</t>
  </si>
  <si>
    <t>Temp increase</t>
  </si>
  <si>
    <t>Temp @ 30min</t>
  </si>
  <si>
    <t>Cold</t>
  </si>
  <si>
    <t>Ambient</t>
  </si>
  <si>
    <t>Hot</t>
  </si>
  <si>
    <t>Participant</t>
  </si>
  <si>
    <t>Time (mins)</t>
  </si>
  <si>
    <t>Temp (DegC)</t>
  </si>
  <si>
    <t>HR (bpm)</t>
  </si>
  <si>
    <t>Power (W)</t>
  </si>
  <si>
    <t>VO2 (ml/kg/min)</t>
  </si>
  <si>
    <t>RPE</t>
  </si>
  <si>
    <t>Weight pre (kg)</t>
  </si>
  <si>
    <t>Weight post (kg)</t>
  </si>
  <si>
    <t>Sweat loss (kg)</t>
  </si>
  <si>
    <t>HR Drift (bpm)</t>
  </si>
  <si>
    <t>Temp  diff (DegC)</t>
  </si>
  <si>
    <t>VO2 Max</t>
  </si>
  <si>
    <t>% of VO2 Max</t>
  </si>
  <si>
    <t>Target W</t>
  </si>
  <si>
    <t>Actual W</t>
  </si>
  <si>
    <t>Mean</t>
  </si>
  <si>
    <t>F</t>
  </si>
  <si>
    <t>gender</t>
  </si>
  <si>
    <t>M</t>
  </si>
  <si>
    <t>height (CM)</t>
  </si>
  <si>
    <t>Temp @ 30 min</t>
  </si>
  <si>
    <t>Mean End Temp</t>
  </si>
  <si>
    <t>Pre-Cooled Hot</t>
  </si>
  <si>
    <t>ID</t>
  </si>
  <si>
    <t>Starting Grip Strength</t>
  </si>
  <si>
    <t>5 min Grip Strength</t>
  </si>
  <si>
    <t>10 min Grip Strength</t>
  </si>
  <si>
    <t>15 min Grip Strength</t>
  </si>
  <si>
    <t>20 min Grip Strength</t>
  </si>
  <si>
    <t>25 min Grip Strength</t>
  </si>
  <si>
    <t>30 min Grip Strength</t>
  </si>
  <si>
    <t>Difference</t>
  </si>
  <si>
    <t>Environmental Conditions</t>
  </si>
  <si>
    <t>Temp:  5 deg C</t>
  </si>
  <si>
    <t>Humidity: 50%</t>
  </si>
  <si>
    <t>Temp:  19.3 deg C</t>
  </si>
  <si>
    <t>Humidity: 53%</t>
  </si>
  <si>
    <t>Temp:  32 deg C</t>
  </si>
  <si>
    <t>Humidity: 75%</t>
  </si>
  <si>
    <t>Age</t>
  </si>
  <si>
    <t>o2 sats</t>
  </si>
  <si>
    <t>O2 diff</t>
  </si>
  <si>
    <t>O2 Sats</t>
  </si>
  <si>
    <t>O2 Sats Diff %</t>
  </si>
  <si>
    <t>Gareth</t>
  </si>
  <si>
    <t>Marcus</t>
  </si>
  <si>
    <t>Sian</t>
  </si>
  <si>
    <t>Tom</t>
  </si>
  <si>
    <t>Normoxic</t>
  </si>
  <si>
    <t>Hypoxic</t>
  </si>
  <si>
    <t>Mean HR</t>
  </si>
  <si>
    <t>Mean VO2</t>
  </si>
  <si>
    <t>O2 drift</t>
  </si>
  <si>
    <t>Note - 'drift' refers to the change from 10 min reading to 30 min reading.</t>
  </si>
  <si>
    <t>%vo2Max</t>
  </si>
  <si>
    <t>Mean SpO2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</si>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</sst>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164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0" fillId="0" borderId="9" xfId="0" applyBorder="1"/>
    <xf numFmtId="164" fontId="0" fillId="0" borderId="2" xfId="0" applyNumberFormat="1" applyBorder="1"/>
    <xf numFmtId="0" fontId="0" fillId="2" borderId="1" xfId="0" applyFill="1" applyBorder="1"/>
    <xf numFmtId="164" fontId="0" fillId="0" borderId="5" xfId="0" applyNumberFormat="1" applyBorder="1"/>
    <xf numFmtId="0" fontId="0" fillId="3" borderId="10" xfId="0" applyFill="1" applyBorder="1"/>
    <xf numFmtId="1" fontId="0" fillId="0" borderId="4" xfId="0" applyNumberFormat="1" applyBorder="1"/>
    <xf numFmtId="1" fontId="0" fillId="0" borderId="5" xfId="0" applyNumberFormat="1" applyBorder="1"/>
    <xf numFmtId="164" fontId="1" fillId="0" borderId="0" xfId="0" applyNumberFormat="1" applyFont="1" applyAlignment="1">
      <alignment horizontal="right"/>
    </xf>
    <xf numFmtId="164" fontId="0" fillId="0" borderId="4" xfId="0" applyNumberFormat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2" fontId="0" fillId="0" borderId="1" xfId="0" applyNumberFormat="1" applyBorder="1"/>
    <xf numFmtId="0" fontId="0" fillId="0" borderId="10" xfId="0" applyBorder="1"/>
    <xf numFmtId="0" fontId="0" fillId="0" borderId="0" xfId="0" applyFill="1" applyBorder="1"/>
    <xf numFmtId="0" fontId="0" fillId="0" borderId="4" xfId="0" applyFill="1" applyBorder="1"/>
    <xf numFmtId="0" fontId="0" fillId="0" borderId="0" xfId="0" applyBorder="1"/>
    <xf numFmtId="164" fontId="0" fillId="0" borderId="0" xfId="0" applyNumberFormat="1" applyBorder="1"/>
    <xf numFmtId="0" fontId="0" fillId="0" borderId="8" xfId="0" applyFill="1" applyBorder="1"/>
    <xf numFmtId="164" fontId="0" fillId="0" borderId="0" xfId="0" applyNumberFormat="1" applyFill="1" applyBorder="1"/>
    <xf numFmtId="0" fontId="0" fillId="0" borderId="5" xfId="0" applyFill="1" applyBorder="1"/>
    <xf numFmtId="164" fontId="1" fillId="0" borderId="0" xfId="0" applyNumberFormat="1" applyFont="1" applyAlignment="1" applyProtection="1">
      <alignment horizontal="right"/>
    </xf>
    <xf numFmtId="164" fontId="1" fillId="0" borderId="8" xfId="0" applyNumberFormat="1" applyFont="1" applyBorder="1" applyAlignment="1" applyProtection="1">
      <alignment horizontal="right"/>
    </xf>
    <xf numFmtId="0" fontId="0" fillId="3" borderId="11" xfId="0" applyFill="1" applyBorder="1"/>
    <xf numFmtId="164" fontId="1" fillId="0" borderId="8" xfId="0" applyNumberFormat="1" applyFont="1" applyBorder="1" applyAlignment="1">
      <alignment horizontal="right"/>
    </xf>
    <xf numFmtId="0" fontId="0" fillId="0" borderId="7" xfId="0" applyFill="1" applyBorder="1"/>
    <xf numFmtId="0" fontId="0" fillId="0" borderId="3" xfId="0" applyFill="1" applyBorder="1"/>
    <xf numFmtId="0" fontId="0" fillId="0" borderId="6" xfId="0" applyFill="1" applyBorder="1"/>
    <xf numFmtId="164" fontId="0" fillId="0" borderId="9" xfId="0" applyNumberFormat="1" applyBorder="1"/>
    <xf numFmtId="2" fontId="0" fillId="0" borderId="0" xfId="0" applyNumberFormat="1"/>
    <xf numFmtId="0" fontId="0" fillId="8" borderId="1" xfId="0" applyFill="1" applyBorder="1"/>
    <xf numFmtId="164" fontId="0" fillId="0" borderId="0" xfId="0" quotePrefix="1" applyNumberFormat="1"/>
    <xf numFmtId="49" fontId="0" fillId="0" borderId="0" xfId="0" applyNumberFormat="1"/>
    <xf numFmtId="49" fontId="0" fillId="5" borderId="1" xfId="0" applyNumberFormat="1" applyFill="1" applyBorder="1"/>
    <xf numFmtId="164" fontId="0" fillId="5" borderId="1" xfId="0" applyNumberFormat="1" applyFill="1" applyBorder="1"/>
    <xf numFmtId="0" fontId="2" fillId="0" borderId="0" xfId="0" applyFont="1"/>
    <xf numFmtId="0" fontId="0" fillId="3" borderId="1" xfId="0" applyFill="1" applyBorder="1"/>
    <xf numFmtId="1" fontId="0" fillId="0" borderId="8" xfId="0" applyNumberFormat="1" applyBorder="1"/>
    <xf numFmtId="1" fontId="0" fillId="0" borderId="9" xfId="0" applyNumberFormat="1" applyBorder="1"/>
    <xf numFmtId="0" fontId="0" fillId="2" borderId="10" xfId="0" applyFill="1" applyBorder="1"/>
    <xf numFmtId="164" fontId="0" fillId="5" borderId="12" xfId="0" applyNumberFormat="1" applyFill="1" applyBorder="1"/>
    <xf numFmtId="164" fontId="0" fillId="0" borderId="0" xfId="0" quotePrefix="1" applyNumberFormat="1" applyBorder="1"/>
    <xf numFmtId="1" fontId="0" fillId="0" borderId="0" xfId="0" applyNumberFormat="1" applyBorder="1"/>
    <xf numFmtId="1" fontId="0" fillId="0" borderId="2" xfId="0" applyNumberFormat="1" applyBorder="1"/>
    <xf numFmtId="2" fontId="0" fillId="0" borderId="10" xfId="0" applyNumberFormat="1" applyBorder="1"/>
    <xf numFmtId="2" fontId="0" fillId="0" borderId="0" xfId="0" applyNumberFormat="1" applyFill="1" applyBorder="1"/>
    <xf numFmtId="0" fontId="0" fillId="0" borderId="1" xfId="0" applyFill="1" applyBorder="1"/>
    <xf numFmtId="2" fontId="0" fillId="0" borderId="1" xfId="0" applyNumberFormat="1" applyFill="1" applyBorder="1"/>
    <xf numFmtId="0" fontId="0" fillId="4" borderId="1" xfId="0" applyFont="1" applyFill="1" applyBorder="1"/>
    <xf numFmtId="0" fontId="0" fillId="9" borderId="1" xfId="0" applyFill="1" applyBorder="1"/>
  </cellXfs>
  <cellStyles count="1">
    <cellStyle name="Normal" xfId="0" builtinId="0"/>
  </cellStyles>
  <dxfs count="17">
    <dxf>
      <numFmt numFmtId="164" formatCode="0.0"/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Mean Grip Strength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'Cold water Grip Strength'!$F$17:$L$17</c:f>
              <c:numCache>
                <c:formatCode>0.0</c:formatCode>
                <c:ptCount val="7"/>
                <c:pt idx="0">
                  <c:v>43.413333333333334</c:v>
                </c:pt>
                <c:pt idx="1">
                  <c:v>41.793333333333329</c:v>
                </c:pt>
                <c:pt idx="2">
                  <c:v>40.9</c:v>
                </c:pt>
                <c:pt idx="3">
                  <c:v>36.139999999999993</c:v>
                </c:pt>
                <c:pt idx="4">
                  <c:v>36.453333333333333</c:v>
                </c:pt>
                <c:pt idx="5">
                  <c:v>34.840000000000003</c:v>
                </c:pt>
                <c:pt idx="6">
                  <c:v>33.04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B0-7C42-A58D-398C32679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5431904"/>
        <c:axId val="1307311136"/>
      </c:lineChart>
      <c:catAx>
        <c:axId val="16754319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7311136"/>
        <c:crosses val="autoZero"/>
        <c:auto val="1"/>
        <c:lblAlgn val="ctr"/>
        <c:lblOffset val="100"/>
        <c:noMultiLvlLbl val="0"/>
      </c:catAx>
      <c:valAx>
        <c:axId val="130731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Grip Strength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5431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1104900</xdr:colOff>
      <xdr:row>19</xdr:row>
      <xdr:rowOff>177800</xdr:rowOff>
    </xdr:from>
    <xdr:to>
      <xdr:col>9</xdr:col>
      <xdr:colOff>960967</xdr:colOff>
      <xdr:row>34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AF319D4-1F06-8041-9378-1F36AE1077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raintforster/Downloads/Cold%20water%20Grip%20Strength%20Lab(1-1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g_forster_uwtsd_ac_uk/Documents/Extreme%20Physiology/Extreme%20Phys%20Data%20Master%20Sheet%202020-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raintforster/OneDrive%20-%20University%20of%20Wales%20Trinity%20Saint%20David/Extreme%20Physiology/Extreme%20Phys%20Data%20Master%20Sheet%202020-2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raintforster/Library/Containers/com.microsoft.Excel/Data/Library/Application%20Support/Microsoft/Extreme%20Phys%20Data%20Master%20Sheet%202021-22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all Summary"/>
      <sheetName val="Ambient test"/>
      <sheetName val="Hot Test"/>
      <sheetName val="Cold test"/>
      <sheetName val="Sheet1"/>
      <sheetName val="Hot with external cooling"/>
      <sheetName val="Normoxic"/>
      <sheetName val="Hypoxic"/>
      <sheetName val="Grip Strength"/>
    </sheetNames>
    <sheetDataSet>
      <sheetData sheetId="0"/>
      <sheetData sheetId="1">
        <row r="2">
          <cell r="C2">
            <v>36.4</v>
          </cell>
          <cell r="H2">
            <v>67</v>
          </cell>
          <cell r="I2">
            <v>66.7</v>
          </cell>
        </row>
        <row r="3">
          <cell r="D3">
            <v>150</v>
          </cell>
          <cell r="E3">
            <v>128</v>
          </cell>
          <cell r="F3">
            <v>28.8</v>
          </cell>
        </row>
        <row r="4">
          <cell r="E4">
            <v>127</v>
          </cell>
        </row>
        <row r="5">
          <cell r="C5">
            <v>37.299999999999997</v>
          </cell>
          <cell r="D5">
            <v>154</v>
          </cell>
          <cell r="E5">
            <v>128</v>
          </cell>
          <cell r="F5">
            <v>28.4</v>
          </cell>
        </row>
        <row r="6">
          <cell r="C6">
            <v>36.5</v>
          </cell>
          <cell r="H6">
            <v>71.099999999999994</v>
          </cell>
          <cell r="I6">
            <v>71</v>
          </cell>
        </row>
        <row r="7">
          <cell r="D7">
            <v>140</v>
          </cell>
          <cell r="E7">
            <v>129</v>
          </cell>
          <cell r="F7">
            <v>34</v>
          </cell>
        </row>
        <row r="8">
          <cell r="E8">
            <v>128</v>
          </cell>
        </row>
        <row r="9">
          <cell r="C9">
            <v>37.5</v>
          </cell>
          <cell r="D9">
            <v>146</v>
          </cell>
          <cell r="E9">
            <v>127</v>
          </cell>
          <cell r="F9">
            <v>34.1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all Summary"/>
      <sheetName val="Ambient test"/>
      <sheetName val="Hot Test"/>
      <sheetName val="Cold test"/>
      <sheetName val="Sheet1"/>
      <sheetName val="Hot with external cooling"/>
      <sheetName val="Normoxic"/>
      <sheetName val="Hypoxic"/>
      <sheetName val="Grip Strength"/>
    </sheetNames>
    <sheetDataSet>
      <sheetData sheetId="0"/>
      <sheetData sheetId="1">
        <row r="2">
          <cell r="H2">
            <v>67</v>
          </cell>
          <cell r="I2">
            <v>66.7</v>
          </cell>
        </row>
        <row r="3">
          <cell r="D3">
            <v>150</v>
          </cell>
          <cell r="F3">
            <v>28.8</v>
          </cell>
        </row>
        <row r="5">
          <cell r="D5">
            <v>154</v>
          </cell>
          <cell r="F5">
            <v>28.4</v>
          </cell>
        </row>
        <row r="6">
          <cell r="H6">
            <v>71.099999999999994</v>
          </cell>
          <cell r="I6">
            <v>71</v>
          </cell>
        </row>
        <row r="7">
          <cell r="D7">
            <v>140</v>
          </cell>
          <cell r="F7">
            <v>34</v>
          </cell>
        </row>
        <row r="9">
          <cell r="D9">
            <v>146</v>
          </cell>
          <cell r="F9">
            <v>34.1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all Summary"/>
      <sheetName val="Ambient test"/>
      <sheetName val="Hot Test"/>
      <sheetName val="Cold test"/>
      <sheetName val="Sheet1"/>
      <sheetName val="Hot with external cooling"/>
      <sheetName val="Normoxic"/>
      <sheetName val="Hypoxic"/>
      <sheetName val="Grip Strengt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18BE59-8D92-DA47-AAC0-E4346EFA233E}" name="Table1" displayName="Table1" ref="E1:M17" totalsRowCount="1" headerRowDxfId="16">
  <autoFilter ref="E1:M16" xr:uid="{E666EA5B-11A4-E640-A74C-6CDDD99E66EF}"/>
  <tableColumns count="9">
    <tableColumn id="1" xr3:uid="{939C77FA-26C9-7345-92DC-54F34379CDAE}" name="ID" totalsRowLabel="Mean" dataDxfId="15"/>
    <tableColumn id="7" xr3:uid="{FA1EA9D1-ED3C-8B46-A02D-7592524F7A1C}" name="Starting Grip Strength" totalsRowFunction="custom" dataDxfId="14" totalsRowDxfId="13">
      <totalsRowFormula>AVERAGE(F2:F16)</totalsRowFormula>
    </tableColumn>
    <tableColumn id="8" xr3:uid="{0387CDC1-B3A9-BE41-B738-FD74EDE5A58E}" name="5 min Grip Strength" totalsRowFunction="custom" dataDxfId="12" totalsRowDxfId="11">
      <totalsRowFormula>AVERAGE(G2:G16)</totalsRowFormula>
    </tableColumn>
    <tableColumn id="9" xr3:uid="{467173B2-9FE4-5E45-AA39-A7E96D6C2698}" name="10 min Grip Strength" totalsRowFunction="custom" dataDxfId="10" totalsRowDxfId="9">
      <totalsRowFormula>AVERAGE(H2:H16)</totalsRowFormula>
    </tableColumn>
    <tableColumn id="10" xr3:uid="{8029AF39-369A-F64C-86E5-4A9F275FC73C}" name="15 min Grip Strength" totalsRowFunction="custom" dataDxfId="8" totalsRowDxfId="7">
      <totalsRowFormula>AVERAGE(I2:I16)</totalsRowFormula>
    </tableColumn>
    <tableColumn id="11" xr3:uid="{BF8496E0-F5B9-C248-BEC2-D86DC1C5D207}" name="20 min Grip Strength" totalsRowFunction="custom" dataDxfId="6" totalsRowDxfId="5">
      <totalsRowFormula>AVERAGE(J2:J16)</totalsRowFormula>
    </tableColumn>
    <tableColumn id="12" xr3:uid="{B6A81CD7-8D01-5449-ADDA-2FADCBF5CC14}" name="25 min Grip Strength" totalsRowFunction="custom" dataDxfId="4" totalsRowDxfId="3">
      <totalsRowFormula>AVERAGE(K2:K16)</totalsRowFormula>
    </tableColumn>
    <tableColumn id="13" xr3:uid="{150D2E1F-B63E-5141-8BBC-CF89B63F4F54}" name="30 min Grip Strength" totalsRowFunction="custom" dataDxfId="2" totalsRowDxfId="1">
      <totalsRowFormula>AVERAGE(L2:L16)</totalsRowFormula>
    </tableColumn>
    <tableColumn id="2" xr3:uid="{D1E40E52-329D-E74A-91FB-4E2F4F054A17}" name="Difference" dataDxfId="0">
      <calculatedColumnFormula>Table1[[#This Row],[Starting Grip Strength]]-Table1[[#This Row],[30 min Grip Strength]]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5"/>
  <sheetViews>
    <sheetView tabSelected="1" zoomScale="160" zoomScaleNormal="160" workbookViewId="0">
      <selection activeCell="G10" sqref="G10"/>
    </sheetView>
  </sheetViews>
  <sheetFormatPr baseColWidth="10" defaultColWidth="8.83203125" defaultRowHeight="15" x14ac:dyDescent="0.2"/>
  <cols>
    <col min="2" max="2" width="19" customWidth="1"/>
    <col min="3" max="3" width="11.6640625" customWidth="1"/>
    <col min="4" max="4" width="14" customWidth="1"/>
    <col min="5" max="5" width="12.5" customWidth="1"/>
    <col min="6" max="6" width="13.5" customWidth="1"/>
    <col min="7" max="7" width="13.83203125" customWidth="1"/>
  </cols>
  <sheetData>
    <row r="4" spans="1:12" x14ac:dyDescent="0.2">
      <c r="B4" s="20" t="s">
        <v>0</v>
      </c>
      <c r="C4" s="20" t="s">
        <v>1</v>
      </c>
      <c r="D4" s="20" t="s">
        <v>2</v>
      </c>
      <c r="E4" s="20" t="s">
        <v>3</v>
      </c>
      <c r="F4" s="20" t="s">
        <v>4</v>
      </c>
      <c r="G4" s="20" t="s">
        <v>5</v>
      </c>
      <c r="L4" t="s">
        <v>63</v>
      </c>
    </row>
    <row r="5" spans="1:12" x14ac:dyDescent="0.2">
      <c r="B5" s="21" t="s">
        <v>6</v>
      </c>
      <c r="C5" s="24">
        <v>0.3</v>
      </c>
      <c r="D5" s="24">
        <f>'Cold test'!K99</f>
        <v>7.6521739130434785</v>
      </c>
      <c r="E5" s="24">
        <f>'Cold test'!L99</f>
        <v>2.5720529514604507</v>
      </c>
      <c r="F5" s="24">
        <f>'Cold test'!M99</f>
        <v>0.2857142857142847</v>
      </c>
      <c r="G5" s="24">
        <f>'Cold test'!C99</f>
        <v>35.999999999999993</v>
      </c>
    </row>
    <row r="6" spans="1:12" x14ac:dyDescent="0.2">
      <c r="B6" s="22" t="s">
        <v>7</v>
      </c>
      <c r="C6" s="24">
        <f>'Ambient test'!J101</f>
        <v>0.40416666666666679</v>
      </c>
      <c r="D6" s="24">
        <f>'Ambient test'!K101</f>
        <v>13.625</v>
      </c>
      <c r="E6" s="24">
        <f>'Ambient test'!L101</f>
        <v>3.5948784901710091</v>
      </c>
      <c r="F6" s="24">
        <f>'Ambient test'!M101</f>
        <v>1.0956521739130427</v>
      </c>
      <c r="G6" s="24">
        <f>'Ambient test'!C101</f>
        <v>37.12083333333333</v>
      </c>
    </row>
    <row r="7" spans="1:12" x14ac:dyDescent="0.2">
      <c r="B7" s="23" t="s">
        <v>8</v>
      </c>
      <c r="C7" s="24">
        <f>'Hot Test'!J100</f>
        <v>0.54583333333333306</v>
      </c>
      <c r="D7" s="24">
        <f>'Hot Test'!K100</f>
        <v>16.541666666666668</v>
      </c>
      <c r="E7" s="24">
        <f>'Hot Test'!L100</f>
        <v>4.667380489149223</v>
      </c>
      <c r="F7" s="24">
        <f>'Hot Test'!M100</f>
        <v>1.741666666666666</v>
      </c>
      <c r="G7" s="24">
        <f>'Hot Test'!C100</f>
        <v>37.905555555555544</v>
      </c>
    </row>
    <row r="8" spans="1:12" x14ac:dyDescent="0.2">
      <c r="B8" s="42" t="s">
        <v>32</v>
      </c>
      <c r="C8" s="24">
        <f>'Pre-cooled'!J56</f>
        <v>0.41666666666666369</v>
      </c>
      <c r="D8" s="24">
        <f>'Pre-cooled'!K56</f>
        <v>13.083333333333334</v>
      </c>
      <c r="E8" s="24">
        <f>'Pre-cooled'!L56</f>
        <v>2.7211822684047924</v>
      </c>
      <c r="F8" s="24">
        <f>'Pre-cooled'!M56</f>
        <v>1.6916666666666671</v>
      </c>
      <c r="G8" s="24">
        <f>'Pre-cooled'!C56</f>
        <v>38.016666666666673</v>
      </c>
    </row>
    <row r="9" spans="1:12" x14ac:dyDescent="0.2">
      <c r="B9" s="25"/>
      <c r="C9" s="56"/>
      <c r="D9" s="56"/>
      <c r="E9" s="56"/>
      <c r="F9" s="56"/>
      <c r="G9" s="56"/>
    </row>
    <row r="10" spans="1:12" x14ac:dyDescent="0.2">
      <c r="A10" s="28"/>
      <c r="B10" s="26"/>
      <c r="C10" s="57"/>
      <c r="D10" s="57"/>
      <c r="E10" s="57"/>
      <c r="F10" s="57"/>
      <c r="G10" s="57"/>
      <c r="H10" s="28"/>
    </row>
    <row r="11" spans="1:12" x14ac:dyDescent="0.2">
      <c r="A11" s="28"/>
      <c r="B11" s="26"/>
      <c r="C11" s="26"/>
      <c r="D11" s="26"/>
      <c r="E11" s="26"/>
      <c r="F11" s="26"/>
      <c r="G11" s="26"/>
      <c r="H11" s="28"/>
    </row>
    <row r="12" spans="1:12" x14ac:dyDescent="0.2">
      <c r="A12" s="28"/>
      <c r="B12" s="60" t="s">
        <v>0</v>
      </c>
      <c r="C12" s="60" t="s">
        <v>65</v>
      </c>
      <c r="D12" s="60" t="s">
        <v>60</v>
      </c>
      <c r="E12" s="60" t="s">
        <v>61</v>
      </c>
      <c r="F12" s="60" t="s">
        <v>1</v>
      </c>
      <c r="G12" s="60" t="s">
        <v>2</v>
      </c>
      <c r="H12" s="60" t="s">
        <v>3</v>
      </c>
      <c r="I12" s="60" t="s">
        <v>62</v>
      </c>
      <c r="J12" s="60" t="s">
        <v>64</v>
      </c>
    </row>
    <row r="13" spans="1:12" x14ac:dyDescent="0.2">
      <c r="A13" s="28"/>
      <c r="B13" s="42" t="s">
        <v>58</v>
      </c>
      <c r="C13" s="59">
        <f>Normoxic!C52</f>
        <v>95.916666666666671</v>
      </c>
      <c r="D13" s="59">
        <f>Normoxic!D52</f>
        <v>136.19444444444446</v>
      </c>
      <c r="E13" s="59">
        <f>Normoxic!F52</f>
        <v>30.928797463001938</v>
      </c>
      <c r="F13" s="59">
        <f>Normoxic!I52</f>
        <v>0.32500000000000107</v>
      </c>
      <c r="G13" s="59">
        <f>Normoxic!J52</f>
        <v>7.833333333333333</v>
      </c>
      <c r="H13" s="24">
        <f>Normoxic!K52</f>
        <v>1.1520033841566655</v>
      </c>
      <c r="I13" s="24">
        <f>Normoxic!L52</f>
        <v>-2.25</v>
      </c>
      <c r="J13" s="24">
        <f>Normoxic!N52</f>
        <v>59.048176764094876</v>
      </c>
    </row>
    <row r="14" spans="1:12" x14ac:dyDescent="0.2">
      <c r="A14" s="28"/>
      <c r="B14" s="61" t="s">
        <v>59</v>
      </c>
      <c r="C14" s="59">
        <f>Hypoxic!C52</f>
        <v>85.625</v>
      </c>
      <c r="D14" s="59">
        <f>Hypoxic!D52</f>
        <v>148.97222222222223</v>
      </c>
      <c r="E14" s="58" t="s">
        <v>66</v>
      </c>
      <c r="F14" s="59">
        <f>Hypoxic!H52</f>
        <v>0.4454545454545466</v>
      </c>
      <c r="G14" s="59">
        <f>Hypoxic!I52</f>
        <v>8.9090909090909083</v>
      </c>
      <c r="H14" s="1" t="s">
        <v>66</v>
      </c>
      <c r="I14" s="24">
        <f>Hypoxic!J52</f>
        <v>-1.5</v>
      </c>
      <c r="J14" s="1" t="s">
        <v>66</v>
      </c>
    </row>
    <row r="15" spans="1:12" x14ac:dyDescent="0.2">
      <c r="B15" s="58" t="s">
        <v>41</v>
      </c>
      <c r="C15" s="59">
        <f>C13-C14</f>
        <v>10.291666666666671</v>
      </c>
      <c r="D15" s="59">
        <f>D14-D13</f>
        <v>12.777777777777771</v>
      </c>
      <c r="E15" s="58"/>
      <c r="F15" s="59">
        <f>F14-F13</f>
        <v>0.12045454545454554</v>
      </c>
      <c r="G15" s="59">
        <f>G14-G13</f>
        <v>1.0757575757575752</v>
      </c>
      <c r="H15" s="1"/>
      <c r="I15" s="1"/>
      <c r="J1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C69D9-7CC5-6242-B837-532B473A2747}">
  <dimension ref="E1:M17"/>
  <sheetViews>
    <sheetView topLeftCell="B1" zoomScale="150" zoomScaleNormal="150" workbookViewId="0">
      <selection activeCell="F27" sqref="F27"/>
    </sheetView>
  </sheetViews>
  <sheetFormatPr baseColWidth="10" defaultRowHeight="15" x14ac:dyDescent="0.2"/>
  <cols>
    <col min="6" max="6" width="15" customWidth="1"/>
    <col min="7" max="7" width="14.5" customWidth="1"/>
    <col min="8" max="8" width="16" customWidth="1"/>
    <col min="9" max="9" width="16.33203125" customWidth="1"/>
    <col min="10" max="10" width="13.83203125" customWidth="1"/>
    <col min="11" max="11" width="14.6640625" customWidth="1"/>
    <col min="12" max="12" width="15.6640625" customWidth="1"/>
    <col min="13" max="13" width="17.33203125" customWidth="1"/>
  </cols>
  <sheetData>
    <row r="1" spans="5:13" x14ac:dyDescent="0.2">
      <c r="E1" s="44" t="s">
        <v>33</v>
      </c>
      <c r="F1" s="44" t="s">
        <v>34</v>
      </c>
      <c r="G1" s="44" t="s">
        <v>35</v>
      </c>
      <c r="H1" s="44" t="s">
        <v>36</v>
      </c>
      <c r="I1" s="44" t="s">
        <v>37</v>
      </c>
      <c r="J1" s="44" t="s">
        <v>38</v>
      </c>
      <c r="K1" s="44" t="s">
        <v>39</v>
      </c>
      <c r="L1" s="44" t="s">
        <v>40</v>
      </c>
      <c r="M1" s="45" t="s">
        <v>41</v>
      </c>
    </row>
    <row r="2" spans="5:13" x14ac:dyDescent="0.2">
      <c r="E2">
        <v>1</v>
      </c>
      <c r="F2" s="43">
        <v>44</v>
      </c>
      <c r="G2" s="43">
        <v>43</v>
      </c>
      <c r="H2" s="43">
        <v>39</v>
      </c>
      <c r="I2" s="43">
        <v>36</v>
      </c>
      <c r="J2" s="43">
        <v>35</v>
      </c>
      <c r="K2" s="43">
        <v>28</v>
      </c>
      <c r="L2" s="43">
        <v>21</v>
      </c>
      <c r="M2" s="46">
        <f>Table1[[#This Row],[Starting Grip Strength]]-Table1[[#This Row],[30 min Grip Strength]]</f>
        <v>23</v>
      </c>
    </row>
    <row r="3" spans="5:13" x14ac:dyDescent="0.2">
      <c r="E3">
        <v>2</v>
      </c>
      <c r="F3" s="43">
        <v>31</v>
      </c>
      <c r="G3" s="43">
        <v>28.2</v>
      </c>
      <c r="H3" s="43">
        <v>28</v>
      </c>
      <c r="I3" s="43">
        <v>25.2</v>
      </c>
      <c r="J3" s="43">
        <v>21.9</v>
      </c>
      <c r="K3" s="43">
        <v>22</v>
      </c>
      <c r="L3" s="43">
        <v>23.5</v>
      </c>
      <c r="M3" s="46">
        <f>Table1[[#This Row],[Starting Grip Strength]]-Table1[[#This Row],[30 min Grip Strength]]</f>
        <v>7.5</v>
      </c>
    </row>
    <row r="4" spans="5:13" x14ac:dyDescent="0.2">
      <c r="E4">
        <v>3</v>
      </c>
      <c r="F4" s="43">
        <v>49.7</v>
      </c>
      <c r="G4" s="43">
        <v>43.1</v>
      </c>
      <c r="H4" s="43">
        <v>47.3</v>
      </c>
      <c r="I4" s="43">
        <v>40.9</v>
      </c>
      <c r="J4" s="43">
        <v>42.5</v>
      </c>
      <c r="K4" s="43">
        <v>40.6</v>
      </c>
      <c r="L4" s="43">
        <v>35.1</v>
      </c>
      <c r="M4" s="46">
        <f>Table1[[#This Row],[Starting Grip Strength]]-Table1[[#This Row],[30 min Grip Strength]]</f>
        <v>14.600000000000001</v>
      </c>
    </row>
    <row r="5" spans="5:13" x14ac:dyDescent="0.2">
      <c r="E5">
        <v>4</v>
      </c>
      <c r="F5" s="2">
        <v>42</v>
      </c>
      <c r="G5" s="43">
        <v>38</v>
      </c>
      <c r="H5" s="43">
        <v>33</v>
      </c>
      <c r="I5" s="43">
        <v>32</v>
      </c>
      <c r="J5" s="43">
        <v>31</v>
      </c>
      <c r="K5" s="43">
        <v>31</v>
      </c>
      <c r="L5" s="43">
        <v>30</v>
      </c>
      <c r="M5" s="46">
        <f>Table1[[#This Row],[Starting Grip Strength]]-Table1[[#This Row],[30 min Grip Strength]]</f>
        <v>12</v>
      </c>
    </row>
    <row r="6" spans="5:13" x14ac:dyDescent="0.2">
      <c r="E6">
        <v>5</v>
      </c>
      <c r="F6" s="43">
        <v>45</v>
      </c>
      <c r="G6" s="43">
        <v>45</v>
      </c>
      <c r="H6" s="43">
        <v>46</v>
      </c>
      <c r="I6" s="43">
        <v>28</v>
      </c>
      <c r="J6" s="43">
        <v>35</v>
      </c>
      <c r="K6" s="43">
        <v>37</v>
      </c>
      <c r="L6" s="43">
        <v>37</v>
      </c>
      <c r="M6" s="46">
        <f>Table1[[#This Row],[Starting Grip Strength]]-Table1[[#This Row],[30 min Grip Strength]]</f>
        <v>8</v>
      </c>
    </row>
    <row r="7" spans="5:13" x14ac:dyDescent="0.2">
      <c r="E7">
        <v>6</v>
      </c>
      <c r="F7" s="43">
        <v>50.1</v>
      </c>
      <c r="G7" s="43">
        <v>42.9</v>
      </c>
      <c r="H7" s="43">
        <v>41.2</v>
      </c>
      <c r="I7" s="43">
        <v>34.6</v>
      </c>
      <c r="J7" s="43">
        <v>30.6</v>
      </c>
      <c r="K7" s="43">
        <v>30</v>
      </c>
      <c r="L7" s="43">
        <v>32.200000000000003</v>
      </c>
      <c r="M7" s="46">
        <f>Table1[[#This Row],[Starting Grip Strength]]-Table1[[#This Row],[30 min Grip Strength]]</f>
        <v>17.899999999999999</v>
      </c>
    </row>
    <row r="8" spans="5:13" x14ac:dyDescent="0.2">
      <c r="E8">
        <v>7</v>
      </c>
      <c r="F8" s="43">
        <v>53.6</v>
      </c>
      <c r="G8" s="43">
        <v>51.3</v>
      </c>
      <c r="H8" s="43">
        <v>54.5</v>
      </c>
      <c r="I8" s="43">
        <v>51.1</v>
      </c>
      <c r="J8" s="43">
        <v>55.9</v>
      </c>
      <c r="K8" s="43">
        <v>54.8</v>
      </c>
      <c r="L8" s="43">
        <v>54.1</v>
      </c>
      <c r="M8" s="46">
        <f>Table1[[#This Row],[Starting Grip Strength]]-Table1[[#This Row],[30 min Grip Strength]]</f>
        <v>-0.5</v>
      </c>
    </row>
    <row r="9" spans="5:13" x14ac:dyDescent="0.2">
      <c r="E9">
        <v>8</v>
      </c>
      <c r="F9" s="43">
        <v>50</v>
      </c>
      <c r="G9" s="43">
        <v>43</v>
      </c>
      <c r="H9" s="43">
        <v>40</v>
      </c>
      <c r="I9" s="43">
        <v>37.799999999999997</v>
      </c>
      <c r="J9" s="43">
        <v>44</v>
      </c>
      <c r="K9" s="43">
        <v>41</v>
      </c>
      <c r="L9" s="43">
        <v>36</v>
      </c>
      <c r="M9" s="46">
        <f>Table1[[#This Row],[Starting Grip Strength]]-Table1[[#This Row],[30 min Grip Strength]]</f>
        <v>14</v>
      </c>
    </row>
    <row r="10" spans="5:13" x14ac:dyDescent="0.2">
      <c r="E10">
        <v>9</v>
      </c>
      <c r="F10" s="43">
        <v>54.1</v>
      </c>
      <c r="G10" s="43">
        <v>61.7</v>
      </c>
      <c r="H10" s="43">
        <v>60</v>
      </c>
      <c r="I10" s="43">
        <v>56.5</v>
      </c>
      <c r="J10" s="43">
        <v>56.6</v>
      </c>
      <c r="K10" s="43">
        <v>52.3</v>
      </c>
      <c r="L10" s="2">
        <v>46.2</v>
      </c>
      <c r="M10" s="46">
        <f>Table1[[#This Row],[Starting Grip Strength]]-Table1[[#This Row],[30 min Grip Strength]]</f>
        <v>7.8999999999999986</v>
      </c>
    </row>
    <row r="11" spans="5:13" x14ac:dyDescent="0.2">
      <c r="E11">
        <v>10</v>
      </c>
      <c r="F11" s="43">
        <v>51</v>
      </c>
      <c r="G11" s="43">
        <v>53.2</v>
      </c>
      <c r="H11" s="43">
        <v>53.8</v>
      </c>
      <c r="I11" s="43">
        <v>47.1</v>
      </c>
      <c r="J11" s="43">
        <v>51.2</v>
      </c>
      <c r="K11" s="43">
        <v>46.6</v>
      </c>
      <c r="L11" s="43">
        <v>44.7</v>
      </c>
      <c r="M11" s="46">
        <f>Table1[[#This Row],[Starting Grip Strength]]-Table1[[#This Row],[30 min Grip Strength]]</f>
        <v>6.2999999999999972</v>
      </c>
    </row>
    <row r="12" spans="5:13" x14ac:dyDescent="0.2">
      <c r="E12">
        <v>11</v>
      </c>
      <c r="F12" s="53">
        <v>29</v>
      </c>
      <c r="G12" s="53">
        <v>27</v>
      </c>
      <c r="H12" s="53">
        <v>28</v>
      </c>
      <c r="I12" s="53">
        <v>25</v>
      </c>
      <c r="J12" s="53">
        <v>22</v>
      </c>
      <c r="K12" s="53">
        <v>24</v>
      </c>
      <c r="L12" s="53">
        <v>26</v>
      </c>
      <c r="M12" s="52">
        <f>Table1[[#This Row],[Starting Grip Strength]]-Table1[[#This Row],[30 min Grip Strength]]</f>
        <v>3</v>
      </c>
    </row>
    <row r="13" spans="5:13" x14ac:dyDescent="0.2">
      <c r="E13" t="s">
        <v>54</v>
      </c>
      <c r="F13" s="28">
        <v>48.8</v>
      </c>
      <c r="G13" s="28">
        <v>47.5</v>
      </c>
      <c r="H13" s="28">
        <v>43.1</v>
      </c>
      <c r="I13" s="28">
        <v>35.700000000000003</v>
      </c>
      <c r="J13" s="28">
        <v>35.4</v>
      </c>
      <c r="K13" s="28">
        <v>34.799999999999997</v>
      </c>
      <c r="L13" s="28">
        <v>32.6</v>
      </c>
      <c r="M13" s="52">
        <f>Table1[[#This Row],[Starting Grip Strength]]-Table1[[#This Row],[30 min Grip Strength]]</f>
        <v>16.199999999999996</v>
      </c>
    </row>
    <row r="14" spans="5:13" x14ac:dyDescent="0.2">
      <c r="E14" t="s">
        <v>55</v>
      </c>
      <c r="F14" s="28">
        <v>36.9</v>
      </c>
      <c r="G14" s="28">
        <v>37.200000000000003</v>
      </c>
      <c r="H14" s="28">
        <v>34.6</v>
      </c>
      <c r="I14" s="28">
        <v>31</v>
      </c>
      <c r="J14" s="28">
        <v>26.3</v>
      </c>
      <c r="K14" s="28">
        <v>22.1</v>
      </c>
      <c r="L14" s="28">
        <v>19.600000000000001</v>
      </c>
      <c r="M14" s="52">
        <f>Table1[[#This Row],[Starting Grip Strength]]-Table1[[#This Row],[30 min Grip Strength]]</f>
        <v>17.299999999999997</v>
      </c>
    </row>
    <row r="15" spans="5:13" x14ac:dyDescent="0.2">
      <c r="E15" t="s">
        <v>56</v>
      </c>
      <c r="F15" s="28">
        <v>26.9</v>
      </c>
      <c r="G15" s="28">
        <v>26.5</v>
      </c>
      <c r="H15" s="28">
        <v>27</v>
      </c>
      <c r="I15" s="28">
        <v>23.2</v>
      </c>
      <c r="J15" s="28">
        <v>23.7</v>
      </c>
      <c r="K15" s="28">
        <v>22.4</v>
      </c>
      <c r="L15" s="28">
        <v>20.3</v>
      </c>
      <c r="M15" s="52">
        <f>Table1[[#This Row],[Starting Grip Strength]]-Table1[[#This Row],[30 min Grip Strength]]</f>
        <v>6.5999999999999979</v>
      </c>
    </row>
    <row r="16" spans="5:13" x14ac:dyDescent="0.2">
      <c r="E16" t="s">
        <v>57</v>
      </c>
      <c r="F16" s="28">
        <v>39.1</v>
      </c>
      <c r="G16" s="28">
        <v>39.299999999999997</v>
      </c>
      <c r="H16" s="28">
        <v>38</v>
      </c>
      <c r="I16" s="28">
        <v>38</v>
      </c>
      <c r="J16" s="28">
        <v>35.700000000000003</v>
      </c>
      <c r="K16" s="28">
        <v>36</v>
      </c>
      <c r="L16" s="28">
        <v>37.299999999999997</v>
      </c>
      <c r="M16" s="52">
        <f>Table1[[#This Row],[Starting Grip Strength]]-Table1[[#This Row],[30 min Grip Strength]]</f>
        <v>1.8000000000000043</v>
      </c>
    </row>
    <row r="17" spans="5:12" x14ac:dyDescent="0.2">
      <c r="E17" t="s">
        <v>25</v>
      </c>
      <c r="F17" s="2">
        <f t="shared" ref="F17:L17" si="0">AVERAGE(F2:F16)</f>
        <v>43.413333333333334</v>
      </c>
      <c r="G17" s="2">
        <f t="shared" si="0"/>
        <v>41.793333333333329</v>
      </c>
      <c r="H17" s="2">
        <f t="shared" si="0"/>
        <v>40.9</v>
      </c>
      <c r="I17" s="2">
        <f t="shared" si="0"/>
        <v>36.139999999999993</v>
      </c>
      <c r="J17" s="2">
        <f t="shared" si="0"/>
        <v>36.453333333333333</v>
      </c>
      <c r="K17" s="2">
        <f t="shared" si="0"/>
        <v>34.840000000000003</v>
      </c>
      <c r="L17" s="2">
        <f t="shared" si="0"/>
        <v>33.04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99"/>
  <sheetViews>
    <sheetView zoomScale="120" zoomScaleNormal="120" workbookViewId="0">
      <pane ySplit="1" topLeftCell="A57" activePane="bottomLeft" state="frozen"/>
      <selection pane="bottomLeft" activeCell="J99" sqref="J99"/>
    </sheetView>
  </sheetViews>
  <sheetFormatPr baseColWidth="10" defaultColWidth="9" defaultRowHeight="15" x14ac:dyDescent="0.2"/>
  <cols>
    <col min="1" max="1" width="10.5" bestFit="1" customWidth="1"/>
    <col min="2" max="2" width="11.5" bestFit="1" customWidth="1"/>
    <col min="3" max="3" width="12.5" bestFit="1" customWidth="1"/>
    <col min="4" max="4" width="9.33203125" bestFit="1" customWidth="1"/>
    <col min="5" max="5" width="10.33203125" bestFit="1" customWidth="1"/>
    <col min="6" max="6" width="16.1640625" bestFit="1" customWidth="1"/>
    <col min="7" max="7" width="16.1640625" customWidth="1"/>
    <col min="8" max="8" width="14.83203125" bestFit="1" customWidth="1"/>
    <col min="9" max="9" width="15.6640625" bestFit="1" customWidth="1"/>
    <col min="10" max="10" width="14.33203125" bestFit="1" customWidth="1"/>
    <col min="11" max="11" width="13.83203125" bestFit="1" customWidth="1"/>
    <col min="12" max="12" width="13.83203125" customWidth="1"/>
    <col min="13" max="13" width="16.5" bestFit="1" customWidth="1"/>
    <col min="14" max="14" width="8.83203125" bestFit="1" customWidth="1"/>
    <col min="15" max="15" width="13.33203125" bestFit="1" customWidth="1"/>
    <col min="16" max="17" width="8.83203125" bestFit="1" customWidth="1"/>
    <col min="18" max="18" width="12" customWidth="1"/>
  </cols>
  <sheetData>
    <row r="1" spans="1:21" x14ac:dyDescent="0.2">
      <c r="A1" s="1" t="s">
        <v>9</v>
      </c>
      <c r="B1" s="13" t="s">
        <v>10</v>
      </c>
      <c r="C1" s="13" t="s">
        <v>11</v>
      </c>
      <c r="D1" s="13" t="s">
        <v>12</v>
      </c>
      <c r="E1" s="13" t="s">
        <v>13</v>
      </c>
      <c r="F1" s="13" t="s">
        <v>14</v>
      </c>
      <c r="G1" s="13" t="s">
        <v>15</v>
      </c>
      <c r="H1" s="13" t="s">
        <v>16</v>
      </c>
      <c r="I1" s="13" t="s">
        <v>17</v>
      </c>
      <c r="J1" s="15" t="s">
        <v>18</v>
      </c>
      <c r="K1" s="15" t="s">
        <v>19</v>
      </c>
      <c r="L1" s="15" t="s">
        <v>3</v>
      </c>
      <c r="M1" s="15" t="s">
        <v>20</v>
      </c>
      <c r="N1" s="15" t="s">
        <v>21</v>
      </c>
      <c r="O1" s="15" t="s">
        <v>22</v>
      </c>
      <c r="P1" s="15" t="s">
        <v>23</v>
      </c>
      <c r="Q1" s="15" t="s">
        <v>24</v>
      </c>
      <c r="R1" s="35" t="s">
        <v>29</v>
      </c>
      <c r="S1" s="35" t="s">
        <v>27</v>
      </c>
      <c r="T1" s="48" t="s">
        <v>49</v>
      </c>
    </row>
    <row r="2" spans="1:21" x14ac:dyDescent="0.2">
      <c r="A2" s="3">
        <v>1</v>
      </c>
      <c r="B2" s="4">
        <v>0</v>
      </c>
      <c r="C2" s="4">
        <v>36.1</v>
      </c>
      <c r="D2" s="4">
        <v>86</v>
      </c>
      <c r="E2" s="4"/>
      <c r="F2" s="4"/>
      <c r="G2" s="4"/>
      <c r="H2" s="4">
        <v>67</v>
      </c>
      <c r="I2" s="5">
        <v>66.8</v>
      </c>
      <c r="J2" s="3">
        <f>H2-I2</f>
        <v>0.20000000000000284</v>
      </c>
      <c r="K2" s="4">
        <f>D5-D3</f>
        <v>3</v>
      </c>
      <c r="L2" s="19">
        <f>F5-F3</f>
        <v>0.89999999999999858</v>
      </c>
      <c r="M2" s="4">
        <f>C5-C2</f>
        <v>1.2999999999999972</v>
      </c>
      <c r="N2" s="4">
        <v>42.6</v>
      </c>
      <c r="O2" s="16">
        <f>F5/N2*100</f>
        <v>62.206572769953048</v>
      </c>
      <c r="P2" s="4">
        <v>125</v>
      </c>
      <c r="Q2" s="17">
        <f>SUM(E3:E5)/3</f>
        <v>128.66666666666666</v>
      </c>
      <c r="R2" s="1">
        <v>167</v>
      </c>
      <c r="S2" s="1" t="s">
        <v>26</v>
      </c>
      <c r="T2" s="1">
        <v>21</v>
      </c>
    </row>
    <row r="3" spans="1:21" x14ac:dyDescent="0.2">
      <c r="A3" s="6"/>
      <c r="B3">
        <v>10</v>
      </c>
      <c r="C3">
        <v>36.9</v>
      </c>
      <c r="D3">
        <v>147</v>
      </c>
      <c r="E3">
        <v>129</v>
      </c>
      <c r="F3" s="18">
        <v>25.6</v>
      </c>
      <c r="G3" s="18">
        <v>9</v>
      </c>
      <c r="I3" s="7"/>
      <c r="J3" s="6"/>
      <c r="Q3" s="7"/>
      <c r="R3" s="1"/>
      <c r="S3" s="1"/>
      <c r="T3" s="1"/>
      <c r="U3" t="s">
        <v>42</v>
      </c>
    </row>
    <row r="4" spans="1:21" x14ac:dyDescent="0.2">
      <c r="A4" s="6"/>
      <c r="B4">
        <v>20</v>
      </c>
      <c r="C4">
        <v>36.700000000000003</v>
      </c>
      <c r="D4">
        <v>150</v>
      </c>
      <c r="E4">
        <v>129</v>
      </c>
      <c r="F4" s="18">
        <v>24.6</v>
      </c>
      <c r="G4" s="18">
        <v>13</v>
      </c>
      <c r="I4" s="7"/>
      <c r="J4" s="6"/>
      <c r="Q4" s="7"/>
      <c r="R4" s="1"/>
      <c r="S4" s="1"/>
      <c r="T4" s="1"/>
      <c r="U4" t="s">
        <v>43</v>
      </c>
    </row>
    <row r="5" spans="1:21" x14ac:dyDescent="0.2">
      <c r="A5" s="8"/>
      <c r="B5" s="9">
        <v>30</v>
      </c>
      <c r="C5" s="9">
        <v>37.4</v>
      </c>
      <c r="D5" s="9">
        <v>150</v>
      </c>
      <c r="E5" s="9">
        <v>128</v>
      </c>
      <c r="F5" s="18">
        <v>26.5</v>
      </c>
      <c r="G5" s="18">
        <v>13</v>
      </c>
      <c r="H5" s="9"/>
      <c r="I5" s="11"/>
      <c r="J5" s="8"/>
      <c r="K5" s="9"/>
      <c r="L5" s="9"/>
      <c r="M5" s="9"/>
      <c r="N5" s="9"/>
      <c r="O5" s="9"/>
      <c r="P5" s="9"/>
      <c r="Q5" s="11"/>
      <c r="R5" s="1"/>
      <c r="S5" s="1"/>
      <c r="T5" s="1"/>
      <c r="U5" t="s">
        <v>44</v>
      </c>
    </row>
    <row r="6" spans="1:21" x14ac:dyDescent="0.2">
      <c r="A6" s="3">
        <v>2</v>
      </c>
      <c r="B6" s="4">
        <v>0</v>
      </c>
      <c r="C6" s="4">
        <v>36</v>
      </c>
      <c r="D6" s="4"/>
      <c r="E6" s="4"/>
      <c r="F6" s="4"/>
      <c r="G6" s="4"/>
      <c r="H6" s="4">
        <v>71.099999999999994</v>
      </c>
      <c r="I6" s="5">
        <v>70.900000000000006</v>
      </c>
      <c r="J6" s="3">
        <f>H6-I6</f>
        <v>0.19999999999998863</v>
      </c>
      <c r="K6" s="4">
        <f>D9-D7</f>
        <v>0</v>
      </c>
      <c r="L6" s="19">
        <f>F9-F7</f>
        <v>1.6999999999999993</v>
      </c>
      <c r="M6" s="4">
        <f>C9-C6</f>
        <v>-0.10000000000000142</v>
      </c>
      <c r="N6" s="4">
        <v>45.6</v>
      </c>
      <c r="O6" s="16">
        <f>F9/N6*100</f>
        <v>59.649122807017541</v>
      </c>
      <c r="P6" s="4">
        <v>125</v>
      </c>
      <c r="Q6" s="17">
        <f>SUM(E7:E9)/3</f>
        <v>127.66666666666667</v>
      </c>
      <c r="R6" s="1">
        <v>165</v>
      </c>
      <c r="S6" s="1" t="s">
        <v>26</v>
      </c>
      <c r="T6" s="1">
        <v>37</v>
      </c>
    </row>
    <row r="7" spans="1:21" x14ac:dyDescent="0.2">
      <c r="A7" s="6"/>
      <c r="B7">
        <v>10</v>
      </c>
      <c r="C7">
        <v>36.299999999999997</v>
      </c>
      <c r="D7">
        <v>135</v>
      </c>
      <c r="E7">
        <v>128</v>
      </c>
      <c r="F7" s="2">
        <v>25.5</v>
      </c>
      <c r="G7" s="2">
        <v>10</v>
      </c>
      <c r="I7" s="7"/>
      <c r="J7" s="6"/>
      <c r="Q7" s="12"/>
      <c r="R7" s="1"/>
      <c r="S7" s="1"/>
      <c r="T7" s="1"/>
    </row>
    <row r="8" spans="1:21" x14ac:dyDescent="0.2">
      <c r="A8" s="6"/>
      <c r="B8">
        <v>20</v>
      </c>
      <c r="C8">
        <v>36.1</v>
      </c>
      <c r="D8">
        <v>135</v>
      </c>
      <c r="E8">
        <v>127</v>
      </c>
      <c r="F8" s="2">
        <v>25</v>
      </c>
      <c r="G8" s="2">
        <v>11</v>
      </c>
      <c r="I8" s="7"/>
      <c r="J8" s="6"/>
      <c r="Q8" s="12"/>
      <c r="R8" s="1"/>
      <c r="S8" s="1"/>
      <c r="T8" s="1"/>
    </row>
    <row r="9" spans="1:21" x14ac:dyDescent="0.2">
      <c r="A9" s="8"/>
      <c r="B9" s="9">
        <v>30</v>
      </c>
      <c r="C9" s="9">
        <v>35.9</v>
      </c>
      <c r="D9" s="9">
        <v>135</v>
      </c>
      <c r="E9" s="9">
        <v>128</v>
      </c>
      <c r="F9" s="10">
        <v>27.2</v>
      </c>
      <c r="G9" s="10">
        <v>12</v>
      </c>
      <c r="H9" s="9"/>
      <c r="I9" s="11"/>
      <c r="J9" s="8"/>
      <c r="K9" s="9"/>
      <c r="L9" s="9"/>
      <c r="M9" s="9"/>
      <c r="N9" s="9"/>
      <c r="O9" s="9"/>
      <c r="P9" s="9"/>
      <c r="Q9" s="11"/>
      <c r="R9" s="1"/>
      <c r="S9" s="1"/>
      <c r="T9" s="1"/>
    </row>
    <row r="10" spans="1:21" x14ac:dyDescent="0.2">
      <c r="A10" s="3">
        <v>3</v>
      </c>
      <c r="B10" s="4">
        <v>0</v>
      </c>
      <c r="C10" s="4">
        <v>35.799999999999997</v>
      </c>
      <c r="D10" s="4"/>
      <c r="E10" s="4"/>
      <c r="F10" s="4"/>
      <c r="G10" s="4"/>
      <c r="H10" s="4">
        <v>73.2</v>
      </c>
      <c r="I10" s="5">
        <v>72.7</v>
      </c>
      <c r="J10" s="3">
        <f>H10-I10</f>
        <v>0.5</v>
      </c>
      <c r="K10" s="4">
        <f>D13-D11</f>
        <v>11</v>
      </c>
      <c r="L10" s="19">
        <f>F13-F11</f>
        <v>8.9000000000000057</v>
      </c>
      <c r="M10" s="4">
        <f>C13-C10</f>
        <v>0.60000000000000142</v>
      </c>
      <c r="N10" s="4">
        <v>71.099999999999994</v>
      </c>
      <c r="O10" s="16">
        <f>F13/N10*100</f>
        <v>61.462728551336156</v>
      </c>
      <c r="P10" s="4">
        <v>250</v>
      </c>
      <c r="Q10" s="17">
        <f>SUM(E11:E13)/3</f>
        <v>250.66666666666666</v>
      </c>
      <c r="R10" s="1">
        <v>182</v>
      </c>
      <c r="S10" s="1" t="s">
        <v>28</v>
      </c>
      <c r="T10" s="1">
        <v>20</v>
      </c>
    </row>
    <row r="11" spans="1:21" x14ac:dyDescent="0.2">
      <c r="A11" s="6"/>
      <c r="B11">
        <v>10</v>
      </c>
      <c r="C11">
        <v>36.799999999999997</v>
      </c>
      <c r="D11">
        <v>140</v>
      </c>
      <c r="E11">
        <v>250</v>
      </c>
      <c r="F11" s="2">
        <v>34.799999999999997</v>
      </c>
      <c r="G11" s="2">
        <v>8</v>
      </c>
      <c r="I11" s="7"/>
      <c r="J11" s="6"/>
      <c r="Q11" s="7"/>
      <c r="R11" s="1"/>
      <c r="S11" s="1"/>
      <c r="T11" s="1"/>
    </row>
    <row r="12" spans="1:21" x14ac:dyDescent="0.2">
      <c r="A12" s="6"/>
      <c r="B12">
        <v>20</v>
      </c>
      <c r="C12">
        <v>36.6</v>
      </c>
      <c r="D12">
        <v>148</v>
      </c>
      <c r="E12">
        <v>250</v>
      </c>
      <c r="F12" s="2">
        <v>39.9</v>
      </c>
      <c r="G12" s="2">
        <v>11</v>
      </c>
      <c r="I12" s="7"/>
      <c r="J12" s="6"/>
      <c r="Q12" s="7"/>
      <c r="R12" s="1"/>
      <c r="S12" s="1"/>
      <c r="T12" s="1"/>
    </row>
    <row r="13" spans="1:21" x14ac:dyDescent="0.2">
      <c r="A13" s="8"/>
      <c r="B13" s="9">
        <v>30</v>
      </c>
      <c r="C13" s="9">
        <v>36.4</v>
      </c>
      <c r="D13" s="9">
        <v>151</v>
      </c>
      <c r="E13" s="9">
        <v>252</v>
      </c>
      <c r="F13" s="10">
        <v>43.7</v>
      </c>
      <c r="G13" s="10">
        <v>12</v>
      </c>
      <c r="H13" s="9"/>
      <c r="I13" s="11"/>
      <c r="J13" s="8"/>
      <c r="K13" s="9"/>
      <c r="L13" s="9"/>
      <c r="M13" s="9"/>
      <c r="N13" s="9"/>
      <c r="O13" s="9"/>
      <c r="P13" s="9"/>
      <c r="Q13" s="11"/>
      <c r="R13" s="1"/>
      <c r="S13" s="1"/>
      <c r="T13" s="1"/>
    </row>
    <row r="14" spans="1:21" x14ac:dyDescent="0.2">
      <c r="A14" s="3">
        <v>4</v>
      </c>
      <c r="B14" s="4">
        <v>0</v>
      </c>
      <c r="C14" s="4">
        <v>36</v>
      </c>
      <c r="D14" s="4"/>
      <c r="E14" s="4"/>
      <c r="F14" s="4"/>
      <c r="G14" s="4"/>
      <c r="H14" s="4">
        <v>73.099999999999994</v>
      </c>
      <c r="I14" s="5">
        <v>72.8</v>
      </c>
      <c r="J14" s="3">
        <f>H14-I14</f>
        <v>0.29999999999999716</v>
      </c>
      <c r="K14" s="4">
        <f>D17-D15</f>
        <v>18</v>
      </c>
      <c r="L14" s="19">
        <f>F17-F15</f>
        <v>-0.69999999999999574</v>
      </c>
      <c r="M14" s="4">
        <f>C17-C14</f>
        <v>1.7999999999999972</v>
      </c>
      <c r="N14" s="4">
        <v>54.3</v>
      </c>
      <c r="O14" s="16">
        <f>F17/N14*100</f>
        <v>75.690607734806633</v>
      </c>
      <c r="P14" s="4">
        <v>170</v>
      </c>
      <c r="Q14" s="17">
        <f>SUM(E15:E17)/3</f>
        <v>168</v>
      </c>
      <c r="R14" s="1">
        <v>186</v>
      </c>
      <c r="S14" s="1" t="s">
        <v>28</v>
      </c>
      <c r="T14" s="1">
        <v>35</v>
      </c>
    </row>
    <row r="15" spans="1:21" x14ac:dyDescent="0.2">
      <c r="A15" s="6"/>
      <c r="B15">
        <v>10</v>
      </c>
      <c r="C15">
        <v>36.1</v>
      </c>
      <c r="D15">
        <v>140</v>
      </c>
      <c r="E15">
        <v>168</v>
      </c>
      <c r="F15" s="2">
        <v>41.8</v>
      </c>
      <c r="G15" s="2">
        <v>10</v>
      </c>
      <c r="I15" s="7"/>
      <c r="J15" s="6"/>
      <c r="Q15" s="7"/>
      <c r="R15" s="1"/>
      <c r="S15" s="1"/>
      <c r="T15" s="1"/>
    </row>
    <row r="16" spans="1:21" x14ac:dyDescent="0.2">
      <c r="A16" s="6"/>
      <c r="B16">
        <v>20</v>
      </c>
      <c r="C16">
        <v>37.200000000000003</v>
      </c>
      <c r="D16">
        <v>150</v>
      </c>
      <c r="E16">
        <v>168</v>
      </c>
      <c r="F16" s="2">
        <v>36.700000000000003</v>
      </c>
      <c r="G16" s="2">
        <v>12</v>
      </c>
      <c r="I16" s="7"/>
      <c r="J16" s="6"/>
      <c r="Q16" s="7"/>
      <c r="R16" s="1"/>
      <c r="S16" s="1"/>
      <c r="T16" s="1"/>
    </row>
    <row r="17" spans="1:20" x14ac:dyDescent="0.2">
      <c r="A17" s="8"/>
      <c r="B17" s="9">
        <v>30</v>
      </c>
      <c r="C17" s="9">
        <v>37.799999999999997</v>
      </c>
      <c r="D17" s="9">
        <v>158</v>
      </c>
      <c r="E17" s="9">
        <v>168</v>
      </c>
      <c r="F17" s="10">
        <v>41.1</v>
      </c>
      <c r="G17" s="10">
        <v>14</v>
      </c>
      <c r="H17" s="9"/>
      <c r="I17" s="11"/>
      <c r="J17" s="8"/>
      <c r="K17" s="9"/>
      <c r="L17" s="9"/>
      <c r="M17" s="9"/>
      <c r="N17" s="9"/>
      <c r="O17" s="9"/>
      <c r="P17" s="9"/>
      <c r="Q17" s="11"/>
      <c r="R17" s="1"/>
      <c r="S17" s="1"/>
      <c r="T17" s="1"/>
    </row>
    <row r="18" spans="1:20" x14ac:dyDescent="0.2">
      <c r="A18" s="3">
        <v>5</v>
      </c>
      <c r="B18" s="4">
        <v>0</v>
      </c>
      <c r="C18" s="4">
        <v>34.5</v>
      </c>
      <c r="D18" s="4"/>
      <c r="E18" s="4"/>
      <c r="F18" s="4"/>
      <c r="G18" s="4"/>
      <c r="H18" s="4">
        <v>93.5</v>
      </c>
      <c r="I18" s="5">
        <v>93</v>
      </c>
      <c r="J18" s="3">
        <f>H18-I18</f>
        <v>0.5</v>
      </c>
      <c r="K18" s="4">
        <f>D21-D19</f>
        <v>3</v>
      </c>
      <c r="L18" s="19">
        <f>F21-F19</f>
        <v>5.3000000000000007</v>
      </c>
      <c r="M18" s="4">
        <f>C21-C18</f>
        <v>0.10000000000000142</v>
      </c>
      <c r="N18" s="4">
        <v>46.9</v>
      </c>
      <c r="O18" s="16">
        <f>F21/N18*100</f>
        <v>62.260127931769723</v>
      </c>
      <c r="P18" s="4">
        <v>170</v>
      </c>
      <c r="Q18" s="17">
        <f>SUM(E19:E21)/3</f>
        <v>171.33333333333334</v>
      </c>
      <c r="R18" s="1">
        <v>182</v>
      </c>
      <c r="S18" s="1" t="s">
        <v>28</v>
      </c>
      <c r="T18" s="1">
        <v>21</v>
      </c>
    </row>
    <row r="19" spans="1:20" x14ac:dyDescent="0.2">
      <c r="A19" s="6"/>
      <c r="B19">
        <v>10</v>
      </c>
      <c r="C19">
        <v>34.9</v>
      </c>
      <c r="D19">
        <v>147</v>
      </c>
      <c r="E19">
        <v>172</v>
      </c>
      <c r="F19" s="2">
        <v>23.9</v>
      </c>
      <c r="G19" s="2">
        <v>8</v>
      </c>
      <c r="I19" s="7"/>
      <c r="J19" s="6"/>
      <c r="Q19" s="7"/>
      <c r="R19" s="1"/>
      <c r="S19" s="1"/>
      <c r="T19" s="1"/>
    </row>
    <row r="20" spans="1:20" x14ac:dyDescent="0.2">
      <c r="A20" s="6"/>
      <c r="B20">
        <v>20</v>
      </c>
      <c r="C20">
        <v>34.5</v>
      </c>
      <c r="D20">
        <v>146</v>
      </c>
      <c r="E20">
        <v>172</v>
      </c>
      <c r="F20" s="2">
        <v>29.1</v>
      </c>
      <c r="G20" s="2">
        <v>12</v>
      </c>
      <c r="I20" s="7"/>
      <c r="J20" s="6"/>
      <c r="Q20" s="7"/>
      <c r="R20" s="1"/>
      <c r="S20" s="1"/>
      <c r="T20" s="1"/>
    </row>
    <row r="21" spans="1:20" x14ac:dyDescent="0.2">
      <c r="A21" s="8"/>
      <c r="B21" s="9">
        <v>30</v>
      </c>
      <c r="C21" s="9">
        <v>34.6</v>
      </c>
      <c r="D21" s="9">
        <v>150</v>
      </c>
      <c r="E21" s="9">
        <v>170</v>
      </c>
      <c r="F21" s="10">
        <v>29.2</v>
      </c>
      <c r="G21" s="10">
        <v>15</v>
      </c>
      <c r="H21" s="9"/>
      <c r="I21" s="11"/>
      <c r="J21" s="8"/>
      <c r="K21" s="9"/>
      <c r="L21" s="9"/>
      <c r="M21" s="9"/>
      <c r="N21" s="9"/>
      <c r="O21" s="9"/>
      <c r="P21" s="9"/>
      <c r="Q21" s="11"/>
      <c r="R21" s="1"/>
      <c r="S21" s="1"/>
      <c r="T21" s="1"/>
    </row>
    <row r="22" spans="1:20" x14ac:dyDescent="0.2">
      <c r="A22" s="3">
        <v>6</v>
      </c>
      <c r="B22" s="4">
        <v>0</v>
      </c>
      <c r="C22" s="4">
        <v>36.1</v>
      </c>
      <c r="D22" s="4">
        <v>0</v>
      </c>
      <c r="E22" s="4">
        <v>0</v>
      </c>
      <c r="F22" s="4">
        <v>0</v>
      </c>
      <c r="G22" s="4"/>
      <c r="H22" s="27">
        <v>93.5</v>
      </c>
      <c r="I22" s="32">
        <v>93</v>
      </c>
      <c r="J22" s="3">
        <f>H22-I22</f>
        <v>0.5</v>
      </c>
      <c r="K22" s="4">
        <f>D25-D23</f>
        <v>17</v>
      </c>
      <c r="L22" s="19">
        <f>F25-F23</f>
        <v>5.7815931555995661</v>
      </c>
      <c r="M22" s="4">
        <f>C25-C22</f>
        <v>0.39999999999999858</v>
      </c>
      <c r="N22" s="4">
        <v>53.5</v>
      </c>
      <c r="O22" s="16">
        <f>F25/N22*100</f>
        <v>79.241055433694811</v>
      </c>
      <c r="P22" s="4">
        <v>213</v>
      </c>
      <c r="Q22" s="17">
        <f>SUM(E23:E25)/3</f>
        <v>212.33333333333334</v>
      </c>
      <c r="R22" s="1">
        <v>176</v>
      </c>
      <c r="S22" s="1" t="s">
        <v>28</v>
      </c>
      <c r="T22" s="1">
        <v>28</v>
      </c>
    </row>
    <row r="23" spans="1:20" x14ac:dyDescent="0.2">
      <c r="A23" s="6"/>
      <c r="B23" s="28">
        <v>10</v>
      </c>
      <c r="C23" s="28">
        <v>36.200000000000003</v>
      </c>
      <c r="D23" s="28">
        <v>155</v>
      </c>
      <c r="E23" s="28">
        <v>211</v>
      </c>
      <c r="F23" s="33">
        <v>36.612371501427162</v>
      </c>
      <c r="G23">
        <v>11</v>
      </c>
      <c r="H23" s="28"/>
      <c r="I23" s="7"/>
      <c r="J23" s="6"/>
      <c r="K23" s="28"/>
      <c r="L23" s="28"/>
      <c r="M23" s="28"/>
      <c r="N23" s="28"/>
      <c r="O23" s="28"/>
      <c r="P23" s="28"/>
      <c r="Q23" s="7"/>
      <c r="R23" s="1"/>
      <c r="S23" s="1"/>
      <c r="T23" s="1"/>
    </row>
    <row r="24" spans="1:20" x14ac:dyDescent="0.2">
      <c r="A24" s="6"/>
      <c r="B24" s="28">
        <v>20</v>
      </c>
      <c r="C24" s="28">
        <v>35.700000000000003</v>
      </c>
      <c r="D24" s="28">
        <v>167</v>
      </c>
      <c r="E24" s="28">
        <v>213</v>
      </c>
      <c r="F24" s="33">
        <v>41.309741292500249</v>
      </c>
      <c r="G24">
        <v>12</v>
      </c>
      <c r="H24" s="28"/>
      <c r="I24" s="7"/>
      <c r="J24" s="6"/>
      <c r="K24" s="28"/>
      <c r="L24" s="28"/>
      <c r="M24" s="28"/>
      <c r="N24" s="28"/>
      <c r="O24" s="28"/>
      <c r="P24" s="28"/>
      <c r="Q24" s="7"/>
      <c r="R24" s="1"/>
      <c r="S24" s="1"/>
      <c r="T24" s="1"/>
    </row>
    <row r="25" spans="1:20" x14ac:dyDescent="0.2">
      <c r="A25" s="8"/>
      <c r="B25" s="9">
        <v>30</v>
      </c>
      <c r="C25" s="9">
        <v>36.5</v>
      </c>
      <c r="D25" s="9">
        <v>172</v>
      </c>
      <c r="E25" s="9">
        <v>213</v>
      </c>
      <c r="F25" s="33">
        <v>42.393964657026729</v>
      </c>
      <c r="G25">
        <v>12</v>
      </c>
      <c r="H25" s="9"/>
      <c r="I25" s="11"/>
      <c r="J25" s="8"/>
      <c r="K25" s="9"/>
      <c r="L25" s="9"/>
      <c r="M25" s="9"/>
      <c r="N25" s="9"/>
      <c r="O25" s="9"/>
      <c r="P25" s="9"/>
      <c r="Q25" s="11"/>
      <c r="R25" s="1"/>
      <c r="S25" s="1"/>
      <c r="T25" s="1"/>
    </row>
    <row r="26" spans="1:20" x14ac:dyDescent="0.2">
      <c r="A26" s="3">
        <v>7</v>
      </c>
      <c r="B26" s="4">
        <v>0</v>
      </c>
      <c r="C26" s="4">
        <v>36.1</v>
      </c>
      <c r="D26" s="4">
        <v>52</v>
      </c>
      <c r="E26" s="4">
        <v>0</v>
      </c>
      <c r="F26" s="4"/>
      <c r="G26" s="4"/>
      <c r="H26" s="27">
        <v>78.2</v>
      </c>
      <c r="I26" s="32">
        <v>78</v>
      </c>
      <c r="J26" s="3">
        <f>H26-I26</f>
        <v>0.20000000000000284</v>
      </c>
      <c r="K26" s="4">
        <f>D29-D27</f>
        <v>7</v>
      </c>
      <c r="L26" s="19">
        <f>F29-F27</f>
        <v>0.39999999999999858</v>
      </c>
      <c r="M26" s="4">
        <f>C29-C26</f>
        <v>1</v>
      </c>
      <c r="N26" s="4">
        <v>61.7</v>
      </c>
      <c r="O26" s="16">
        <f>F29/N26*100</f>
        <v>67.909238249594807</v>
      </c>
      <c r="P26" s="4">
        <v>240</v>
      </c>
      <c r="Q26" s="17">
        <f>SUM(E27:E29)/3</f>
        <v>240</v>
      </c>
      <c r="R26" s="1">
        <v>175</v>
      </c>
      <c r="S26" s="1" t="s">
        <v>28</v>
      </c>
      <c r="T26" s="1">
        <v>42</v>
      </c>
    </row>
    <row r="27" spans="1:20" x14ac:dyDescent="0.2">
      <c r="A27" s="6"/>
      <c r="B27" s="28">
        <v>10</v>
      </c>
      <c r="C27" s="26">
        <v>37.1</v>
      </c>
      <c r="D27" s="26">
        <v>140</v>
      </c>
      <c r="E27" s="26">
        <v>240</v>
      </c>
      <c r="F27" s="29">
        <v>41.5</v>
      </c>
      <c r="G27">
        <v>10</v>
      </c>
      <c r="H27" s="28"/>
      <c r="I27" s="7"/>
      <c r="J27" s="6"/>
      <c r="K27" s="28"/>
      <c r="L27" s="28"/>
      <c r="M27" s="28"/>
      <c r="N27" s="28"/>
      <c r="O27" s="28"/>
      <c r="P27" s="28"/>
      <c r="Q27" s="12"/>
      <c r="R27" s="1"/>
      <c r="S27" s="1"/>
      <c r="T27" s="1"/>
    </row>
    <row r="28" spans="1:20" x14ac:dyDescent="0.2">
      <c r="A28" s="6"/>
      <c r="B28" s="28">
        <v>20</v>
      </c>
      <c r="C28" s="26">
        <v>35.799999999999997</v>
      </c>
      <c r="D28" s="26">
        <v>146</v>
      </c>
      <c r="E28" s="26">
        <v>240</v>
      </c>
      <c r="F28" s="29">
        <v>41.5</v>
      </c>
      <c r="G28">
        <v>11</v>
      </c>
      <c r="H28" s="28"/>
      <c r="I28" s="7"/>
      <c r="J28" s="6"/>
      <c r="K28" s="28"/>
      <c r="L28" s="28"/>
      <c r="M28" s="28"/>
      <c r="N28" s="28"/>
      <c r="O28" s="28"/>
      <c r="P28" s="28"/>
      <c r="Q28" s="12"/>
      <c r="R28" s="1"/>
      <c r="S28" s="1"/>
      <c r="T28" s="1"/>
    </row>
    <row r="29" spans="1:20" x14ac:dyDescent="0.2">
      <c r="A29" s="8"/>
      <c r="B29" s="9">
        <v>30</v>
      </c>
      <c r="C29" s="9">
        <v>37.1</v>
      </c>
      <c r="D29" s="9">
        <v>147</v>
      </c>
      <c r="E29" s="9">
        <v>240</v>
      </c>
      <c r="F29" s="10">
        <v>41.9</v>
      </c>
      <c r="G29">
        <v>12</v>
      </c>
      <c r="H29" s="9"/>
      <c r="I29" s="11"/>
      <c r="J29" s="8"/>
      <c r="K29" s="9"/>
      <c r="L29" s="9"/>
      <c r="M29" s="9"/>
      <c r="N29" s="9"/>
      <c r="O29" s="9"/>
      <c r="P29" s="9"/>
      <c r="Q29" s="11"/>
      <c r="R29" s="1"/>
      <c r="S29" s="1"/>
      <c r="T29" s="1"/>
    </row>
    <row r="30" spans="1:20" x14ac:dyDescent="0.2">
      <c r="A30" s="3">
        <v>8</v>
      </c>
      <c r="B30" s="4">
        <v>0</v>
      </c>
      <c r="C30" s="4">
        <v>36</v>
      </c>
      <c r="D30" s="4">
        <v>49</v>
      </c>
      <c r="E30" s="4">
        <v>0</v>
      </c>
      <c r="F30" s="4">
        <v>0</v>
      </c>
      <c r="G30" s="4"/>
      <c r="H30" s="27">
        <v>88.3</v>
      </c>
      <c r="I30" s="32">
        <v>87.8</v>
      </c>
      <c r="J30" s="3">
        <f>H30-I30</f>
        <v>0.5</v>
      </c>
      <c r="K30" s="4">
        <f>D33-D31</f>
        <v>7</v>
      </c>
      <c r="L30" s="19">
        <f>F33-F31</f>
        <v>-1.3261800963780033</v>
      </c>
      <c r="M30" s="4">
        <f>C33-C30</f>
        <v>2.2999999999999972</v>
      </c>
      <c r="N30" s="4">
        <v>49</v>
      </c>
      <c r="O30" s="16">
        <f>F33/N30*100</f>
        <v>80.567197076506233</v>
      </c>
      <c r="P30" s="4">
        <v>212</v>
      </c>
      <c r="Q30" s="17">
        <f>SUM(E31:E33)/3</f>
        <v>212</v>
      </c>
      <c r="R30" s="1">
        <v>174</v>
      </c>
      <c r="S30" s="1" t="s">
        <v>28</v>
      </c>
      <c r="T30" s="1">
        <v>21</v>
      </c>
    </row>
    <row r="31" spans="1:20" x14ac:dyDescent="0.2">
      <c r="A31" s="6"/>
      <c r="B31" s="28">
        <v>10</v>
      </c>
      <c r="C31" s="28">
        <v>35.700000000000003</v>
      </c>
      <c r="D31" s="28">
        <v>145</v>
      </c>
      <c r="E31" s="28">
        <v>212</v>
      </c>
      <c r="F31" s="29">
        <v>40.804106663866058</v>
      </c>
      <c r="G31">
        <v>10</v>
      </c>
      <c r="H31" s="28"/>
      <c r="I31" s="7"/>
      <c r="J31" s="6"/>
      <c r="K31" s="28"/>
      <c r="L31" s="28"/>
      <c r="M31" s="28"/>
      <c r="N31" s="28"/>
      <c r="O31" s="28"/>
      <c r="P31" s="28"/>
      <c r="Q31" s="7"/>
      <c r="R31" s="1"/>
      <c r="S31" s="1"/>
      <c r="T31" s="1"/>
    </row>
    <row r="32" spans="1:20" x14ac:dyDescent="0.2">
      <c r="A32" s="6"/>
      <c r="B32" s="28">
        <v>20</v>
      </c>
      <c r="C32" s="28">
        <v>37.700000000000003</v>
      </c>
      <c r="D32" s="28">
        <v>149</v>
      </c>
      <c r="E32" s="28">
        <v>212</v>
      </c>
      <c r="F32" s="29">
        <v>38.217977471176837</v>
      </c>
      <c r="G32">
        <v>11</v>
      </c>
      <c r="H32" s="28"/>
      <c r="I32" s="7"/>
      <c r="J32" s="6"/>
      <c r="K32" s="28"/>
      <c r="L32" s="28"/>
      <c r="M32" s="28"/>
      <c r="N32" s="28"/>
      <c r="O32" s="28"/>
      <c r="P32" s="28"/>
      <c r="Q32" s="7"/>
      <c r="R32" s="1"/>
      <c r="S32" s="1"/>
      <c r="T32" s="1"/>
    </row>
    <row r="33" spans="1:20" x14ac:dyDescent="0.2">
      <c r="A33" s="8"/>
      <c r="B33" s="9">
        <v>30</v>
      </c>
      <c r="C33" s="9">
        <v>38.299999999999997</v>
      </c>
      <c r="D33" s="9">
        <v>152</v>
      </c>
      <c r="E33" s="9">
        <v>212</v>
      </c>
      <c r="F33" s="10">
        <v>39.477926567488055</v>
      </c>
      <c r="G33" s="9">
        <v>12</v>
      </c>
      <c r="H33" s="9"/>
      <c r="I33" s="11"/>
      <c r="J33" s="8"/>
      <c r="K33" s="9"/>
      <c r="L33" s="9"/>
      <c r="M33" s="9"/>
      <c r="N33" s="9"/>
      <c r="O33" s="9"/>
      <c r="P33" s="9"/>
      <c r="Q33" s="11"/>
      <c r="R33" s="1"/>
      <c r="S33" s="1"/>
      <c r="T33" s="1"/>
    </row>
    <row r="34" spans="1:20" x14ac:dyDescent="0.2">
      <c r="A34" s="3">
        <v>9</v>
      </c>
      <c r="B34" s="4">
        <v>0</v>
      </c>
      <c r="C34" s="27">
        <v>37.1</v>
      </c>
      <c r="D34" s="27">
        <v>0</v>
      </c>
      <c r="E34" s="27">
        <v>0</v>
      </c>
      <c r="F34" s="27">
        <v>0</v>
      </c>
      <c r="G34" s="4"/>
      <c r="H34" s="27">
        <v>58.4</v>
      </c>
      <c r="I34" s="32">
        <v>58.2</v>
      </c>
      <c r="J34" s="3">
        <f>H34-I34</f>
        <v>0.19999999999999574</v>
      </c>
      <c r="K34" s="4">
        <f>D37-D35</f>
        <v>4</v>
      </c>
      <c r="L34" s="19">
        <f>F37-F35</f>
        <v>2.3577069998682703</v>
      </c>
      <c r="M34" s="4">
        <f>C37-C34</f>
        <v>-1.8000000000000043</v>
      </c>
      <c r="N34" s="4">
        <v>50</v>
      </c>
      <c r="O34" s="16">
        <f>F37/N34*100</f>
        <v>70.421426075163126</v>
      </c>
      <c r="P34" s="4">
        <v>115</v>
      </c>
      <c r="Q34" s="17">
        <f>SUM(E35:E37)/3</f>
        <v>117.33333333333333</v>
      </c>
      <c r="R34" s="1">
        <v>160</v>
      </c>
      <c r="S34" s="1" t="s">
        <v>26</v>
      </c>
      <c r="T34" s="1">
        <v>24</v>
      </c>
    </row>
    <row r="35" spans="1:20" x14ac:dyDescent="0.2">
      <c r="A35" s="6"/>
      <c r="B35" s="28">
        <v>10</v>
      </c>
      <c r="C35" s="26">
        <v>36.5</v>
      </c>
      <c r="D35" s="28">
        <v>168</v>
      </c>
      <c r="E35" s="26">
        <v>118</v>
      </c>
      <c r="F35" s="29">
        <v>32.853006037713293</v>
      </c>
      <c r="G35">
        <v>7</v>
      </c>
      <c r="H35" s="28"/>
      <c r="I35" s="7"/>
      <c r="J35" s="6"/>
      <c r="K35" s="28"/>
      <c r="L35" s="28"/>
      <c r="M35" s="28"/>
      <c r="N35" s="28"/>
      <c r="O35" s="28"/>
      <c r="P35" s="28"/>
      <c r="Q35" s="7"/>
      <c r="R35" s="1"/>
      <c r="S35" s="1"/>
      <c r="T35" s="1"/>
    </row>
    <row r="36" spans="1:20" x14ac:dyDescent="0.2">
      <c r="A36" s="6"/>
      <c r="B36" s="28">
        <v>20</v>
      </c>
      <c r="C36" s="26">
        <v>35.200000000000003</v>
      </c>
      <c r="D36" s="28">
        <v>167</v>
      </c>
      <c r="E36" s="26">
        <v>117</v>
      </c>
      <c r="F36" s="29">
        <v>35.081026855506785</v>
      </c>
      <c r="G36">
        <v>9</v>
      </c>
      <c r="H36" s="28"/>
      <c r="I36" s="7"/>
      <c r="J36" s="6"/>
      <c r="K36" s="28"/>
      <c r="L36" s="28"/>
      <c r="M36" s="28"/>
      <c r="N36" s="28"/>
      <c r="O36" s="28"/>
      <c r="P36" s="28"/>
      <c r="Q36" s="7"/>
      <c r="R36" s="1"/>
      <c r="S36" s="1"/>
      <c r="T36" s="1"/>
    </row>
    <row r="37" spans="1:20" x14ac:dyDescent="0.2">
      <c r="A37" s="8"/>
      <c r="B37" s="9">
        <v>30</v>
      </c>
      <c r="C37" s="30">
        <v>35.299999999999997</v>
      </c>
      <c r="D37" s="9">
        <v>172</v>
      </c>
      <c r="E37" s="30">
        <v>117</v>
      </c>
      <c r="F37" s="10">
        <v>35.210713037581563</v>
      </c>
      <c r="G37" s="9">
        <v>11</v>
      </c>
      <c r="H37" s="9"/>
      <c r="I37" s="11"/>
      <c r="J37" s="8"/>
      <c r="K37" s="9"/>
      <c r="L37" s="9"/>
      <c r="M37" s="9"/>
      <c r="N37" s="9"/>
      <c r="O37" s="9"/>
      <c r="P37" s="9"/>
      <c r="Q37" s="11"/>
      <c r="R37" s="1"/>
      <c r="S37" s="1"/>
      <c r="T37" s="1"/>
    </row>
    <row r="38" spans="1:20" x14ac:dyDescent="0.2">
      <c r="A38" s="3">
        <v>10</v>
      </c>
      <c r="B38" s="4">
        <v>0</v>
      </c>
      <c r="C38" s="4">
        <v>36.200000000000003</v>
      </c>
      <c r="D38" s="4">
        <v>0</v>
      </c>
      <c r="E38" s="4">
        <v>0</v>
      </c>
      <c r="F38" s="4">
        <v>0</v>
      </c>
      <c r="G38" s="4"/>
      <c r="H38" s="4">
        <v>77.3</v>
      </c>
      <c r="I38" s="5">
        <v>77</v>
      </c>
      <c r="J38" s="3">
        <f>H38-I38</f>
        <v>0.29999999999999716</v>
      </c>
      <c r="K38" s="4">
        <f>D41-D39</f>
        <v>8</v>
      </c>
      <c r="L38" s="19">
        <f>F41-F39</f>
        <v>3.6670622196323279</v>
      </c>
      <c r="M38" s="4">
        <f>C41-C38</f>
        <v>-1.3000000000000043</v>
      </c>
      <c r="N38" s="4">
        <v>42.9</v>
      </c>
      <c r="O38" s="16">
        <f>F41/N38*100</f>
        <v>74.357377973018984</v>
      </c>
      <c r="P38" s="4">
        <v>131</v>
      </c>
      <c r="Q38" s="17">
        <f>SUM(E39:E41)/3</f>
        <v>132.33333333333334</v>
      </c>
      <c r="R38" s="1">
        <v>185</v>
      </c>
      <c r="S38" s="1" t="s">
        <v>28</v>
      </c>
      <c r="T38" s="1">
        <v>20</v>
      </c>
    </row>
    <row r="39" spans="1:20" x14ac:dyDescent="0.2">
      <c r="A39" s="6"/>
      <c r="B39" s="28">
        <v>10</v>
      </c>
      <c r="C39" s="28">
        <v>36.299999999999997</v>
      </c>
      <c r="D39" s="28">
        <v>136</v>
      </c>
      <c r="E39" s="28">
        <v>131</v>
      </c>
      <c r="F39" s="29">
        <v>28.232252930792814</v>
      </c>
      <c r="G39">
        <v>11</v>
      </c>
      <c r="H39" s="28"/>
      <c r="I39" s="7"/>
      <c r="J39" s="6"/>
      <c r="K39" s="28"/>
      <c r="L39" s="28"/>
      <c r="M39" s="28"/>
      <c r="N39" s="28"/>
      <c r="O39" s="28"/>
      <c r="P39" s="28"/>
      <c r="Q39" s="7"/>
      <c r="R39" s="1"/>
      <c r="S39" s="1"/>
      <c r="T39" s="1"/>
    </row>
    <row r="40" spans="1:20" x14ac:dyDescent="0.2">
      <c r="A40" s="6"/>
      <c r="B40" s="28">
        <v>20</v>
      </c>
      <c r="C40" s="28">
        <v>35.200000000000003</v>
      </c>
      <c r="D40" s="28">
        <v>140</v>
      </c>
      <c r="E40" s="28">
        <v>133</v>
      </c>
      <c r="F40" s="29">
        <v>32.693930124988775</v>
      </c>
      <c r="G40">
        <v>12</v>
      </c>
      <c r="H40" s="28"/>
      <c r="I40" s="7"/>
      <c r="J40" s="6"/>
      <c r="K40" s="28"/>
      <c r="L40" s="28"/>
      <c r="M40" s="28"/>
      <c r="N40" s="28"/>
      <c r="O40" s="28"/>
      <c r="P40" s="28"/>
      <c r="Q40" s="7"/>
      <c r="R40" s="1"/>
      <c r="S40" s="1"/>
      <c r="T40" s="1"/>
    </row>
    <row r="41" spans="1:20" x14ac:dyDescent="0.2">
      <c r="A41" s="8"/>
      <c r="B41" s="9">
        <v>30</v>
      </c>
      <c r="C41" s="9">
        <v>34.9</v>
      </c>
      <c r="D41" s="9">
        <v>144</v>
      </c>
      <c r="E41" s="9">
        <v>133</v>
      </c>
      <c r="F41" s="10">
        <v>31.899315150425142</v>
      </c>
      <c r="G41" s="9">
        <v>13</v>
      </c>
      <c r="H41" s="9"/>
      <c r="I41" s="11"/>
      <c r="J41" s="8"/>
      <c r="K41" s="9"/>
      <c r="L41" s="9"/>
      <c r="M41" s="9"/>
      <c r="N41" s="9"/>
      <c r="O41" s="9"/>
      <c r="P41" s="9"/>
      <c r="Q41" s="11"/>
      <c r="R41" s="1"/>
      <c r="S41" s="1"/>
      <c r="T41" s="1"/>
    </row>
    <row r="42" spans="1:20" x14ac:dyDescent="0.2">
      <c r="A42" s="3">
        <v>11</v>
      </c>
      <c r="B42" s="4">
        <v>0</v>
      </c>
      <c r="C42" s="4">
        <v>35.5</v>
      </c>
      <c r="D42" s="4">
        <v>0</v>
      </c>
      <c r="E42" s="4">
        <v>0</v>
      </c>
      <c r="F42" s="4">
        <v>0</v>
      </c>
      <c r="G42" s="4"/>
      <c r="H42" s="4">
        <v>62.9</v>
      </c>
      <c r="I42" s="5">
        <v>62.7</v>
      </c>
      <c r="J42" s="3">
        <f>H42-I42</f>
        <v>0.19999999999999574</v>
      </c>
      <c r="K42" s="4">
        <f>D45-D43</f>
        <v>10</v>
      </c>
      <c r="L42" s="19">
        <f>F45-F43</f>
        <v>5.4308413425569171</v>
      </c>
      <c r="M42" s="4">
        <f>C45-C42</f>
        <v>2.6000000000000014</v>
      </c>
      <c r="N42" s="4">
        <v>61</v>
      </c>
      <c r="O42" s="16">
        <f>F45/N42*100</f>
        <v>69.946511702400144</v>
      </c>
      <c r="P42" s="4">
        <v>140</v>
      </c>
      <c r="Q42" s="17">
        <f>SUM(E43:E45)/3</f>
        <v>140</v>
      </c>
      <c r="R42" s="1">
        <v>171</v>
      </c>
      <c r="S42" s="1" t="s">
        <v>28</v>
      </c>
      <c r="T42" s="1">
        <v>21</v>
      </c>
    </row>
    <row r="43" spans="1:20" x14ac:dyDescent="0.2">
      <c r="A43" s="6"/>
      <c r="B43" s="26">
        <v>10</v>
      </c>
      <c r="C43" s="26">
        <v>36.1</v>
      </c>
      <c r="D43" s="26">
        <v>142</v>
      </c>
      <c r="E43" s="26">
        <v>140</v>
      </c>
      <c r="F43" s="31">
        <v>37.236530795907164</v>
      </c>
      <c r="G43">
        <v>10</v>
      </c>
      <c r="H43" s="28"/>
      <c r="I43" s="7"/>
      <c r="J43" s="6"/>
      <c r="K43" s="28"/>
      <c r="L43" s="28"/>
      <c r="M43" s="28"/>
      <c r="N43" s="28"/>
      <c r="O43" s="28"/>
      <c r="P43" s="28"/>
      <c r="Q43" s="7"/>
      <c r="R43" s="1"/>
      <c r="S43" s="1"/>
      <c r="T43" s="1"/>
    </row>
    <row r="44" spans="1:20" x14ac:dyDescent="0.2">
      <c r="A44" s="6"/>
      <c r="B44" s="26">
        <v>20</v>
      </c>
      <c r="C44" s="26">
        <v>36.1</v>
      </c>
      <c r="D44" s="26">
        <v>156</v>
      </c>
      <c r="E44" s="26">
        <v>140</v>
      </c>
      <c r="F44" s="31">
        <v>42.808075141503615</v>
      </c>
      <c r="G44">
        <v>12</v>
      </c>
      <c r="H44" s="28"/>
      <c r="I44" s="7"/>
      <c r="J44" s="6"/>
      <c r="K44" s="28"/>
      <c r="L44" s="28"/>
      <c r="M44" s="28"/>
      <c r="N44" s="28"/>
      <c r="O44" s="28"/>
      <c r="P44" s="28"/>
      <c r="Q44" s="7"/>
      <c r="R44" s="1"/>
      <c r="S44" s="1"/>
      <c r="T44" s="1"/>
    </row>
    <row r="45" spans="1:20" x14ac:dyDescent="0.2">
      <c r="A45" s="8"/>
      <c r="B45" s="9">
        <v>30</v>
      </c>
      <c r="C45" s="9">
        <v>38.1</v>
      </c>
      <c r="D45" s="9">
        <v>152</v>
      </c>
      <c r="E45" s="9">
        <v>140</v>
      </c>
      <c r="F45" s="10">
        <v>42.667372138464081</v>
      </c>
      <c r="G45" s="9">
        <v>13</v>
      </c>
      <c r="H45" s="9"/>
      <c r="I45" s="11"/>
      <c r="J45" s="8"/>
      <c r="K45" s="9"/>
      <c r="L45" s="9"/>
      <c r="M45" s="9"/>
      <c r="N45" s="9"/>
      <c r="O45" s="9"/>
      <c r="P45" s="9"/>
      <c r="Q45" s="11"/>
      <c r="R45" s="1"/>
      <c r="S45" s="1"/>
      <c r="T45" s="1"/>
    </row>
    <row r="46" spans="1:20" x14ac:dyDescent="0.2">
      <c r="A46" s="3">
        <v>12</v>
      </c>
      <c r="B46" s="4">
        <v>0</v>
      </c>
      <c r="C46" s="4">
        <v>36.1</v>
      </c>
      <c r="D46" s="4">
        <v>0</v>
      </c>
      <c r="E46" s="4">
        <v>0</v>
      </c>
      <c r="F46" s="4">
        <v>0</v>
      </c>
      <c r="G46" s="4"/>
      <c r="H46" s="4">
        <v>102</v>
      </c>
      <c r="I46" s="5">
        <v>101.5</v>
      </c>
      <c r="J46" s="3">
        <f>H46-I46</f>
        <v>0.5</v>
      </c>
      <c r="K46" s="4">
        <f>D49-D47</f>
        <v>5</v>
      </c>
      <c r="L46" s="19">
        <f>F49-F47</f>
        <v>1.5572637469935771</v>
      </c>
      <c r="M46" s="4">
        <f>C49-C46</f>
        <v>0.60000000000000142</v>
      </c>
      <c r="N46" s="4">
        <v>57</v>
      </c>
      <c r="O46" s="16">
        <f>F49/N46*100</f>
        <v>69.183667269258947</v>
      </c>
      <c r="P46" s="4">
        <v>255</v>
      </c>
      <c r="Q46" s="17">
        <f>SUM(E47:E49)/3</f>
        <v>255</v>
      </c>
      <c r="R46" s="1">
        <v>200</v>
      </c>
      <c r="S46" s="1" t="s">
        <v>28</v>
      </c>
      <c r="T46" s="1">
        <v>27</v>
      </c>
    </row>
    <row r="47" spans="1:20" x14ac:dyDescent="0.2">
      <c r="A47" s="6"/>
      <c r="B47" s="26">
        <v>10</v>
      </c>
      <c r="C47" s="26">
        <v>35.9</v>
      </c>
      <c r="D47" s="26">
        <v>136</v>
      </c>
      <c r="E47" s="26">
        <v>255</v>
      </c>
      <c r="F47" s="33">
        <v>37.877426596484021</v>
      </c>
      <c r="G47">
        <v>11</v>
      </c>
      <c r="H47" s="28"/>
      <c r="I47" s="7"/>
      <c r="J47" s="6"/>
      <c r="K47" s="28"/>
      <c r="L47" s="28"/>
      <c r="M47" s="28"/>
      <c r="N47" s="28"/>
      <c r="O47" s="28"/>
      <c r="P47" s="28"/>
      <c r="Q47" s="7"/>
      <c r="R47" s="1"/>
      <c r="S47" s="1"/>
      <c r="T47" s="1"/>
    </row>
    <row r="48" spans="1:20" x14ac:dyDescent="0.2">
      <c r="A48" s="6"/>
      <c r="B48" s="26">
        <v>20</v>
      </c>
      <c r="C48" s="26">
        <v>36.6</v>
      </c>
      <c r="D48" s="26">
        <v>142</v>
      </c>
      <c r="E48" s="26">
        <v>255</v>
      </c>
      <c r="F48" s="33">
        <v>40.187457508568635</v>
      </c>
      <c r="G48">
        <v>12</v>
      </c>
      <c r="H48" s="28"/>
      <c r="I48" s="7"/>
      <c r="J48" s="6"/>
      <c r="K48" s="28"/>
      <c r="L48" s="28"/>
      <c r="M48" s="28"/>
      <c r="N48" s="28"/>
      <c r="O48" s="28"/>
      <c r="P48" s="28"/>
      <c r="Q48" s="7"/>
      <c r="R48" s="1"/>
      <c r="S48" s="1"/>
      <c r="T48" s="1"/>
    </row>
    <row r="49" spans="1:20" x14ac:dyDescent="0.2">
      <c r="A49" s="8"/>
      <c r="B49" s="9">
        <v>30</v>
      </c>
      <c r="C49" s="9">
        <v>36.700000000000003</v>
      </c>
      <c r="D49" s="9">
        <v>141</v>
      </c>
      <c r="E49" s="9">
        <v>255</v>
      </c>
      <c r="F49" s="34">
        <v>39.434690343477598</v>
      </c>
      <c r="G49" s="9">
        <v>13</v>
      </c>
      <c r="H49" s="9"/>
      <c r="I49" s="11"/>
      <c r="J49" s="8"/>
      <c r="K49" s="9"/>
      <c r="L49" s="9"/>
      <c r="M49" s="9"/>
      <c r="N49" s="9"/>
      <c r="O49" s="9"/>
      <c r="P49" s="9"/>
      <c r="Q49" s="11"/>
      <c r="R49" s="1"/>
      <c r="S49" s="1"/>
      <c r="T49" s="1"/>
    </row>
    <row r="50" spans="1:20" x14ac:dyDescent="0.2">
      <c r="A50" s="3">
        <v>13</v>
      </c>
      <c r="B50" s="28">
        <v>0</v>
      </c>
      <c r="C50" s="28">
        <v>36.700000000000003</v>
      </c>
      <c r="D50" s="28">
        <v>0</v>
      </c>
      <c r="E50" s="28">
        <v>0</v>
      </c>
      <c r="F50" s="28">
        <v>0</v>
      </c>
      <c r="H50" s="28">
        <v>87.9</v>
      </c>
      <c r="I50" s="7">
        <v>87.4</v>
      </c>
      <c r="J50" s="3">
        <f>H50-I50</f>
        <v>0.5</v>
      </c>
      <c r="K50" s="4">
        <f>D53-D51</f>
        <v>7</v>
      </c>
      <c r="L50" s="19">
        <f>F53-F51</f>
        <v>0.78893051531770197</v>
      </c>
      <c r="M50" s="4">
        <f>C53-C50</f>
        <v>0.89999999999999858</v>
      </c>
      <c r="N50" s="4">
        <v>57</v>
      </c>
      <c r="O50" s="16">
        <f>F53/N50*100</f>
        <v>71.85189601283146</v>
      </c>
      <c r="P50" s="4">
        <v>225</v>
      </c>
      <c r="Q50" s="5">
        <f>SUM(E51:E53)/3</f>
        <v>225</v>
      </c>
      <c r="R50" s="1">
        <v>180</v>
      </c>
      <c r="S50" s="1" t="s">
        <v>28</v>
      </c>
      <c r="T50" s="1">
        <v>22</v>
      </c>
    </row>
    <row r="51" spans="1:20" x14ac:dyDescent="0.2">
      <c r="A51" s="6"/>
      <c r="B51" s="28">
        <v>10</v>
      </c>
      <c r="C51" s="28">
        <v>37.700000000000003</v>
      </c>
      <c r="D51" s="28">
        <v>141</v>
      </c>
      <c r="E51" s="26">
        <v>225</v>
      </c>
      <c r="F51" s="31">
        <v>40.166650211996235</v>
      </c>
      <c r="G51">
        <v>12</v>
      </c>
      <c r="H51" s="28"/>
      <c r="I51" s="7"/>
      <c r="J51" s="6"/>
      <c r="K51" s="28"/>
      <c r="L51" s="28"/>
      <c r="M51" s="28"/>
      <c r="N51" s="28"/>
      <c r="O51" s="28"/>
      <c r="P51" s="28"/>
      <c r="Q51" s="7"/>
      <c r="R51" s="1"/>
      <c r="S51" s="1"/>
      <c r="T51" s="1"/>
    </row>
    <row r="52" spans="1:20" x14ac:dyDescent="0.2">
      <c r="A52" s="6"/>
      <c r="B52" s="28">
        <v>20</v>
      </c>
      <c r="C52" s="28">
        <v>38.5</v>
      </c>
      <c r="D52" s="28">
        <v>145</v>
      </c>
      <c r="E52" s="26">
        <v>225</v>
      </c>
      <c r="F52" s="31">
        <v>39.690059136095037</v>
      </c>
      <c r="G52">
        <v>14</v>
      </c>
      <c r="H52" s="28"/>
      <c r="I52" s="7"/>
      <c r="J52" s="6"/>
      <c r="K52" s="28"/>
      <c r="L52" s="28"/>
      <c r="M52" s="28"/>
      <c r="N52" s="28"/>
      <c r="O52" s="28"/>
      <c r="P52" s="28"/>
      <c r="Q52" s="7"/>
      <c r="R52" s="1"/>
      <c r="S52" s="1"/>
      <c r="T52" s="1"/>
    </row>
    <row r="53" spans="1:20" x14ac:dyDescent="0.2">
      <c r="A53" s="37"/>
      <c r="B53" s="9">
        <v>30</v>
      </c>
      <c r="C53" s="9">
        <v>37.6</v>
      </c>
      <c r="D53" s="9">
        <v>148</v>
      </c>
      <c r="E53" s="9">
        <v>225</v>
      </c>
      <c r="F53" s="10">
        <v>40.955580727313937</v>
      </c>
      <c r="G53" s="9">
        <v>15</v>
      </c>
      <c r="H53" s="9"/>
      <c r="I53" s="11"/>
      <c r="J53" s="8"/>
      <c r="K53" s="9"/>
      <c r="L53" s="9"/>
      <c r="M53" s="9"/>
      <c r="N53" s="9"/>
      <c r="O53" s="9"/>
      <c r="P53" s="9"/>
      <c r="Q53" s="11"/>
      <c r="R53" s="1"/>
      <c r="S53" s="1"/>
      <c r="T53" s="1"/>
    </row>
    <row r="54" spans="1:20" x14ac:dyDescent="0.2">
      <c r="A54" s="38">
        <v>14</v>
      </c>
      <c r="B54" s="4">
        <v>0</v>
      </c>
      <c r="C54" s="4">
        <v>34.799999999999997</v>
      </c>
      <c r="D54" s="4"/>
      <c r="E54" s="4"/>
      <c r="F54" s="4"/>
      <c r="G54" s="4"/>
      <c r="H54" s="4">
        <v>88.4</v>
      </c>
      <c r="I54" s="5">
        <v>88</v>
      </c>
      <c r="J54" s="3">
        <f>H54-I54</f>
        <v>0.40000000000000568</v>
      </c>
      <c r="K54" s="4">
        <f>D57-D55</f>
        <v>3</v>
      </c>
      <c r="L54" s="19">
        <f>G57-G55</f>
        <v>1</v>
      </c>
      <c r="M54" s="4">
        <f>C57-C54</f>
        <v>0.10000000000000142</v>
      </c>
      <c r="N54" s="4">
        <v>52.1</v>
      </c>
      <c r="O54" s="16">
        <f>F57/N54*100</f>
        <v>76.007677543186176</v>
      </c>
      <c r="P54" s="4">
        <v>180</v>
      </c>
      <c r="Q54" s="17">
        <f>SUM(E55:E57)/3</f>
        <v>182.66666666666666</v>
      </c>
      <c r="R54" s="1">
        <v>178</v>
      </c>
      <c r="S54" s="1" t="s">
        <v>28</v>
      </c>
      <c r="T54" s="1">
        <v>21</v>
      </c>
    </row>
    <row r="55" spans="1:20" x14ac:dyDescent="0.2">
      <c r="A55" s="39"/>
      <c r="B55">
        <v>10</v>
      </c>
      <c r="C55">
        <v>34.299999999999997</v>
      </c>
      <c r="D55">
        <v>167</v>
      </c>
      <c r="E55">
        <v>185</v>
      </c>
      <c r="F55" s="18">
        <v>37.9</v>
      </c>
      <c r="G55">
        <v>11</v>
      </c>
      <c r="I55" s="7"/>
      <c r="J55" s="6"/>
      <c r="Q55" s="7"/>
      <c r="R55" s="1"/>
      <c r="S55" s="1"/>
      <c r="T55" s="1"/>
    </row>
    <row r="56" spans="1:20" x14ac:dyDescent="0.2">
      <c r="A56" s="39"/>
      <c r="B56">
        <v>20</v>
      </c>
      <c r="C56">
        <v>35.799999999999997</v>
      </c>
      <c r="D56">
        <v>171</v>
      </c>
      <c r="E56">
        <v>182</v>
      </c>
      <c r="F56" s="18">
        <v>39.9</v>
      </c>
      <c r="G56">
        <v>12</v>
      </c>
      <c r="I56" s="7"/>
      <c r="J56" s="6"/>
      <c r="Q56" s="7"/>
      <c r="R56" s="1"/>
      <c r="S56" s="1"/>
      <c r="T56" s="1"/>
    </row>
    <row r="57" spans="1:20" x14ac:dyDescent="0.2">
      <c r="A57" s="37"/>
      <c r="B57" s="9">
        <v>30</v>
      </c>
      <c r="C57" s="9">
        <v>34.9</v>
      </c>
      <c r="D57" s="9">
        <v>170</v>
      </c>
      <c r="E57" s="9">
        <v>181</v>
      </c>
      <c r="F57" s="18">
        <v>39.6</v>
      </c>
      <c r="G57">
        <v>12</v>
      </c>
      <c r="H57" s="9"/>
      <c r="I57" s="11"/>
      <c r="J57" s="8"/>
      <c r="K57" s="9"/>
      <c r="L57" s="9"/>
      <c r="M57" s="9"/>
      <c r="N57" s="9"/>
      <c r="O57" s="9"/>
      <c r="P57" s="9"/>
      <c r="Q57" s="11"/>
      <c r="R57" s="1"/>
      <c r="S57" s="1"/>
      <c r="T57" s="1"/>
    </row>
    <row r="58" spans="1:20" x14ac:dyDescent="0.2">
      <c r="A58" s="38">
        <v>15</v>
      </c>
      <c r="B58" s="4">
        <v>0</v>
      </c>
      <c r="C58" s="4">
        <v>35.700000000000003</v>
      </c>
      <c r="D58" s="4"/>
      <c r="E58" s="4"/>
      <c r="F58" s="4"/>
      <c r="G58" s="4"/>
      <c r="H58" s="4">
        <v>91.2</v>
      </c>
      <c r="I58" s="5">
        <v>91.1</v>
      </c>
      <c r="J58" s="3">
        <f>H58-I58</f>
        <v>0.10000000000000853</v>
      </c>
      <c r="K58" s="4">
        <f>D61-D59</f>
        <v>11</v>
      </c>
      <c r="L58" s="19">
        <f>G61-G59</f>
        <v>2</v>
      </c>
      <c r="M58" s="4">
        <f>C61-C58</f>
        <v>0.5</v>
      </c>
      <c r="N58" s="4">
        <v>40.1</v>
      </c>
      <c r="O58" s="16">
        <f>F61/N58*100</f>
        <v>58.104738154613464</v>
      </c>
      <c r="P58" s="4">
        <v>80</v>
      </c>
      <c r="Q58" s="17">
        <f>SUM(E59:E61)/3</f>
        <v>85.666666666666671</v>
      </c>
      <c r="R58" s="1">
        <v>175</v>
      </c>
      <c r="S58" s="1" t="s">
        <v>26</v>
      </c>
      <c r="T58" s="1">
        <v>25</v>
      </c>
    </row>
    <row r="59" spans="1:20" x14ac:dyDescent="0.2">
      <c r="A59" s="39"/>
      <c r="B59">
        <v>10</v>
      </c>
      <c r="C59">
        <v>34</v>
      </c>
      <c r="D59">
        <v>156</v>
      </c>
      <c r="E59">
        <v>86</v>
      </c>
      <c r="F59" s="18">
        <v>21.4</v>
      </c>
      <c r="G59">
        <v>10</v>
      </c>
      <c r="I59" s="7"/>
      <c r="J59" s="6"/>
      <c r="Q59" s="12"/>
      <c r="R59" s="1"/>
      <c r="S59" s="1"/>
      <c r="T59" s="1"/>
    </row>
    <row r="60" spans="1:20" x14ac:dyDescent="0.2">
      <c r="A60" s="39"/>
      <c r="B60">
        <v>20</v>
      </c>
      <c r="C60">
        <v>35.5</v>
      </c>
      <c r="D60">
        <v>161</v>
      </c>
      <c r="E60">
        <v>85</v>
      </c>
      <c r="F60" s="18">
        <v>21.9</v>
      </c>
      <c r="G60">
        <v>11</v>
      </c>
      <c r="I60" s="7"/>
      <c r="J60" s="6"/>
      <c r="Q60" s="12"/>
      <c r="R60" s="1"/>
      <c r="S60" s="1"/>
      <c r="T60" s="1"/>
    </row>
    <row r="61" spans="1:20" x14ac:dyDescent="0.2">
      <c r="A61" s="37"/>
      <c r="B61" s="9">
        <v>30</v>
      </c>
      <c r="C61" s="9">
        <v>36.200000000000003</v>
      </c>
      <c r="D61" s="9">
        <v>167</v>
      </c>
      <c r="E61" s="9">
        <v>86</v>
      </c>
      <c r="F61" s="18">
        <v>23.3</v>
      </c>
      <c r="G61">
        <v>12</v>
      </c>
      <c r="H61" s="9"/>
      <c r="I61" s="11"/>
      <c r="J61" s="8"/>
      <c r="K61" s="9"/>
      <c r="L61" s="9"/>
      <c r="M61" s="9"/>
      <c r="N61" s="9"/>
      <c r="O61" s="9"/>
      <c r="P61" s="9"/>
      <c r="Q61" s="11"/>
      <c r="R61" s="1"/>
      <c r="S61" s="1"/>
      <c r="T61" s="1"/>
    </row>
    <row r="62" spans="1:20" x14ac:dyDescent="0.2">
      <c r="A62" s="38">
        <v>16</v>
      </c>
      <c r="B62" s="4">
        <v>0</v>
      </c>
      <c r="C62" s="4">
        <v>34.4</v>
      </c>
      <c r="D62" s="4"/>
      <c r="E62" s="4"/>
      <c r="F62" s="4"/>
      <c r="G62" s="4"/>
      <c r="H62" s="4">
        <v>65.8</v>
      </c>
      <c r="I62" s="5">
        <v>65.3</v>
      </c>
      <c r="J62" s="3">
        <f>H62-I62</f>
        <v>0.5</v>
      </c>
      <c r="K62" s="4">
        <f>D65-D63</f>
        <v>10</v>
      </c>
      <c r="L62" s="19">
        <f>G65-G63</f>
        <v>2</v>
      </c>
      <c r="M62" s="4">
        <f>C65-C62</f>
        <v>0.39999999999999858</v>
      </c>
      <c r="N62" s="4">
        <v>66</v>
      </c>
      <c r="O62" s="16">
        <f>F65/N62*100</f>
        <v>67.424242424242422</v>
      </c>
      <c r="P62" s="4">
        <v>175</v>
      </c>
      <c r="Q62" s="17">
        <f>SUM(E63:E65)/3</f>
        <v>181.33333333333334</v>
      </c>
      <c r="R62" s="1">
        <v>170</v>
      </c>
      <c r="S62" s="1" t="s">
        <v>28</v>
      </c>
      <c r="T62" s="1">
        <v>24</v>
      </c>
    </row>
    <row r="63" spans="1:20" x14ac:dyDescent="0.2">
      <c r="A63" s="39"/>
      <c r="B63">
        <v>10</v>
      </c>
      <c r="C63">
        <v>35</v>
      </c>
      <c r="D63">
        <v>147</v>
      </c>
      <c r="E63">
        <v>186</v>
      </c>
      <c r="F63" s="2">
        <v>47.6</v>
      </c>
      <c r="G63">
        <v>10</v>
      </c>
      <c r="I63" s="7"/>
      <c r="J63" s="6"/>
      <c r="Q63" s="7"/>
      <c r="R63" s="1"/>
      <c r="S63" s="1"/>
      <c r="T63" s="1"/>
    </row>
    <row r="64" spans="1:20" x14ac:dyDescent="0.2">
      <c r="A64" s="39"/>
      <c r="B64">
        <v>20</v>
      </c>
      <c r="C64">
        <v>35.1</v>
      </c>
      <c r="D64">
        <v>155</v>
      </c>
      <c r="E64">
        <v>181</v>
      </c>
      <c r="F64" s="2">
        <v>38.299999999999997</v>
      </c>
      <c r="G64">
        <v>11</v>
      </c>
      <c r="I64" s="7"/>
      <c r="J64" s="6"/>
      <c r="Q64" s="7"/>
      <c r="R64" s="1"/>
      <c r="S64" s="1"/>
      <c r="T64" s="1"/>
    </row>
    <row r="65" spans="1:20" x14ac:dyDescent="0.2">
      <c r="A65" s="37"/>
      <c r="B65" s="9">
        <v>30</v>
      </c>
      <c r="C65" s="9">
        <v>34.799999999999997</v>
      </c>
      <c r="D65" s="9">
        <v>157</v>
      </c>
      <c r="E65" s="9">
        <v>177</v>
      </c>
      <c r="F65" s="10">
        <v>44.5</v>
      </c>
      <c r="G65" s="9">
        <v>12</v>
      </c>
      <c r="H65" s="9"/>
      <c r="I65" s="11"/>
      <c r="J65" s="8"/>
      <c r="K65" s="9"/>
      <c r="L65" s="9"/>
      <c r="M65" s="9"/>
      <c r="N65" s="9"/>
      <c r="O65" s="9"/>
      <c r="P65" s="9"/>
      <c r="Q65" s="11"/>
      <c r="R65" s="1"/>
      <c r="S65" s="1"/>
      <c r="T65" s="1"/>
    </row>
    <row r="66" spans="1:20" x14ac:dyDescent="0.2">
      <c r="A66" s="38">
        <v>17</v>
      </c>
      <c r="B66" s="4">
        <v>0</v>
      </c>
      <c r="C66" s="4">
        <v>36.700000000000003</v>
      </c>
      <c r="D66" s="4"/>
      <c r="E66" s="4"/>
      <c r="F66" s="4"/>
      <c r="G66" s="4"/>
      <c r="H66" s="4">
        <v>84.4</v>
      </c>
      <c r="I66" s="5">
        <v>83.4</v>
      </c>
      <c r="J66" s="3">
        <f>H66-I66</f>
        <v>1</v>
      </c>
      <c r="K66" s="4">
        <f>D69-D67</f>
        <v>13</v>
      </c>
      <c r="L66" s="19">
        <f>G69-G67</f>
        <v>4</v>
      </c>
      <c r="M66" s="4">
        <f>C69-C66</f>
        <v>-0.70000000000000284</v>
      </c>
      <c r="N66" s="4">
        <v>56.4</v>
      </c>
      <c r="O66" s="16">
        <f>F69/N66*100</f>
        <v>82.801418439716329</v>
      </c>
      <c r="P66" s="4">
        <v>220</v>
      </c>
      <c r="Q66" s="17">
        <f>SUM(E67:E69)/3</f>
        <v>221</v>
      </c>
      <c r="R66" s="1">
        <v>173</v>
      </c>
      <c r="S66" s="1" t="s">
        <v>28</v>
      </c>
      <c r="T66" s="1">
        <v>20</v>
      </c>
    </row>
    <row r="67" spans="1:20" x14ac:dyDescent="0.2">
      <c r="A67" s="39"/>
      <c r="B67">
        <v>10</v>
      </c>
      <c r="C67">
        <v>34.6</v>
      </c>
      <c r="D67">
        <v>137</v>
      </c>
      <c r="E67">
        <v>223</v>
      </c>
      <c r="F67" s="2">
        <v>44.8</v>
      </c>
      <c r="G67">
        <v>7</v>
      </c>
      <c r="I67" s="7"/>
      <c r="J67" s="6"/>
      <c r="Q67" s="7"/>
      <c r="R67" s="1"/>
      <c r="S67" s="1"/>
      <c r="T67" s="1"/>
    </row>
    <row r="68" spans="1:20" x14ac:dyDescent="0.2">
      <c r="A68" s="39"/>
      <c r="B68">
        <v>20</v>
      </c>
      <c r="C68">
        <v>34.700000000000003</v>
      </c>
      <c r="D68">
        <v>144</v>
      </c>
      <c r="E68">
        <v>220</v>
      </c>
      <c r="F68" s="2">
        <v>43.2</v>
      </c>
      <c r="G68">
        <v>9</v>
      </c>
      <c r="I68" s="7"/>
      <c r="J68" s="6"/>
      <c r="Q68" s="7"/>
      <c r="R68" s="1"/>
      <c r="S68" s="1"/>
      <c r="T68" s="1"/>
    </row>
    <row r="69" spans="1:20" x14ac:dyDescent="0.2">
      <c r="A69" s="37"/>
      <c r="B69" s="9">
        <v>30</v>
      </c>
      <c r="C69" s="9">
        <v>36</v>
      </c>
      <c r="D69" s="9">
        <v>150</v>
      </c>
      <c r="E69" s="9">
        <v>220</v>
      </c>
      <c r="F69" s="10">
        <v>46.7</v>
      </c>
      <c r="G69" s="9">
        <v>11</v>
      </c>
      <c r="H69" s="9"/>
      <c r="I69" s="11"/>
      <c r="J69" s="8"/>
      <c r="K69" s="9"/>
      <c r="L69" s="9"/>
      <c r="M69" s="9"/>
      <c r="N69" s="9"/>
      <c r="O69" s="9"/>
      <c r="P69" s="9"/>
      <c r="Q69" s="11"/>
      <c r="R69" s="1"/>
      <c r="S69" s="1"/>
      <c r="T69" s="1"/>
    </row>
    <row r="70" spans="1:20" x14ac:dyDescent="0.2">
      <c r="A70" s="38">
        <v>18</v>
      </c>
      <c r="B70" s="4">
        <v>0</v>
      </c>
      <c r="C70" s="4">
        <v>35.1</v>
      </c>
      <c r="D70" s="4"/>
      <c r="E70" s="4"/>
      <c r="F70" s="4"/>
      <c r="G70" s="4"/>
      <c r="H70" s="4">
        <v>61</v>
      </c>
      <c r="I70" s="5">
        <v>61</v>
      </c>
      <c r="J70" s="3">
        <f>H70-I70</f>
        <v>0</v>
      </c>
      <c r="K70" s="4">
        <f>D73-D71</f>
        <v>4</v>
      </c>
      <c r="L70" s="19">
        <f>G73-G71</f>
        <v>2</v>
      </c>
      <c r="M70" s="4">
        <f>C73-C70</f>
        <v>-0.20000000000000284</v>
      </c>
      <c r="N70" s="4">
        <v>50.6</v>
      </c>
      <c r="O70" s="16">
        <f>F73/N70*100</f>
        <v>52.569169960474305</v>
      </c>
      <c r="P70" s="4">
        <v>90</v>
      </c>
      <c r="Q70" s="17">
        <f>SUM(E71:E73)/3</f>
        <v>91.333333333333329</v>
      </c>
      <c r="R70" s="1">
        <v>165</v>
      </c>
      <c r="S70" s="1" t="s">
        <v>26</v>
      </c>
      <c r="T70" s="1">
        <v>19</v>
      </c>
    </row>
    <row r="71" spans="1:20" x14ac:dyDescent="0.2">
      <c r="A71" s="39"/>
      <c r="B71">
        <v>10</v>
      </c>
      <c r="C71">
        <v>34.9</v>
      </c>
      <c r="D71">
        <v>157</v>
      </c>
      <c r="E71">
        <v>92</v>
      </c>
      <c r="F71" s="2">
        <v>25.1</v>
      </c>
      <c r="G71">
        <v>11</v>
      </c>
      <c r="I71" s="7"/>
      <c r="J71" s="6"/>
      <c r="Q71" s="7"/>
      <c r="R71" s="1"/>
      <c r="S71" s="1"/>
      <c r="T71" s="1"/>
    </row>
    <row r="72" spans="1:20" x14ac:dyDescent="0.2">
      <c r="A72" s="39"/>
      <c r="B72">
        <v>20</v>
      </c>
      <c r="C72">
        <v>34.9</v>
      </c>
      <c r="D72">
        <v>152</v>
      </c>
      <c r="E72">
        <v>92</v>
      </c>
      <c r="F72" s="2">
        <v>27.9</v>
      </c>
      <c r="G72">
        <v>12</v>
      </c>
      <c r="I72" s="7"/>
      <c r="J72" s="6"/>
      <c r="Q72" s="7"/>
      <c r="R72" s="1"/>
      <c r="S72" s="1"/>
      <c r="T72" s="1"/>
    </row>
    <row r="73" spans="1:20" x14ac:dyDescent="0.2">
      <c r="A73" s="37"/>
      <c r="B73" s="9">
        <v>30</v>
      </c>
      <c r="C73" s="9">
        <v>34.9</v>
      </c>
      <c r="D73" s="9">
        <v>161</v>
      </c>
      <c r="E73" s="9">
        <v>90</v>
      </c>
      <c r="F73" s="10">
        <v>26.6</v>
      </c>
      <c r="G73" s="9">
        <v>13</v>
      </c>
      <c r="H73" s="9"/>
      <c r="I73" s="11"/>
      <c r="J73" s="8"/>
      <c r="K73" s="9"/>
      <c r="L73" s="9"/>
      <c r="M73" s="9"/>
      <c r="N73" s="9"/>
      <c r="O73" s="9"/>
      <c r="P73" s="9"/>
      <c r="Q73" s="11"/>
      <c r="R73" s="1"/>
      <c r="S73" s="1"/>
      <c r="T73" s="1"/>
    </row>
    <row r="74" spans="1:20" x14ac:dyDescent="0.2">
      <c r="A74" s="38">
        <v>19</v>
      </c>
      <c r="B74" s="4">
        <v>0</v>
      </c>
      <c r="C74" s="4">
        <v>35.6</v>
      </c>
      <c r="D74" s="4"/>
      <c r="E74" s="4"/>
      <c r="F74" s="4"/>
      <c r="G74" s="4"/>
      <c r="H74" s="4">
        <v>79</v>
      </c>
      <c r="I74" s="5">
        <v>78.8</v>
      </c>
      <c r="J74" s="3">
        <f>H74-I74</f>
        <v>0.20000000000000284</v>
      </c>
      <c r="K74" s="4">
        <f>D77-D75</f>
        <v>1</v>
      </c>
      <c r="L74" s="19">
        <f>G77-G75</f>
        <v>3</v>
      </c>
      <c r="M74" s="4">
        <f>C77-C74</f>
        <v>-1.2000000000000028</v>
      </c>
      <c r="N74" s="4">
        <v>44.7</v>
      </c>
      <c r="O74" s="16">
        <f>F77/N74*100</f>
        <v>76.733780760626388</v>
      </c>
      <c r="P74" s="4">
        <v>160</v>
      </c>
      <c r="Q74" s="17">
        <f>SUM(E75:E77)/3</f>
        <v>146.66666666666666</v>
      </c>
      <c r="R74" s="1">
        <v>175</v>
      </c>
      <c r="S74" s="1" t="s">
        <v>28</v>
      </c>
      <c r="T74" s="1">
        <v>21</v>
      </c>
    </row>
    <row r="75" spans="1:20" x14ac:dyDescent="0.2">
      <c r="A75" s="39"/>
      <c r="B75">
        <v>10</v>
      </c>
      <c r="C75">
        <v>34.1</v>
      </c>
      <c r="D75">
        <v>160</v>
      </c>
      <c r="E75">
        <v>148</v>
      </c>
      <c r="F75" s="2">
        <v>32.299999999999997</v>
      </c>
      <c r="G75">
        <v>10</v>
      </c>
      <c r="I75" s="7"/>
      <c r="J75" s="6"/>
      <c r="Q75" s="7"/>
      <c r="R75" s="1"/>
      <c r="S75" s="1"/>
      <c r="T75" s="1"/>
    </row>
    <row r="76" spans="1:20" x14ac:dyDescent="0.2">
      <c r="A76" s="39"/>
      <c r="B76">
        <v>20</v>
      </c>
      <c r="C76">
        <v>34.5</v>
      </c>
      <c r="D76">
        <v>170</v>
      </c>
      <c r="E76">
        <v>149</v>
      </c>
      <c r="F76" s="2">
        <v>33.6</v>
      </c>
      <c r="G76">
        <v>12</v>
      </c>
      <c r="I76" s="7"/>
      <c r="J76" s="6"/>
      <c r="Q76" s="7"/>
      <c r="R76" s="1"/>
      <c r="S76" s="1"/>
      <c r="T76" s="1"/>
    </row>
    <row r="77" spans="1:20" x14ac:dyDescent="0.2">
      <c r="A77" s="37"/>
      <c r="B77" s="9">
        <v>30</v>
      </c>
      <c r="C77" s="9">
        <v>34.4</v>
      </c>
      <c r="D77" s="9">
        <v>161</v>
      </c>
      <c r="E77" s="9">
        <v>143</v>
      </c>
      <c r="F77" s="10">
        <v>34.299999999999997</v>
      </c>
      <c r="G77" s="9">
        <v>13</v>
      </c>
      <c r="H77" s="9"/>
      <c r="I77" s="11"/>
      <c r="J77" s="8"/>
      <c r="K77" s="9"/>
      <c r="L77" s="9"/>
      <c r="M77" s="9"/>
      <c r="N77" s="9"/>
      <c r="O77" s="9"/>
      <c r="P77" s="9"/>
      <c r="Q77" s="11"/>
      <c r="R77" s="1"/>
      <c r="S77" s="1"/>
      <c r="T77" s="1"/>
    </row>
    <row r="78" spans="1:20" x14ac:dyDescent="0.2">
      <c r="A78" s="38">
        <v>20</v>
      </c>
      <c r="B78" s="4">
        <v>0</v>
      </c>
      <c r="C78" s="4">
        <v>35.9</v>
      </c>
      <c r="D78" s="4"/>
      <c r="E78" s="4"/>
      <c r="F78" s="4"/>
      <c r="G78" s="4"/>
      <c r="H78" s="4">
        <v>55.6</v>
      </c>
      <c r="I78" s="5">
        <v>55.6</v>
      </c>
      <c r="J78" s="3">
        <f>H78-I78</f>
        <v>0</v>
      </c>
      <c r="K78" s="4">
        <f>D81-D79</f>
        <v>9</v>
      </c>
      <c r="L78" s="19">
        <f>G81-G79</f>
        <v>2</v>
      </c>
      <c r="M78" s="4">
        <f>C81-C78</f>
        <v>-0.39999999999999858</v>
      </c>
      <c r="N78" s="4">
        <v>47</v>
      </c>
      <c r="O78" s="16">
        <f>F81/N78*100</f>
        <v>146.80851063829786</v>
      </c>
      <c r="P78" s="4">
        <v>110</v>
      </c>
      <c r="Q78" s="17">
        <f>SUM(E79:E81)/3</f>
        <v>114.33333333333333</v>
      </c>
      <c r="R78" s="1">
        <v>167</v>
      </c>
      <c r="S78" s="1" t="s">
        <v>26</v>
      </c>
      <c r="T78" s="1">
        <v>19</v>
      </c>
    </row>
    <row r="79" spans="1:20" x14ac:dyDescent="0.2">
      <c r="A79" s="39"/>
      <c r="B79">
        <v>10</v>
      </c>
      <c r="C79">
        <v>35.299999999999997</v>
      </c>
      <c r="D79">
        <v>163</v>
      </c>
      <c r="E79">
        <v>114</v>
      </c>
      <c r="F79" s="18">
        <v>69</v>
      </c>
      <c r="G79">
        <v>11</v>
      </c>
      <c r="I79" s="7"/>
      <c r="J79" s="6"/>
      <c r="Q79" s="7"/>
      <c r="R79" s="1"/>
      <c r="S79" s="1"/>
      <c r="T79" s="1"/>
    </row>
    <row r="80" spans="1:20" x14ac:dyDescent="0.2">
      <c r="A80" s="39"/>
      <c r="B80">
        <v>20</v>
      </c>
      <c r="C80">
        <v>35.6</v>
      </c>
      <c r="D80">
        <v>170</v>
      </c>
      <c r="E80">
        <v>117</v>
      </c>
      <c r="F80" s="18">
        <v>62.5</v>
      </c>
      <c r="G80">
        <v>12</v>
      </c>
      <c r="I80" s="7"/>
      <c r="J80" s="6"/>
      <c r="Q80" s="7"/>
      <c r="R80" s="1"/>
      <c r="S80" s="1"/>
      <c r="T80" s="1"/>
    </row>
    <row r="81" spans="1:20" x14ac:dyDescent="0.2">
      <c r="A81" s="37"/>
      <c r="B81" s="9">
        <v>30</v>
      </c>
      <c r="C81" s="9">
        <v>35.5</v>
      </c>
      <c r="D81" s="9">
        <v>172</v>
      </c>
      <c r="E81" s="9">
        <v>112</v>
      </c>
      <c r="F81" s="36">
        <v>69</v>
      </c>
      <c r="G81" s="9">
        <v>13</v>
      </c>
      <c r="H81" s="9"/>
      <c r="I81" s="11"/>
      <c r="J81" s="8"/>
      <c r="K81" s="9"/>
      <c r="L81" s="9"/>
      <c r="M81" s="9"/>
      <c r="N81" s="9"/>
      <c r="O81" s="9"/>
      <c r="P81" s="9"/>
      <c r="Q81" s="11"/>
      <c r="R81" s="1"/>
      <c r="S81" s="1"/>
      <c r="T81" s="1"/>
    </row>
    <row r="82" spans="1:20" x14ac:dyDescent="0.2">
      <c r="A82" s="39">
        <v>21</v>
      </c>
      <c r="B82" s="4">
        <v>0</v>
      </c>
      <c r="C82">
        <v>35.5</v>
      </c>
      <c r="H82">
        <v>78.8</v>
      </c>
      <c r="I82" s="7">
        <v>78.400000000000006</v>
      </c>
      <c r="J82" s="3">
        <f>H82-I82</f>
        <v>0.39999999999999147</v>
      </c>
      <c r="K82" s="4">
        <f>D85-D83</f>
        <v>5</v>
      </c>
      <c r="L82" s="19">
        <f>G85-G83</f>
        <v>3</v>
      </c>
      <c r="M82" s="4">
        <f>C85-C82</f>
        <v>-0.89999999999999858</v>
      </c>
      <c r="N82" s="4">
        <v>70.8</v>
      </c>
      <c r="O82" s="16">
        <f>F85/N82*100</f>
        <v>67.937853107344637</v>
      </c>
      <c r="P82" s="4">
        <v>200</v>
      </c>
      <c r="Q82" s="5">
        <f>SUM(E83:E85)/3</f>
        <v>204</v>
      </c>
      <c r="R82" s="1">
        <v>183</v>
      </c>
      <c r="S82" s="1" t="s">
        <v>28</v>
      </c>
      <c r="T82" s="1">
        <v>25</v>
      </c>
    </row>
    <row r="83" spans="1:20" x14ac:dyDescent="0.2">
      <c r="A83" s="39"/>
      <c r="B83">
        <v>10</v>
      </c>
      <c r="C83">
        <v>34.299999999999997</v>
      </c>
      <c r="D83">
        <v>173</v>
      </c>
      <c r="E83">
        <v>204</v>
      </c>
      <c r="F83" s="2">
        <v>44</v>
      </c>
      <c r="G83">
        <v>12</v>
      </c>
      <c r="I83" s="7"/>
      <c r="J83" s="6"/>
      <c r="Q83" s="7"/>
      <c r="R83" s="1"/>
      <c r="S83" s="1"/>
      <c r="T83" s="1"/>
    </row>
    <row r="84" spans="1:20" x14ac:dyDescent="0.2">
      <c r="A84" s="39"/>
      <c r="B84">
        <v>20</v>
      </c>
      <c r="C84">
        <v>34.5</v>
      </c>
      <c r="D84">
        <v>178</v>
      </c>
      <c r="E84">
        <v>202</v>
      </c>
      <c r="F84" s="2">
        <v>46.6</v>
      </c>
      <c r="G84">
        <v>14</v>
      </c>
      <c r="I84" s="7"/>
      <c r="J84" s="6"/>
      <c r="Q84" s="7"/>
      <c r="R84" s="1"/>
      <c r="S84" s="1"/>
      <c r="T84" s="1"/>
    </row>
    <row r="85" spans="1:20" x14ac:dyDescent="0.2">
      <c r="A85" s="8"/>
      <c r="B85" s="9">
        <v>30</v>
      </c>
      <c r="C85" s="9">
        <v>34.6</v>
      </c>
      <c r="D85" s="9">
        <v>178</v>
      </c>
      <c r="E85" s="9">
        <v>206</v>
      </c>
      <c r="F85" s="10">
        <v>48.1</v>
      </c>
      <c r="G85" s="9">
        <v>15</v>
      </c>
      <c r="H85" s="9"/>
      <c r="I85" s="11"/>
      <c r="J85" s="8"/>
      <c r="K85" s="9"/>
      <c r="L85" s="9"/>
      <c r="M85" s="9"/>
      <c r="N85" s="9"/>
      <c r="O85" s="9"/>
      <c r="P85" s="9"/>
      <c r="Q85" s="11"/>
      <c r="R85" s="1"/>
      <c r="S85" s="1"/>
      <c r="T85" s="1"/>
    </row>
    <row r="86" spans="1:20" x14ac:dyDescent="0.2">
      <c r="A86" s="3" t="s">
        <v>54</v>
      </c>
      <c r="B86" s="4">
        <v>0</v>
      </c>
      <c r="C86" s="4">
        <v>36.1</v>
      </c>
      <c r="D86" s="4"/>
      <c r="E86" s="4"/>
      <c r="F86" s="4"/>
      <c r="G86" s="4"/>
      <c r="H86" s="4">
        <v>90.4</v>
      </c>
      <c r="I86" s="4">
        <v>90.2</v>
      </c>
      <c r="J86" s="3">
        <f>H86-I86</f>
        <v>0.20000000000000284</v>
      </c>
      <c r="K86" s="4">
        <f>D89-D87</f>
        <v>13</v>
      </c>
      <c r="L86" s="19">
        <f>F89-F87</f>
        <v>5.5999999999999979</v>
      </c>
      <c r="M86" s="4"/>
      <c r="N86" s="4">
        <v>40.4</v>
      </c>
      <c r="O86" s="16">
        <f>F89/N86*100</f>
        <v>92.574257425742573</v>
      </c>
      <c r="P86" s="4"/>
      <c r="Q86" s="5">
        <v>160</v>
      </c>
      <c r="R86" s="28"/>
      <c r="S86" s="28"/>
      <c r="T86" s="28"/>
    </row>
    <row r="87" spans="1:20" x14ac:dyDescent="0.2">
      <c r="A87" s="6"/>
      <c r="B87">
        <v>10</v>
      </c>
      <c r="C87" s="4">
        <v>35.6</v>
      </c>
      <c r="D87">
        <v>134</v>
      </c>
      <c r="E87">
        <v>160</v>
      </c>
      <c r="F87" s="2">
        <v>31.8</v>
      </c>
      <c r="G87" s="2">
        <v>9</v>
      </c>
      <c r="J87" s="6"/>
      <c r="Q87" s="7"/>
      <c r="R87" s="28"/>
      <c r="S87" s="28"/>
      <c r="T87" s="28"/>
    </row>
    <row r="88" spans="1:20" x14ac:dyDescent="0.2">
      <c r="A88" s="6"/>
      <c r="B88">
        <v>20</v>
      </c>
      <c r="C88" s="4">
        <v>36.200000000000003</v>
      </c>
      <c r="D88">
        <v>140</v>
      </c>
      <c r="E88">
        <v>160</v>
      </c>
      <c r="F88" s="2">
        <v>34.700000000000003</v>
      </c>
      <c r="G88" s="2">
        <v>11</v>
      </c>
      <c r="J88" s="6"/>
      <c r="Q88" s="7"/>
      <c r="R88" s="28"/>
      <c r="S88" s="28"/>
      <c r="T88" s="28"/>
    </row>
    <row r="89" spans="1:20" x14ac:dyDescent="0.2">
      <c r="A89" s="8"/>
      <c r="B89" s="9">
        <v>30</v>
      </c>
      <c r="C89" s="4">
        <v>35.5</v>
      </c>
      <c r="D89" s="9">
        <v>147</v>
      </c>
      <c r="E89" s="9">
        <v>160</v>
      </c>
      <c r="F89" s="10">
        <v>37.4</v>
      </c>
      <c r="G89" s="10">
        <v>12</v>
      </c>
      <c r="H89" s="9"/>
      <c r="I89" s="9"/>
      <c r="J89" s="8"/>
      <c r="K89" s="9"/>
      <c r="L89" s="9"/>
      <c r="M89" s="9">
        <f>C89-C86</f>
        <v>-0.60000000000000142</v>
      </c>
      <c r="N89" s="9"/>
      <c r="O89" s="49"/>
      <c r="P89" s="9"/>
      <c r="Q89" s="50"/>
      <c r="R89" s="28"/>
      <c r="S89" s="28"/>
      <c r="T89" s="28"/>
    </row>
    <row r="90" spans="1:20" x14ac:dyDescent="0.2">
      <c r="A90" s="3" t="s">
        <v>55</v>
      </c>
      <c r="B90" s="4">
        <v>0</v>
      </c>
      <c r="C90" s="4">
        <v>34.299999999999997</v>
      </c>
      <c r="D90" s="4"/>
      <c r="E90" s="4"/>
      <c r="F90" s="4"/>
      <c r="G90" s="4"/>
      <c r="H90" s="4">
        <v>62</v>
      </c>
      <c r="I90" s="4">
        <v>61.6</v>
      </c>
      <c r="J90" s="3">
        <f>H90-I90</f>
        <v>0.39999999999999858</v>
      </c>
      <c r="K90" s="4">
        <f>D93-D91</f>
        <v>7</v>
      </c>
      <c r="L90" s="19">
        <f>F93-F91</f>
        <v>-0.20000000000000284</v>
      </c>
      <c r="M90" s="4"/>
      <c r="N90" s="4">
        <v>75.3</v>
      </c>
      <c r="O90" s="16">
        <f>F93/N90*100</f>
        <v>50.863213811420984</v>
      </c>
      <c r="P90" s="4"/>
      <c r="Q90" s="5"/>
      <c r="R90" s="28"/>
      <c r="S90" s="28"/>
      <c r="T90" s="28"/>
    </row>
    <row r="91" spans="1:20" x14ac:dyDescent="0.2">
      <c r="A91" s="6"/>
      <c r="B91">
        <v>10</v>
      </c>
      <c r="C91">
        <v>34.299999999999997</v>
      </c>
      <c r="D91" s="4">
        <v>139</v>
      </c>
      <c r="E91">
        <v>175</v>
      </c>
      <c r="F91" s="2">
        <v>38.5</v>
      </c>
      <c r="G91" s="2">
        <v>10</v>
      </c>
      <c r="J91" s="6"/>
      <c r="Q91" s="7"/>
      <c r="R91" s="28"/>
      <c r="S91" s="28"/>
      <c r="T91" s="28"/>
    </row>
    <row r="92" spans="1:20" x14ac:dyDescent="0.2">
      <c r="A92" s="6"/>
      <c r="B92">
        <v>20</v>
      </c>
      <c r="C92">
        <v>34</v>
      </c>
      <c r="D92">
        <v>137</v>
      </c>
      <c r="E92">
        <v>175</v>
      </c>
      <c r="F92" s="2">
        <v>40.5</v>
      </c>
      <c r="G92" s="2">
        <v>11</v>
      </c>
      <c r="J92" s="6"/>
      <c r="Q92" s="7"/>
      <c r="R92" s="28"/>
      <c r="S92" s="28"/>
      <c r="T92" s="28"/>
    </row>
    <row r="93" spans="1:20" x14ac:dyDescent="0.2">
      <c r="A93" s="6"/>
      <c r="B93" s="28">
        <v>30</v>
      </c>
      <c r="C93" s="28">
        <v>34.6</v>
      </c>
      <c r="D93" s="28">
        <v>146</v>
      </c>
      <c r="E93">
        <v>175</v>
      </c>
      <c r="F93" s="29">
        <v>38.299999999999997</v>
      </c>
      <c r="G93" s="29">
        <v>12</v>
      </c>
      <c r="H93" s="28"/>
      <c r="I93" s="28"/>
      <c r="J93" s="6"/>
      <c r="K93" s="28"/>
      <c r="L93" s="28"/>
      <c r="M93" s="28">
        <f>C93-C90</f>
        <v>0.30000000000000426</v>
      </c>
      <c r="N93" s="28"/>
      <c r="O93" s="54"/>
      <c r="P93" s="28"/>
      <c r="Q93" s="55">
        <f>SUM(E91:E93)/3</f>
        <v>175</v>
      </c>
      <c r="R93" s="28"/>
      <c r="S93" s="28"/>
      <c r="T93" s="28"/>
    </row>
    <row r="94" spans="1:20" x14ac:dyDescent="0.2">
      <c r="A94" s="3" t="s">
        <v>57</v>
      </c>
      <c r="B94" s="4"/>
      <c r="C94" s="4"/>
      <c r="D94" s="4"/>
      <c r="E94" s="4"/>
      <c r="F94" s="19"/>
      <c r="G94" s="19"/>
      <c r="H94" s="4"/>
      <c r="I94" s="5"/>
      <c r="J94" s="4"/>
      <c r="K94" s="4"/>
      <c r="L94" s="4"/>
      <c r="M94" s="4"/>
      <c r="N94" s="4"/>
      <c r="O94" s="16" t="e">
        <f>F97/N94*100</f>
        <v>#DIV/0!</v>
      </c>
      <c r="P94" s="4"/>
      <c r="Q94" s="17"/>
      <c r="R94" s="28"/>
      <c r="S94" s="28"/>
      <c r="T94" s="28"/>
    </row>
    <row r="95" spans="1:20" x14ac:dyDescent="0.2">
      <c r="A95" s="6"/>
      <c r="B95" s="28"/>
      <c r="C95" s="28"/>
      <c r="D95" s="28"/>
      <c r="E95" s="28"/>
      <c r="F95" s="29"/>
      <c r="G95" s="29"/>
      <c r="H95" s="28"/>
      <c r="I95" s="7"/>
      <c r="J95" s="28"/>
      <c r="K95" s="28"/>
      <c r="L95" s="28"/>
      <c r="M95" s="28"/>
      <c r="N95" s="28"/>
      <c r="O95" s="54"/>
      <c r="P95" s="28"/>
      <c r="Q95" s="55"/>
      <c r="R95" s="28"/>
      <c r="S95" s="28"/>
      <c r="T95" s="28"/>
    </row>
    <row r="96" spans="1:20" x14ac:dyDescent="0.2">
      <c r="A96" s="6"/>
      <c r="B96" s="28"/>
      <c r="C96" s="28"/>
      <c r="D96" s="28"/>
      <c r="E96" s="28"/>
      <c r="F96" s="29"/>
      <c r="G96" s="28"/>
      <c r="H96" s="28"/>
      <c r="I96" s="7"/>
      <c r="J96" s="28"/>
      <c r="K96" s="28"/>
      <c r="L96" s="28"/>
      <c r="M96" s="28"/>
      <c r="N96" s="28"/>
      <c r="O96" s="28"/>
      <c r="P96" s="28"/>
      <c r="Q96" s="7"/>
      <c r="R96" s="28"/>
      <c r="S96" s="28"/>
      <c r="T96" s="28"/>
    </row>
    <row r="97" spans="1:17" x14ac:dyDescent="0.2">
      <c r="A97" s="8"/>
      <c r="B97" s="9"/>
      <c r="C97" s="9"/>
      <c r="D97" s="9"/>
      <c r="E97" s="9"/>
      <c r="F97" s="9"/>
      <c r="G97" s="9"/>
      <c r="H97" s="9"/>
      <c r="I97" s="11"/>
      <c r="J97" s="9"/>
      <c r="K97" s="9"/>
      <c r="L97" s="9"/>
      <c r="M97" s="9"/>
      <c r="N97" s="9"/>
      <c r="O97" s="9"/>
      <c r="P97" s="9"/>
      <c r="Q97" s="11"/>
    </row>
    <row r="98" spans="1:17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</row>
    <row r="99" spans="1:17" x14ac:dyDescent="0.2">
      <c r="B99" t="s">
        <v>30</v>
      </c>
      <c r="C99" s="2">
        <f>AVERAGE(C5,C9,C13,C17,C21,C25,C85,C81,C77,C73,C69,C65,C61,C57,C53,C49,C45,C41,C37,C33,C29,C89,C93)</f>
        <v>35.999999999999993</v>
      </c>
      <c r="H99" s="2">
        <f>AVERAGE(H82,H78,H74,H70,H66,H62,H58,H54,H50,H46,H42,H38,H34,H30,H26,H22,H18,H14,H10,H6,H2,H86,H90)</f>
        <v>77.521739130434767</v>
      </c>
      <c r="I99" s="2">
        <f>AVERAGE(I82,I78,I74,I70,I66,I62,I58,I54,I50,I46,I42,I38,I34,I30,I26,I22,I18,I14,I10,I6,I2,I86,I90)</f>
        <v>77.182608695652178</v>
      </c>
      <c r="J99" s="2">
        <f>AVERAGE(J82,J78,J74,J70,J66,J62,J58,J54,J50,J46,J42,J38,J34,J30,J26,J22,J18,J14,J10,J6,J2,J86,J90)</f>
        <v>0.33913043478260824</v>
      </c>
      <c r="K99" s="2">
        <f>AVERAGE(K82,K78,K74,K70,K66,K62,K58,K54,K50,K46,K42,K38,K34,K30,K26,K22,K18,K14,K10,K6,K2,K86,K90)</f>
        <v>7.6521739130434785</v>
      </c>
      <c r="L99" s="2">
        <f t="shared" ref="K99:Q99" si="0">AVERAGE(L82,L78,L74,L70,L66,L62,L58,L54,L50,L46,L42,L38,L34,L30,L26,L22,L18,L14,L10,L6,L2,L86,L90)</f>
        <v>2.5720529514604507</v>
      </c>
      <c r="M99" s="2">
        <f t="shared" si="0"/>
        <v>0.2857142857142847</v>
      </c>
      <c r="N99" s="2">
        <f t="shared" si="0"/>
        <v>53.739130434782602</v>
      </c>
      <c r="O99" s="2">
        <f>AVERAGE(O82,O78,O74,O70,O66,O62,O58,O54,O50,O46,O42,O38,O34,O30,O26,O22,O18,O14,O10,O6,O2,O86,O90)</f>
        <v>72.8944518196964</v>
      </c>
      <c r="P99" s="2">
        <f t="shared" si="0"/>
        <v>170.76190476190476</v>
      </c>
      <c r="Q99" s="2">
        <f t="shared" si="0"/>
        <v>171.24242424242425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01"/>
  <sheetViews>
    <sheetView topLeftCell="A67" zoomScale="120" zoomScaleNormal="120" workbookViewId="0">
      <selection activeCell="N90" sqref="N90"/>
    </sheetView>
  </sheetViews>
  <sheetFormatPr baseColWidth="10" defaultColWidth="8.83203125" defaultRowHeight="15" x14ac:dyDescent="0.2"/>
  <cols>
    <col min="1" max="1" width="11.6640625" bestFit="1" customWidth="1"/>
    <col min="2" max="2" width="12.83203125" bestFit="1" customWidth="1"/>
    <col min="3" max="3" width="13.5" bestFit="1" customWidth="1"/>
    <col min="4" max="4" width="10.1640625" bestFit="1" customWidth="1"/>
    <col min="5" max="5" width="11" bestFit="1" customWidth="1"/>
    <col min="6" max="6" width="17.33203125" bestFit="1" customWidth="1"/>
    <col min="7" max="7" width="17.33203125" customWidth="1"/>
    <col min="8" max="8" width="16.33203125" bestFit="1" customWidth="1"/>
    <col min="9" max="9" width="17.33203125" bestFit="1" customWidth="1"/>
    <col min="10" max="10" width="16" bestFit="1" customWidth="1"/>
    <col min="11" max="11" width="15.1640625" bestFit="1" customWidth="1"/>
    <col min="12" max="12" width="15.1640625" customWidth="1"/>
    <col min="13" max="13" width="18" bestFit="1" customWidth="1"/>
    <col min="14" max="14" width="9.5" bestFit="1" customWidth="1"/>
    <col min="15" max="15" width="14.33203125" bestFit="1" customWidth="1"/>
    <col min="16" max="16" width="9.83203125" bestFit="1" customWidth="1"/>
    <col min="17" max="17" width="13" bestFit="1" customWidth="1"/>
  </cols>
  <sheetData>
    <row r="1" spans="1:19" x14ac:dyDescent="0.2">
      <c r="A1" s="1" t="s">
        <v>9</v>
      </c>
      <c r="B1" s="13" t="s">
        <v>10</v>
      </c>
      <c r="C1" s="13" t="s">
        <v>11</v>
      </c>
      <c r="D1" s="13" t="s">
        <v>12</v>
      </c>
      <c r="E1" s="13" t="s">
        <v>13</v>
      </c>
      <c r="F1" s="13" t="s">
        <v>14</v>
      </c>
      <c r="G1" s="13" t="s">
        <v>15</v>
      </c>
      <c r="H1" s="13" t="s">
        <v>16</v>
      </c>
      <c r="I1" s="13" t="s">
        <v>17</v>
      </c>
      <c r="J1" s="15" t="s">
        <v>18</v>
      </c>
      <c r="K1" s="15" t="s">
        <v>19</v>
      </c>
      <c r="L1" s="15" t="s">
        <v>3</v>
      </c>
      <c r="M1" s="15" t="s">
        <v>20</v>
      </c>
      <c r="N1" s="15" t="s">
        <v>21</v>
      </c>
      <c r="O1" s="15" t="s">
        <v>22</v>
      </c>
      <c r="P1" s="15" t="s">
        <v>23</v>
      </c>
      <c r="Q1" s="15" t="s">
        <v>24</v>
      </c>
    </row>
    <row r="2" spans="1:19" x14ac:dyDescent="0.2">
      <c r="A2" s="3">
        <v>1</v>
      </c>
      <c r="B2" s="4">
        <v>0</v>
      </c>
      <c r="C2" s="4">
        <v>36.4</v>
      </c>
      <c r="D2" s="4"/>
      <c r="E2" s="4"/>
      <c r="F2" s="4"/>
      <c r="G2" s="4"/>
      <c r="H2" s="4">
        <v>67</v>
      </c>
      <c r="I2" s="4">
        <v>66.7</v>
      </c>
      <c r="J2" s="3">
        <f>H2-I2</f>
        <v>0.29999999999999716</v>
      </c>
      <c r="K2" s="4">
        <f>'Ambient test'!D5-'Ambient test'!D3</f>
        <v>4</v>
      </c>
      <c r="L2" s="19">
        <f>'Ambient test'!F5-'Ambient test'!F3</f>
        <v>-0.40000000000000213</v>
      </c>
      <c r="M2" s="3"/>
      <c r="N2" s="4">
        <v>42.6</v>
      </c>
      <c r="O2" s="16">
        <f>'Ambient test'!F5/N2*100</f>
        <v>66.666666666666657</v>
      </c>
      <c r="P2" s="4">
        <v>125</v>
      </c>
      <c r="Q2" s="17">
        <f>SUM('Ambient test'!E3:E5)/3</f>
        <v>127.66666666666667</v>
      </c>
      <c r="S2" t="s">
        <v>42</v>
      </c>
    </row>
    <row r="3" spans="1:19" x14ac:dyDescent="0.2">
      <c r="A3" s="6"/>
      <c r="B3">
        <v>10</v>
      </c>
      <c r="C3" s="4">
        <v>37.299999999999997</v>
      </c>
      <c r="D3">
        <v>150</v>
      </c>
      <c r="E3">
        <v>128</v>
      </c>
      <c r="F3" s="2">
        <v>28.8</v>
      </c>
      <c r="G3">
        <v>13</v>
      </c>
      <c r="J3" s="6"/>
      <c r="M3" s="6"/>
      <c r="N3" s="28"/>
      <c r="O3" s="28"/>
      <c r="Q3" s="12"/>
      <c r="S3" t="s">
        <v>45</v>
      </c>
    </row>
    <row r="4" spans="1:19" x14ac:dyDescent="0.2">
      <c r="A4" s="6"/>
      <c r="B4">
        <v>20</v>
      </c>
      <c r="C4" s="4">
        <v>37.4</v>
      </c>
      <c r="D4">
        <v>149</v>
      </c>
      <c r="E4">
        <v>127</v>
      </c>
      <c r="F4" s="2">
        <v>25.5</v>
      </c>
      <c r="G4">
        <v>16</v>
      </c>
      <c r="J4" s="6"/>
      <c r="M4" s="6"/>
      <c r="N4" s="28"/>
      <c r="O4" s="28"/>
      <c r="Q4" s="12"/>
      <c r="S4" t="s">
        <v>46</v>
      </c>
    </row>
    <row r="5" spans="1:19" x14ac:dyDescent="0.2">
      <c r="A5" s="8"/>
      <c r="B5" s="9">
        <v>30</v>
      </c>
      <c r="C5" s="4">
        <v>37.299999999999997</v>
      </c>
      <c r="D5" s="9">
        <v>154</v>
      </c>
      <c r="E5" s="9">
        <v>128</v>
      </c>
      <c r="F5" s="10">
        <v>28.4</v>
      </c>
      <c r="G5">
        <v>17</v>
      </c>
      <c r="H5" s="9"/>
      <c r="I5" s="9"/>
      <c r="J5" s="8"/>
      <c r="K5" s="9"/>
      <c r="L5" s="9"/>
      <c r="M5" s="8">
        <f>'Ambient test'!C5-'Ambient test'!C2</f>
        <v>0.89999999999999858</v>
      </c>
      <c r="N5" s="9"/>
      <c r="O5" s="9"/>
      <c r="P5" s="9"/>
      <c r="Q5" s="40"/>
    </row>
    <row r="6" spans="1:19" x14ac:dyDescent="0.2">
      <c r="A6" s="3">
        <v>2</v>
      </c>
      <c r="B6" s="4">
        <v>0</v>
      </c>
      <c r="C6" s="4">
        <v>36.5</v>
      </c>
      <c r="D6" s="4"/>
      <c r="E6" s="4"/>
      <c r="F6" s="4"/>
      <c r="G6" s="4"/>
      <c r="H6" s="4">
        <v>71.099999999999994</v>
      </c>
      <c r="I6" s="4">
        <v>71</v>
      </c>
      <c r="J6" s="3">
        <f>H6-I6</f>
        <v>9.9999999999994316E-2</v>
      </c>
      <c r="K6" s="4">
        <f>'Ambient test'!D9-'Ambient test'!D7</f>
        <v>6</v>
      </c>
      <c r="L6" s="19">
        <f>'Ambient test'!F9-'Ambient test'!F7</f>
        <v>0.10000000000000142</v>
      </c>
      <c r="M6" s="3">
        <f>'Ambient test'!C9-'Ambient test'!C6</f>
        <v>1</v>
      </c>
      <c r="N6" s="4">
        <v>45.6</v>
      </c>
      <c r="O6" s="16">
        <f>'Ambient test'!F9/N6*100</f>
        <v>74.780701754385973</v>
      </c>
      <c r="P6" s="4">
        <v>125</v>
      </c>
      <c r="Q6" s="17">
        <f>SUM('Ambient test'!E7:E9)/3</f>
        <v>128</v>
      </c>
    </row>
    <row r="7" spans="1:19" x14ac:dyDescent="0.2">
      <c r="A7" s="6"/>
      <c r="B7">
        <v>10</v>
      </c>
      <c r="C7">
        <v>36.6</v>
      </c>
      <c r="D7">
        <v>140</v>
      </c>
      <c r="E7">
        <v>129</v>
      </c>
      <c r="F7" s="2">
        <v>34</v>
      </c>
      <c r="G7">
        <v>11</v>
      </c>
      <c r="J7" s="6"/>
      <c r="M7" s="6"/>
      <c r="N7" s="28"/>
      <c r="O7" s="28"/>
      <c r="Q7" s="7"/>
    </row>
    <row r="8" spans="1:19" x14ac:dyDescent="0.2">
      <c r="A8" s="6"/>
      <c r="B8">
        <v>20</v>
      </c>
      <c r="C8">
        <v>37.299999999999997</v>
      </c>
      <c r="D8">
        <v>141</v>
      </c>
      <c r="E8">
        <v>128</v>
      </c>
      <c r="F8" s="2">
        <v>33.9</v>
      </c>
      <c r="G8">
        <v>12</v>
      </c>
      <c r="J8" s="6"/>
      <c r="M8" s="6"/>
      <c r="N8" s="28"/>
      <c r="O8" s="28"/>
      <c r="Q8" s="7"/>
    </row>
    <row r="9" spans="1:19" x14ac:dyDescent="0.2">
      <c r="A9" s="8"/>
      <c r="B9" s="9">
        <v>30</v>
      </c>
      <c r="C9" s="9">
        <v>37.5</v>
      </c>
      <c r="D9" s="9">
        <v>146</v>
      </c>
      <c r="E9" s="9">
        <v>127</v>
      </c>
      <c r="F9" s="10">
        <v>34.1</v>
      </c>
      <c r="G9">
        <v>12</v>
      </c>
      <c r="H9" s="9"/>
      <c r="I9" s="9"/>
      <c r="J9" s="8"/>
      <c r="K9" s="9"/>
      <c r="L9" s="9"/>
      <c r="M9" s="8"/>
      <c r="N9" s="9"/>
      <c r="O9" s="9"/>
      <c r="P9" s="9"/>
      <c r="Q9" s="11"/>
    </row>
    <row r="10" spans="1:19" x14ac:dyDescent="0.2">
      <c r="A10" s="3">
        <v>3</v>
      </c>
      <c r="B10" s="4">
        <v>0</v>
      </c>
      <c r="C10" s="4">
        <v>36.200000000000003</v>
      </c>
      <c r="D10" s="4"/>
      <c r="E10" s="4"/>
      <c r="F10" s="4"/>
      <c r="G10" s="4"/>
      <c r="H10" s="4">
        <v>74.400000000000006</v>
      </c>
      <c r="I10" s="4">
        <v>73.8</v>
      </c>
      <c r="J10" s="3">
        <f>H10-I10</f>
        <v>0.60000000000000853</v>
      </c>
      <c r="K10" s="4">
        <f>D13-D11</f>
        <v>14</v>
      </c>
      <c r="L10" s="19">
        <f>F13-F11</f>
        <v>4.1000000000000014</v>
      </c>
      <c r="M10" s="3">
        <f>C13-C10</f>
        <v>1.6999999999999957</v>
      </c>
      <c r="N10" s="4">
        <v>71.099999999999994</v>
      </c>
      <c r="O10" s="16">
        <f>F13/N10*100</f>
        <v>63.994374120956408</v>
      </c>
      <c r="P10" s="4">
        <v>250</v>
      </c>
      <c r="Q10" s="17">
        <f>SUM(E11:E13)/3</f>
        <v>251</v>
      </c>
    </row>
    <row r="11" spans="1:19" x14ac:dyDescent="0.2">
      <c r="A11" s="6"/>
      <c r="B11">
        <v>10</v>
      </c>
      <c r="C11">
        <v>37.4</v>
      </c>
      <c r="D11" s="4">
        <v>149</v>
      </c>
      <c r="E11">
        <v>251</v>
      </c>
      <c r="F11" s="2">
        <v>41.4</v>
      </c>
      <c r="G11">
        <v>10</v>
      </c>
      <c r="J11" s="6"/>
      <c r="M11" s="6"/>
      <c r="N11" s="28"/>
      <c r="O11" s="28"/>
      <c r="Q11" s="7"/>
    </row>
    <row r="12" spans="1:19" x14ac:dyDescent="0.2">
      <c r="A12" s="6"/>
      <c r="B12">
        <v>20</v>
      </c>
      <c r="C12">
        <v>37.9</v>
      </c>
      <c r="D12">
        <v>159</v>
      </c>
      <c r="E12">
        <v>251</v>
      </c>
      <c r="F12" s="2">
        <v>45.9</v>
      </c>
      <c r="G12">
        <v>15</v>
      </c>
      <c r="J12" s="6"/>
      <c r="M12" s="6"/>
      <c r="N12" s="28"/>
      <c r="O12" s="28"/>
      <c r="Q12" s="7"/>
    </row>
    <row r="13" spans="1:19" x14ac:dyDescent="0.2">
      <c r="A13" s="8"/>
      <c r="B13" s="9">
        <v>30</v>
      </c>
      <c r="C13" s="9">
        <v>37.9</v>
      </c>
      <c r="D13" s="9">
        <v>163</v>
      </c>
      <c r="E13">
        <v>251</v>
      </c>
      <c r="F13" s="10">
        <v>45.5</v>
      </c>
      <c r="G13" s="9">
        <v>15</v>
      </c>
      <c r="H13" s="9"/>
      <c r="I13" s="9"/>
      <c r="J13" s="8"/>
      <c r="K13" s="9"/>
      <c r="L13" s="9"/>
      <c r="M13" s="8"/>
      <c r="N13" s="9"/>
      <c r="O13" s="9"/>
      <c r="P13" s="9"/>
      <c r="Q13" s="11"/>
    </row>
    <row r="14" spans="1:19" x14ac:dyDescent="0.2">
      <c r="A14" s="3">
        <v>4</v>
      </c>
      <c r="B14" s="4">
        <v>0</v>
      </c>
      <c r="C14" s="4">
        <v>35.200000000000003</v>
      </c>
      <c r="D14" s="4"/>
      <c r="E14" s="4"/>
      <c r="F14" s="4"/>
      <c r="G14" s="4"/>
      <c r="H14" s="4">
        <v>72.400000000000006</v>
      </c>
      <c r="I14" s="4">
        <v>71.900000000000006</v>
      </c>
      <c r="J14" s="3">
        <f>H14-I14</f>
        <v>0.5</v>
      </c>
      <c r="K14" s="4">
        <f>D17-D15</f>
        <v>11</v>
      </c>
      <c r="L14" s="19">
        <f>F17-F15</f>
        <v>2.6000000000000014</v>
      </c>
      <c r="M14" s="3">
        <f>C17-C14</f>
        <v>2.3999999999999986</v>
      </c>
      <c r="N14" s="4">
        <v>54.3</v>
      </c>
      <c r="O14" s="16">
        <f>F17/N14*100</f>
        <v>67.219152854511975</v>
      </c>
      <c r="P14" s="4">
        <v>170</v>
      </c>
      <c r="Q14" s="17">
        <f>SUM(E15:E17)/3</f>
        <v>167.33333333333334</v>
      </c>
    </row>
    <row r="15" spans="1:19" x14ac:dyDescent="0.2">
      <c r="A15" s="6"/>
      <c r="B15">
        <v>10</v>
      </c>
      <c r="C15">
        <v>36.700000000000003</v>
      </c>
      <c r="D15">
        <v>142</v>
      </c>
      <c r="E15">
        <v>167</v>
      </c>
      <c r="F15" s="2">
        <v>33.9</v>
      </c>
      <c r="G15">
        <v>12</v>
      </c>
      <c r="J15" s="6"/>
      <c r="M15" s="6"/>
      <c r="N15" s="28"/>
      <c r="O15" s="28"/>
      <c r="Q15" s="7"/>
    </row>
    <row r="16" spans="1:19" x14ac:dyDescent="0.2">
      <c r="A16" s="6"/>
      <c r="B16">
        <v>20</v>
      </c>
      <c r="C16">
        <v>37.200000000000003</v>
      </c>
      <c r="D16">
        <v>149</v>
      </c>
      <c r="E16">
        <v>167</v>
      </c>
      <c r="F16" s="2">
        <v>35.6</v>
      </c>
      <c r="G16">
        <v>14</v>
      </c>
      <c r="J16" s="6"/>
      <c r="M16" s="6"/>
      <c r="N16" s="28"/>
      <c r="O16" s="28"/>
      <c r="Q16" s="7"/>
    </row>
    <row r="17" spans="1:17" x14ac:dyDescent="0.2">
      <c r="A17" s="8"/>
      <c r="B17" s="9">
        <v>30</v>
      </c>
      <c r="C17" s="9">
        <v>37.6</v>
      </c>
      <c r="D17" s="9">
        <v>153</v>
      </c>
      <c r="E17" s="9">
        <v>168</v>
      </c>
      <c r="F17" s="10">
        <v>36.5</v>
      </c>
      <c r="G17" s="9">
        <v>16</v>
      </c>
      <c r="H17" s="9"/>
      <c r="I17" s="9"/>
      <c r="J17" s="8"/>
      <c r="K17" s="9"/>
      <c r="L17" s="9"/>
      <c r="M17" s="8"/>
      <c r="N17" s="9"/>
      <c r="O17" s="9"/>
      <c r="P17" s="9"/>
      <c r="Q17" s="11"/>
    </row>
    <row r="18" spans="1:17" x14ac:dyDescent="0.2">
      <c r="A18" s="3">
        <v>5</v>
      </c>
      <c r="B18" s="4">
        <v>0</v>
      </c>
      <c r="C18" s="4">
        <v>35.1</v>
      </c>
      <c r="D18" s="4"/>
      <c r="E18" s="4"/>
      <c r="F18" s="4"/>
      <c r="G18" s="4"/>
      <c r="H18" s="4">
        <v>93.4</v>
      </c>
      <c r="I18" s="4">
        <v>93</v>
      </c>
      <c r="J18" s="3">
        <f>H18-I18</f>
        <v>0.40000000000000568</v>
      </c>
      <c r="K18" s="4">
        <f>D21-D19</f>
        <v>8</v>
      </c>
      <c r="L18" s="19">
        <f>F21-F19</f>
        <v>0.5</v>
      </c>
      <c r="M18" s="3">
        <f>C21-C18</f>
        <v>1.3999999999999986</v>
      </c>
      <c r="N18" s="4">
        <v>46.9</v>
      </c>
      <c r="O18" s="16">
        <f>F21/N18*100</f>
        <v>54.371002132196168</v>
      </c>
      <c r="P18" s="4">
        <v>170</v>
      </c>
      <c r="Q18" s="14">
        <f>SUM(E19:E21)/3</f>
        <v>174.33333333333334</v>
      </c>
    </row>
    <row r="19" spans="1:17" x14ac:dyDescent="0.2">
      <c r="A19" s="6"/>
      <c r="B19">
        <v>10</v>
      </c>
      <c r="C19">
        <v>36</v>
      </c>
      <c r="D19">
        <v>161</v>
      </c>
      <c r="E19">
        <v>173</v>
      </c>
      <c r="F19" s="2">
        <v>25</v>
      </c>
      <c r="G19">
        <v>12</v>
      </c>
      <c r="J19" s="6"/>
      <c r="M19" s="6"/>
      <c r="N19" s="28"/>
      <c r="O19" s="28"/>
      <c r="Q19" s="7"/>
    </row>
    <row r="20" spans="1:17" x14ac:dyDescent="0.2">
      <c r="A20" s="6"/>
      <c r="B20">
        <v>20</v>
      </c>
      <c r="C20">
        <v>36.6</v>
      </c>
      <c r="D20">
        <v>165</v>
      </c>
      <c r="E20">
        <v>175</v>
      </c>
      <c r="F20" s="2">
        <v>28.2</v>
      </c>
      <c r="G20">
        <v>16</v>
      </c>
      <c r="J20" s="6"/>
      <c r="M20" s="6"/>
      <c r="N20" s="28"/>
      <c r="O20" s="28"/>
      <c r="Q20" s="7"/>
    </row>
    <row r="21" spans="1:17" x14ac:dyDescent="0.2">
      <c r="A21" s="8"/>
      <c r="B21" s="9">
        <v>30</v>
      </c>
      <c r="C21" s="9">
        <v>36.5</v>
      </c>
      <c r="D21" s="9">
        <v>169</v>
      </c>
      <c r="E21" s="9">
        <v>175</v>
      </c>
      <c r="F21" s="10">
        <v>25.5</v>
      </c>
      <c r="G21" s="9">
        <v>18</v>
      </c>
      <c r="H21" s="9"/>
      <c r="I21" s="9"/>
      <c r="J21" s="8"/>
      <c r="K21" s="9"/>
      <c r="L21" s="9"/>
      <c r="M21" s="8"/>
      <c r="N21" s="9"/>
      <c r="O21" s="9"/>
      <c r="P21" s="9"/>
      <c r="Q21" s="11"/>
    </row>
    <row r="22" spans="1:17" x14ac:dyDescent="0.2">
      <c r="A22" s="3">
        <v>6</v>
      </c>
      <c r="B22" s="4">
        <v>0</v>
      </c>
      <c r="C22" s="4">
        <v>36.6</v>
      </c>
      <c r="D22" s="4"/>
      <c r="E22" s="4">
        <v>0</v>
      </c>
      <c r="F22" s="4">
        <v>0</v>
      </c>
      <c r="G22" s="4"/>
      <c r="H22" s="27">
        <v>95.1</v>
      </c>
      <c r="I22" s="27">
        <v>94.9</v>
      </c>
      <c r="J22" s="3">
        <f>H22-I22</f>
        <v>0.19999999999998863</v>
      </c>
      <c r="K22" s="4">
        <f>D25-D23</f>
        <v>19</v>
      </c>
      <c r="L22" s="19">
        <f>F25-F23</f>
        <v>3.4461247589933564</v>
      </c>
      <c r="M22" s="3">
        <f>C25-C22</f>
        <v>0.79999999999999716</v>
      </c>
      <c r="N22" s="4">
        <v>53.5</v>
      </c>
      <c r="O22" s="16">
        <f>F25/N22*100</f>
        <v>74.826460632336406</v>
      </c>
      <c r="P22" s="4">
        <v>213</v>
      </c>
      <c r="Q22" s="17">
        <f>SUM(E23:E25)/3</f>
        <v>207</v>
      </c>
    </row>
    <row r="23" spans="1:17" x14ac:dyDescent="0.2">
      <c r="A23" s="6"/>
      <c r="B23" s="28">
        <v>10</v>
      </c>
      <c r="C23" s="28">
        <v>37.200000000000003</v>
      </c>
      <c r="D23" s="28">
        <v>167</v>
      </c>
      <c r="E23" s="28">
        <v>207</v>
      </c>
      <c r="F23" s="29">
        <v>36.586031679306622</v>
      </c>
      <c r="G23">
        <v>12</v>
      </c>
      <c r="H23" s="28"/>
      <c r="I23" s="28"/>
      <c r="J23" s="6"/>
      <c r="K23" s="28"/>
      <c r="L23" s="28"/>
      <c r="M23" s="6"/>
      <c r="N23" s="28"/>
      <c r="O23" s="28"/>
      <c r="P23" s="28"/>
      <c r="Q23" s="12"/>
    </row>
    <row r="24" spans="1:17" x14ac:dyDescent="0.2">
      <c r="A24" s="6"/>
      <c r="B24" s="28">
        <v>20</v>
      </c>
      <c r="C24" s="28">
        <v>37.6</v>
      </c>
      <c r="D24" s="28">
        <v>173</v>
      </c>
      <c r="E24" s="28">
        <v>202</v>
      </c>
      <c r="F24" s="29">
        <v>36.781927788535526</v>
      </c>
      <c r="G24">
        <v>15</v>
      </c>
      <c r="H24" s="28"/>
      <c r="I24" s="28"/>
      <c r="J24" s="6"/>
      <c r="K24" s="28"/>
      <c r="L24" s="28"/>
      <c r="M24" s="6"/>
      <c r="N24" s="28"/>
      <c r="O24" s="28"/>
      <c r="P24" s="28"/>
      <c r="Q24" s="12"/>
    </row>
    <row r="25" spans="1:17" x14ac:dyDescent="0.2">
      <c r="A25" s="8"/>
      <c r="B25" s="9">
        <v>30</v>
      </c>
      <c r="C25" s="9">
        <v>37.4</v>
      </c>
      <c r="D25" s="9">
        <v>186</v>
      </c>
      <c r="E25" s="9">
        <v>212</v>
      </c>
      <c r="F25" s="10">
        <v>40.032156438299978</v>
      </c>
      <c r="G25" s="9">
        <v>17</v>
      </c>
      <c r="H25" s="9"/>
      <c r="I25" s="9"/>
      <c r="J25" s="8"/>
      <c r="K25" s="9"/>
      <c r="L25" s="9"/>
      <c r="M25" s="8"/>
      <c r="N25" s="9"/>
      <c r="O25" s="9"/>
      <c r="P25" s="9"/>
      <c r="Q25" s="40"/>
    </row>
    <row r="26" spans="1:17" x14ac:dyDescent="0.2">
      <c r="A26" s="3">
        <v>7</v>
      </c>
      <c r="B26" s="4">
        <v>0</v>
      </c>
      <c r="C26" s="4">
        <v>36.700000000000003</v>
      </c>
      <c r="D26" s="4"/>
      <c r="E26" s="4">
        <v>0</v>
      </c>
      <c r="F26" s="4">
        <v>0</v>
      </c>
      <c r="G26" s="4"/>
      <c r="H26" s="27">
        <v>78.099999999999994</v>
      </c>
      <c r="I26" s="27">
        <v>77.7</v>
      </c>
      <c r="J26" s="3">
        <f>H26-I26</f>
        <v>0.39999999999999147</v>
      </c>
      <c r="K26" s="4">
        <f>D29-D27</f>
        <v>9</v>
      </c>
      <c r="L26" s="19">
        <f>F29-F27</f>
        <v>5.3700665712757001</v>
      </c>
      <c r="M26" s="3">
        <f>C29-C26</f>
        <v>2.0999999999999943</v>
      </c>
      <c r="N26" s="4">
        <v>61.7</v>
      </c>
      <c r="O26" s="16">
        <f>F29/N26*100</f>
        <v>66.786201031351126</v>
      </c>
      <c r="P26" s="4">
        <v>240</v>
      </c>
      <c r="Q26" s="17">
        <f>SUM(E27:E29)/3</f>
        <v>239.33333333333334</v>
      </c>
    </row>
    <row r="27" spans="1:17" x14ac:dyDescent="0.2">
      <c r="A27" s="6"/>
      <c r="B27" s="28">
        <v>10</v>
      </c>
      <c r="C27" s="28">
        <v>37.5</v>
      </c>
      <c r="D27" s="28">
        <v>145</v>
      </c>
      <c r="E27" s="28">
        <v>240</v>
      </c>
      <c r="F27" s="29">
        <v>35.837019465067947</v>
      </c>
      <c r="G27">
        <v>13</v>
      </c>
      <c r="H27" s="28"/>
      <c r="I27" s="28"/>
      <c r="J27" s="6"/>
      <c r="K27" s="28"/>
      <c r="L27" s="28"/>
      <c r="M27" s="6"/>
      <c r="N27" s="28"/>
      <c r="O27" s="28"/>
      <c r="P27" s="28"/>
      <c r="Q27" s="7"/>
    </row>
    <row r="28" spans="1:17" x14ac:dyDescent="0.2">
      <c r="A28" s="6"/>
      <c r="B28" s="28">
        <v>20</v>
      </c>
      <c r="C28" s="28">
        <v>37.6</v>
      </c>
      <c r="D28" s="28">
        <v>149</v>
      </c>
      <c r="E28" s="28">
        <v>239</v>
      </c>
      <c r="F28" s="29">
        <v>40.874413466354028</v>
      </c>
      <c r="G28">
        <v>15</v>
      </c>
      <c r="H28" s="28"/>
      <c r="I28" s="28"/>
      <c r="J28" s="6"/>
      <c r="K28" s="28"/>
      <c r="L28" s="28"/>
      <c r="M28" s="6"/>
      <c r="N28" s="28"/>
      <c r="O28" s="28"/>
      <c r="P28" s="28"/>
      <c r="Q28" s="7"/>
    </row>
    <row r="29" spans="1:17" x14ac:dyDescent="0.2">
      <c r="A29" s="8"/>
      <c r="B29" s="9">
        <v>30</v>
      </c>
      <c r="C29" s="9">
        <v>38.799999999999997</v>
      </c>
      <c r="D29" s="9">
        <v>154</v>
      </c>
      <c r="E29" s="9">
        <v>239</v>
      </c>
      <c r="F29" s="10">
        <v>41.207086036343647</v>
      </c>
      <c r="G29" s="9">
        <v>19</v>
      </c>
      <c r="H29" s="9"/>
      <c r="I29" s="9"/>
      <c r="J29" s="8"/>
      <c r="K29" s="9"/>
      <c r="L29" s="9"/>
      <c r="M29" s="8"/>
      <c r="N29" s="9"/>
      <c r="O29" s="9"/>
      <c r="P29" s="9"/>
      <c r="Q29" s="11"/>
    </row>
    <row r="30" spans="1:17" x14ac:dyDescent="0.2">
      <c r="A30" s="3">
        <v>8</v>
      </c>
      <c r="B30" s="4">
        <v>0</v>
      </c>
      <c r="C30" s="4">
        <v>36.4</v>
      </c>
      <c r="D30" s="4"/>
      <c r="E30" s="4">
        <v>0</v>
      </c>
      <c r="F30" s="4">
        <v>0</v>
      </c>
      <c r="H30" s="27">
        <v>88.3</v>
      </c>
      <c r="I30" s="27">
        <v>87.8</v>
      </c>
      <c r="J30" s="3">
        <f>H30-I30</f>
        <v>0.5</v>
      </c>
      <c r="K30" s="4">
        <f>D33-D31</f>
        <v>11</v>
      </c>
      <c r="L30" s="19">
        <f>F33-F31</f>
        <v>1.6745845235914629</v>
      </c>
      <c r="M30" s="3">
        <f>C33-C30</f>
        <v>2.3000000000000043</v>
      </c>
      <c r="N30" s="4">
        <v>49</v>
      </c>
      <c r="O30" s="16">
        <f>F33/N30*100</f>
        <v>77.557842644903431</v>
      </c>
      <c r="P30" s="4">
        <v>212</v>
      </c>
      <c r="Q30" s="17">
        <f>SUM(E31:E33)/3</f>
        <v>212.66666666666666</v>
      </c>
    </row>
    <row r="31" spans="1:17" x14ac:dyDescent="0.2">
      <c r="A31" s="6"/>
      <c r="B31" s="28">
        <v>10</v>
      </c>
      <c r="C31" s="28">
        <v>37.6</v>
      </c>
      <c r="D31" s="28">
        <v>143</v>
      </c>
      <c r="E31" s="28">
        <v>214</v>
      </c>
      <c r="F31" s="29">
        <v>36.328758372411215</v>
      </c>
      <c r="G31">
        <v>12</v>
      </c>
      <c r="H31" s="28"/>
      <c r="I31" s="28"/>
      <c r="J31" s="6"/>
      <c r="K31" s="28"/>
      <c r="L31" s="28"/>
      <c r="M31" s="6"/>
      <c r="N31" s="28"/>
      <c r="O31" s="28"/>
      <c r="P31" s="28"/>
      <c r="Q31" s="7"/>
    </row>
    <row r="32" spans="1:17" x14ac:dyDescent="0.2">
      <c r="A32" s="6"/>
      <c r="B32" s="28">
        <v>20</v>
      </c>
      <c r="C32" s="28">
        <v>38.5</v>
      </c>
      <c r="D32" s="28">
        <v>142</v>
      </c>
      <c r="E32" s="28">
        <v>212</v>
      </c>
      <c r="F32" s="29">
        <v>36.16484528174999</v>
      </c>
      <c r="G32">
        <v>16</v>
      </c>
      <c r="H32" s="28"/>
      <c r="I32" s="28"/>
      <c r="J32" s="6"/>
      <c r="K32" s="28"/>
      <c r="L32" s="28"/>
      <c r="M32" s="6"/>
      <c r="N32" s="28"/>
      <c r="O32" s="28"/>
      <c r="P32" s="28"/>
      <c r="Q32" s="7"/>
    </row>
    <row r="33" spans="1:17" x14ac:dyDescent="0.2">
      <c r="A33" s="8"/>
      <c r="B33" s="9">
        <v>30</v>
      </c>
      <c r="C33" s="9">
        <v>38.700000000000003</v>
      </c>
      <c r="D33" s="9">
        <v>154</v>
      </c>
      <c r="E33" s="9">
        <v>212</v>
      </c>
      <c r="F33" s="10">
        <v>38.003342896002678</v>
      </c>
      <c r="G33" s="9">
        <v>18</v>
      </c>
      <c r="H33" s="9"/>
      <c r="I33" s="9"/>
      <c r="J33" s="8"/>
      <c r="K33" s="9"/>
      <c r="L33" s="9"/>
      <c r="M33" s="8"/>
      <c r="N33" s="9"/>
      <c r="O33" s="9"/>
      <c r="P33" s="9"/>
      <c r="Q33" s="11"/>
    </row>
    <row r="34" spans="1:17" x14ac:dyDescent="0.2">
      <c r="A34" s="3">
        <v>9</v>
      </c>
      <c r="B34" s="4">
        <v>0</v>
      </c>
      <c r="C34" s="27">
        <v>36.9</v>
      </c>
      <c r="D34" s="27"/>
      <c r="E34" s="27">
        <v>0</v>
      </c>
      <c r="F34" s="27">
        <v>0</v>
      </c>
      <c r="G34" s="4"/>
      <c r="H34" s="27">
        <v>58.7</v>
      </c>
      <c r="I34" s="27">
        <v>58.5</v>
      </c>
      <c r="J34" s="3">
        <f>H34-I34</f>
        <v>0.20000000000000284</v>
      </c>
      <c r="K34" s="4">
        <f>D37-D35</f>
        <v>8</v>
      </c>
      <c r="L34" s="19">
        <f>F37-F35</f>
        <v>1.7333754823482153</v>
      </c>
      <c r="M34" s="3">
        <f>C37-C34</f>
        <v>0.60000000000000142</v>
      </c>
      <c r="N34" s="4">
        <v>50</v>
      </c>
      <c r="O34" s="16">
        <f>F37/N34*100</f>
        <v>66.906086352430194</v>
      </c>
      <c r="P34" s="4">
        <v>115</v>
      </c>
      <c r="Q34" s="17">
        <f>SUM(E35:E37)/3</f>
        <v>116.66666666666667</v>
      </c>
    </row>
    <row r="35" spans="1:17" x14ac:dyDescent="0.2">
      <c r="A35" s="6"/>
      <c r="B35" s="28">
        <v>10</v>
      </c>
      <c r="C35" s="26">
        <v>37.6</v>
      </c>
      <c r="D35" s="28">
        <v>169</v>
      </c>
      <c r="E35" s="26">
        <v>117</v>
      </c>
      <c r="F35" s="29">
        <v>31.719667693866882</v>
      </c>
      <c r="G35">
        <v>13</v>
      </c>
      <c r="H35" s="28"/>
      <c r="I35" s="28"/>
      <c r="J35" s="6"/>
      <c r="K35" s="28"/>
      <c r="L35" s="28"/>
      <c r="M35" s="6"/>
      <c r="N35" s="28"/>
      <c r="O35" s="28"/>
      <c r="P35" s="28"/>
      <c r="Q35" s="7"/>
    </row>
    <row r="36" spans="1:17" x14ac:dyDescent="0.2">
      <c r="A36" s="6"/>
      <c r="B36" s="28">
        <v>20</v>
      </c>
      <c r="C36" s="26">
        <v>37.5</v>
      </c>
      <c r="D36" s="28">
        <v>173</v>
      </c>
      <c r="E36" s="26">
        <v>116</v>
      </c>
      <c r="F36" s="29">
        <v>35.646284577077907</v>
      </c>
      <c r="G36">
        <v>16</v>
      </c>
      <c r="H36" s="28"/>
      <c r="I36" s="28"/>
      <c r="J36" s="6"/>
      <c r="K36" s="28"/>
      <c r="L36" s="28"/>
      <c r="M36" s="6"/>
      <c r="N36" s="28"/>
      <c r="O36" s="28"/>
      <c r="P36" s="28"/>
      <c r="Q36" s="7"/>
    </row>
    <row r="37" spans="1:17" x14ac:dyDescent="0.2">
      <c r="A37" s="8"/>
      <c r="B37" s="9">
        <v>30</v>
      </c>
      <c r="C37" s="30">
        <v>37.5</v>
      </c>
      <c r="D37" s="9">
        <v>177</v>
      </c>
      <c r="E37" s="30">
        <v>117</v>
      </c>
      <c r="F37" s="10">
        <v>33.453043176215097</v>
      </c>
      <c r="G37">
        <v>17</v>
      </c>
      <c r="H37" s="9"/>
      <c r="I37" s="9"/>
      <c r="J37" s="8"/>
      <c r="K37" s="9"/>
      <c r="L37" s="9"/>
      <c r="M37" s="8"/>
      <c r="N37" s="9"/>
      <c r="O37" s="9"/>
      <c r="P37" s="9"/>
      <c r="Q37" s="11"/>
    </row>
    <row r="38" spans="1:17" x14ac:dyDescent="0.2">
      <c r="A38" s="3">
        <v>10</v>
      </c>
      <c r="B38" s="4">
        <v>0</v>
      </c>
      <c r="C38" s="4">
        <v>35.9</v>
      </c>
      <c r="D38" s="4"/>
      <c r="E38" s="4">
        <v>0</v>
      </c>
      <c r="F38" s="4">
        <v>0</v>
      </c>
      <c r="G38" s="4"/>
      <c r="H38" s="4">
        <v>76.7</v>
      </c>
      <c r="I38" s="4">
        <v>76.5</v>
      </c>
      <c r="J38" s="3">
        <f>H38-I38</f>
        <v>0.20000000000000284</v>
      </c>
      <c r="K38" s="4">
        <f>D41-D39</f>
        <v>16</v>
      </c>
      <c r="L38" s="19">
        <f>F41-F39</f>
        <v>4.4343837537927833</v>
      </c>
      <c r="M38" s="3">
        <f>C41-C38</f>
        <v>0</v>
      </c>
      <c r="N38" s="4">
        <v>42.9</v>
      </c>
      <c r="O38" s="16">
        <f>F41/N38*100</f>
        <v>70.459298754803029</v>
      </c>
      <c r="P38" s="4">
        <v>131</v>
      </c>
      <c r="Q38" s="5">
        <f>SUM(E39:E41)/3</f>
        <v>132</v>
      </c>
    </row>
    <row r="39" spans="1:17" x14ac:dyDescent="0.2">
      <c r="A39" s="6"/>
      <c r="B39" s="28">
        <v>10</v>
      </c>
      <c r="C39" s="28">
        <v>36.9</v>
      </c>
      <c r="D39" s="28">
        <v>146</v>
      </c>
      <c r="E39" s="28">
        <v>131</v>
      </c>
      <c r="F39" s="29">
        <v>25.792655412017719</v>
      </c>
      <c r="G39">
        <v>11</v>
      </c>
      <c r="H39" s="28"/>
      <c r="I39" s="28"/>
      <c r="J39" s="6"/>
      <c r="K39" s="28"/>
      <c r="L39" s="28"/>
      <c r="M39" s="6"/>
      <c r="N39" s="28"/>
      <c r="O39" s="28"/>
      <c r="P39" s="28"/>
      <c r="Q39" s="7"/>
    </row>
    <row r="40" spans="1:17" x14ac:dyDescent="0.2">
      <c r="A40" s="6"/>
      <c r="B40" s="28">
        <v>20</v>
      </c>
      <c r="C40" s="28">
        <v>36.4</v>
      </c>
      <c r="D40" s="28">
        <v>156</v>
      </c>
      <c r="E40" s="28">
        <v>132</v>
      </c>
      <c r="F40" s="29">
        <v>30.616287399470576</v>
      </c>
      <c r="G40">
        <v>12</v>
      </c>
      <c r="H40" s="28"/>
      <c r="I40" s="28"/>
      <c r="J40" s="6"/>
      <c r="K40" s="28"/>
      <c r="L40" s="28"/>
      <c r="M40" s="6"/>
      <c r="N40" s="28"/>
      <c r="O40" s="28"/>
      <c r="P40" s="28"/>
      <c r="Q40" s="7"/>
    </row>
    <row r="41" spans="1:17" x14ac:dyDescent="0.2">
      <c r="A41" s="8"/>
      <c r="B41" s="9">
        <v>30</v>
      </c>
      <c r="C41" s="9">
        <v>35.9</v>
      </c>
      <c r="D41" s="9">
        <v>162</v>
      </c>
      <c r="E41" s="9">
        <v>133</v>
      </c>
      <c r="F41" s="10">
        <v>30.227039165810503</v>
      </c>
      <c r="G41">
        <v>12</v>
      </c>
      <c r="H41" s="9"/>
      <c r="I41" s="9"/>
      <c r="J41" s="8"/>
      <c r="K41" s="9"/>
      <c r="L41" s="9"/>
      <c r="M41" s="8"/>
      <c r="N41" s="9"/>
      <c r="O41" s="9"/>
      <c r="P41" s="9"/>
      <c r="Q41" s="11"/>
    </row>
    <row r="42" spans="1:17" x14ac:dyDescent="0.2">
      <c r="A42" s="3">
        <v>11</v>
      </c>
      <c r="B42" s="4">
        <v>0</v>
      </c>
      <c r="C42" s="4">
        <v>36.700000000000003</v>
      </c>
      <c r="D42" s="4">
        <v>0</v>
      </c>
      <c r="E42" s="4">
        <v>0</v>
      </c>
      <c r="F42" s="4">
        <v>0</v>
      </c>
      <c r="G42" s="4"/>
      <c r="H42" s="4">
        <v>62.2</v>
      </c>
      <c r="I42" s="4">
        <v>61.9</v>
      </c>
      <c r="J42" s="3">
        <f>H42-I42</f>
        <v>0.30000000000000426</v>
      </c>
      <c r="K42" s="4">
        <f>D45-D43</f>
        <v>22</v>
      </c>
      <c r="L42" s="19">
        <f>F45-F43</f>
        <v>3.9263999202792448</v>
      </c>
      <c r="M42" s="3">
        <f>C45-C42</f>
        <v>0</v>
      </c>
      <c r="N42" s="4">
        <v>61</v>
      </c>
      <c r="O42" s="16">
        <f>F45/N42*100</f>
        <v>67.47871268660532</v>
      </c>
      <c r="P42" s="4">
        <v>140</v>
      </c>
      <c r="Q42" s="17">
        <f>SUM(E43:E45)/3</f>
        <v>140.66666666666666</v>
      </c>
    </row>
    <row r="43" spans="1:17" x14ac:dyDescent="0.2">
      <c r="A43" s="6"/>
      <c r="B43" s="26">
        <v>10</v>
      </c>
      <c r="C43" s="26">
        <v>36.1</v>
      </c>
      <c r="D43" s="26">
        <v>152</v>
      </c>
      <c r="E43" s="26">
        <v>141</v>
      </c>
      <c r="F43" s="31">
        <v>37.235614818550005</v>
      </c>
      <c r="G43">
        <v>10</v>
      </c>
      <c r="H43" s="28"/>
      <c r="I43" s="28"/>
      <c r="J43" s="6"/>
      <c r="K43" s="28"/>
      <c r="L43" s="28"/>
      <c r="M43" s="6"/>
      <c r="N43" s="28"/>
      <c r="O43" s="28"/>
      <c r="P43" s="28"/>
      <c r="Q43" s="7"/>
    </row>
    <row r="44" spans="1:17" x14ac:dyDescent="0.2">
      <c r="A44" s="6"/>
      <c r="B44" s="26">
        <v>20</v>
      </c>
      <c r="C44" s="26">
        <v>38</v>
      </c>
      <c r="D44" s="26">
        <v>169</v>
      </c>
      <c r="E44" s="26">
        <v>141</v>
      </c>
      <c r="F44" s="31">
        <v>40.202379045812613</v>
      </c>
      <c r="G44">
        <v>15</v>
      </c>
      <c r="H44" s="28"/>
      <c r="I44" s="28"/>
      <c r="J44" s="6"/>
      <c r="K44" s="28"/>
      <c r="L44" s="28"/>
      <c r="M44" s="6"/>
      <c r="N44" s="28"/>
      <c r="O44" s="28"/>
      <c r="P44" s="28"/>
      <c r="Q44" s="7"/>
    </row>
    <row r="45" spans="1:17" x14ac:dyDescent="0.2">
      <c r="A45" s="8"/>
      <c r="B45" s="9">
        <v>30</v>
      </c>
      <c r="C45" s="9">
        <v>36.700000000000003</v>
      </c>
      <c r="D45" s="9">
        <v>174</v>
      </c>
      <c r="E45" s="9">
        <v>140</v>
      </c>
      <c r="F45" s="10">
        <v>41.162014738829249</v>
      </c>
      <c r="G45" s="9">
        <v>15</v>
      </c>
      <c r="H45" s="9"/>
      <c r="I45" s="9"/>
      <c r="J45" s="8"/>
      <c r="K45" s="9"/>
      <c r="L45" s="9"/>
      <c r="M45" s="8"/>
      <c r="N45" s="9"/>
      <c r="O45" s="9"/>
      <c r="P45" s="9"/>
      <c r="Q45" s="11"/>
    </row>
    <row r="46" spans="1:17" x14ac:dyDescent="0.2">
      <c r="A46" s="3">
        <v>12</v>
      </c>
      <c r="B46" s="4">
        <v>0</v>
      </c>
      <c r="C46" s="4">
        <v>36.4</v>
      </c>
      <c r="D46" s="4">
        <v>0</v>
      </c>
      <c r="E46" s="4">
        <v>0</v>
      </c>
      <c r="F46" s="4">
        <v>0</v>
      </c>
      <c r="G46" s="4"/>
      <c r="H46" s="4">
        <v>101.1</v>
      </c>
      <c r="I46" s="4">
        <v>100</v>
      </c>
      <c r="J46" s="3">
        <f>H46-I46</f>
        <v>1.0999999999999943</v>
      </c>
      <c r="K46" s="4">
        <f>D49-D47</f>
        <v>16</v>
      </c>
      <c r="L46" s="19">
        <f>F49-F47</f>
        <v>1.6000000000000014</v>
      </c>
      <c r="M46" s="3">
        <f>C49-C46</f>
        <v>1.6000000000000014</v>
      </c>
      <c r="N46" s="4">
        <v>57</v>
      </c>
      <c r="O46" s="16">
        <f>F49/N46*100</f>
        <v>68.596491228070178</v>
      </c>
      <c r="P46" s="4">
        <v>255</v>
      </c>
      <c r="Q46" s="17">
        <f>SUM(E47:E49)/3</f>
        <v>253.33333333333334</v>
      </c>
    </row>
    <row r="47" spans="1:17" x14ac:dyDescent="0.2">
      <c r="A47" s="6"/>
      <c r="B47" s="26">
        <v>10</v>
      </c>
      <c r="C47" s="26">
        <v>37.799999999999997</v>
      </c>
      <c r="D47" s="26">
        <v>142</v>
      </c>
      <c r="E47" s="26">
        <v>253</v>
      </c>
      <c r="F47" s="28">
        <v>37.5</v>
      </c>
      <c r="G47">
        <v>12</v>
      </c>
      <c r="H47" s="28"/>
      <c r="I47" s="28"/>
      <c r="J47" s="6"/>
      <c r="K47" s="28"/>
      <c r="L47" s="28"/>
      <c r="M47" s="6"/>
      <c r="N47" s="28"/>
      <c r="O47" s="28"/>
      <c r="P47" s="28"/>
      <c r="Q47" s="7"/>
    </row>
    <row r="48" spans="1:17" x14ac:dyDescent="0.2">
      <c r="A48" s="6"/>
      <c r="B48" s="26">
        <v>20</v>
      </c>
      <c r="C48" s="26">
        <v>37.9</v>
      </c>
      <c r="D48" s="26">
        <v>152</v>
      </c>
      <c r="E48" s="26">
        <v>253</v>
      </c>
      <c r="F48" s="28">
        <v>34.9</v>
      </c>
      <c r="G48">
        <v>14</v>
      </c>
      <c r="H48" s="28"/>
      <c r="I48" s="28"/>
      <c r="J48" s="6"/>
      <c r="K48" s="28"/>
      <c r="L48" s="28"/>
      <c r="M48" s="6"/>
      <c r="N48" s="28"/>
      <c r="O48" s="28"/>
      <c r="P48" s="28"/>
      <c r="Q48" s="7"/>
    </row>
    <row r="49" spans="1:17" x14ac:dyDescent="0.2">
      <c r="A49" s="8"/>
      <c r="B49" s="9">
        <v>30</v>
      </c>
      <c r="C49" s="9">
        <v>38</v>
      </c>
      <c r="D49" s="9">
        <v>158</v>
      </c>
      <c r="E49" s="9">
        <v>254</v>
      </c>
      <c r="F49" s="9">
        <v>39.1</v>
      </c>
      <c r="G49" s="9">
        <v>16</v>
      </c>
      <c r="H49" s="9"/>
      <c r="I49" s="9"/>
      <c r="J49" s="8"/>
      <c r="K49" s="9"/>
      <c r="L49" s="9"/>
      <c r="M49" s="8"/>
      <c r="N49" s="9"/>
      <c r="O49" s="9"/>
      <c r="P49" s="9"/>
      <c r="Q49" s="11"/>
    </row>
    <row r="50" spans="1:17" x14ac:dyDescent="0.2">
      <c r="A50" s="3">
        <v>13</v>
      </c>
      <c r="B50" s="4">
        <v>0</v>
      </c>
      <c r="C50" s="4">
        <v>36.5</v>
      </c>
      <c r="D50" s="4">
        <v>0</v>
      </c>
      <c r="E50" s="4">
        <v>0</v>
      </c>
      <c r="F50" s="4">
        <v>0</v>
      </c>
      <c r="G50" s="4"/>
      <c r="H50" s="4">
        <v>88</v>
      </c>
      <c r="I50" s="4">
        <v>87.4</v>
      </c>
      <c r="J50" s="3">
        <f>H50-I50</f>
        <v>0.59999999999999432</v>
      </c>
      <c r="K50" s="4">
        <f>D53-D51</f>
        <v>16</v>
      </c>
      <c r="L50" s="19">
        <f>F53-F51</f>
        <v>0.69214875382347429</v>
      </c>
      <c r="M50" s="3">
        <f>C53-C50</f>
        <v>1.2999999999999972</v>
      </c>
      <c r="N50" s="4">
        <v>57</v>
      </c>
      <c r="O50" s="16">
        <f>F53/N50*100</f>
        <v>67.199894259272739</v>
      </c>
      <c r="P50" s="4">
        <v>225</v>
      </c>
      <c r="Q50" s="5">
        <f>SUM(E51:E53)/3</f>
        <v>225</v>
      </c>
    </row>
    <row r="51" spans="1:17" x14ac:dyDescent="0.2">
      <c r="A51" s="6"/>
      <c r="B51" s="28">
        <v>10</v>
      </c>
      <c r="C51" s="28">
        <v>36.4</v>
      </c>
      <c r="D51" s="28">
        <v>136</v>
      </c>
      <c r="E51" s="26">
        <v>225</v>
      </c>
      <c r="F51" s="31">
        <v>37.611790973961988</v>
      </c>
      <c r="G51">
        <v>12</v>
      </c>
      <c r="H51" s="28"/>
      <c r="I51" s="28"/>
      <c r="J51" s="6"/>
      <c r="K51" s="28"/>
      <c r="L51" s="28"/>
      <c r="M51" s="6"/>
      <c r="N51" s="28"/>
      <c r="O51" s="28"/>
      <c r="P51" s="28"/>
      <c r="Q51" s="7"/>
    </row>
    <row r="52" spans="1:17" x14ac:dyDescent="0.2">
      <c r="A52" s="6"/>
      <c r="B52" s="28">
        <v>20</v>
      </c>
      <c r="C52" s="28">
        <v>37.799999999999997</v>
      </c>
      <c r="D52" s="28">
        <v>144</v>
      </c>
      <c r="E52" s="26">
        <v>225</v>
      </c>
      <c r="F52" s="31">
        <v>37.900658890670599</v>
      </c>
      <c r="G52">
        <v>16</v>
      </c>
      <c r="H52" s="28"/>
      <c r="I52" s="28"/>
      <c r="J52" s="6"/>
      <c r="K52" s="28"/>
      <c r="L52" s="28"/>
      <c r="M52" s="6"/>
      <c r="N52" s="28"/>
      <c r="O52" s="28"/>
      <c r="P52" s="28"/>
      <c r="Q52" s="7"/>
    </row>
    <row r="53" spans="1:17" x14ac:dyDescent="0.2">
      <c r="A53" s="37"/>
      <c r="B53" s="9">
        <v>30</v>
      </c>
      <c r="C53" s="9">
        <v>37.799999999999997</v>
      </c>
      <c r="D53" s="9">
        <v>152</v>
      </c>
      <c r="E53" s="9">
        <v>225</v>
      </c>
      <c r="F53" s="10">
        <v>38.303939727785462</v>
      </c>
      <c r="G53" s="9">
        <v>18</v>
      </c>
      <c r="H53" s="9"/>
      <c r="I53" s="9"/>
      <c r="J53" s="8"/>
      <c r="K53" s="9"/>
      <c r="L53" s="9"/>
      <c r="M53" s="8"/>
      <c r="N53" s="9"/>
      <c r="O53" s="9"/>
      <c r="P53" s="9"/>
      <c r="Q53" s="11"/>
    </row>
    <row r="54" spans="1:17" x14ac:dyDescent="0.2">
      <c r="A54" s="38">
        <v>14</v>
      </c>
      <c r="B54" s="4">
        <v>0</v>
      </c>
      <c r="C54" s="4">
        <v>35.700000000000003</v>
      </c>
      <c r="D54" s="4"/>
      <c r="E54" s="4"/>
      <c r="F54" s="4"/>
      <c r="G54" s="4"/>
      <c r="H54" s="4">
        <v>89.2</v>
      </c>
      <c r="I54" s="5">
        <v>88.6</v>
      </c>
      <c r="J54" s="3">
        <f>H54-I54</f>
        <v>0.60000000000000853</v>
      </c>
      <c r="K54" s="4">
        <f>D57-D55</f>
        <v>16</v>
      </c>
      <c r="L54" s="19">
        <f>G57-G55</f>
        <v>5</v>
      </c>
      <c r="M54" s="4">
        <f>C57-C54</f>
        <v>1.7999999999999972</v>
      </c>
      <c r="N54" s="4">
        <v>52.1</v>
      </c>
      <c r="O54" s="16">
        <f>F57/N54*100</f>
        <v>86.180422264875233</v>
      </c>
      <c r="P54" s="4">
        <v>180</v>
      </c>
      <c r="Q54" s="17">
        <f>SUM(E55:E57)/3</f>
        <v>181.33333333333334</v>
      </c>
    </row>
    <row r="55" spans="1:17" x14ac:dyDescent="0.2">
      <c r="A55" s="39"/>
      <c r="B55">
        <v>10</v>
      </c>
      <c r="C55">
        <v>36</v>
      </c>
      <c r="D55">
        <v>165</v>
      </c>
      <c r="E55">
        <v>180</v>
      </c>
      <c r="F55" s="18">
        <v>39.799999999999997</v>
      </c>
      <c r="G55">
        <v>12</v>
      </c>
      <c r="I55" s="7"/>
      <c r="J55" s="6"/>
      <c r="Q55" s="7"/>
    </row>
    <row r="56" spans="1:17" x14ac:dyDescent="0.2">
      <c r="A56" s="39"/>
      <c r="B56">
        <v>20</v>
      </c>
      <c r="C56">
        <v>37.5</v>
      </c>
      <c r="D56">
        <v>178</v>
      </c>
      <c r="E56">
        <v>180</v>
      </c>
      <c r="F56" s="18">
        <v>40.4</v>
      </c>
      <c r="G56">
        <v>15</v>
      </c>
      <c r="I56" s="7"/>
      <c r="J56" s="6"/>
      <c r="Q56" s="7"/>
    </row>
    <row r="57" spans="1:17" x14ac:dyDescent="0.2">
      <c r="A57" s="37"/>
      <c r="B57" s="9">
        <v>30</v>
      </c>
      <c r="C57" s="9">
        <v>37.5</v>
      </c>
      <c r="D57" s="9">
        <v>181</v>
      </c>
      <c r="E57" s="9">
        <v>184</v>
      </c>
      <c r="F57" s="18">
        <v>44.9</v>
      </c>
      <c r="G57" s="9">
        <v>17</v>
      </c>
      <c r="H57" s="9"/>
      <c r="I57" s="11"/>
      <c r="J57" s="8"/>
      <c r="K57" s="9"/>
      <c r="L57" s="9"/>
      <c r="M57" s="9"/>
      <c r="N57" s="9"/>
      <c r="O57" s="9"/>
      <c r="P57" s="9"/>
      <c r="Q57" s="11"/>
    </row>
    <row r="58" spans="1:17" x14ac:dyDescent="0.2">
      <c r="A58" s="38">
        <v>15</v>
      </c>
      <c r="B58" s="4">
        <v>0</v>
      </c>
      <c r="C58" s="4">
        <v>37</v>
      </c>
      <c r="D58" s="4"/>
      <c r="E58" s="4"/>
      <c r="F58" s="4"/>
      <c r="G58" s="4"/>
      <c r="H58" s="4">
        <v>91.5</v>
      </c>
      <c r="I58" s="5">
        <v>91.2</v>
      </c>
      <c r="J58" s="3">
        <f>H58-I58</f>
        <v>0.29999999999999716</v>
      </c>
      <c r="K58" s="4">
        <f>D61-D59</f>
        <v>20</v>
      </c>
      <c r="L58" s="19">
        <f>G61-G59</f>
        <v>6</v>
      </c>
      <c r="M58" s="4">
        <f>C61-C58</f>
        <v>0.5</v>
      </c>
      <c r="N58" s="4">
        <v>40.1</v>
      </c>
      <c r="O58" s="16">
        <f>F61/N58*100</f>
        <v>62.842892768079793</v>
      </c>
      <c r="P58" s="4">
        <v>80</v>
      </c>
      <c r="Q58" s="17">
        <f>SUM(E59:E61)/3</f>
        <v>82.666666666666671</v>
      </c>
    </row>
    <row r="59" spans="1:17" x14ac:dyDescent="0.2">
      <c r="A59" s="39"/>
      <c r="B59">
        <v>10</v>
      </c>
      <c r="C59">
        <v>37.1</v>
      </c>
      <c r="D59">
        <v>139</v>
      </c>
      <c r="E59">
        <v>81</v>
      </c>
      <c r="F59" s="18">
        <v>24.1</v>
      </c>
      <c r="G59">
        <v>13</v>
      </c>
      <c r="I59" s="7"/>
      <c r="J59" s="6"/>
      <c r="Q59" s="12"/>
    </row>
    <row r="60" spans="1:17" x14ac:dyDescent="0.2">
      <c r="A60" s="39"/>
      <c r="B60">
        <v>20</v>
      </c>
      <c r="C60">
        <v>37.5</v>
      </c>
      <c r="D60">
        <v>135</v>
      </c>
      <c r="E60">
        <v>83</v>
      </c>
      <c r="F60" s="18">
        <v>23.7</v>
      </c>
      <c r="G60">
        <v>15</v>
      </c>
      <c r="I60" s="7"/>
      <c r="J60" s="6"/>
      <c r="Q60" s="12"/>
    </row>
    <row r="61" spans="1:17" x14ac:dyDescent="0.2">
      <c r="A61" s="37"/>
      <c r="B61" s="9">
        <v>30</v>
      </c>
      <c r="C61" s="9">
        <v>37.5</v>
      </c>
      <c r="D61" s="9">
        <v>159</v>
      </c>
      <c r="E61" s="9">
        <v>84</v>
      </c>
      <c r="F61" s="18">
        <v>25.2</v>
      </c>
      <c r="G61" s="9">
        <v>19</v>
      </c>
      <c r="H61" s="9"/>
      <c r="I61" s="11"/>
      <c r="J61" s="8"/>
      <c r="K61" s="9"/>
      <c r="L61" s="9"/>
      <c r="M61" s="9"/>
      <c r="N61" s="9"/>
      <c r="O61" s="9"/>
      <c r="P61" s="9"/>
      <c r="Q61" s="11"/>
    </row>
    <row r="62" spans="1:17" x14ac:dyDescent="0.2">
      <c r="A62" s="38">
        <v>16</v>
      </c>
      <c r="B62" s="4">
        <v>0</v>
      </c>
      <c r="C62" s="4">
        <v>35.9</v>
      </c>
      <c r="D62" s="4"/>
      <c r="E62" s="4"/>
      <c r="F62" s="4"/>
      <c r="H62" s="4">
        <v>65.400000000000006</v>
      </c>
      <c r="I62" s="5">
        <v>64.8</v>
      </c>
      <c r="J62" s="3">
        <f>H62-I62</f>
        <v>0.60000000000000853</v>
      </c>
      <c r="K62" s="4">
        <f>D65-D63</f>
        <v>11</v>
      </c>
      <c r="L62" s="19">
        <f>G65-G63</f>
        <v>6</v>
      </c>
      <c r="M62" s="4">
        <f>C65-C62</f>
        <v>2.7000000000000028</v>
      </c>
      <c r="N62" s="4">
        <v>66</v>
      </c>
      <c r="O62" s="16">
        <f>F65/N62*100</f>
        <v>75.303030303030312</v>
      </c>
      <c r="P62" s="4">
        <v>175</v>
      </c>
      <c r="Q62" s="17">
        <f>SUM(E63:E65)/3</f>
        <v>178</v>
      </c>
    </row>
    <row r="63" spans="1:17" x14ac:dyDescent="0.2">
      <c r="A63" s="39"/>
      <c r="B63">
        <v>10</v>
      </c>
      <c r="C63">
        <v>38.1</v>
      </c>
      <c r="D63">
        <v>155</v>
      </c>
      <c r="E63">
        <v>176</v>
      </c>
      <c r="F63" s="2">
        <v>47</v>
      </c>
      <c r="G63">
        <v>12</v>
      </c>
      <c r="I63" s="7"/>
      <c r="J63" s="6"/>
      <c r="O63" s="16"/>
      <c r="Q63" s="7"/>
    </row>
    <row r="64" spans="1:17" x14ac:dyDescent="0.2">
      <c r="A64" s="39"/>
      <c r="B64">
        <v>20</v>
      </c>
      <c r="C64">
        <v>37.299999999999997</v>
      </c>
      <c r="D64">
        <v>160</v>
      </c>
      <c r="E64">
        <v>178</v>
      </c>
      <c r="F64" s="2">
        <v>50</v>
      </c>
      <c r="G64">
        <v>16</v>
      </c>
      <c r="I64" s="7"/>
      <c r="J64" s="6"/>
      <c r="O64" s="16"/>
      <c r="Q64" s="7"/>
    </row>
    <row r="65" spans="1:17" x14ac:dyDescent="0.2">
      <c r="A65" s="37"/>
      <c r="B65" s="9">
        <v>30</v>
      </c>
      <c r="C65" s="9">
        <v>38.6</v>
      </c>
      <c r="D65" s="9">
        <v>166</v>
      </c>
      <c r="E65" s="9">
        <v>180</v>
      </c>
      <c r="F65" s="10">
        <v>49.7</v>
      </c>
      <c r="G65" s="9">
        <v>18</v>
      </c>
      <c r="H65" s="9"/>
      <c r="I65" s="11"/>
      <c r="J65" s="8"/>
      <c r="K65" s="9"/>
      <c r="L65" s="9"/>
      <c r="M65" s="9"/>
      <c r="N65" s="9"/>
      <c r="O65" s="16"/>
      <c r="P65" s="9"/>
      <c r="Q65" s="11"/>
    </row>
    <row r="66" spans="1:17" x14ac:dyDescent="0.2">
      <c r="A66" s="38">
        <v>17</v>
      </c>
      <c r="B66" s="4">
        <v>0</v>
      </c>
      <c r="C66" s="4">
        <v>35.4</v>
      </c>
      <c r="D66" s="4"/>
      <c r="E66" s="4"/>
      <c r="F66" s="4"/>
      <c r="G66" s="4"/>
      <c r="H66" s="4">
        <v>84</v>
      </c>
      <c r="I66" s="5">
        <v>83.4</v>
      </c>
      <c r="J66" s="3">
        <f>H66-I66</f>
        <v>0.59999999999999432</v>
      </c>
      <c r="K66" s="4">
        <f>D69-D67</f>
        <v>15</v>
      </c>
      <c r="L66" s="19">
        <f>G69-G67</f>
        <v>4</v>
      </c>
      <c r="M66" s="4">
        <f>C69-C66</f>
        <v>0.5</v>
      </c>
      <c r="N66" s="4">
        <v>56.4</v>
      </c>
      <c r="O66" s="16">
        <f>F69/N66*100</f>
        <v>88.652482269503551</v>
      </c>
      <c r="P66" s="4">
        <v>220</v>
      </c>
      <c r="Q66" s="17">
        <f>SUM(E67:E69)/3</f>
        <v>222</v>
      </c>
    </row>
    <row r="67" spans="1:17" x14ac:dyDescent="0.2">
      <c r="A67" s="39"/>
      <c r="B67">
        <v>10</v>
      </c>
      <c r="C67">
        <v>36.200000000000003</v>
      </c>
      <c r="D67">
        <v>157</v>
      </c>
      <c r="E67">
        <v>223</v>
      </c>
      <c r="F67" s="2">
        <v>47.4</v>
      </c>
      <c r="G67">
        <v>12</v>
      </c>
      <c r="I67" s="7"/>
      <c r="J67" s="6"/>
      <c r="O67" s="16"/>
      <c r="Q67" s="7"/>
    </row>
    <row r="68" spans="1:17" x14ac:dyDescent="0.2">
      <c r="A68" s="39"/>
      <c r="B68">
        <v>20</v>
      </c>
      <c r="C68">
        <v>36.6</v>
      </c>
      <c r="D68">
        <v>167</v>
      </c>
      <c r="E68">
        <v>221</v>
      </c>
      <c r="F68" s="2">
        <v>51.3</v>
      </c>
      <c r="G68">
        <v>14</v>
      </c>
      <c r="I68" s="7"/>
      <c r="J68" s="6"/>
      <c r="O68" s="16"/>
      <c r="Q68" s="7"/>
    </row>
    <row r="69" spans="1:17" x14ac:dyDescent="0.2">
      <c r="A69" s="37"/>
      <c r="B69" s="9">
        <v>30</v>
      </c>
      <c r="C69" s="9">
        <v>35.9</v>
      </c>
      <c r="D69" s="9">
        <v>172</v>
      </c>
      <c r="E69" s="9">
        <v>222</v>
      </c>
      <c r="F69" s="10">
        <v>50</v>
      </c>
      <c r="G69" s="9">
        <v>16</v>
      </c>
      <c r="H69" s="9"/>
      <c r="I69" s="11"/>
      <c r="J69" s="8"/>
      <c r="K69" s="9"/>
      <c r="L69" s="9"/>
      <c r="M69" s="9"/>
      <c r="N69" s="9"/>
      <c r="O69" s="16"/>
      <c r="P69" s="9"/>
      <c r="Q69" s="11"/>
    </row>
    <row r="70" spans="1:17" x14ac:dyDescent="0.2">
      <c r="A70" s="38">
        <v>18</v>
      </c>
      <c r="B70" s="4">
        <v>0</v>
      </c>
      <c r="C70" s="4">
        <v>35.200000000000003</v>
      </c>
      <c r="D70" s="4"/>
      <c r="E70" s="4"/>
      <c r="F70" s="4"/>
      <c r="G70" s="4"/>
      <c r="H70" s="4">
        <v>61.6</v>
      </c>
      <c r="I70" s="5">
        <v>61.6</v>
      </c>
      <c r="J70" s="3">
        <f>H70-I70</f>
        <v>0</v>
      </c>
      <c r="K70" s="4">
        <f>D73-D71</f>
        <v>15</v>
      </c>
      <c r="L70" s="19">
        <f>G73-G71</f>
        <v>6</v>
      </c>
      <c r="M70" s="4">
        <f>C73-C70</f>
        <v>1.6999999999999957</v>
      </c>
      <c r="N70" s="4">
        <v>50.6</v>
      </c>
      <c r="O70" s="16">
        <f>F73/N70*100</f>
        <v>61.462450592885375</v>
      </c>
      <c r="P70" s="4">
        <v>90</v>
      </c>
      <c r="Q70" s="17">
        <f>SUM(E71:E73)/3</f>
        <v>92.333333333333329</v>
      </c>
    </row>
    <row r="71" spans="1:17" x14ac:dyDescent="0.2">
      <c r="A71" s="39"/>
      <c r="B71">
        <v>10</v>
      </c>
      <c r="C71">
        <v>36</v>
      </c>
      <c r="D71">
        <v>160</v>
      </c>
      <c r="E71">
        <v>91</v>
      </c>
      <c r="F71" s="2">
        <v>27.6</v>
      </c>
      <c r="G71">
        <v>12</v>
      </c>
      <c r="I71" s="7"/>
      <c r="J71" s="6"/>
      <c r="O71" s="16"/>
      <c r="Q71" s="7"/>
    </row>
    <row r="72" spans="1:17" x14ac:dyDescent="0.2">
      <c r="A72" s="39"/>
      <c r="B72">
        <v>20</v>
      </c>
      <c r="C72">
        <v>35.5</v>
      </c>
      <c r="D72">
        <v>165</v>
      </c>
      <c r="E72">
        <v>91</v>
      </c>
      <c r="F72" s="2">
        <v>28.5</v>
      </c>
      <c r="G72">
        <v>16</v>
      </c>
      <c r="I72" s="7"/>
      <c r="J72" s="6"/>
      <c r="O72" s="16"/>
      <c r="Q72" s="7"/>
    </row>
    <row r="73" spans="1:17" x14ac:dyDescent="0.2">
      <c r="A73" s="37"/>
      <c r="B73" s="9">
        <v>30</v>
      </c>
      <c r="C73" s="9">
        <v>36.9</v>
      </c>
      <c r="D73" s="9">
        <v>175</v>
      </c>
      <c r="E73" s="9">
        <v>95</v>
      </c>
      <c r="F73" s="10">
        <v>31.1</v>
      </c>
      <c r="G73" s="9">
        <v>18</v>
      </c>
      <c r="H73" s="9"/>
      <c r="I73" s="11"/>
      <c r="J73" s="8"/>
      <c r="K73" s="9"/>
      <c r="L73" s="9"/>
      <c r="M73" s="9"/>
      <c r="N73" s="9"/>
      <c r="O73" s="16"/>
      <c r="P73" s="9"/>
      <c r="Q73" s="11"/>
    </row>
    <row r="74" spans="1:17" x14ac:dyDescent="0.2">
      <c r="A74" s="38">
        <v>19</v>
      </c>
      <c r="B74" s="4">
        <v>0</v>
      </c>
      <c r="C74" s="4">
        <v>36</v>
      </c>
      <c r="D74" s="4"/>
      <c r="E74" s="4"/>
      <c r="F74" s="4"/>
      <c r="G74" s="4"/>
      <c r="H74" s="4">
        <v>78.8</v>
      </c>
      <c r="I74" s="5">
        <v>78.400000000000006</v>
      </c>
      <c r="J74" s="3">
        <f>H74-I74</f>
        <v>0.39999999999999147</v>
      </c>
      <c r="K74" s="4">
        <f>D77-D75</f>
        <v>15</v>
      </c>
      <c r="L74" s="19">
        <f>G77-G75</f>
        <v>5</v>
      </c>
      <c r="M74" s="4">
        <f>C77-C74</f>
        <v>0.79999999999999716</v>
      </c>
      <c r="N74" s="4">
        <v>44.7</v>
      </c>
      <c r="O74" s="16">
        <f>F77/N74*100</f>
        <v>78.523489932885909</v>
      </c>
      <c r="P74" s="4">
        <v>160</v>
      </c>
      <c r="Q74" s="17">
        <f>SUM(E75:E77)/3</f>
        <v>144.33333333333334</v>
      </c>
    </row>
    <row r="75" spans="1:17" x14ac:dyDescent="0.2">
      <c r="A75" s="39"/>
      <c r="B75">
        <v>10</v>
      </c>
      <c r="C75">
        <v>36.4</v>
      </c>
      <c r="D75">
        <v>180</v>
      </c>
      <c r="E75">
        <v>142</v>
      </c>
      <c r="F75" s="2">
        <v>30.9</v>
      </c>
      <c r="G75">
        <v>12</v>
      </c>
      <c r="I75" s="7"/>
      <c r="J75" s="6"/>
      <c r="O75" s="16"/>
      <c r="Q75" s="7"/>
    </row>
    <row r="76" spans="1:17" x14ac:dyDescent="0.2">
      <c r="A76" s="39"/>
      <c r="B76">
        <v>20</v>
      </c>
      <c r="C76">
        <v>36.6</v>
      </c>
      <c r="D76">
        <v>191</v>
      </c>
      <c r="E76">
        <v>142</v>
      </c>
      <c r="F76" s="2">
        <v>33.799999999999997</v>
      </c>
      <c r="G76">
        <v>15</v>
      </c>
      <c r="I76" s="7"/>
      <c r="J76" s="6"/>
      <c r="O76" s="16"/>
      <c r="Q76" s="7"/>
    </row>
    <row r="77" spans="1:17" x14ac:dyDescent="0.2">
      <c r="A77" s="37"/>
      <c r="B77" s="9">
        <v>30</v>
      </c>
      <c r="C77" s="9">
        <v>36.799999999999997</v>
      </c>
      <c r="D77" s="9">
        <v>195</v>
      </c>
      <c r="E77" s="9">
        <v>149</v>
      </c>
      <c r="F77" s="10">
        <v>35.1</v>
      </c>
      <c r="G77" s="9">
        <v>17</v>
      </c>
      <c r="H77" s="9"/>
      <c r="I77" s="11"/>
      <c r="J77" s="8"/>
      <c r="K77" s="9"/>
      <c r="L77" s="9"/>
      <c r="M77" s="9"/>
      <c r="N77" s="9"/>
      <c r="O77" s="16"/>
      <c r="P77" s="9"/>
      <c r="Q77" s="11"/>
    </row>
    <row r="78" spans="1:17" x14ac:dyDescent="0.2">
      <c r="A78" s="38">
        <v>20</v>
      </c>
      <c r="B78" s="4">
        <v>0</v>
      </c>
      <c r="C78" s="4">
        <v>37</v>
      </c>
      <c r="D78" s="4"/>
      <c r="E78" s="4"/>
      <c r="F78" s="4"/>
      <c r="G78" s="4"/>
      <c r="H78" s="4">
        <v>54.8</v>
      </c>
      <c r="I78" s="5">
        <v>54.6</v>
      </c>
      <c r="J78" s="3">
        <f>H78-I78</f>
        <v>0.19999999999999574</v>
      </c>
      <c r="K78" s="4">
        <f>D81-D79</f>
        <v>6</v>
      </c>
      <c r="L78" s="19">
        <f>G81-G79</f>
        <v>6</v>
      </c>
      <c r="M78" s="4">
        <f>C81-C78</f>
        <v>0.5</v>
      </c>
      <c r="N78" s="4">
        <v>47</v>
      </c>
      <c r="O78" s="16">
        <f>F81/N78*100</f>
        <v>61.702127659574465</v>
      </c>
      <c r="P78" s="4">
        <v>110</v>
      </c>
      <c r="Q78" s="17">
        <f>SUM(E79:E81)/3</f>
        <v>112.66666666666667</v>
      </c>
    </row>
    <row r="79" spans="1:17" x14ac:dyDescent="0.2">
      <c r="A79" s="39"/>
      <c r="B79">
        <v>10</v>
      </c>
      <c r="C79">
        <v>37.5</v>
      </c>
      <c r="D79">
        <v>178</v>
      </c>
      <c r="E79">
        <v>110</v>
      </c>
      <c r="F79" s="18">
        <v>27</v>
      </c>
      <c r="G79">
        <v>13</v>
      </c>
      <c r="I79" s="7"/>
      <c r="J79" s="6"/>
      <c r="O79" s="16"/>
      <c r="Q79" s="7"/>
    </row>
    <row r="80" spans="1:17" x14ac:dyDescent="0.2">
      <c r="A80" s="39"/>
      <c r="B80">
        <v>20</v>
      </c>
      <c r="C80">
        <v>37.5</v>
      </c>
      <c r="D80">
        <v>183</v>
      </c>
      <c r="E80">
        <v>113</v>
      </c>
      <c r="F80" s="18">
        <v>26.9</v>
      </c>
      <c r="G80">
        <v>15</v>
      </c>
      <c r="I80" s="7"/>
      <c r="J80" s="6"/>
      <c r="O80" s="16"/>
      <c r="Q80" s="7"/>
    </row>
    <row r="81" spans="1:17" x14ac:dyDescent="0.2">
      <c r="A81" s="37"/>
      <c r="B81" s="9">
        <v>30</v>
      </c>
      <c r="C81" s="9">
        <v>37.5</v>
      </c>
      <c r="D81" s="9">
        <v>184</v>
      </c>
      <c r="E81" s="9">
        <v>115</v>
      </c>
      <c r="F81" s="36">
        <v>29</v>
      </c>
      <c r="G81" s="9">
        <v>19</v>
      </c>
      <c r="H81" s="9"/>
      <c r="I81" s="11"/>
      <c r="J81" s="8"/>
      <c r="K81" s="9"/>
      <c r="L81" s="9"/>
      <c r="M81" s="9"/>
      <c r="N81" s="9"/>
      <c r="O81" s="16"/>
      <c r="P81" s="9"/>
      <c r="Q81" s="11"/>
    </row>
    <row r="82" spans="1:17" x14ac:dyDescent="0.2">
      <c r="A82" s="39">
        <v>21</v>
      </c>
      <c r="B82" s="4">
        <v>0</v>
      </c>
      <c r="C82">
        <v>35.9</v>
      </c>
      <c r="H82">
        <v>80.2</v>
      </c>
      <c r="I82" s="7">
        <v>79.599999999999994</v>
      </c>
      <c r="J82" s="3">
        <f>H82-I82</f>
        <v>0.60000000000000853</v>
      </c>
      <c r="K82" s="4">
        <f>D85-D83</f>
        <v>14</v>
      </c>
      <c r="L82" s="19">
        <f>G85-G83</f>
        <v>6</v>
      </c>
      <c r="M82" s="4">
        <f>C85-C82</f>
        <v>1.5</v>
      </c>
      <c r="N82" s="4">
        <v>70.8</v>
      </c>
      <c r="O82" s="16">
        <f>F85/N82*100</f>
        <v>77.118644067796609</v>
      </c>
      <c r="P82" s="4">
        <v>200</v>
      </c>
      <c r="Q82" s="14">
        <f>SUM(E83:E85)/3</f>
        <v>203.33333333333334</v>
      </c>
    </row>
    <row r="83" spans="1:17" x14ac:dyDescent="0.2">
      <c r="A83" s="39"/>
      <c r="B83">
        <v>10</v>
      </c>
      <c r="C83">
        <v>36.6</v>
      </c>
      <c r="D83">
        <v>177</v>
      </c>
      <c r="E83">
        <v>200</v>
      </c>
      <c r="F83" s="2">
        <v>50</v>
      </c>
      <c r="G83">
        <v>12</v>
      </c>
      <c r="I83" s="7"/>
      <c r="J83" s="6"/>
      <c r="O83" s="16"/>
      <c r="Q83" s="7"/>
    </row>
    <row r="84" spans="1:17" x14ac:dyDescent="0.2">
      <c r="A84" s="39"/>
      <c r="B84">
        <v>20</v>
      </c>
      <c r="C84">
        <v>37.200000000000003</v>
      </c>
      <c r="D84">
        <v>186</v>
      </c>
      <c r="E84">
        <v>202</v>
      </c>
      <c r="F84" s="2">
        <v>51.6</v>
      </c>
      <c r="G84">
        <v>16</v>
      </c>
      <c r="I84" s="7"/>
      <c r="J84" s="6"/>
      <c r="O84" s="16"/>
      <c r="Q84" s="7"/>
    </row>
    <row r="85" spans="1:17" x14ac:dyDescent="0.2">
      <c r="A85" s="8"/>
      <c r="B85" s="9">
        <v>30</v>
      </c>
      <c r="C85" s="9">
        <v>37.4</v>
      </c>
      <c r="D85" s="9">
        <v>191</v>
      </c>
      <c r="E85" s="9">
        <v>208</v>
      </c>
      <c r="F85" s="10">
        <v>54.6</v>
      </c>
      <c r="G85" s="9">
        <v>18</v>
      </c>
      <c r="H85" s="9"/>
      <c r="I85" s="11"/>
      <c r="J85" s="8"/>
      <c r="K85" s="9"/>
      <c r="L85" s="9"/>
      <c r="M85" s="9"/>
      <c r="N85" s="9"/>
      <c r="O85" s="16"/>
      <c r="P85" s="9"/>
      <c r="Q85" s="11"/>
    </row>
    <row r="86" spans="1:17" x14ac:dyDescent="0.2">
      <c r="A86" s="3" t="s">
        <v>54</v>
      </c>
      <c r="B86" s="4">
        <v>0</v>
      </c>
      <c r="C86" s="4">
        <v>35.1</v>
      </c>
      <c r="D86" s="4"/>
      <c r="E86" s="4"/>
      <c r="F86" s="4"/>
      <c r="G86" s="4"/>
      <c r="H86" s="4">
        <v>91</v>
      </c>
      <c r="I86" s="4">
        <v>90.8</v>
      </c>
      <c r="J86" s="3">
        <f>H86-I86</f>
        <v>0.20000000000000284</v>
      </c>
      <c r="K86" s="4">
        <f>D89-D87</f>
        <v>18</v>
      </c>
      <c r="L86" s="19">
        <f>F89-F87</f>
        <v>5.2999999999999972</v>
      </c>
      <c r="M86" s="4"/>
      <c r="N86" s="4">
        <v>40.4</v>
      </c>
      <c r="O86" s="16">
        <f>F89/N86*100</f>
        <v>75.247524752475243</v>
      </c>
      <c r="P86" s="4"/>
      <c r="Q86" s="5"/>
    </row>
    <row r="87" spans="1:17" x14ac:dyDescent="0.2">
      <c r="A87" s="6"/>
      <c r="B87">
        <v>10</v>
      </c>
      <c r="C87">
        <v>35.5</v>
      </c>
      <c r="D87">
        <v>145</v>
      </c>
      <c r="E87">
        <v>160</v>
      </c>
      <c r="F87" s="2">
        <v>25.1</v>
      </c>
      <c r="G87" s="2">
        <v>11</v>
      </c>
      <c r="J87" s="6"/>
      <c r="Q87" s="7"/>
    </row>
    <row r="88" spans="1:17" x14ac:dyDescent="0.2">
      <c r="A88" s="6"/>
      <c r="B88">
        <v>20</v>
      </c>
      <c r="C88">
        <v>35.5</v>
      </c>
      <c r="D88">
        <v>155</v>
      </c>
      <c r="E88">
        <v>160</v>
      </c>
      <c r="F88" s="2">
        <v>28.6</v>
      </c>
      <c r="G88" s="2">
        <v>11</v>
      </c>
      <c r="J88" s="6"/>
      <c r="Q88" s="7"/>
    </row>
    <row r="89" spans="1:17" x14ac:dyDescent="0.2">
      <c r="A89" s="8"/>
      <c r="B89" s="9">
        <v>30</v>
      </c>
      <c r="C89">
        <v>35.1</v>
      </c>
      <c r="D89" s="9">
        <v>163</v>
      </c>
      <c r="E89" s="9">
        <v>160</v>
      </c>
      <c r="F89" s="10">
        <v>30.4</v>
      </c>
      <c r="G89" s="10">
        <v>12</v>
      </c>
      <c r="H89" s="9"/>
      <c r="I89" s="9"/>
      <c r="J89" s="8"/>
      <c r="K89" s="9"/>
      <c r="L89" s="9"/>
      <c r="M89" s="9">
        <f>C89-C86</f>
        <v>0</v>
      </c>
      <c r="N89" s="30"/>
      <c r="O89" s="49"/>
      <c r="P89" s="9"/>
      <c r="Q89" s="50">
        <f>SUM('[4]Ambient test'!E87:E89)/3</f>
        <v>0</v>
      </c>
    </row>
    <row r="90" spans="1:17" x14ac:dyDescent="0.2">
      <c r="A90" s="3" t="s">
        <v>57</v>
      </c>
      <c r="B90" s="4">
        <v>0</v>
      </c>
      <c r="C90" s="4">
        <v>34.1</v>
      </c>
      <c r="D90" s="4"/>
      <c r="E90" s="4"/>
      <c r="F90" s="4"/>
      <c r="G90" s="4"/>
      <c r="H90" s="4">
        <v>84</v>
      </c>
      <c r="I90" s="4">
        <v>83.6</v>
      </c>
      <c r="J90" s="3">
        <f>H90-I90</f>
        <v>0.40000000000000568</v>
      </c>
      <c r="K90" s="4">
        <f>D93-D91</f>
        <v>22</v>
      </c>
      <c r="L90" s="19">
        <f>F93-F91</f>
        <v>7.9000000000000021</v>
      </c>
      <c r="M90" s="4"/>
      <c r="N90" s="4">
        <v>57.8</v>
      </c>
      <c r="O90" s="16">
        <f>F93/N90*100</f>
        <v>68.512110726643598</v>
      </c>
      <c r="P90" s="4"/>
      <c r="Q90" s="14"/>
    </row>
    <row r="91" spans="1:17" x14ac:dyDescent="0.2">
      <c r="A91" s="6"/>
      <c r="B91">
        <v>10</v>
      </c>
      <c r="C91">
        <v>35.700000000000003</v>
      </c>
      <c r="D91">
        <v>125</v>
      </c>
      <c r="E91">
        <v>180</v>
      </c>
      <c r="F91" s="2">
        <v>31.7</v>
      </c>
      <c r="G91" s="2">
        <v>11</v>
      </c>
      <c r="J91" s="6"/>
      <c r="Q91" s="12"/>
    </row>
    <row r="92" spans="1:17" x14ac:dyDescent="0.2">
      <c r="A92" s="6"/>
      <c r="B92">
        <v>20</v>
      </c>
      <c r="C92">
        <v>35.1</v>
      </c>
      <c r="D92">
        <v>138</v>
      </c>
      <c r="E92">
        <v>180</v>
      </c>
      <c r="F92" s="2">
        <v>37.1</v>
      </c>
      <c r="G92" s="2">
        <v>12</v>
      </c>
      <c r="J92" s="6"/>
      <c r="Q92" s="12"/>
    </row>
    <row r="93" spans="1:17" x14ac:dyDescent="0.2">
      <c r="A93" s="8"/>
      <c r="B93" s="9">
        <v>30</v>
      </c>
      <c r="C93" s="9">
        <v>34.200000000000003</v>
      </c>
      <c r="D93" s="9">
        <v>147</v>
      </c>
      <c r="E93" s="9">
        <v>180</v>
      </c>
      <c r="F93" s="10">
        <v>39.6</v>
      </c>
      <c r="G93" s="10">
        <v>12</v>
      </c>
      <c r="H93" s="9"/>
      <c r="I93" s="9"/>
      <c r="J93" s="8"/>
      <c r="K93" s="9"/>
      <c r="L93" s="9"/>
      <c r="M93" s="9">
        <f>C93-C90</f>
        <v>0.10000000000000142</v>
      </c>
      <c r="N93" s="30"/>
      <c r="O93" s="49"/>
      <c r="P93" s="9"/>
      <c r="Q93" s="50">
        <f>SUM('[4]Ambient test'!E91:E93)/3</f>
        <v>0</v>
      </c>
    </row>
    <row r="94" spans="1:17" x14ac:dyDescent="0.2">
      <c r="A94" s="3" t="s">
        <v>55</v>
      </c>
      <c r="B94" s="4">
        <v>0</v>
      </c>
      <c r="C94" s="4">
        <v>36</v>
      </c>
      <c r="D94" s="4"/>
      <c r="E94" s="4"/>
      <c r="F94" s="4"/>
      <c r="G94" s="4"/>
      <c r="H94">
        <v>62.2</v>
      </c>
      <c r="I94">
        <v>61.8</v>
      </c>
      <c r="J94" s="3">
        <f>H94-I94</f>
        <v>0.40000000000000568</v>
      </c>
      <c r="K94" s="4">
        <f>D97-D95</f>
        <v>15</v>
      </c>
      <c r="L94" s="19">
        <f>F97-F95</f>
        <v>-0.70000000000000284</v>
      </c>
      <c r="M94" s="4"/>
      <c r="N94" s="4">
        <v>75.3</v>
      </c>
      <c r="O94" s="16">
        <f>F97/N94*100</f>
        <v>56.175298804780873</v>
      </c>
      <c r="P94" s="4"/>
      <c r="Q94" s="5"/>
    </row>
    <row r="95" spans="1:17" x14ac:dyDescent="0.2">
      <c r="A95" s="6"/>
      <c r="B95">
        <v>10</v>
      </c>
      <c r="C95">
        <v>35.799999999999997</v>
      </c>
      <c r="D95">
        <v>147</v>
      </c>
      <c r="E95">
        <v>175</v>
      </c>
      <c r="F95" s="2">
        <v>43</v>
      </c>
      <c r="G95" s="2">
        <v>12</v>
      </c>
      <c r="J95" s="6"/>
      <c r="Q95" s="7"/>
    </row>
    <row r="96" spans="1:17" x14ac:dyDescent="0.2">
      <c r="A96" s="6"/>
      <c r="B96">
        <v>20</v>
      </c>
      <c r="C96">
        <v>35.799999999999997</v>
      </c>
      <c r="D96">
        <v>156</v>
      </c>
      <c r="E96">
        <v>175</v>
      </c>
      <c r="F96" s="2">
        <v>41.9</v>
      </c>
      <c r="G96" s="2">
        <v>13</v>
      </c>
      <c r="J96" s="6"/>
      <c r="Q96" s="7"/>
    </row>
    <row r="97" spans="1:17" x14ac:dyDescent="0.2">
      <c r="A97" s="8"/>
      <c r="B97" s="9">
        <v>30</v>
      </c>
      <c r="C97" s="9">
        <v>35.9</v>
      </c>
      <c r="D97" s="9">
        <v>162</v>
      </c>
      <c r="E97">
        <v>175</v>
      </c>
      <c r="F97" s="10">
        <v>42.3</v>
      </c>
      <c r="G97" s="10">
        <v>14</v>
      </c>
      <c r="H97" s="9"/>
      <c r="I97" s="9"/>
      <c r="J97" s="8"/>
      <c r="K97" s="9"/>
      <c r="L97" s="9"/>
      <c r="M97" s="9">
        <f>C97-C94</f>
        <v>-0.10000000000000142</v>
      </c>
      <c r="N97" s="30"/>
      <c r="O97" s="49"/>
      <c r="P97" s="9"/>
      <c r="Q97" s="50">
        <f>SUM(E95:E97)/3</f>
        <v>175</v>
      </c>
    </row>
    <row r="98" spans="1:17" x14ac:dyDescent="0.2">
      <c r="A98" s="28"/>
      <c r="B98" s="28"/>
      <c r="C98" s="28"/>
      <c r="D98" s="28"/>
      <c r="E98" s="28"/>
      <c r="F98" s="29"/>
      <c r="G98" s="28"/>
      <c r="H98" s="28"/>
      <c r="I98" s="28"/>
      <c r="J98" s="28"/>
      <c r="K98" s="28"/>
      <c r="L98" s="28"/>
      <c r="M98" s="28"/>
      <c r="N98" s="28"/>
      <c r="O98" s="54"/>
      <c r="P98" s="28"/>
      <c r="Q98" s="28"/>
    </row>
    <row r="99" spans="1:17" x14ac:dyDescent="0.2">
      <c r="A99" s="28"/>
      <c r="B99" s="28"/>
      <c r="C99" s="28"/>
      <c r="D99" s="28"/>
      <c r="E99" s="28"/>
      <c r="F99" s="29"/>
      <c r="G99" s="28"/>
      <c r="H99" s="28"/>
      <c r="I99" s="28"/>
      <c r="J99" s="28"/>
      <c r="K99" s="28"/>
      <c r="L99" s="28"/>
      <c r="M99" s="28"/>
      <c r="N99" s="28"/>
      <c r="O99" s="54"/>
      <c r="P99" s="28"/>
      <c r="Q99" s="28"/>
    </row>
    <row r="101" spans="1:17" x14ac:dyDescent="0.2">
      <c r="B101" t="s">
        <v>30</v>
      </c>
      <c r="C101" s="2">
        <f>AVERAGE(C5,C9,C13,C17,C21,C25,C85,C81,C77,C73,C69,C65,C61,C57,C53,C49,C45,C41,C37,C33,C29,C89,C93,C97)</f>
        <v>37.12083333333333</v>
      </c>
      <c r="G101" t="s">
        <v>25</v>
      </c>
      <c r="H101" s="2">
        <f>AVERAGE(H82,H78,H74,H70,H66,H62,H58,H54,H50,H46,H42,H38,H34,H30,H26,H22,H18,H14,H10,H6,H2,H86,H90,H94)</f>
        <v>77.88333333333334</v>
      </c>
      <c r="I101" s="2">
        <f>AVERAGE(I82,I78,I74,I70,I66,I62,I58,I54,I50,I46,I42,I38,I34,I30,I26,I22,I18,I14,I10,I6,I2,I86,I90,I94)</f>
        <v>77.479166666666671</v>
      </c>
      <c r="J101" s="2">
        <f>AVERAGE(J82,J78,J74,J70,J66,J62,J58,J54,J50,J46,J42,J38,J34,J30,J26,J22,J18,J14,J10,J6,J2,J86,J90,J94)</f>
        <v>0.40416666666666679</v>
      </c>
      <c r="K101" s="2">
        <f>AVERAGE(K82,K78,K74,K70,K66,K62,K58,K54,K50,K46,K42,K38,K34,K30,K26,K22,K18,K14,K10,K6,K2,K86,K90,K94)</f>
        <v>13.625</v>
      </c>
      <c r="L101" s="2">
        <f>AVERAGE(L82,L78,L74,L70,L66,L62,L58,L54,L50,L46,L42,L38,L34,L30,L26,L22,L18,L14,L10,L6,L2,L86,L90,L94)</f>
        <v>3.5948784901710091</v>
      </c>
      <c r="M101" s="2">
        <f>AVERAGE(M82,M78,M74,M70,M66,M62,M58,M54,M50,M46,M42,M38,M34,M30,M26,M22,M18,M14,M10,M6,M2,M89,M93,M97)</f>
        <v>1.0956521739130427</v>
      </c>
      <c r="N101" s="2">
        <f>AVERAGE(N82,N78,N74,N70,N66,N62,N58,N54,N50,N46,N42,N38,N34,N30,N26,N22,N18,N14,N10,N6,N2,N86,N90,N94)</f>
        <v>53.908333333333324</v>
      </c>
      <c r="O101" s="2">
        <f>AVERAGE(O82,O78,O74,O70,O66,O62,O58,O54,O50,O46,O42,O38,O34,O30,O26,O22,O18,O14,O10,O6,O2,O86,O90,O94)</f>
        <v>69.940139969209184</v>
      </c>
      <c r="P101" s="2">
        <f>AVERAGE(P82,P78,P74,P70,P66,P62,P58,P54,P50,P46,P42,P38,P34,P30,P26,P22,P18,P14,P10,P6,P2)</f>
        <v>170.76190476190476</v>
      </c>
      <c r="Q101" s="2">
        <f>AVERAGE(Q82,Q78,Q74,Q70,Q66,Q62,Q58,Q54,Q50,Q46,Q42,Q38,Q34,Q30,Q26,Q22,Q18,Q14,Q10,Q6,Q2)</f>
        <v>171.03174603174605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"/>
  <sheetViews>
    <sheetView zoomScaleNormal="100" workbookViewId="0">
      <pane ySplit="1" topLeftCell="A73" activePane="bottomLeft" state="frozen"/>
      <selection pane="bottomLeft" activeCell="Q100" sqref="Q100"/>
    </sheetView>
  </sheetViews>
  <sheetFormatPr baseColWidth="10" defaultColWidth="8.83203125" defaultRowHeight="15" x14ac:dyDescent="0.2"/>
  <cols>
    <col min="1" max="1" width="11.6640625" bestFit="1" customWidth="1"/>
    <col min="2" max="2" width="12.83203125" bestFit="1" customWidth="1"/>
    <col min="3" max="3" width="13.5" bestFit="1" customWidth="1"/>
    <col min="4" max="4" width="10.1640625" bestFit="1" customWidth="1"/>
    <col min="5" max="5" width="11" bestFit="1" customWidth="1"/>
    <col min="6" max="6" width="17.33203125" bestFit="1" customWidth="1"/>
    <col min="7" max="7" width="17.33203125" customWidth="1"/>
    <col min="8" max="8" width="16.33203125" bestFit="1" customWidth="1"/>
    <col min="9" max="9" width="17.33203125" bestFit="1" customWidth="1"/>
    <col min="10" max="10" width="16" bestFit="1" customWidth="1"/>
    <col min="11" max="11" width="15.1640625" bestFit="1" customWidth="1"/>
    <col min="12" max="12" width="13" bestFit="1" customWidth="1"/>
    <col min="13" max="13" width="18" bestFit="1" customWidth="1"/>
    <col min="14" max="14" width="9.5" bestFit="1" customWidth="1"/>
    <col min="15" max="15" width="14.33203125" bestFit="1" customWidth="1"/>
    <col min="16" max="17" width="9.83203125" bestFit="1" customWidth="1"/>
  </cols>
  <sheetData>
    <row r="1" spans="1:20" x14ac:dyDescent="0.2">
      <c r="A1" s="1" t="s">
        <v>9</v>
      </c>
      <c r="B1" s="13" t="s">
        <v>10</v>
      </c>
      <c r="C1" s="13" t="s">
        <v>11</v>
      </c>
      <c r="D1" s="13" t="s">
        <v>12</v>
      </c>
      <c r="E1" s="13" t="s">
        <v>13</v>
      </c>
      <c r="F1" s="13" t="s">
        <v>14</v>
      </c>
      <c r="G1" s="13" t="s">
        <v>15</v>
      </c>
      <c r="H1" s="13" t="s">
        <v>16</v>
      </c>
      <c r="I1" s="13" t="s">
        <v>17</v>
      </c>
      <c r="J1" s="15" t="s">
        <v>18</v>
      </c>
      <c r="K1" s="15" t="s">
        <v>19</v>
      </c>
      <c r="L1" s="15" t="s">
        <v>3</v>
      </c>
      <c r="M1" s="15" t="s">
        <v>20</v>
      </c>
      <c r="N1" s="15" t="s">
        <v>21</v>
      </c>
      <c r="O1" s="15" t="s">
        <v>22</v>
      </c>
      <c r="P1" s="15" t="s">
        <v>23</v>
      </c>
      <c r="Q1" s="15" t="s">
        <v>24</v>
      </c>
    </row>
    <row r="2" spans="1:20" x14ac:dyDescent="0.2">
      <c r="A2" s="3">
        <v>1</v>
      </c>
      <c r="B2" s="4">
        <v>0</v>
      </c>
      <c r="C2" s="4">
        <v>36.299999999999997</v>
      </c>
      <c r="D2" s="4">
        <v>97</v>
      </c>
      <c r="E2" s="4"/>
      <c r="F2" s="4"/>
      <c r="G2" s="4"/>
      <c r="H2" s="4">
        <v>67.900000000000006</v>
      </c>
      <c r="I2" s="5">
        <v>66.7</v>
      </c>
      <c r="J2" s="3">
        <f>H2-I2</f>
        <v>1.2000000000000028</v>
      </c>
      <c r="K2" s="4">
        <f>D5-D3</f>
        <v>8</v>
      </c>
      <c r="L2" s="19">
        <f>F5-F3</f>
        <v>-3.5890905158050543</v>
      </c>
      <c r="M2" s="4">
        <f>C5-C2</f>
        <v>1.6000000000000014</v>
      </c>
      <c r="N2" s="4">
        <v>42.6</v>
      </c>
      <c r="O2" s="16">
        <f>F5/N2*100</f>
        <v>64.343828620921045</v>
      </c>
      <c r="P2" s="4">
        <v>125</v>
      </c>
      <c r="Q2" s="17">
        <f>SUM(E3:E5)/3</f>
        <v>127.33333333333333</v>
      </c>
    </row>
    <row r="3" spans="1:20" x14ac:dyDescent="0.2">
      <c r="A3" s="6"/>
      <c r="B3">
        <v>10</v>
      </c>
      <c r="C3">
        <v>37.1</v>
      </c>
      <c r="D3">
        <v>151</v>
      </c>
      <c r="E3">
        <v>128</v>
      </c>
      <c r="F3" s="18">
        <v>30.999561508317417</v>
      </c>
      <c r="G3" s="18">
        <v>12</v>
      </c>
      <c r="I3" s="7"/>
      <c r="J3" s="6"/>
      <c r="Q3" s="7"/>
      <c r="S3" s="47" t="s">
        <v>42</v>
      </c>
      <c r="T3" s="47"/>
    </row>
    <row r="4" spans="1:20" x14ac:dyDescent="0.2">
      <c r="A4" s="6"/>
      <c r="B4">
        <v>20</v>
      </c>
      <c r="C4">
        <v>37.700000000000003</v>
      </c>
      <c r="D4">
        <v>161</v>
      </c>
      <c r="E4">
        <v>127</v>
      </c>
      <c r="F4" s="18">
        <v>31.380544816510625</v>
      </c>
      <c r="G4" s="18">
        <v>14</v>
      </c>
      <c r="I4" s="7"/>
      <c r="J4" s="6"/>
      <c r="Q4" s="7"/>
      <c r="S4" s="47" t="s">
        <v>47</v>
      </c>
      <c r="T4" s="47"/>
    </row>
    <row r="5" spans="1:20" x14ac:dyDescent="0.2">
      <c r="A5" s="8"/>
      <c r="B5" s="9">
        <v>30</v>
      </c>
      <c r="C5" s="9">
        <v>37.9</v>
      </c>
      <c r="D5" s="9">
        <v>159</v>
      </c>
      <c r="E5" s="26">
        <v>127</v>
      </c>
      <c r="F5" s="18">
        <v>27.410470992512362</v>
      </c>
      <c r="G5" s="18">
        <v>15</v>
      </c>
      <c r="H5" s="9"/>
      <c r="I5" s="11"/>
      <c r="J5" s="8"/>
      <c r="K5" s="9"/>
      <c r="L5" s="9"/>
      <c r="M5" s="9"/>
      <c r="N5" s="9"/>
      <c r="O5" s="9"/>
      <c r="P5" s="9"/>
      <c r="Q5" s="11"/>
      <c r="S5" s="47" t="s">
        <v>48</v>
      </c>
      <c r="T5" s="47"/>
    </row>
    <row r="6" spans="1:20" x14ac:dyDescent="0.2">
      <c r="A6" s="3">
        <v>2</v>
      </c>
      <c r="B6" s="4">
        <v>0</v>
      </c>
      <c r="C6" s="4">
        <v>36.799999999999997</v>
      </c>
      <c r="D6" s="4"/>
      <c r="E6" s="4"/>
      <c r="F6" s="4"/>
      <c r="G6" s="4"/>
      <c r="H6" s="4">
        <v>70.7</v>
      </c>
      <c r="I6" s="5">
        <v>70.2</v>
      </c>
      <c r="J6" s="3">
        <f>H6-I6</f>
        <v>0.5</v>
      </c>
      <c r="K6" s="4">
        <f>D9-D7</f>
        <v>8</v>
      </c>
      <c r="L6" s="19">
        <f>F9-F7</f>
        <v>1.8577351389437986</v>
      </c>
      <c r="M6" s="4">
        <f>C9-C6</f>
        <v>0.5</v>
      </c>
      <c r="N6" s="4">
        <v>45.6</v>
      </c>
      <c r="O6" s="16">
        <f>F9/N6*100</f>
        <v>63.472283362384317</v>
      </c>
      <c r="P6" s="4">
        <v>125</v>
      </c>
      <c r="Q6" s="17">
        <f>SUM(E7:E9)/3</f>
        <v>126.66666666666667</v>
      </c>
    </row>
    <row r="7" spans="1:20" x14ac:dyDescent="0.2">
      <c r="A7" s="6"/>
      <c r="B7">
        <v>10</v>
      </c>
      <c r="C7" s="26">
        <v>36.700000000000003</v>
      </c>
      <c r="D7" s="26">
        <v>152</v>
      </c>
      <c r="E7" s="26">
        <v>127</v>
      </c>
      <c r="F7" s="2">
        <v>27.085626074303452</v>
      </c>
      <c r="G7" s="2">
        <v>10</v>
      </c>
      <c r="I7" s="7"/>
      <c r="J7" s="6"/>
      <c r="Q7" s="12"/>
    </row>
    <row r="8" spans="1:20" x14ac:dyDescent="0.2">
      <c r="A8" s="6"/>
      <c r="B8">
        <v>20</v>
      </c>
      <c r="C8" s="26">
        <v>36.9</v>
      </c>
      <c r="D8" s="26">
        <v>152</v>
      </c>
      <c r="E8" s="26">
        <v>126</v>
      </c>
      <c r="F8" s="2">
        <v>30.022261951551727</v>
      </c>
      <c r="G8" s="2">
        <v>13</v>
      </c>
      <c r="I8" s="7"/>
      <c r="J8" s="6"/>
      <c r="Q8" s="12"/>
    </row>
    <row r="9" spans="1:20" x14ac:dyDescent="0.2">
      <c r="A9" s="8"/>
      <c r="B9" s="9">
        <v>30</v>
      </c>
      <c r="C9" s="9">
        <v>37.299999999999997</v>
      </c>
      <c r="D9" s="9">
        <v>160</v>
      </c>
      <c r="E9" s="9">
        <v>127</v>
      </c>
      <c r="F9" s="10">
        <v>28.94336121324725</v>
      </c>
      <c r="G9" s="10">
        <v>14</v>
      </c>
      <c r="H9" s="9"/>
      <c r="I9" s="11"/>
      <c r="J9" s="8"/>
      <c r="K9" s="9"/>
      <c r="L9" s="9"/>
      <c r="M9" s="9"/>
      <c r="N9" s="9"/>
      <c r="O9" s="9"/>
      <c r="P9" s="9"/>
      <c r="Q9" s="11"/>
    </row>
    <row r="10" spans="1:20" x14ac:dyDescent="0.2">
      <c r="A10" s="3">
        <v>3</v>
      </c>
      <c r="B10" s="4">
        <v>0</v>
      </c>
      <c r="C10" s="4">
        <v>36.4</v>
      </c>
      <c r="D10" s="4"/>
      <c r="E10" s="4"/>
      <c r="F10" s="4"/>
      <c r="G10" s="4"/>
      <c r="H10" s="4">
        <v>74</v>
      </c>
      <c r="I10" s="5">
        <v>73.3</v>
      </c>
      <c r="J10" s="3">
        <f>H10-I10</f>
        <v>0.70000000000000284</v>
      </c>
      <c r="K10" s="4">
        <f>D13-D11</f>
        <v>18</v>
      </c>
      <c r="L10" s="19">
        <f>F13-F11</f>
        <v>3.6999999999999957</v>
      </c>
      <c r="M10" s="4">
        <f>C13-C10</f>
        <v>1.8999999999999986</v>
      </c>
      <c r="N10" s="4">
        <v>71.099999999999994</v>
      </c>
      <c r="O10" s="16">
        <f>F13/N10*100</f>
        <v>72.855133614627292</v>
      </c>
      <c r="P10" s="4">
        <v>250</v>
      </c>
      <c r="Q10" s="17">
        <f>SUM(E11:E13)/3</f>
        <v>252</v>
      </c>
    </row>
    <row r="11" spans="1:20" x14ac:dyDescent="0.2">
      <c r="A11" s="6"/>
      <c r="B11">
        <v>10</v>
      </c>
      <c r="C11">
        <v>37.6</v>
      </c>
      <c r="D11">
        <v>164</v>
      </c>
      <c r="E11">
        <v>252</v>
      </c>
      <c r="F11" s="2">
        <v>48.1</v>
      </c>
      <c r="G11" s="2">
        <v>11</v>
      </c>
      <c r="I11" s="7"/>
      <c r="J11" s="6"/>
      <c r="Q11" s="7"/>
    </row>
    <row r="12" spans="1:20" x14ac:dyDescent="0.2">
      <c r="A12" s="6"/>
      <c r="B12">
        <v>20</v>
      </c>
      <c r="C12">
        <v>38.1</v>
      </c>
      <c r="D12">
        <v>174</v>
      </c>
      <c r="E12">
        <v>252</v>
      </c>
      <c r="F12" s="2">
        <v>49.8</v>
      </c>
      <c r="G12" s="2">
        <v>13</v>
      </c>
      <c r="I12" s="7"/>
      <c r="J12" s="6"/>
      <c r="Q12" s="7"/>
    </row>
    <row r="13" spans="1:20" x14ac:dyDescent="0.2">
      <c r="A13" s="8"/>
      <c r="B13" s="9">
        <v>30</v>
      </c>
      <c r="C13" s="9">
        <v>38.299999999999997</v>
      </c>
      <c r="D13" s="9">
        <v>182</v>
      </c>
      <c r="E13" s="9">
        <v>252</v>
      </c>
      <c r="F13" s="10">
        <v>51.8</v>
      </c>
      <c r="G13" s="10">
        <v>15</v>
      </c>
      <c r="H13" s="9"/>
      <c r="I13" s="11"/>
      <c r="J13" s="8"/>
      <c r="K13" s="9"/>
      <c r="L13" s="9"/>
      <c r="M13" s="9"/>
      <c r="N13" s="9"/>
      <c r="O13" s="9"/>
      <c r="P13" s="9"/>
      <c r="Q13" s="11"/>
    </row>
    <row r="14" spans="1:20" x14ac:dyDescent="0.2">
      <c r="A14" s="3">
        <v>4</v>
      </c>
      <c r="B14" s="4">
        <v>0</v>
      </c>
      <c r="C14" s="4">
        <v>36</v>
      </c>
      <c r="D14" s="4"/>
      <c r="E14" s="4"/>
      <c r="F14" s="4"/>
      <c r="H14" s="4">
        <v>73.099999999999994</v>
      </c>
      <c r="I14" s="4">
        <v>72.8</v>
      </c>
      <c r="J14" s="3">
        <f>H14-I14</f>
        <v>0.29999999999999716</v>
      </c>
      <c r="K14" s="4">
        <f>D17-D15</f>
        <v>18</v>
      </c>
      <c r="L14" s="19">
        <f>F17-F15</f>
        <v>10.100000000000001</v>
      </c>
      <c r="M14" s="4">
        <f>C17-C14</f>
        <v>1.7999999999999972</v>
      </c>
      <c r="N14" s="4">
        <v>54.3</v>
      </c>
      <c r="O14" s="16">
        <f>F17/N14*100</f>
        <v>75.506445672191532</v>
      </c>
      <c r="P14" s="4">
        <v>170</v>
      </c>
      <c r="Q14" s="17">
        <f>SUM(E15:E17)/3</f>
        <v>168</v>
      </c>
    </row>
    <row r="15" spans="1:20" x14ac:dyDescent="0.2">
      <c r="A15" s="6"/>
      <c r="B15">
        <v>10</v>
      </c>
      <c r="C15">
        <v>36.1</v>
      </c>
      <c r="D15">
        <v>140</v>
      </c>
      <c r="E15">
        <v>168</v>
      </c>
      <c r="F15" s="2">
        <v>30.9</v>
      </c>
      <c r="G15" s="2">
        <v>10</v>
      </c>
      <c r="I15" s="7"/>
      <c r="J15" s="6"/>
      <c r="Q15" s="7"/>
    </row>
    <row r="16" spans="1:20" x14ac:dyDescent="0.2">
      <c r="A16" s="6"/>
      <c r="B16">
        <v>20</v>
      </c>
      <c r="C16">
        <v>37.200000000000003</v>
      </c>
      <c r="D16">
        <v>150</v>
      </c>
      <c r="E16">
        <v>168</v>
      </c>
      <c r="F16" s="2">
        <v>36.6</v>
      </c>
      <c r="G16" s="2">
        <v>12</v>
      </c>
      <c r="I16" s="7"/>
      <c r="J16" s="6"/>
      <c r="Q16" s="7"/>
    </row>
    <row r="17" spans="1:17" x14ac:dyDescent="0.2">
      <c r="A17" s="8"/>
      <c r="B17" s="9">
        <v>30</v>
      </c>
      <c r="C17" s="9">
        <v>37.799999999999997</v>
      </c>
      <c r="D17" s="9">
        <v>158</v>
      </c>
      <c r="E17" s="9">
        <v>168</v>
      </c>
      <c r="F17" s="10">
        <v>41</v>
      </c>
      <c r="G17" s="10">
        <v>14</v>
      </c>
      <c r="H17" s="9"/>
      <c r="I17" s="11"/>
      <c r="J17" s="8"/>
      <c r="K17" s="9"/>
      <c r="L17" s="9"/>
      <c r="M17" s="9"/>
      <c r="N17" s="9"/>
      <c r="O17" s="9"/>
      <c r="P17" s="9"/>
      <c r="Q17" s="11"/>
    </row>
    <row r="18" spans="1:17" x14ac:dyDescent="0.2">
      <c r="A18" s="3">
        <v>5</v>
      </c>
      <c r="B18" s="4">
        <v>0</v>
      </c>
      <c r="C18" s="4">
        <v>36.1</v>
      </c>
      <c r="D18" s="4"/>
      <c r="E18" s="4"/>
      <c r="F18" s="4"/>
      <c r="G18" s="4"/>
      <c r="H18" s="4">
        <v>93.2</v>
      </c>
      <c r="I18" s="5">
        <v>92.9</v>
      </c>
      <c r="J18" s="3">
        <f>H18-I18</f>
        <v>0.29999999999999716</v>
      </c>
      <c r="K18" s="4">
        <f>D21-D19</f>
        <v>19</v>
      </c>
      <c r="L18" s="19">
        <f>F21-F19</f>
        <v>9.2000000000000028</v>
      </c>
      <c r="M18" s="4">
        <f>C21-C18</f>
        <v>0.69999999999999574</v>
      </c>
      <c r="N18" s="4">
        <v>46.9</v>
      </c>
      <c r="O18" s="16">
        <f>F21/N18*100</f>
        <v>81.449893390191903</v>
      </c>
      <c r="P18" s="4">
        <v>170</v>
      </c>
      <c r="Q18" s="17">
        <f>SUM(E19:E21)/3</f>
        <v>169.33333333333334</v>
      </c>
    </row>
    <row r="19" spans="1:17" x14ac:dyDescent="0.2">
      <c r="A19" s="6"/>
      <c r="B19">
        <v>10</v>
      </c>
      <c r="C19">
        <v>36.5</v>
      </c>
      <c r="D19">
        <v>169</v>
      </c>
      <c r="E19">
        <v>167</v>
      </c>
      <c r="F19" s="2">
        <v>29</v>
      </c>
      <c r="G19">
        <v>12</v>
      </c>
      <c r="I19" s="7"/>
      <c r="J19" s="6"/>
      <c r="Q19" s="7"/>
    </row>
    <row r="20" spans="1:17" x14ac:dyDescent="0.2">
      <c r="A20" s="6"/>
      <c r="B20">
        <v>20</v>
      </c>
      <c r="C20">
        <v>36.6</v>
      </c>
      <c r="D20">
        <v>175</v>
      </c>
      <c r="E20">
        <v>167</v>
      </c>
      <c r="F20" s="2">
        <v>32.9</v>
      </c>
      <c r="G20">
        <v>14</v>
      </c>
      <c r="I20" s="7"/>
      <c r="J20" s="6"/>
      <c r="Q20" s="7"/>
    </row>
    <row r="21" spans="1:17" x14ac:dyDescent="0.2">
      <c r="A21" s="8"/>
      <c r="B21" s="9">
        <v>30</v>
      </c>
      <c r="C21" s="9">
        <v>36.799999999999997</v>
      </c>
      <c r="D21" s="9">
        <v>188</v>
      </c>
      <c r="E21" s="9">
        <v>174</v>
      </c>
      <c r="F21" s="10">
        <v>38.200000000000003</v>
      </c>
      <c r="G21">
        <v>14</v>
      </c>
      <c r="H21" s="9"/>
      <c r="I21" s="11"/>
      <c r="J21" s="8"/>
      <c r="K21" s="9"/>
      <c r="L21" s="9"/>
      <c r="M21" s="9"/>
      <c r="N21" s="9"/>
      <c r="O21" s="9"/>
      <c r="P21" s="9"/>
      <c r="Q21" s="11"/>
    </row>
    <row r="22" spans="1:17" x14ac:dyDescent="0.2">
      <c r="A22" s="3">
        <v>6</v>
      </c>
      <c r="B22" s="4">
        <v>0</v>
      </c>
      <c r="C22" s="4">
        <v>37.1</v>
      </c>
      <c r="D22" s="4"/>
      <c r="E22" s="4"/>
      <c r="F22" s="4"/>
      <c r="G22" s="4"/>
      <c r="H22" s="27">
        <v>94.7</v>
      </c>
      <c r="I22" s="32">
        <v>93.8</v>
      </c>
      <c r="J22" s="3">
        <f>H22-I22</f>
        <v>0.90000000000000568</v>
      </c>
      <c r="K22" s="4">
        <f>D25-D23</f>
        <v>22</v>
      </c>
      <c r="L22" s="19">
        <f>F25-F23</f>
        <v>9.1000000000000014</v>
      </c>
      <c r="M22" s="4">
        <f>C25-C22</f>
        <v>0.69999999999999574</v>
      </c>
      <c r="N22" s="4">
        <v>53.5</v>
      </c>
      <c r="O22" s="16">
        <f>F25/N22*100</f>
        <v>84.299065420560751</v>
      </c>
      <c r="P22" s="4">
        <v>213</v>
      </c>
      <c r="Q22" s="17">
        <f>SUM(E23:E25)/3</f>
        <v>211.33333333333334</v>
      </c>
    </row>
    <row r="23" spans="1:17" x14ac:dyDescent="0.2">
      <c r="A23" s="6"/>
      <c r="B23" s="28">
        <v>10</v>
      </c>
      <c r="C23" s="28">
        <v>37</v>
      </c>
      <c r="D23" s="28">
        <v>150</v>
      </c>
      <c r="E23" s="26">
        <v>212</v>
      </c>
      <c r="F23" s="33">
        <v>36</v>
      </c>
      <c r="G23">
        <v>13</v>
      </c>
      <c r="H23" s="28"/>
      <c r="I23" s="7"/>
      <c r="J23" s="6"/>
      <c r="K23" s="28"/>
      <c r="L23" s="28"/>
      <c r="M23" s="28"/>
      <c r="N23" s="28"/>
      <c r="O23" s="28"/>
      <c r="P23" s="28"/>
      <c r="Q23" s="7"/>
    </row>
    <row r="24" spans="1:17" x14ac:dyDescent="0.2">
      <c r="A24" s="6"/>
      <c r="B24" s="28">
        <v>20</v>
      </c>
      <c r="C24" s="28">
        <v>37.700000000000003</v>
      </c>
      <c r="D24" s="28">
        <v>165</v>
      </c>
      <c r="E24" s="26">
        <v>213</v>
      </c>
      <c r="F24" s="33">
        <v>38.799999999999997</v>
      </c>
      <c r="G24">
        <v>15</v>
      </c>
      <c r="H24" s="28"/>
      <c r="I24" s="7"/>
      <c r="J24" s="6"/>
      <c r="K24" s="28"/>
      <c r="L24" s="28"/>
      <c r="M24" s="28"/>
      <c r="N24" s="28"/>
      <c r="O24" s="28"/>
      <c r="P24" s="28"/>
      <c r="Q24" s="7"/>
    </row>
    <row r="25" spans="1:17" x14ac:dyDescent="0.2">
      <c r="A25" s="8"/>
      <c r="B25" s="9">
        <v>30</v>
      </c>
      <c r="C25" s="9">
        <v>37.799999999999997</v>
      </c>
      <c r="D25" s="9">
        <v>172</v>
      </c>
      <c r="E25" s="9">
        <v>209</v>
      </c>
      <c r="F25" s="33">
        <v>45.1</v>
      </c>
      <c r="G25">
        <v>14</v>
      </c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17" x14ac:dyDescent="0.2">
      <c r="A26" s="3">
        <v>7</v>
      </c>
      <c r="B26" s="4">
        <v>0</v>
      </c>
      <c r="C26" s="4">
        <v>37.200000000000003</v>
      </c>
      <c r="D26" s="4">
        <v>52</v>
      </c>
      <c r="E26" s="4">
        <v>0</v>
      </c>
      <c r="F26" s="4"/>
      <c r="G26" s="4"/>
      <c r="H26" s="27">
        <v>79.2</v>
      </c>
      <c r="I26" s="32">
        <v>78.8</v>
      </c>
      <c r="J26" s="3">
        <f>H26-I26</f>
        <v>0.40000000000000568</v>
      </c>
      <c r="K26" s="4">
        <f>D29-D27</f>
        <v>15</v>
      </c>
      <c r="L26" s="19">
        <f>F29-F27</f>
        <v>6.7000000000000028</v>
      </c>
      <c r="M26" s="4">
        <f>C29-C26</f>
        <v>1.5999999999999943</v>
      </c>
      <c r="N26" s="4">
        <v>61.7</v>
      </c>
      <c r="O26" s="16">
        <f>F29/N26*100</f>
        <v>85.413290113452192</v>
      </c>
      <c r="P26" s="4">
        <v>240</v>
      </c>
      <c r="Q26" s="17">
        <f>SUM(E27:E29)/3</f>
        <v>239.33333333333334</v>
      </c>
    </row>
    <row r="27" spans="1:17" x14ac:dyDescent="0.2">
      <c r="A27" s="6"/>
      <c r="B27" s="28">
        <v>10</v>
      </c>
      <c r="C27" s="26">
        <v>37.1</v>
      </c>
      <c r="D27" s="26">
        <v>145</v>
      </c>
      <c r="E27" s="26">
        <v>239</v>
      </c>
      <c r="F27" s="29">
        <v>46</v>
      </c>
      <c r="G27">
        <v>6</v>
      </c>
      <c r="H27" s="28"/>
      <c r="I27" s="7"/>
      <c r="J27" s="6"/>
      <c r="K27" s="28"/>
      <c r="L27" s="28"/>
      <c r="M27" s="28"/>
      <c r="N27" s="28"/>
      <c r="O27" s="28"/>
      <c r="P27" s="28"/>
      <c r="Q27" s="12"/>
    </row>
    <row r="28" spans="1:17" x14ac:dyDescent="0.2">
      <c r="A28" s="6"/>
      <c r="B28" s="28">
        <v>20</v>
      </c>
      <c r="C28" s="26">
        <v>37.9</v>
      </c>
      <c r="D28" s="26">
        <v>154</v>
      </c>
      <c r="E28" s="26">
        <v>239</v>
      </c>
      <c r="F28" s="29">
        <v>50</v>
      </c>
      <c r="G28">
        <v>11</v>
      </c>
      <c r="H28" s="28"/>
      <c r="I28" s="7"/>
      <c r="J28" s="6"/>
      <c r="K28" s="28"/>
      <c r="L28" s="28"/>
      <c r="M28" s="28"/>
      <c r="N28" s="28"/>
      <c r="O28" s="28"/>
      <c r="P28" s="28"/>
      <c r="Q28" s="12"/>
    </row>
    <row r="29" spans="1:17" x14ac:dyDescent="0.2">
      <c r="A29" s="8"/>
      <c r="B29" s="9">
        <v>30</v>
      </c>
      <c r="C29" s="9">
        <v>38.799999999999997</v>
      </c>
      <c r="D29" s="9">
        <v>160</v>
      </c>
      <c r="E29" s="9">
        <v>240</v>
      </c>
      <c r="F29" s="10">
        <v>52.7</v>
      </c>
      <c r="G29" s="9">
        <v>13</v>
      </c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17" x14ac:dyDescent="0.2">
      <c r="A30" s="3">
        <v>8</v>
      </c>
      <c r="B30" s="4">
        <v>0</v>
      </c>
      <c r="C30" s="4">
        <v>37.5</v>
      </c>
      <c r="D30" s="4"/>
      <c r="E30" s="4"/>
      <c r="F30" s="4"/>
      <c r="G30" s="4"/>
      <c r="H30" s="27">
        <v>89.9</v>
      </c>
      <c r="I30" s="32">
        <v>89.4</v>
      </c>
      <c r="J30" s="3">
        <f>H30-I30</f>
        <v>0.5</v>
      </c>
      <c r="K30" s="4">
        <f>D33-D31</f>
        <v>20</v>
      </c>
      <c r="L30" s="19">
        <f>F33-F31</f>
        <v>8.0988985089766778</v>
      </c>
      <c r="M30" s="4">
        <f>C33-C30</f>
        <v>1</v>
      </c>
      <c r="N30" s="4">
        <v>49</v>
      </c>
      <c r="O30" s="16">
        <f>F33/N30*100</f>
        <v>72.509590393480977</v>
      </c>
      <c r="P30" s="4">
        <v>212</v>
      </c>
      <c r="Q30" s="17">
        <f>SUM(E31:E33)/3</f>
        <v>212</v>
      </c>
    </row>
    <row r="31" spans="1:17" x14ac:dyDescent="0.2">
      <c r="A31" s="6"/>
      <c r="B31" s="28">
        <v>10</v>
      </c>
      <c r="C31" s="26">
        <v>37</v>
      </c>
      <c r="D31" s="26">
        <v>132</v>
      </c>
      <c r="E31" s="26">
        <v>212</v>
      </c>
      <c r="F31" s="29">
        <v>27.430800783828996</v>
      </c>
      <c r="G31">
        <v>11</v>
      </c>
      <c r="H31" s="26"/>
      <c r="I31" s="7"/>
      <c r="J31" s="6"/>
      <c r="K31" s="28"/>
      <c r="L31" s="28"/>
      <c r="M31" s="28"/>
      <c r="N31" s="28"/>
      <c r="O31" s="28"/>
      <c r="P31" s="28"/>
      <c r="Q31" s="7"/>
    </row>
    <row r="32" spans="1:17" x14ac:dyDescent="0.2">
      <c r="A32" s="6"/>
      <c r="B32" s="28">
        <v>20</v>
      </c>
      <c r="C32" s="26">
        <v>37.700000000000003</v>
      </c>
      <c r="D32" s="26">
        <v>147</v>
      </c>
      <c r="E32" s="26">
        <v>212</v>
      </c>
      <c r="F32" s="29">
        <v>35.749518015747995</v>
      </c>
      <c r="G32">
        <v>13</v>
      </c>
      <c r="H32" s="28"/>
      <c r="I32" s="7"/>
      <c r="J32" s="6"/>
      <c r="K32" s="28"/>
      <c r="L32" s="28"/>
      <c r="M32" s="28"/>
      <c r="N32" s="28"/>
      <c r="O32" s="28"/>
      <c r="P32" s="28"/>
      <c r="Q32" s="7"/>
    </row>
    <row r="33" spans="1:17" x14ac:dyDescent="0.2">
      <c r="A33" s="8"/>
      <c r="B33" s="9">
        <v>30</v>
      </c>
      <c r="C33" s="9">
        <v>38.5</v>
      </c>
      <c r="D33" s="9">
        <v>152</v>
      </c>
      <c r="E33" s="9">
        <v>212</v>
      </c>
      <c r="F33" s="10">
        <v>35.529699292805674</v>
      </c>
      <c r="G33" s="9">
        <v>14</v>
      </c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17" x14ac:dyDescent="0.2">
      <c r="A34" s="3">
        <v>9</v>
      </c>
      <c r="B34" s="4">
        <v>0</v>
      </c>
      <c r="C34" s="27">
        <v>36</v>
      </c>
      <c r="D34" s="27"/>
      <c r="E34" s="27"/>
      <c r="F34" s="27"/>
      <c r="G34" s="4"/>
      <c r="H34" s="27">
        <v>57.9</v>
      </c>
      <c r="I34" s="32">
        <v>57.7</v>
      </c>
      <c r="J34" s="3">
        <f>H34-I34</f>
        <v>0.19999999999999574</v>
      </c>
      <c r="K34" s="4">
        <f>D37-D35</f>
        <v>17</v>
      </c>
      <c r="L34" s="19">
        <f>F37-F35</f>
        <v>-2.2502440740443888</v>
      </c>
      <c r="M34" s="4">
        <f>C37-C34</f>
        <v>1.7000000000000028</v>
      </c>
      <c r="N34" s="4">
        <v>50</v>
      </c>
      <c r="O34" s="16">
        <f>F37/N34*100</f>
        <v>71.995945569109821</v>
      </c>
      <c r="P34" s="4">
        <v>115</v>
      </c>
      <c r="Q34" s="17">
        <f>SUM(E35:E37)/3</f>
        <v>117.66666666666667</v>
      </c>
    </row>
    <row r="35" spans="1:17" x14ac:dyDescent="0.2">
      <c r="A35" s="6"/>
      <c r="B35" s="28">
        <v>10</v>
      </c>
      <c r="C35" s="26">
        <v>37</v>
      </c>
      <c r="D35" s="28">
        <v>164</v>
      </c>
      <c r="E35" s="26">
        <v>118</v>
      </c>
      <c r="F35" s="29">
        <v>38.248216858599299</v>
      </c>
      <c r="G35">
        <v>13</v>
      </c>
      <c r="H35" s="28"/>
      <c r="I35" s="7"/>
      <c r="J35" s="6"/>
      <c r="K35" s="28"/>
      <c r="L35" s="28"/>
      <c r="M35" s="28"/>
      <c r="N35" s="28"/>
      <c r="O35" s="28"/>
      <c r="P35" s="28"/>
      <c r="Q35" s="7"/>
    </row>
    <row r="36" spans="1:17" x14ac:dyDescent="0.2">
      <c r="A36" s="6"/>
      <c r="B36" s="28">
        <v>20</v>
      </c>
      <c r="C36" s="26">
        <v>37.799999999999997</v>
      </c>
      <c r="D36" s="28">
        <v>185</v>
      </c>
      <c r="E36" s="26">
        <v>117</v>
      </c>
      <c r="F36" s="29">
        <v>38.718098367852292</v>
      </c>
      <c r="G36">
        <v>14</v>
      </c>
      <c r="H36" s="28"/>
      <c r="I36" s="7"/>
      <c r="J36" s="6"/>
      <c r="K36" s="28"/>
      <c r="L36" s="28"/>
      <c r="M36" s="28"/>
      <c r="N36" s="28"/>
      <c r="O36" s="28"/>
      <c r="P36" s="28"/>
      <c r="Q36" s="7"/>
    </row>
    <row r="37" spans="1:17" x14ac:dyDescent="0.2">
      <c r="A37" s="8"/>
      <c r="B37" s="9">
        <v>30</v>
      </c>
      <c r="C37" s="30">
        <v>37.700000000000003</v>
      </c>
      <c r="D37" s="9">
        <v>181</v>
      </c>
      <c r="E37" s="30">
        <v>118</v>
      </c>
      <c r="F37" s="10">
        <v>35.997972784554911</v>
      </c>
      <c r="G37" s="9">
        <v>15</v>
      </c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17" x14ac:dyDescent="0.2">
      <c r="A38" s="3">
        <v>10</v>
      </c>
      <c r="B38" s="4">
        <v>0</v>
      </c>
      <c r="C38" s="4">
        <v>36.299999999999997</v>
      </c>
      <c r="D38" s="4"/>
      <c r="E38" s="4"/>
      <c r="F38" s="4"/>
      <c r="G38" s="4"/>
      <c r="H38" s="4">
        <v>76.2</v>
      </c>
      <c r="I38" s="5">
        <v>74.7</v>
      </c>
      <c r="J38" s="3">
        <f>H38-I38</f>
        <v>1.5</v>
      </c>
      <c r="K38" s="4">
        <f>D41-D39</f>
        <v>20</v>
      </c>
      <c r="L38" s="19">
        <f>F41-F39</f>
        <v>8.7999999999999972</v>
      </c>
      <c r="M38" s="4">
        <f>C41-C38</f>
        <v>1.4000000000000057</v>
      </c>
      <c r="N38" s="4">
        <v>42.9</v>
      </c>
      <c r="O38" s="16">
        <f>F41/N38*100</f>
        <v>96.270396270396262</v>
      </c>
      <c r="P38" s="4">
        <v>131</v>
      </c>
      <c r="Q38" s="17">
        <f>SUM(E39:E41)/3</f>
        <v>130.33333333333334</v>
      </c>
    </row>
    <row r="39" spans="1:17" x14ac:dyDescent="0.2">
      <c r="A39" s="6"/>
      <c r="B39" s="28">
        <v>10</v>
      </c>
      <c r="C39" s="28">
        <v>36.799999999999997</v>
      </c>
      <c r="D39" s="28">
        <v>153</v>
      </c>
      <c r="E39" s="26">
        <v>131</v>
      </c>
      <c r="F39" s="29">
        <v>32.5</v>
      </c>
      <c r="G39">
        <v>10</v>
      </c>
      <c r="H39" s="28"/>
      <c r="I39" s="7"/>
      <c r="J39" s="6"/>
      <c r="K39" s="28"/>
      <c r="L39" s="28"/>
      <c r="M39" s="28"/>
      <c r="N39" s="28"/>
      <c r="O39" s="28"/>
      <c r="P39" s="28"/>
      <c r="Q39" s="7"/>
    </row>
    <row r="40" spans="1:17" x14ac:dyDescent="0.2">
      <c r="A40" s="6"/>
      <c r="B40" s="28">
        <v>20</v>
      </c>
      <c r="C40" s="28">
        <v>37.200000000000003</v>
      </c>
      <c r="D40" s="28">
        <v>170</v>
      </c>
      <c r="E40" s="26">
        <v>130</v>
      </c>
      <c r="F40" s="29">
        <v>38.700000000000003</v>
      </c>
      <c r="G40">
        <v>13</v>
      </c>
      <c r="H40" s="28"/>
      <c r="I40" s="7"/>
      <c r="J40" s="6"/>
      <c r="K40" s="28"/>
      <c r="L40" s="28"/>
      <c r="M40" s="28"/>
      <c r="N40" s="28"/>
      <c r="O40" s="28"/>
      <c r="P40" s="28"/>
      <c r="Q40" s="7"/>
    </row>
    <row r="41" spans="1:17" x14ac:dyDescent="0.2">
      <c r="A41" s="8"/>
      <c r="B41" s="9">
        <v>30</v>
      </c>
      <c r="C41" s="9">
        <v>37.700000000000003</v>
      </c>
      <c r="D41" s="9">
        <v>173</v>
      </c>
      <c r="E41" s="9">
        <v>130</v>
      </c>
      <c r="F41" s="10">
        <v>41.3</v>
      </c>
      <c r="G41" s="9">
        <v>15</v>
      </c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17" x14ac:dyDescent="0.2">
      <c r="A42" s="3">
        <v>11</v>
      </c>
      <c r="B42" s="4">
        <v>0</v>
      </c>
      <c r="C42" s="4">
        <v>36.200000000000003</v>
      </c>
      <c r="D42" s="4"/>
      <c r="E42" s="4"/>
      <c r="F42" s="4"/>
      <c r="G42" s="4"/>
      <c r="H42" s="4">
        <v>63</v>
      </c>
      <c r="I42" s="5">
        <v>62.8</v>
      </c>
      <c r="J42" s="3">
        <f>H42-I42</f>
        <v>0.20000000000000284</v>
      </c>
      <c r="K42" s="4">
        <f>D45-D43</f>
        <v>36</v>
      </c>
      <c r="L42" s="19">
        <f>F45-F43</f>
        <v>7.6978179705460832</v>
      </c>
      <c r="M42" s="4">
        <f>C45-C42</f>
        <v>2</v>
      </c>
      <c r="N42" s="4">
        <v>61</v>
      </c>
      <c r="O42" s="16">
        <f>F45/N42*100</f>
        <v>87.970148794694566</v>
      </c>
      <c r="P42" s="4">
        <v>140</v>
      </c>
      <c r="Q42" s="17">
        <f>SUM(E43:E45)/3</f>
        <v>140.66666666666666</v>
      </c>
    </row>
    <row r="43" spans="1:17" x14ac:dyDescent="0.2">
      <c r="A43" s="6"/>
      <c r="B43" s="26">
        <v>10</v>
      </c>
      <c r="C43" s="26">
        <v>37.299999999999997</v>
      </c>
      <c r="D43" s="26">
        <v>149</v>
      </c>
      <c r="E43" s="26">
        <v>140</v>
      </c>
      <c r="F43" s="31">
        <v>45.963972794217604</v>
      </c>
      <c r="G43">
        <v>9</v>
      </c>
      <c r="H43" s="28"/>
      <c r="I43" s="7"/>
      <c r="J43" s="6"/>
      <c r="K43" s="28"/>
      <c r="L43" s="28"/>
      <c r="M43" s="28"/>
      <c r="N43" s="28"/>
      <c r="O43" s="28"/>
      <c r="P43" s="28"/>
      <c r="Q43" s="7"/>
    </row>
    <row r="44" spans="1:17" x14ac:dyDescent="0.2">
      <c r="A44" s="6"/>
      <c r="B44" s="26">
        <v>20</v>
      </c>
      <c r="C44" s="26">
        <v>38.4</v>
      </c>
      <c r="D44" s="26">
        <v>174</v>
      </c>
      <c r="E44" s="26">
        <v>141</v>
      </c>
      <c r="F44" s="31">
        <v>49.832161308657845</v>
      </c>
      <c r="G44">
        <v>14</v>
      </c>
      <c r="H44" s="28"/>
      <c r="I44" s="7"/>
      <c r="J44" s="6"/>
      <c r="K44" s="28"/>
      <c r="L44" s="28"/>
      <c r="M44" s="28"/>
      <c r="N44" s="28"/>
      <c r="O44" s="28"/>
      <c r="P44" s="28"/>
      <c r="Q44" s="7"/>
    </row>
    <row r="45" spans="1:17" x14ac:dyDescent="0.2">
      <c r="A45" s="8"/>
      <c r="B45" s="9">
        <v>30</v>
      </c>
      <c r="C45" s="9">
        <v>38.200000000000003</v>
      </c>
      <c r="D45" s="9">
        <v>185</v>
      </c>
      <c r="E45" s="9">
        <v>141</v>
      </c>
      <c r="F45" s="10">
        <v>53.661790764763687</v>
      </c>
      <c r="G45" s="9">
        <v>15</v>
      </c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17" x14ac:dyDescent="0.2">
      <c r="A46" s="3">
        <v>12</v>
      </c>
      <c r="B46" s="4">
        <v>0</v>
      </c>
      <c r="C46" s="4">
        <v>37.4</v>
      </c>
      <c r="D46" s="4"/>
      <c r="E46" s="4"/>
      <c r="F46" s="4"/>
      <c r="H46" s="4">
        <v>102.7</v>
      </c>
      <c r="I46" s="5">
        <v>102.1</v>
      </c>
      <c r="J46" s="3">
        <f>H46-I46</f>
        <v>0.60000000000000853</v>
      </c>
      <c r="K46" s="4">
        <f>D49-D47</f>
        <v>16</v>
      </c>
      <c r="L46" s="19">
        <f>F49-F47</f>
        <v>5.9674094424519524</v>
      </c>
      <c r="M46" s="4">
        <f>C49-C46</f>
        <v>2.1000000000000014</v>
      </c>
      <c r="N46" s="4">
        <v>57</v>
      </c>
      <c r="O46" s="16">
        <f>F49/N46*100</f>
        <v>85.835764580897461</v>
      </c>
      <c r="P46" s="4">
        <v>255</v>
      </c>
      <c r="Q46" s="17">
        <f>SUM(E47:E49)/3</f>
        <v>253.33333333333334</v>
      </c>
    </row>
    <row r="47" spans="1:17" x14ac:dyDescent="0.2">
      <c r="A47" s="6"/>
      <c r="B47" s="26">
        <v>10</v>
      </c>
      <c r="C47" s="26">
        <v>38.4</v>
      </c>
      <c r="D47" s="26">
        <v>145</v>
      </c>
      <c r="E47" s="26">
        <v>255</v>
      </c>
      <c r="F47" s="33">
        <v>42.958976368659606</v>
      </c>
      <c r="G47">
        <v>12</v>
      </c>
      <c r="H47" s="28"/>
      <c r="I47" s="7"/>
      <c r="J47" s="6"/>
      <c r="K47" s="28"/>
      <c r="L47" s="28"/>
      <c r="M47" s="28"/>
      <c r="N47" s="28"/>
      <c r="O47" s="28"/>
      <c r="P47" s="28"/>
      <c r="Q47" s="7"/>
    </row>
    <row r="48" spans="1:17" x14ac:dyDescent="0.2">
      <c r="A48" s="6"/>
      <c r="B48" s="26">
        <v>20</v>
      </c>
      <c r="C48" s="26">
        <v>39.200000000000003</v>
      </c>
      <c r="D48" s="26">
        <v>159</v>
      </c>
      <c r="E48" s="26">
        <v>254</v>
      </c>
      <c r="F48" s="33">
        <v>48.971356828384877</v>
      </c>
      <c r="G48">
        <v>15</v>
      </c>
      <c r="H48" s="28"/>
      <c r="I48" s="7"/>
      <c r="J48" s="6"/>
      <c r="K48" s="28"/>
      <c r="L48" s="28"/>
      <c r="M48" s="28"/>
      <c r="N48" s="28"/>
      <c r="O48" s="28"/>
      <c r="P48" s="28"/>
      <c r="Q48" s="7"/>
    </row>
    <row r="49" spans="1:17" x14ac:dyDescent="0.2">
      <c r="A49" s="8"/>
      <c r="B49" s="9">
        <v>30</v>
      </c>
      <c r="C49" s="9">
        <v>39.5</v>
      </c>
      <c r="D49" s="9">
        <v>161</v>
      </c>
      <c r="E49" s="9">
        <v>251</v>
      </c>
      <c r="F49" s="34">
        <v>48.926385811111558</v>
      </c>
      <c r="G49" s="9">
        <v>17</v>
      </c>
      <c r="H49" s="9"/>
      <c r="I49" s="11"/>
      <c r="J49" s="8"/>
      <c r="K49" s="9"/>
      <c r="L49" s="9"/>
      <c r="M49" s="9"/>
      <c r="N49" s="9"/>
      <c r="O49" s="9"/>
      <c r="P49" s="9"/>
      <c r="Q49" s="11"/>
    </row>
    <row r="50" spans="1:17" x14ac:dyDescent="0.2">
      <c r="A50" s="3">
        <v>13</v>
      </c>
      <c r="B50" s="28">
        <v>0</v>
      </c>
      <c r="C50" s="26">
        <v>35.700000000000003</v>
      </c>
      <c r="D50" s="28"/>
      <c r="E50" s="28"/>
      <c r="F50" s="28"/>
      <c r="G50" s="28"/>
      <c r="H50" s="28">
        <v>88</v>
      </c>
      <c r="I50" s="7">
        <v>87.6</v>
      </c>
      <c r="J50" s="3">
        <f>H50-I50</f>
        <v>0.40000000000000568</v>
      </c>
      <c r="K50" s="4">
        <f>D53-D51</f>
        <v>21</v>
      </c>
      <c r="L50" s="19">
        <f>F53-F51</f>
        <v>6.83460526851227</v>
      </c>
      <c r="M50" s="4">
        <f>C53-C50</f>
        <v>3</v>
      </c>
      <c r="N50" s="4">
        <v>57</v>
      </c>
      <c r="O50" s="16">
        <f>F53/N50*100</f>
        <v>80.142125094116707</v>
      </c>
      <c r="P50" s="4">
        <v>225</v>
      </c>
      <c r="Q50" s="5">
        <f>SUM(E51:E53)/3</f>
        <v>225</v>
      </c>
    </row>
    <row r="51" spans="1:17" x14ac:dyDescent="0.2">
      <c r="A51" s="6"/>
      <c r="B51" s="28">
        <v>10</v>
      </c>
      <c r="C51" s="26">
        <v>37.6</v>
      </c>
      <c r="D51" s="26">
        <v>146</v>
      </c>
      <c r="E51" s="26">
        <v>225</v>
      </c>
      <c r="F51" s="31">
        <v>38.846406035134258</v>
      </c>
      <c r="G51" s="31">
        <v>10</v>
      </c>
      <c r="H51" s="28"/>
      <c r="I51" s="7"/>
      <c r="J51" s="6"/>
      <c r="K51" s="28"/>
      <c r="L51" s="28"/>
      <c r="M51" s="28"/>
      <c r="N51" s="28"/>
      <c r="O51" s="28"/>
      <c r="P51" s="28"/>
      <c r="Q51" s="7"/>
    </row>
    <row r="52" spans="1:17" x14ac:dyDescent="0.2">
      <c r="A52" s="6"/>
      <c r="B52" s="28">
        <v>20</v>
      </c>
      <c r="C52" s="26">
        <v>37.4</v>
      </c>
      <c r="D52" s="26">
        <v>160</v>
      </c>
      <c r="E52" s="26">
        <v>225</v>
      </c>
      <c r="F52" s="31">
        <v>44.643661372567855</v>
      </c>
      <c r="G52" s="31">
        <v>14</v>
      </c>
      <c r="H52" s="28"/>
      <c r="I52" s="7"/>
      <c r="J52" s="6"/>
      <c r="K52" s="28"/>
      <c r="L52" s="28"/>
      <c r="M52" s="28"/>
      <c r="N52" s="28"/>
      <c r="O52" s="28"/>
      <c r="P52" s="28"/>
      <c r="Q52" s="7"/>
    </row>
    <row r="53" spans="1:17" x14ac:dyDescent="0.2">
      <c r="A53" s="37"/>
      <c r="B53" s="9">
        <v>30</v>
      </c>
      <c r="C53" s="9">
        <v>38.700000000000003</v>
      </c>
      <c r="D53" s="9">
        <v>167</v>
      </c>
      <c r="E53" s="9">
        <v>225</v>
      </c>
      <c r="F53" s="10">
        <v>45.681011303646528</v>
      </c>
      <c r="G53" s="10">
        <v>16</v>
      </c>
      <c r="H53" s="9"/>
      <c r="I53" s="11"/>
      <c r="J53" s="8"/>
      <c r="K53" s="9"/>
      <c r="L53" s="9"/>
      <c r="M53" s="9"/>
      <c r="N53" s="9"/>
      <c r="O53" s="9"/>
      <c r="P53" s="9"/>
      <c r="Q53" s="11"/>
    </row>
    <row r="54" spans="1:17" x14ac:dyDescent="0.2">
      <c r="A54" s="38">
        <v>14</v>
      </c>
      <c r="B54" s="4">
        <v>0</v>
      </c>
      <c r="C54" s="4">
        <v>34.700000000000003</v>
      </c>
      <c r="D54" s="4"/>
      <c r="E54" s="4"/>
      <c r="F54" s="4"/>
      <c r="G54" s="4"/>
      <c r="H54" s="4">
        <v>89</v>
      </c>
      <c r="I54" s="5">
        <v>88.4</v>
      </c>
      <c r="J54" s="3">
        <f>H54-I54</f>
        <v>0.59999999999999432</v>
      </c>
      <c r="K54" s="4">
        <f>D57-D55</f>
        <v>18</v>
      </c>
      <c r="L54" s="19">
        <f>G57-G55</f>
        <v>2</v>
      </c>
      <c r="M54" s="4">
        <f>C57-C54</f>
        <v>2.5999999999999943</v>
      </c>
      <c r="N54" s="4">
        <v>52.1</v>
      </c>
      <c r="O54" s="16">
        <f>F57/N54*100</f>
        <v>85.220729366602683</v>
      </c>
      <c r="P54" s="4">
        <v>180</v>
      </c>
      <c r="Q54" s="17">
        <f>SUM(E55:E57)/3</f>
        <v>181.33333333333334</v>
      </c>
    </row>
    <row r="55" spans="1:17" x14ac:dyDescent="0.2">
      <c r="A55" s="39"/>
      <c r="B55">
        <v>10</v>
      </c>
      <c r="C55">
        <v>36.1</v>
      </c>
      <c r="D55">
        <v>163</v>
      </c>
      <c r="E55">
        <v>183</v>
      </c>
      <c r="F55" s="18">
        <v>40.1</v>
      </c>
      <c r="G55">
        <v>12</v>
      </c>
      <c r="I55" s="7"/>
      <c r="J55" s="6"/>
      <c r="Q55" s="7"/>
    </row>
    <row r="56" spans="1:17" x14ac:dyDescent="0.2">
      <c r="A56" s="39"/>
      <c r="B56">
        <v>20</v>
      </c>
      <c r="C56">
        <v>37.200000000000003</v>
      </c>
      <c r="D56">
        <v>172</v>
      </c>
      <c r="E56">
        <v>180</v>
      </c>
      <c r="F56" s="18">
        <v>44.6</v>
      </c>
      <c r="G56">
        <v>14</v>
      </c>
      <c r="I56" s="7"/>
      <c r="J56" s="6"/>
      <c r="Q56" s="7"/>
    </row>
    <row r="57" spans="1:17" x14ac:dyDescent="0.2">
      <c r="A57" s="37"/>
      <c r="B57" s="9">
        <v>30</v>
      </c>
      <c r="C57" s="9">
        <v>37.299999999999997</v>
      </c>
      <c r="D57" s="9">
        <v>181</v>
      </c>
      <c r="E57" s="9">
        <v>181</v>
      </c>
      <c r="F57" s="18">
        <v>44.4</v>
      </c>
      <c r="G57">
        <v>14</v>
      </c>
      <c r="H57" s="9"/>
      <c r="I57" s="11"/>
      <c r="J57" s="8"/>
      <c r="K57" s="9"/>
      <c r="L57" s="9"/>
      <c r="M57" s="9"/>
      <c r="N57" s="9"/>
      <c r="O57" s="9"/>
      <c r="P57" s="9"/>
      <c r="Q57" s="11"/>
    </row>
    <row r="58" spans="1:17" x14ac:dyDescent="0.2">
      <c r="A58" s="38">
        <v>15</v>
      </c>
      <c r="B58" s="4">
        <v>0</v>
      </c>
      <c r="C58" s="4">
        <v>37</v>
      </c>
      <c r="D58" s="4"/>
      <c r="E58" s="4"/>
      <c r="F58" s="4"/>
      <c r="G58" s="4"/>
      <c r="H58" s="4">
        <v>91.5</v>
      </c>
      <c r="I58" s="5">
        <v>91.1</v>
      </c>
      <c r="J58" s="3">
        <f>H58-I58</f>
        <v>0.40000000000000568</v>
      </c>
      <c r="K58" s="4">
        <f>D61-D59</f>
        <v>6</v>
      </c>
      <c r="L58" s="19">
        <f>G61-G59</f>
        <v>1</v>
      </c>
      <c r="M58" s="4">
        <f>C61-C58</f>
        <v>0.70000000000000284</v>
      </c>
      <c r="N58" s="4">
        <v>40.1</v>
      </c>
      <c r="O58" s="16">
        <f>F61/N58*100</f>
        <v>76.059850374064837</v>
      </c>
      <c r="P58" s="4">
        <v>80</v>
      </c>
      <c r="Q58" s="17">
        <f>SUM(E59:E61)/3</f>
        <v>90.333333333333329</v>
      </c>
    </row>
    <row r="59" spans="1:17" x14ac:dyDescent="0.2">
      <c r="A59" s="39"/>
      <c r="B59">
        <v>10</v>
      </c>
      <c r="C59">
        <v>38</v>
      </c>
      <c r="D59">
        <v>177</v>
      </c>
      <c r="E59">
        <v>83</v>
      </c>
      <c r="F59" s="18">
        <v>19</v>
      </c>
      <c r="G59">
        <v>13</v>
      </c>
      <c r="I59" s="7"/>
      <c r="J59" s="6"/>
      <c r="Q59" s="12"/>
    </row>
    <row r="60" spans="1:17" x14ac:dyDescent="0.2">
      <c r="A60" s="39"/>
      <c r="B60">
        <v>20</v>
      </c>
      <c r="C60">
        <v>38.1</v>
      </c>
      <c r="D60">
        <v>170</v>
      </c>
      <c r="E60">
        <v>88</v>
      </c>
      <c r="F60" s="18">
        <v>26</v>
      </c>
      <c r="G60">
        <v>15</v>
      </c>
      <c r="I60" s="7"/>
      <c r="J60" s="6"/>
      <c r="Q60" s="12"/>
    </row>
    <row r="61" spans="1:17" x14ac:dyDescent="0.2">
      <c r="A61" s="37"/>
      <c r="B61" s="9">
        <v>30</v>
      </c>
      <c r="C61" s="9">
        <v>37.700000000000003</v>
      </c>
      <c r="D61" s="9">
        <v>183</v>
      </c>
      <c r="E61" s="9">
        <v>100</v>
      </c>
      <c r="F61" s="18">
        <v>30.5</v>
      </c>
      <c r="G61">
        <v>14</v>
      </c>
      <c r="H61" s="9"/>
      <c r="I61" s="11"/>
      <c r="J61" s="8"/>
      <c r="K61" s="9"/>
      <c r="L61" s="9"/>
      <c r="M61" s="9"/>
      <c r="N61" s="9"/>
      <c r="O61" s="9"/>
      <c r="P61" s="9"/>
      <c r="Q61" s="11"/>
    </row>
    <row r="62" spans="1:17" x14ac:dyDescent="0.2">
      <c r="A62" s="38">
        <v>16</v>
      </c>
      <c r="B62" s="4">
        <v>0</v>
      </c>
      <c r="C62" s="4">
        <v>34.6</v>
      </c>
      <c r="D62" s="4"/>
      <c r="E62" s="4"/>
      <c r="F62" s="4"/>
      <c r="G62" s="4"/>
      <c r="H62" s="4">
        <v>65.2</v>
      </c>
      <c r="I62" s="5">
        <v>64.400000000000006</v>
      </c>
      <c r="J62" s="3">
        <f>H62-I62</f>
        <v>0.79999999999999716</v>
      </c>
      <c r="K62" s="4">
        <f>D65-D63</f>
        <v>17</v>
      </c>
      <c r="L62" s="19">
        <f>G65-G63</f>
        <v>7</v>
      </c>
      <c r="M62" s="4">
        <f>C65-C62</f>
        <v>2.6999999999999957</v>
      </c>
      <c r="N62" s="4">
        <v>66</v>
      </c>
      <c r="O62" s="16">
        <f>F65/N62*100</f>
        <v>73.484848484848484</v>
      </c>
      <c r="P62" s="4">
        <v>175</v>
      </c>
      <c r="Q62" s="17">
        <f>SUM(E63:E65)/3</f>
        <v>176.33333333333334</v>
      </c>
    </row>
    <row r="63" spans="1:17" x14ac:dyDescent="0.2">
      <c r="A63" s="39"/>
      <c r="B63">
        <v>10</v>
      </c>
      <c r="C63">
        <v>36.5</v>
      </c>
      <c r="D63">
        <v>160</v>
      </c>
      <c r="E63">
        <v>177</v>
      </c>
      <c r="F63" s="2">
        <v>42.9</v>
      </c>
      <c r="G63">
        <v>6</v>
      </c>
      <c r="I63" s="7"/>
      <c r="J63" s="6"/>
      <c r="Q63" s="7"/>
    </row>
    <row r="64" spans="1:17" x14ac:dyDescent="0.2">
      <c r="A64" s="39"/>
      <c r="B64">
        <v>20</v>
      </c>
      <c r="C64">
        <v>37</v>
      </c>
      <c r="D64">
        <v>170</v>
      </c>
      <c r="E64">
        <v>176</v>
      </c>
      <c r="F64" s="2">
        <v>44.3</v>
      </c>
      <c r="G64">
        <v>11</v>
      </c>
      <c r="I64" s="7"/>
      <c r="J64" s="6"/>
      <c r="Q64" s="7"/>
    </row>
    <row r="65" spans="1:17" x14ac:dyDescent="0.2">
      <c r="A65" s="37"/>
      <c r="B65" s="9">
        <v>30</v>
      </c>
      <c r="C65" s="9">
        <v>37.299999999999997</v>
      </c>
      <c r="D65" s="9">
        <v>177</v>
      </c>
      <c r="E65" s="9">
        <v>176</v>
      </c>
      <c r="F65" s="10">
        <v>48.5</v>
      </c>
      <c r="G65" s="9">
        <v>13</v>
      </c>
      <c r="H65" s="9"/>
      <c r="I65" s="11"/>
      <c r="J65" s="8"/>
      <c r="K65" s="9"/>
      <c r="L65" s="9"/>
      <c r="M65" s="9"/>
      <c r="N65" s="9"/>
      <c r="O65" s="9"/>
      <c r="P65" s="9"/>
      <c r="Q65" s="11"/>
    </row>
    <row r="66" spans="1:17" x14ac:dyDescent="0.2">
      <c r="A66" s="38">
        <v>17</v>
      </c>
      <c r="B66" s="4">
        <v>0</v>
      </c>
      <c r="C66" s="4">
        <v>36.1</v>
      </c>
      <c r="D66" s="4"/>
      <c r="E66" s="4"/>
      <c r="F66" s="4"/>
      <c r="G66" s="4"/>
      <c r="H66" s="4">
        <v>83.8</v>
      </c>
      <c r="I66" s="5">
        <v>83.6</v>
      </c>
      <c r="J66" s="3">
        <f>H66-I66</f>
        <v>0.20000000000000284</v>
      </c>
      <c r="K66" s="4">
        <f>D69-D67</f>
        <v>22</v>
      </c>
      <c r="L66" s="19">
        <f>G69-G67</f>
        <v>3</v>
      </c>
      <c r="M66" s="4">
        <f>C69-C66</f>
        <v>2.6000000000000014</v>
      </c>
      <c r="N66" s="4">
        <v>56.4</v>
      </c>
      <c r="O66" s="16">
        <f>F69/N66*100</f>
        <v>96.276595744680847</v>
      </c>
      <c r="P66" s="4">
        <v>220</v>
      </c>
      <c r="Q66" s="17">
        <f>SUM(E67:E69)/3</f>
        <v>226.33333333333334</v>
      </c>
    </row>
    <row r="67" spans="1:17" x14ac:dyDescent="0.2">
      <c r="A67" s="39"/>
      <c r="B67">
        <v>10</v>
      </c>
      <c r="C67">
        <v>37.700000000000003</v>
      </c>
      <c r="D67">
        <v>161</v>
      </c>
      <c r="E67">
        <v>222</v>
      </c>
      <c r="F67" s="2">
        <v>43.7</v>
      </c>
      <c r="G67">
        <v>11</v>
      </c>
      <c r="I67" s="7"/>
      <c r="J67" s="6"/>
      <c r="Q67" s="7"/>
    </row>
    <row r="68" spans="1:17" x14ac:dyDescent="0.2">
      <c r="A68" s="39"/>
      <c r="B68">
        <v>20</v>
      </c>
      <c r="C68">
        <v>37.9</v>
      </c>
      <c r="D68">
        <v>173</v>
      </c>
      <c r="E68">
        <v>221</v>
      </c>
      <c r="F68" s="2">
        <v>48.8</v>
      </c>
      <c r="G68">
        <v>13</v>
      </c>
      <c r="I68" s="7"/>
      <c r="J68" s="6"/>
      <c r="Q68" s="7"/>
    </row>
    <row r="69" spans="1:17" x14ac:dyDescent="0.2">
      <c r="A69" s="37"/>
      <c r="B69" s="9">
        <v>30</v>
      </c>
      <c r="C69" s="9">
        <v>38.700000000000003</v>
      </c>
      <c r="D69" s="9">
        <v>183</v>
      </c>
      <c r="E69" s="9">
        <v>236</v>
      </c>
      <c r="F69" s="10">
        <v>54.3</v>
      </c>
      <c r="G69" s="9">
        <v>14</v>
      </c>
      <c r="H69" s="9"/>
      <c r="I69" s="11"/>
      <c r="J69" s="8"/>
      <c r="K69" s="9"/>
      <c r="L69" s="9"/>
      <c r="M69" s="9"/>
      <c r="N69" s="9"/>
      <c r="O69" s="9"/>
      <c r="P69" s="9"/>
      <c r="Q69" s="11"/>
    </row>
    <row r="70" spans="1:17" x14ac:dyDescent="0.2">
      <c r="A70" s="38">
        <v>18</v>
      </c>
      <c r="B70" s="4">
        <v>0</v>
      </c>
      <c r="C70" s="4">
        <v>35.1</v>
      </c>
      <c r="D70" s="4"/>
      <c r="E70" s="4"/>
      <c r="F70" s="4"/>
      <c r="G70" s="4"/>
      <c r="H70" s="4">
        <v>61.8</v>
      </c>
      <c r="I70" s="5">
        <v>61.6</v>
      </c>
      <c r="J70" s="3">
        <f>H70-I70</f>
        <v>0.19999999999999574</v>
      </c>
      <c r="K70" s="4">
        <f>D73-D71</f>
        <v>13</v>
      </c>
      <c r="L70" s="19">
        <f>G73-G71</f>
        <v>2</v>
      </c>
      <c r="M70" s="4">
        <f>C73-C70</f>
        <v>2</v>
      </c>
      <c r="N70" s="4">
        <v>50.6</v>
      </c>
      <c r="O70" s="16">
        <f>F73/N70*100</f>
        <v>67.588932806324109</v>
      </c>
      <c r="P70" s="4">
        <v>90</v>
      </c>
      <c r="Q70" s="17">
        <f>SUM(E71:E73)/3</f>
        <v>92</v>
      </c>
    </row>
    <row r="71" spans="1:17" x14ac:dyDescent="0.2">
      <c r="A71" s="39"/>
      <c r="B71">
        <v>10</v>
      </c>
      <c r="C71">
        <v>36.200000000000003</v>
      </c>
      <c r="D71">
        <v>167</v>
      </c>
      <c r="E71">
        <v>90</v>
      </c>
      <c r="F71" s="2">
        <v>29.1</v>
      </c>
      <c r="G71">
        <v>13</v>
      </c>
      <c r="I71" s="7"/>
      <c r="J71" s="6"/>
      <c r="Q71" s="7"/>
    </row>
    <row r="72" spans="1:17" x14ac:dyDescent="0.2">
      <c r="A72" s="39"/>
      <c r="B72">
        <v>20</v>
      </c>
      <c r="C72">
        <v>36.9</v>
      </c>
      <c r="D72">
        <v>168</v>
      </c>
      <c r="E72">
        <v>91</v>
      </c>
      <c r="F72" s="2">
        <v>30.8</v>
      </c>
      <c r="G72">
        <v>14</v>
      </c>
      <c r="I72" s="7"/>
      <c r="J72" s="6"/>
      <c r="Q72" s="7"/>
    </row>
    <row r="73" spans="1:17" x14ac:dyDescent="0.2">
      <c r="A73" s="37"/>
      <c r="B73" s="9">
        <v>30</v>
      </c>
      <c r="C73" s="9">
        <v>37.1</v>
      </c>
      <c r="D73" s="9">
        <v>180</v>
      </c>
      <c r="E73" s="9">
        <v>95</v>
      </c>
      <c r="F73" s="10">
        <v>34.200000000000003</v>
      </c>
      <c r="G73" s="9">
        <v>15</v>
      </c>
      <c r="H73" s="9"/>
      <c r="I73" s="11"/>
      <c r="J73" s="8"/>
      <c r="K73" s="9"/>
      <c r="L73" s="9"/>
      <c r="M73" s="9"/>
      <c r="N73" s="9"/>
      <c r="O73" s="9"/>
      <c r="P73" s="9"/>
      <c r="Q73" s="11"/>
    </row>
    <row r="74" spans="1:17" x14ac:dyDescent="0.2">
      <c r="A74" s="38">
        <v>19</v>
      </c>
      <c r="B74" s="4">
        <v>0</v>
      </c>
      <c r="C74" s="4">
        <v>37.4</v>
      </c>
      <c r="D74" s="4"/>
      <c r="E74" s="4"/>
      <c r="F74" s="4"/>
      <c r="G74" s="4"/>
      <c r="H74" s="4">
        <v>78.599999999999994</v>
      </c>
      <c r="I74" s="5">
        <v>78.2</v>
      </c>
      <c r="J74" s="3">
        <f>H74-I74</f>
        <v>0.39999999999999147</v>
      </c>
      <c r="K74" s="4">
        <f>D77-D75</f>
        <v>15</v>
      </c>
      <c r="L74" s="19">
        <f>G77-G75</f>
        <v>5</v>
      </c>
      <c r="M74" s="4">
        <f>C77-C74</f>
        <v>0.60000000000000142</v>
      </c>
      <c r="N74" s="4">
        <v>44.7</v>
      </c>
      <c r="O74" s="16">
        <f>F77/N74*100</f>
        <v>73.154362416107389</v>
      </c>
      <c r="P74" s="4">
        <v>160</v>
      </c>
      <c r="Q74" s="17">
        <f>SUM(E75:E77)/3</f>
        <v>140</v>
      </c>
    </row>
    <row r="75" spans="1:17" x14ac:dyDescent="0.2">
      <c r="A75" s="39"/>
      <c r="B75">
        <v>10</v>
      </c>
      <c r="C75">
        <v>37.6</v>
      </c>
      <c r="D75">
        <v>183</v>
      </c>
      <c r="E75">
        <v>141</v>
      </c>
      <c r="F75" s="2">
        <v>30.9</v>
      </c>
      <c r="G75">
        <v>10</v>
      </c>
      <c r="I75" s="7"/>
      <c r="J75" s="6"/>
      <c r="Q75" s="7"/>
    </row>
    <row r="76" spans="1:17" x14ac:dyDescent="0.2">
      <c r="A76" s="39"/>
      <c r="B76">
        <v>20</v>
      </c>
      <c r="C76">
        <v>37.6</v>
      </c>
      <c r="D76">
        <v>191</v>
      </c>
      <c r="E76">
        <v>140</v>
      </c>
      <c r="F76" s="2">
        <v>32.299999999999997</v>
      </c>
      <c r="G76">
        <v>13</v>
      </c>
      <c r="I76" s="7"/>
      <c r="J76" s="6"/>
      <c r="Q76" s="7"/>
    </row>
    <row r="77" spans="1:17" x14ac:dyDescent="0.2">
      <c r="A77" s="37"/>
      <c r="B77" s="9">
        <v>30</v>
      </c>
      <c r="C77" s="9">
        <v>38</v>
      </c>
      <c r="D77" s="9">
        <v>198</v>
      </c>
      <c r="E77" s="9">
        <v>139</v>
      </c>
      <c r="F77" s="10">
        <v>32.700000000000003</v>
      </c>
      <c r="G77" s="9">
        <v>15</v>
      </c>
      <c r="H77" s="9"/>
      <c r="I77" s="11"/>
      <c r="J77" s="8"/>
      <c r="K77" s="9"/>
      <c r="L77" s="9"/>
      <c r="M77" s="9"/>
      <c r="N77" s="9"/>
      <c r="O77" s="9"/>
      <c r="P77" s="9"/>
      <c r="Q77" s="11"/>
    </row>
    <row r="78" spans="1:17" x14ac:dyDescent="0.2">
      <c r="A78" s="38">
        <v>20</v>
      </c>
      <c r="B78" s="4">
        <v>0</v>
      </c>
      <c r="C78" s="4">
        <v>35.4</v>
      </c>
      <c r="D78" s="4"/>
      <c r="E78" s="4"/>
      <c r="F78" s="4"/>
      <c r="G78" s="4"/>
      <c r="H78" s="4">
        <v>55.8</v>
      </c>
      <c r="I78" s="5">
        <v>55.6</v>
      </c>
      <c r="J78" s="3">
        <f>H78-I78</f>
        <v>0.19999999999999574</v>
      </c>
      <c r="K78" s="4">
        <f>D81-D79</f>
        <v>13</v>
      </c>
      <c r="L78" s="19">
        <f>G81-G79</f>
        <v>6</v>
      </c>
      <c r="M78" s="4">
        <f>C81-C78</f>
        <v>2.3999999999999986</v>
      </c>
      <c r="N78" s="4">
        <v>47</v>
      </c>
      <c r="O78" s="16">
        <f>F81/N78*100</f>
        <v>96.38297872340425</v>
      </c>
      <c r="P78" s="4">
        <v>110</v>
      </c>
      <c r="Q78" s="17">
        <f>SUM(E79:E81)/3</f>
        <v>117.33333333333333</v>
      </c>
    </row>
    <row r="79" spans="1:17" x14ac:dyDescent="0.2">
      <c r="A79" s="39"/>
      <c r="B79">
        <v>10</v>
      </c>
      <c r="C79">
        <v>37.1</v>
      </c>
      <c r="D79">
        <v>176</v>
      </c>
      <c r="E79">
        <v>118</v>
      </c>
      <c r="F79" s="18">
        <v>37.4</v>
      </c>
      <c r="G79">
        <v>9</v>
      </c>
      <c r="I79" s="7"/>
      <c r="J79" s="6"/>
      <c r="Q79" s="7"/>
    </row>
    <row r="80" spans="1:17" x14ac:dyDescent="0.2">
      <c r="A80" s="39"/>
      <c r="B80">
        <v>20</v>
      </c>
      <c r="C80">
        <v>37.799999999999997</v>
      </c>
      <c r="D80">
        <v>180</v>
      </c>
      <c r="E80">
        <v>115</v>
      </c>
      <c r="F80" s="18">
        <v>41.2</v>
      </c>
      <c r="G80">
        <v>14</v>
      </c>
      <c r="I80" s="7"/>
      <c r="J80" s="6"/>
      <c r="Q80" s="7"/>
    </row>
    <row r="81" spans="1:17" x14ac:dyDescent="0.2">
      <c r="A81" s="37"/>
      <c r="B81" s="9">
        <v>30</v>
      </c>
      <c r="C81" s="9">
        <v>37.799999999999997</v>
      </c>
      <c r="D81" s="9">
        <v>189</v>
      </c>
      <c r="E81" s="9">
        <v>119</v>
      </c>
      <c r="F81" s="36">
        <v>45.3</v>
      </c>
      <c r="G81" s="9">
        <v>15</v>
      </c>
      <c r="H81" s="9"/>
      <c r="I81" s="11"/>
      <c r="J81" s="8"/>
      <c r="K81" s="9"/>
      <c r="L81" s="9"/>
      <c r="M81" s="9"/>
      <c r="N81" s="9"/>
      <c r="O81" s="9"/>
      <c r="P81" s="9"/>
      <c r="Q81" s="11"/>
    </row>
    <row r="82" spans="1:17" x14ac:dyDescent="0.2">
      <c r="A82" s="39">
        <v>21</v>
      </c>
      <c r="B82" s="4">
        <v>0</v>
      </c>
      <c r="C82">
        <v>35.9</v>
      </c>
      <c r="H82">
        <v>81</v>
      </c>
      <c r="I82" s="7">
        <v>80.400000000000006</v>
      </c>
      <c r="J82" s="3">
        <f>H82-I82</f>
        <v>0.59999999999999432</v>
      </c>
      <c r="K82" s="4">
        <f>D85-D83</f>
        <v>20</v>
      </c>
      <c r="L82" s="19">
        <f>G85-G83</f>
        <v>8</v>
      </c>
      <c r="M82" s="4">
        <f>C85-C82</f>
        <v>2.7000000000000028</v>
      </c>
      <c r="N82" s="4">
        <v>70.8</v>
      </c>
      <c r="O82" s="16">
        <f>F85/N82*100</f>
        <v>72.881355932203391</v>
      </c>
      <c r="P82" s="4">
        <v>200</v>
      </c>
      <c r="Q82" s="5">
        <f>SUM(E83:E85)/3</f>
        <v>203</v>
      </c>
    </row>
    <row r="83" spans="1:17" x14ac:dyDescent="0.2">
      <c r="A83" s="39"/>
      <c r="B83">
        <v>10</v>
      </c>
      <c r="C83">
        <v>38</v>
      </c>
      <c r="D83">
        <v>170</v>
      </c>
      <c r="E83">
        <v>204</v>
      </c>
      <c r="F83" s="2">
        <v>46.4</v>
      </c>
      <c r="G83">
        <v>12</v>
      </c>
      <c r="I83" s="7"/>
      <c r="J83" s="6"/>
      <c r="Q83" s="7"/>
    </row>
    <row r="84" spans="1:17" x14ac:dyDescent="0.2">
      <c r="A84" s="39"/>
      <c r="B84">
        <v>20</v>
      </c>
      <c r="C84">
        <v>38.6</v>
      </c>
      <c r="D84">
        <v>187</v>
      </c>
      <c r="E84">
        <v>202</v>
      </c>
      <c r="F84" s="2">
        <v>51.6</v>
      </c>
      <c r="G84">
        <v>15</v>
      </c>
      <c r="I84" s="7"/>
      <c r="J84" s="6"/>
      <c r="Q84" s="7"/>
    </row>
    <row r="85" spans="1:17" x14ac:dyDescent="0.2">
      <c r="A85" s="8"/>
      <c r="B85" s="9">
        <v>30</v>
      </c>
      <c r="C85" s="9">
        <v>38.6</v>
      </c>
      <c r="D85" s="9">
        <v>190</v>
      </c>
      <c r="E85" s="9">
        <v>203</v>
      </c>
      <c r="F85" s="10">
        <v>51.6</v>
      </c>
      <c r="G85" s="9">
        <v>20</v>
      </c>
      <c r="H85" s="9"/>
      <c r="I85" s="11"/>
      <c r="J85" s="8"/>
      <c r="K85" s="9"/>
      <c r="L85" s="9"/>
      <c r="M85" s="28"/>
      <c r="N85" s="9"/>
      <c r="O85" s="9"/>
      <c r="P85" s="9"/>
      <c r="Q85" s="11"/>
    </row>
    <row r="86" spans="1:17" x14ac:dyDescent="0.2">
      <c r="A86" s="3" t="s">
        <v>54</v>
      </c>
      <c r="B86" s="4">
        <v>0</v>
      </c>
      <c r="C86" s="4">
        <v>35.1</v>
      </c>
      <c r="D86" s="4"/>
      <c r="E86" s="4"/>
      <c r="F86" s="4"/>
      <c r="G86" s="4"/>
      <c r="H86" s="4">
        <v>90.8</v>
      </c>
      <c r="I86" s="4">
        <v>90.4</v>
      </c>
      <c r="J86" s="3">
        <f>H86-I86</f>
        <v>0.39999999999999147</v>
      </c>
      <c r="K86" s="4">
        <f>D89-D87</f>
        <v>12</v>
      </c>
      <c r="L86" s="19">
        <f>F89-F87</f>
        <v>2.7000000000000028</v>
      </c>
      <c r="M86" s="4">
        <f>C89-C86</f>
        <v>1.3999999999999986</v>
      </c>
      <c r="N86" s="4">
        <v>40.4</v>
      </c>
      <c r="O86" s="16">
        <f>F89/N86*100</f>
        <v>75.742574257425744</v>
      </c>
      <c r="P86" s="4"/>
      <c r="Q86" s="5">
        <v>160</v>
      </c>
    </row>
    <row r="87" spans="1:17" x14ac:dyDescent="0.2">
      <c r="A87" s="6"/>
      <c r="B87">
        <v>10</v>
      </c>
      <c r="C87" s="4">
        <v>36.4</v>
      </c>
      <c r="D87">
        <v>148</v>
      </c>
      <c r="E87">
        <v>160</v>
      </c>
      <c r="F87" s="2">
        <v>27.9</v>
      </c>
      <c r="G87" s="2">
        <v>12</v>
      </c>
      <c r="J87" s="6"/>
      <c r="Q87" s="7"/>
    </row>
    <row r="88" spans="1:17" x14ac:dyDescent="0.2">
      <c r="A88" s="6"/>
      <c r="B88">
        <v>20</v>
      </c>
      <c r="C88" s="4">
        <v>36</v>
      </c>
      <c r="D88">
        <v>154</v>
      </c>
      <c r="E88">
        <v>160</v>
      </c>
      <c r="F88" s="2">
        <v>31.5</v>
      </c>
      <c r="G88" s="2">
        <v>12</v>
      </c>
      <c r="J88" s="6"/>
      <c r="Q88" s="7"/>
    </row>
    <row r="89" spans="1:17" x14ac:dyDescent="0.2">
      <c r="A89" s="8"/>
      <c r="B89" s="9">
        <v>30</v>
      </c>
      <c r="C89" s="4">
        <v>36.5</v>
      </c>
      <c r="D89" s="9">
        <v>160</v>
      </c>
      <c r="E89" s="9">
        <v>160</v>
      </c>
      <c r="F89" s="2">
        <v>30.6</v>
      </c>
      <c r="G89" s="10">
        <v>15</v>
      </c>
      <c r="H89" s="9"/>
      <c r="I89" s="9"/>
      <c r="J89" s="8"/>
      <c r="K89" s="9"/>
      <c r="L89" s="9"/>
      <c r="N89" s="9"/>
      <c r="O89" s="49"/>
      <c r="P89" s="9"/>
      <c r="Q89" s="50"/>
    </row>
    <row r="90" spans="1:17" x14ac:dyDescent="0.2">
      <c r="A90" s="3" t="s">
        <v>55</v>
      </c>
      <c r="B90" s="4">
        <v>0</v>
      </c>
      <c r="C90" s="4">
        <v>35.9</v>
      </c>
      <c r="D90" s="4"/>
      <c r="E90" s="4"/>
      <c r="F90" s="4"/>
      <c r="G90" s="4"/>
      <c r="H90" s="4">
        <v>62.4</v>
      </c>
      <c r="I90" s="4">
        <v>61.6</v>
      </c>
      <c r="J90" s="3">
        <v>0.8</v>
      </c>
      <c r="K90" s="4">
        <f>D93-D91</f>
        <v>11</v>
      </c>
      <c r="L90" s="19">
        <f>F93-F91</f>
        <v>3.7999999999999972</v>
      </c>
      <c r="M90" s="4">
        <f>C93-C90</f>
        <v>1</v>
      </c>
      <c r="N90" s="4">
        <v>75.3</v>
      </c>
      <c r="O90" s="16">
        <f>F93/N90*100</f>
        <v>81.673306772908376</v>
      </c>
      <c r="P90" s="4"/>
      <c r="Q90" s="5">
        <v>175</v>
      </c>
    </row>
    <row r="91" spans="1:17" x14ac:dyDescent="0.2">
      <c r="A91" s="6"/>
      <c r="B91">
        <v>10</v>
      </c>
      <c r="C91">
        <v>36.6</v>
      </c>
      <c r="D91" s="4">
        <v>162</v>
      </c>
      <c r="E91">
        <v>175</v>
      </c>
      <c r="F91" s="2">
        <v>57.7</v>
      </c>
      <c r="G91" s="2">
        <v>14</v>
      </c>
      <c r="J91" s="6"/>
      <c r="Q91" s="7"/>
    </row>
    <row r="92" spans="1:17" x14ac:dyDescent="0.2">
      <c r="A92" s="6"/>
      <c r="B92">
        <v>20</v>
      </c>
      <c r="C92">
        <v>36.4</v>
      </c>
      <c r="D92">
        <v>167</v>
      </c>
      <c r="E92">
        <v>175</v>
      </c>
      <c r="F92" s="2">
        <v>60.8</v>
      </c>
      <c r="G92" s="2">
        <v>14</v>
      </c>
      <c r="J92" s="6"/>
      <c r="Q92" s="7"/>
    </row>
    <row r="93" spans="1:17" x14ac:dyDescent="0.2">
      <c r="A93" s="8"/>
      <c r="B93" s="9">
        <v>30</v>
      </c>
      <c r="C93" s="9">
        <v>36.9</v>
      </c>
      <c r="D93" s="9">
        <v>173</v>
      </c>
      <c r="E93">
        <v>175</v>
      </c>
      <c r="F93" s="10">
        <v>61.5</v>
      </c>
      <c r="G93" s="10">
        <v>15</v>
      </c>
      <c r="H93" s="9"/>
      <c r="I93" s="9"/>
      <c r="J93" s="8"/>
      <c r="K93" s="9"/>
      <c r="L93" s="9"/>
      <c r="N93" s="9"/>
      <c r="O93" s="49"/>
      <c r="P93" s="9"/>
      <c r="Q93" s="50"/>
    </row>
    <row r="94" spans="1:17" x14ac:dyDescent="0.2">
      <c r="A94" s="3" t="s">
        <v>57</v>
      </c>
      <c r="B94" s="4">
        <v>0</v>
      </c>
      <c r="C94" s="4">
        <v>34.200000000000003</v>
      </c>
      <c r="D94" s="4"/>
      <c r="E94" s="4"/>
      <c r="F94" s="4"/>
      <c r="G94" s="4"/>
      <c r="H94">
        <v>85.4</v>
      </c>
      <c r="I94">
        <v>84.8</v>
      </c>
      <c r="J94" s="3">
        <v>0.8</v>
      </c>
      <c r="K94" s="4">
        <f>D97-D95</f>
        <v>12</v>
      </c>
      <c r="L94" s="19">
        <f>F97-F95</f>
        <v>-0.70000000000000284</v>
      </c>
      <c r="M94" s="4">
        <f>C97-C94</f>
        <v>3.0999999999999943</v>
      </c>
      <c r="N94" s="4">
        <v>57.8</v>
      </c>
      <c r="O94" s="16">
        <f>F97/N94*100</f>
        <v>70.934256055363321</v>
      </c>
      <c r="P94" s="4"/>
      <c r="Q94" s="5">
        <v>180</v>
      </c>
    </row>
    <row r="95" spans="1:17" x14ac:dyDescent="0.2">
      <c r="A95" s="6"/>
      <c r="B95">
        <v>10</v>
      </c>
      <c r="C95">
        <v>37.5</v>
      </c>
      <c r="D95">
        <v>132</v>
      </c>
      <c r="E95">
        <v>180</v>
      </c>
      <c r="F95" s="2">
        <v>41.7</v>
      </c>
      <c r="G95" s="2">
        <v>11</v>
      </c>
      <c r="J95" s="6"/>
      <c r="Q95" s="7"/>
    </row>
    <row r="96" spans="1:17" x14ac:dyDescent="0.2">
      <c r="A96" s="6"/>
      <c r="B96">
        <v>20</v>
      </c>
      <c r="C96">
        <v>37</v>
      </c>
      <c r="D96">
        <v>137</v>
      </c>
      <c r="E96">
        <v>180</v>
      </c>
      <c r="F96" s="2">
        <v>31.9</v>
      </c>
      <c r="G96" s="2">
        <v>13</v>
      </c>
      <c r="J96" s="6"/>
      <c r="Q96" s="7"/>
    </row>
    <row r="97" spans="1:17" x14ac:dyDescent="0.2">
      <c r="A97" s="8"/>
      <c r="B97" s="9">
        <v>30</v>
      </c>
      <c r="C97" s="9">
        <v>37.299999999999997</v>
      </c>
      <c r="D97" s="9">
        <v>144</v>
      </c>
      <c r="E97" s="9">
        <v>180</v>
      </c>
      <c r="F97" s="10">
        <v>41</v>
      </c>
      <c r="G97" s="10">
        <v>14</v>
      </c>
      <c r="H97" s="9"/>
      <c r="I97" s="9"/>
      <c r="J97" s="8"/>
      <c r="K97" s="9"/>
      <c r="L97" s="9"/>
      <c r="M97" s="9"/>
      <c r="N97" s="9"/>
      <c r="O97" s="49"/>
      <c r="P97" s="9"/>
      <c r="Q97" s="50"/>
    </row>
    <row r="98" spans="1:17" x14ac:dyDescent="0.2">
      <c r="A98" s="28"/>
      <c r="B98" s="28"/>
      <c r="C98" s="28"/>
      <c r="D98" s="28"/>
      <c r="E98" s="28"/>
      <c r="F98" s="29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</row>
    <row r="100" spans="1:17" x14ac:dyDescent="0.2">
      <c r="B100" t="s">
        <v>30</v>
      </c>
      <c r="C100" s="2">
        <f>AVERAGE(C85,C81,C77,C73,C69,C65,C61,C57,C53,C49,C45,C41,C37,C33,C29,C89,C93,C97)</f>
        <v>37.905555555555544</v>
      </c>
      <c r="G100" t="s">
        <v>25</v>
      </c>
      <c r="H100" s="2">
        <f>AVERAGE(H82,H78,H74,H70,H66,H62,H58,H54,H50,H46,H42,H38,H34,H30,H26,H22,H18,H14,H10,H6,H2,H86,H90,H94)</f>
        <v>78.158333333333346</v>
      </c>
      <c r="I100" s="2">
        <f>AVERAGE(I82,I78,I74,I70,I66,I62,I58,I54,I50,I46,I42,I38,I34,I30,I26,I22,I18,I14,I10,I6,I2,I86,I90,I94)</f>
        <v>77.620833333333337</v>
      </c>
      <c r="J100" s="2">
        <f>AVERAGE(J82,J78,J74,J70,J66,J62,J58,J54,J50,J46,J42,J38,J34,J30,J26,J22,J18,J14,J10,J6,J2,J86,J90,J94)</f>
        <v>0.54583333333333306</v>
      </c>
      <c r="K100" s="2">
        <f>AVERAGE(K82,K78,K74,K70,K66,K62,K58,K54,K50,K46,K42,K38,K34,K30,K26,K22,K18,K14,K10,K6,K2,K86,K90,K94)</f>
        <v>16.541666666666668</v>
      </c>
      <c r="L100" s="2">
        <f>AVERAGE(L82,L78,L74,L70,L66,L62,L58,L54,L50,L46,L42,L38,L34,L30,L26,L22,L18,L14,L10,L6,L2,L86,L90,L94)</f>
        <v>4.667380489149223</v>
      </c>
      <c r="M100" s="2">
        <f>AVERAGE(M82,M78,M74,M70,M66,M62,M58,M54,M50,M46,M42,M38,M34,M30,M26,M22,M18,M14,M10,M6,M2,M86,M90,M94)</f>
        <v>1.741666666666666</v>
      </c>
      <c r="N100" s="2">
        <f>AVERAGE(N82,N78,N74,N70,N66,N62,N58,N54,N50,N46,N42,N38,N34,N30,N26,N22,N18,N14,N10,N6,N2,N86,N90,N94)</f>
        <v>53.908333333333324</v>
      </c>
      <c r="O100" s="2">
        <f>AVERAGE(O82,O78,O74,O70,O66,O62,O58,O54,O50,O46,O42,O38,O34,O30,O26,O22,O18,O14,O10,O6,O2,O86,O90,O94)</f>
        <v>78.810987576289918</v>
      </c>
      <c r="P100" s="2">
        <f t="shared" ref="I100:Q100" si="0">AVERAGE(P82,P78,P74,P70,P66,P62,P58,P54,P50,P46,P42,P38,P34,P30,P26,P22,P18,P14,P10,P6,P2)</f>
        <v>170.76190476190476</v>
      </c>
      <c r="Q100" s="2">
        <f>AVERAGE(Q82,Q78,Q74,Q70,Q66,Q62,Q58,Q54,Q50,Q46,Q42,Q38,Q34,Q30,Q26,Q22,Q18,Q14,Q10,Q6,Q2,Q86,Q90,Q94)</f>
        <v>171.44444444444446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D6264-4418-A04D-AFEB-ADEB4EF0C546}">
  <dimension ref="A1:T56"/>
  <sheetViews>
    <sheetView topLeftCell="A12" workbookViewId="0">
      <selection activeCell="J56" sqref="J56"/>
    </sheetView>
  </sheetViews>
  <sheetFormatPr baseColWidth="10" defaultRowHeight="15" x14ac:dyDescent="0.2"/>
  <cols>
    <col min="1" max="1" width="10.5" bestFit="1" customWidth="1"/>
    <col min="2" max="2" width="11.5" bestFit="1" customWidth="1"/>
    <col min="3" max="3" width="12.5" bestFit="1" customWidth="1"/>
    <col min="4" max="4" width="9.33203125" bestFit="1" customWidth="1"/>
    <col min="5" max="5" width="10.33203125" bestFit="1" customWidth="1"/>
    <col min="6" max="6" width="16.1640625" bestFit="1" customWidth="1"/>
    <col min="7" max="7" width="16.1640625" customWidth="1"/>
    <col min="8" max="8" width="14.83203125" bestFit="1" customWidth="1"/>
    <col min="9" max="9" width="15.6640625" bestFit="1" customWidth="1"/>
    <col min="10" max="10" width="14.33203125" bestFit="1" customWidth="1"/>
    <col min="11" max="11" width="13.83203125" bestFit="1" customWidth="1"/>
    <col min="12" max="12" width="8.83203125"/>
    <col min="13" max="13" width="16.5" bestFit="1" customWidth="1"/>
    <col min="14" max="14" width="8.83203125" bestFit="1" customWidth="1"/>
    <col min="15" max="15" width="13.33203125" bestFit="1" customWidth="1"/>
    <col min="16" max="17" width="8.83203125" bestFit="1" customWidth="1"/>
  </cols>
  <sheetData>
    <row r="1" spans="1:20" x14ac:dyDescent="0.2">
      <c r="A1" s="1" t="s">
        <v>9</v>
      </c>
      <c r="B1" s="13" t="s">
        <v>10</v>
      </c>
      <c r="C1" s="13" t="s">
        <v>11</v>
      </c>
      <c r="D1" s="13" t="s">
        <v>12</v>
      </c>
      <c r="E1" s="13" t="s">
        <v>13</v>
      </c>
      <c r="F1" s="13" t="s">
        <v>14</v>
      </c>
      <c r="G1" s="13" t="s">
        <v>15</v>
      </c>
      <c r="H1" s="13" t="s">
        <v>16</v>
      </c>
      <c r="I1" s="13" t="s">
        <v>17</v>
      </c>
      <c r="J1" s="15" t="s">
        <v>18</v>
      </c>
      <c r="K1" s="15" t="s">
        <v>19</v>
      </c>
      <c r="L1" s="15" t="s">
        <v>3</v>
      </c>
      <c r="M1" s="15" t="s">
        <v>20</v>
      </c>
      <c r="N1" s="15" t="s">
        <v>21</v>
      </c>
      <c r="O1" s="15" t="s">
        <v>22</v>
      </c>
      <c r="P1" s="15" t="s">
        <v>23</v>
      </c>
      <c r="Q1" s="15" t="s">
        <v>24</v>
      </c>
    </row>
    <row r="2" spans="1:20" x14ac:dyDescent="0.2">
      <c r="A2" s="3">
        <v>1</v>
      </c>
      <c r="B2" s="4">
        <v>0</v>
      </c>
      <c r="C2" s="4">
        <v>35.200000000000003</v>
      </c>
      <c r="D2" s="4">
        <v>81</v>
      </c>
      <c r="E2" s="4"/>
      <c r="F2" s="4"/>
      <c r="G2" s="4"/>
      <c r="H2" s="4">
        <v>66.900000000000006</v>
      </c>
      <c r="I2" s="5">
        <v>66.7</v>
      </c>
      <c r="J2" s="3">
        <f>'[2]Ambient test'!H2-'[2]Ambient test'!I2</f>
        <v>0.29999999999999716</v>
      </c>
      <c r="K2" s="4">
        <f>'[2]Ambient test'!D5-'[2]Ambient test'!D3</f>
        <v>4</v>
      </c>
      <c r="L2" s="19">
        <f>'[2]Ambient test'!F5-'[2]Ambient test'!F3</f>
        <v>-0.40000000000000213</v>
      </c>
      <c r="M2" s="4">
        <f>'[2]Ambient test'!C5-'[2]Ambient test'!C2</f>
        <v>0.89999999999999858</v>
      </c>
      <c r="N2" s="9">
        <v>42.6</v>
      </c>
      <c r="O2" s="16">
        <f>'[2]Ambient test'!F5/N2*100</f>
        <v>66.666666666666657</v>
      </c>
      <c r="P2" s="4">
        <v>212</v>
      </c>
      <c r="Q2" s="17">
        <f>SUM('[2]Ambient test'!E3:E5)/3</f>
        <v>127.66666666666667</v>
      </c>
      <c r="S2" s="47" t="s">
        <v>42</v>
      </c>
      <c r="T2" s="47"/>
    </row>
    <row r="3" spans="1:20" x14ac:dyDescent="0.2">
      <c r="A3" s="6"/>
      <c r="B3">
        <v>10</v>
      </c>
      <c r="C3">
        <v>37</v>
      </c>
      <c r="D3">
        <v>151</v>
      </c>
      <c r="E3">
        <v>122</v>
      </c>
      <c r="F3" s="18">
        <v>29.4</v>
      </c>
      <c r="G3" s="18"/>
      <c r="I3" s="7"/>
      <c r="J3" s="6"/>
      <c r="N3" s="4"/>
      <c r="Q3" s="7"/>
      <c r="S3" s="47" t="s">
        <v>47</v>
      </c>
      <c r="T3" s="47"/>
    </row>
    <row r="4" spans="1:20" x14ac:dyDescent="0.2">
      <c r="A4" s="6"/>
      <c r="B4">
        <v>20</v>
      </c>
      <c r="C4">
        <v>35.5</v>
      </c>
      <c r="D4">
        <v>161</v>
      </c>
      <c r="E4">
        <v>128</v>
      </c>
      <c r="F4" s="18">
        <v>29.9</v>
      </c>
      <c r="G4" s="18"/>
      <c r="I4" s="7"/>
      <c r="J4" s="6"/>
      <c r="Q4" s="7"/>
      <c r="S4" s="47" t="s">
        <v>48</v>
      </c>
      <c r="T4" s="47"/>
    </row>
    <row r="5" spans="1:20" x14ac:dyDescent="0.2">
      <c r="A5" s="8"/>
      <c r="B5" s="9">
        <v>30</v>
      </c>
      <c r="C5" s="9">
        <v>37.799999999999997</v>
      </c>
      <c r="D5" s="9">
        <v>164</v>
      </c>
      <c r="E5">
        <v>128</v>
      </c>
      <c r="F5" s="18">
        <v>28.7</v>
      </c>
      <c r="G5" s="18"/>
      <c r="H5" s="9"/>
      <c r="I5" s="11"/>
      <c r="J5" s="8"/>
      <c r="K5" s="9"/>
      <c r="L5" s="9"/>
      <c r="M5" s="9"/>
      <c r="O5" s="9"/>
      <c r="P5" s="9"/>
      <c r="Q5" s="11"/>
    </row>
    <row r="6" spans="1:20" x14ac:dyDescent="0.2">
      <c r="A6" s="3">
        <v>2</v>
      </c>
      <c r="B6" s="4">
        <v>0</v>
      </c>
      <c r="C6" s="4">
        <v>34.799999999999997</v>
      </c>
      <c r="D6" s="4"/>
      <c r="E6" s="4"/>
      <c r="F6" s="4"/>
      <c r="G6" s="4"/>
      <c r="H6" s="4">
        <v>70.8</v>
      </c>
      <c r="I6" s="5">
        <v>70.599999999999994</v>
      </c>
      <c r="J6" s="3">
        <f>'[2]Ambient test'!H6-'[2]Ambient test'!I6</f>
        <v>9.9999999999994316E-2</v>
      </c>
      <c r="K6" s="4">
        <f>'[2]Ambient test'!D9-'[2]Ambient test'!D7</f>
        <v>6</v>
      </c>
      <c r="L6" s="19">
        <f>'[2]Ambient test'!F9-'[2]Ambient test'!F7</f>
        <v>0.10000000000000142</v>
      </c>
      <c r="M6" s="4">
        <f>'[2]Ambient test'!C9-'[2]Ambient test'!C6</f>
        <v>1</v>
      </c>
      <c r="N6" s="9">
        <v>45.6</v>
      </c>
      <c r="O6" s="16">
        <f>'[2]Ambient test'!F9/N6*100</f>
        <v>74.780701754385973</v>
      </c>
      <c r="P6" s="4">
        <v>212</v>
      </c>
      <c r="Q6" s="17">
        <f>SUM('[2]Ambient test'!E7:E9)/3</f>
        <v>128</v>
      </c>
    </row>
    <row r="7" spans="1:20" x14ac:dyDescent="0.2">
      <c r="A7" s="6"/>
      <c r="B7">
        <v>10</v>
      </c>
      <c r="C7">
        <v>37.1</v>
      </c>
      <c r="D7">
        <v>144</v>
      </c>
      <c r="E7">
        <v>127</v>
      </c>
      <c r="F7" s="2">
        <v>27.5</v>
      </c>
      <c r="G7" s="2"/>
      <c r="I7" s="7"/>
      <c r="J7" s="6"/>
      <c r="Q7" s="12"/>
    </row>
    <row r="8" spans="1:20" x14ac:dyDescent="0.2">
      <c r="A8" s="6"/>
      <c r="B8">
        <v>20</v>
      </c>
      <c r="C8">
        <v>37.6</v>
      </c>
      <c r="D8">
        <v>152</v>
      </c>
      <c r="E8">
        <v>127</v>
      </c>
      <c r="F8" s="2">
        <v>26.1</v>
      </c>
      <c r="G8" s="2"/>
      <c r="I8" s="7"/>
      <c r="J8" s="6"/>
      <c r="Q8" s="12"/>
    </row>
    <row r="9" spans="1:20" x14ac:dyDescent="0.2">
      <c r="A9" s="8"/>
      <c r="B9" s="9">
        <v>30</v>
      </c>
      <c r="C9" s="9">
        <v>37.5</v>
      </c>
      <c r="D9" s="9">
        <v>158</v>
      </c>
      <c r="E9" s="9">
        <v>128</v>
      </c>
      <c r="F9" s="10">
        <v>29.6</v>
      </c>
      <c r="G9" s="10"/>
      <c r="H9" s="9"/>
      <c r="I9" s="11"/>
      <c r="J9" s="8"/>
      <c r="K9" s="9"/>
      <c r="L9" s="9"/>
      <c r="M9" s="9"/>
      <c r="N9" s="9"/>
      <c r="O9" s="9"/>
      <c r="P9" s="9"/>
      <c r="Q9" s="11"/>
    </row>
    <row r="10" spans="1:20" x14ac:dyDescent="0.2">
      <c r="A10" s="3">
        <v>3</v>
      </c>
      <c r="B10" s="4">
        <v>0</v>
      </c>
      <c r="C10" s="4">
        <v>35.299999999999997</v>
      </c>
      <c r="D10" s="4"/>
      <c r="E10" s="4"/>
      <c r="F10" s="4"/>
      <c r="G10" s="4"/>
      <c r="H10" s="4">
        <v>74.099999999999994</v>
      </c>
      <c r="I10" s="5">
        <v>73.400000000000006</v>
      </c>
      <c r="J10" s="3">
        <f>H10-I10</f>
        <v>0.69999999999998863</v>
      </c>
      <c r="K10" s="4">
        <f>D13-D11</f>
        <v>20</v>
      </c>
      <c r="L10" s="19">
        <f>F13-F11</f>
        <v>7.2999999999999972</v>
      </c>
      <c r="M10" s="4">
        <f>C13-C10</f>
        <v>2.4000000000000057</v>
      </c>
      <c r="N10" s="4">
        <v>71.099999999999994</v>
      </c>
      <c r="O10" s="16">
        <f>F13/N10*100</f>
        <v>54.711673699015471</v>
      </c>
      <c r="P10" s="4">
        <v>212</v>
      </c>
      <c r="Q10" s="17">
        <f>SUM(E11:E13)/3</f>
        <v>250.66666666666666</v>
      </c>
    </row>
    <row r="11" spans="1:20" x14ac:dyDescent="0.2">
      <c r="A11" s="6"/>
      <c r="B11">
        <v>10</v>
      </c>
      <c r="C11">
        <v>36.4</v>
      </c>
      <c r="D11">
        <v>152</v>
      </c>
      <c r="E11">
        <v>251</v>
      </c>
      <c r="F11" s="2">
        <v>31.6</v>
      </c>
      <c r="G11" s="2"/>
      <c r="I11" s="7"/>
      <c r="J11" s="6"/>
      <c r="Q11" s="7"/>
    </row>
    <row r="12" spans="1:20" x14ac:dyDescent="0.2">
      <c r="A12" s="6"/>
      <c r="B12">
        <v>20</v>
      </c>
      <c r="C12">
        <v>37.299999999999997</v>
      </c>
      <c r="D12">
        <v>160</v>
      </c>
      <c r="E12">
        <v>250</v>
      </c>
      <c r="F12" s="2">
        <v>36.9</v>
      </c>
      <c r="G12" s="2"/>
      <c r="I12" s="7"/>
      <c r="J12" s="6"/>
      <c r="Q12" s="7"/>
    </row>
    <row r="13" spans="1:20" x14ac:dyDescent="0.2">
      <c r="A13" s="8"/>
      <c r="B13" s="9">
        <v>30</v>
      </c>
      <c r="C13" s="9">
        <v>37.700000000000003</v>
      </c>
      <c r="D13" s="9">
        <v>172</v>
      </c>
      <c r="E13" s="9">
        <v>251</v>
      </c>
      <c r="F13" s="10">
        <v>38.9</v>
      </c>
      <c r="G13" s="10"/>
      <c r="H13" s="9"/>
      <c r="I13" s="11"/>
      <c r="J13" s="8"/>
      <c r="K13" s="9"/>
      <c r="L13" s="9"/>
      <c r="M13" s="9"/>
      <c r="N13" s="9"/>
      <c r="O13" s="9"/>
      <c r="P13" s="9"/>
      <c r="Q13" s="11"/>
    </row>
    <row r="14" spans="1:20" x14ac:dyDescent="0.2">
      <c r="A14" s="3">
        <v>4</v>
      </c>
      <c r="B14" s="4">
        <v>0</v>
      </c>
      <c r="C14" s="4"/>
      <c r="D14" s="4"/>
      <c r="E14" s="4"/>
      <c r="F14" s="4"/>
      <c r="G14" s="4"/>
      <c r="H14" s="4"/>
      <c r="I14" s="5"/>
      <c r="J14" s="3"/>
      <c r="K14" s="4"/>
      <c r="L14" s="19"/>
      <c r="M14" s="4"/>
      <c r="N14" s="4"/>
      <c r="O14" s="16"/>
      <c r="P14" s="4"/>
      <c r="Q14" s="17"/>
    </row>
    <row r="15" spans="1:20" x14ac:dyDescent="0.2">
      <c r="A15" s="6"/>
      <c r="B15">
        <v>10</v>
      </c>
      <c r="F15" s="2"/>
      <c r="G15" s="2"/>
      <c r="I15" s="7"/>
      <c r="J15" s="6"/>
      <c r="Q15" s="7"/>
    </row>
    <row r="16" spans="1:20" x14ac:dyDescent="0.2">
      <c r="A16" s="6"/>
      <c r="B16">
        <v>20</v>
      </c>
      <c r="F16" s="2"/>
      <c r="G16" s="2"/>
      <c r="I16" s="7"/>
      <c r="J16" s="6"/>
      <c r="Q16" s="7"/>
    </row>
    <row r="17" spans="1:17" x14ac:dyDescent="0.2">
      <c r="A17" s="8"/>
      <c r="B17" s="9">
        <v>30</v>
      </c>
      <c r="C17" s="9"/>
      <c r="D17" s="9"/>
      <c r="E17" s="9"/>
      <c r="F17" s="10"/>
      <c r="G17" s="10"/>
      <c r="H17" s="9"/>
      <c r="I17" s="11"/>
      <c r="J17" s="8"/>
      <c r="K17" s="9"/>
      <c r="L17" s="9"/>
      <c r="M17" s="9"/>
      <c r="N17" s="9"/>
      <c r="O17" s="9"/>
      <c r="P17" s="9"/>
      <c r="Q17" s="11"/>
    </row>
    <row r="18" spans="1:17" x14ac:dyDescent="0.2">
      <c r="A18" s="3">
        <v>5</v>
      </c>
      <c r="B18" s="4">
        <v>0</v>
      </c>
      <c r="C18" s="4">
        <v>34.700000000000003</v>
      </c>
      <c r="D18" s="4"/>
      <c r="E18" s="4"/>
      <c r="F18" s="4"/>
      <c r="G18" s="4"/>
      <c r="H18" s="4">
        <v>94.3</v>
      </c>
      <c r="I18" s="5">
        <v>93.8</v>
      </c>
      <c r="J18" s="3">
        <f>H18-I18</f>
        <v>0.5</v>
      </c>
      <c r="K18" s="4">
        <f>D21-D19</f>
        <v>36</v>
      </c>
      <c r="L18" s="19">
        <f>F21-F19</f>
        <v>0.19999999999999929</v>
      </c>
      <c r="M18" s="4">
        <f>C21-C18</f>
        <v>2.8999999999999986</v>
      </c>
      <c r="N18" s="4">
        <v>46.9</v>
      </c>
      <c r="O18" s="16">
        <f>F21/N18*100</f>
        <v>57.356076759061835</v>
      </c>
      <c r="P18" s="4">
        <v>131</v>
      </c>
      <c r="Q18" s="17">
        <f>SUM(E19:E21)/3</f>
        <v>168</v>
      </c>
    </row>
    <row r="19" spans="1:17" x14ac:dyDescent="0.2">
      <c r="A19" s="6"/>
      <c r="B19">
        <v>10</v>
      </c>
      <c r="C19">
        <v>36.799999999999997</v>
      </c>
      <c r="D19">
        <v>142</v>
      </c>
      <c r="E19">
        <v>170</v>
      </c>
      <c r="F19" s="2">
        <v>26.7</v>
      </c>
      <c r="G19" s="2"/>
      <c r="I19" s="7"/>
      <c r="J19" s="6"/>
      <c r="Q19" s="7"/>
    </row>
    <row r="20" spans="1:17" x14ac:dyDescent="0.2">
      <c r="A20" s="6"/>
      <c r="B20">
        <v>20</v>
      </c>
      <c r="C20">
        <v>37.299999999999997</v>
      </c>
      <c r="D20">
        <v>160</v>
      </c>
      <c r="E20">
        <v>162</v>
      </c>
      <c r="F20" s="2">
        <v>32.799999999999997</v>
      </c>
      <c r="G20" s="2"/>
      <c r="I20" s="7"/>
      <c r="J20" s="6"/>
      <c r="Q20" s="7"/>
    </row>
    <row r="21" spans="1:17" x14ac:dyDescent="0.2">
      <c r="A21" s="8"/>
      <c r="B21" s="9">
        <v>30</v>
      </c>
      <c r="C21" s="9">
        <v>37.6</v>
      </c>
      <c r="D21" s="9">
        <v>178</v>
      </c>
      <c r="E21" s="9">
        <v>172</v>
      </c>
      <c r="F21" s="10">
        <v>26.9</v>
      </c>
      <c r="G21" s="10"/>
      <c r="H21" s="9"/>
      <c r="I21" s="11"/>
      <c r="J21" s="8"/>
      <c r="K21" s="9"/>
      <c r="L21" s="9"/>
      <c r="M21" s="9"/>
      <c r="N21" s="9"/>
      <c r="O21" s="9"/>
      <c r="P21" s="9"/>
      <c r="Q21" s="11"/>
    </row>
    <row r="22" spans="1:17" x14ac:dyDescent="0.2">
      <c r="A22" s="3">
        <v>6</v>
      </c>
      <c r="B22" s="4">
        <v>0</v>
      </c>
      <c r="C22" s="4">
        <v>37.200000000000003</v>
      </c>
      <c r="D22" s="4"/>
      <c r="E22" s="4"/>
      <c r="F22" s="4"/>
      <c r="G22" s="4"/>
      <c r="H22" s="4">
        <v>93.7</v>
      </c>
      <c r="I22" s="5">
        <v>93.2</v>
      </c>
      <c r="J22" s="3">
        <f>H22-I22</f>
        <v>0.5</v>
      </c>
      <c r="K22" s="4">
        <f>D25-D23</f>
        <v>-8</v>
      </c>
      <c r="L22" s="19">
        <f>F25-F23</f>
        <v>-2.959292612458988</v>
      </c>
      <c r="M22" s="4">
        <f>C25-C22</f>
        <v>1</v>
      </c>
      <c r="N22" s="4">
        <v>53.5</v>
      </c>
      <c r="O22" s="16">
        <f>F25/N22*100</f>
        <v>60.941936206581758</v>
      </c>
      <c r="P22" s="4">
        <v>213</v>
      </c>
      <c r="Q22" s="17">
        <f>SUM(E23:E25)/3</f>
        <v>173</v>
      </c>
    </row>
    <row r="23" spans="1:17" x14ac:dyDescent="0.2">
      <c r="A23" s="6"/>
      <c r="B23">
        <v>10</v>
      </c>
      <c r="C23">
        <v>37.200000000000003</v>
      </c>
      <c r="D23">
        <v>160</v>
      </c>
      <c r="E23">
        <v>200</v>
      </c>
      <c r="F23" s="18">
        <v>35.563228482980229</v>
      </c>
      <c r="G23" s="18"/>
      <c r="I23" s="7"/>
      <c r="J23" s="6"/>
      <c r="Q23" s="7"/>
    </row>
    <row r="24" spans="1:17" x14ac:dyDescent="0.2">
      <c r="A24" s="6"/>
      <c r="B24">
        <v>20</v>
      </c>
      <c r="C24">
        <v>37.5</v>
      </c>
      <c r="D24">
        <v>165</v>
      </c>
      <c r="E24">
        <v>177</v>
      </c>
      <c r="F24" s="18">
        <v>36.096354896286115</v>
      </c>
      <c r="G24" s="18"/>
      <c r="I24" s="7"/>
      <c r="J24" s="6"/>
      <c r="Q24" s="7"/>
    </row>
    <row r="25" spans="1:17" x14ac:dyDescent="0.2">
      <c r="A25" s="8"/>
      <c r="B25" s="9">
        <v>30</v>
      </c>
      <c r="C25" s="9">
        <v>38.200000000000003</v>
      </c>
      <c r="D25" s="9">
        <v>152</v>
      </c>
      <c r="E25" s="9">
        <v>142</v>
      </c>
      <c r="F25" s="18">
        <v>32.603935870521241</v>
      </c>
      <c r="G25" s="18"/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17" x14ac:dyDescent="0.2">
      <c r="A26" s="3">
        <v>7</v>
      </c>
      <c r="B26" s="4">
        <v>0</v>
      </c>
      <c r="C26" s="4">
        <v>34.799999999999997</v>
      </c>
      <c r="D26" s="4"/>
      <c r="E26" s="4"/>
      <c r="F26" s="4"/>
      <c r="G26" s="4"/>
      <c r="H26" s="4">
        <v>78.599999999999994</v>
      </c>
      <c r="I26" s="5">
        <v>78.3</v>
      </c>
      <c r="J26" s="3">
        <f>H26-I26</f>
        <v>0.29999999999999716</v>
      </c>
      <c r="K26" s="4">
        <f>D29-D27</f>
        <v>10</v>
      </c>
      <c r="L26" s="19">
        <f>F29-F27</f>
        <v>4.4797941153211767</v>
      </c>
      <c r="M26" s="4">
        <f>C29-C26</f>
        <v>3.1000000000000014</v>
      </c>
      <c r="N26" s="4">
        <v>61.7</v>
      </c>
      <c r="O26" s="16">
        <f>F29/N26*100</f>
        <v>71.557338793740783</v>
      </c>
      <c r="P26" s="4">
        <v>240</v>
      </c>
      <c r="Q26" s="17">
        <f>SUM(E27:E29)/3</f>
        <v>239.66666666666666</v>
      </c>
    </row>
    <row r="27" spans="1:17" x14ac:dyDescent="0.2">
      <c r="A27" s="6"/>
      <c r="B27">
        <v>10</v>
      </c>
      <c r="C27">
        <v>35.700000000000003</v>
      </c>
      <c r="D27">
        <v>140</v>
      </c>
      <c r="E27">
        <v>240</v>
      </c>
      <c r="F27" s="2">
        <v>39.671083920416883</v>
      </c>
      <c r="G27" s="2"/>
      <c r="I27" s="7"/>
      <c r="J27" s="6"/>
      <c r="Q27" s="12"/>
    </row>
    <row r="28" spans="1:17" x14ac:dyDescent="0.2">
      <c r="A28" s="6"/>
      <c r="B28">
        <v>20</v>
      </c>
      <c r="C28">
        <v>36.700000000000003</v>
      </c>
      <c r="D28">
        <v>150</v>
      </c>
      <c r="E28">
        <v>239</v>
      </c>
      <c r="F28" s="2">
        <v>42.684286120262684</v>
      </c>
      <c r="G28" s="2"/>
      <c r="I28" s="7"/>
      <c r="J28" s="6"/>
      <c r="Q28" s="12"/>
    </row>
    <row r="29" spans="1:17" x14ac:dyDescent="0.2">
      <c r="A29" s="8"/>
      <c r="B29" s="9">
        <v>30</v>
      </c>
      <c r="C29" s="9">
        <v>37.9</v>
      </c>
      <c r="D29" s="9">
        <v>150</v>
      </c>
      <c r="E29" s="9">
        <v>240</v>
      </c>
      <c r="F29" s="10">
        <v>44.15087803573806</v>
      </c>
      <c r="G29" s="10"/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17" x14ac:dyDescent="0.2">
      <c r="A30" s="3">
        <v>8</v>
      </c>
      <c r="B30" s="4">
        <v>0</v>
      </c>
      <c r="C30" s="4">
        <v>36.700000000000003</v>
      </c>
      <c r="D30" s="4"/>
      <c r="E30" s="4"/>
      <c r="F30" s="4"/>
      <c r="G30" s="4"/>
      <c r="H30" s="4">
        <v>88.8</v>
      </c>
      <c r="I30" s="5">
        <v>88.4</v>
      </c>
      <c r="J30" s="3">
        <f>H30-I30</f>
        <v>0.39999999999999147</v>
      </c>
      <c r="K30" s="4">
        <f>D33-D31</f>
        <v>10</v>
      </c>
      <c r="L30" s="19">
        <f>F33-F31</f>
        <v>1.7191475132730076</v>
      </c>
      <c r="M30" s="4">
        <f>C33-C30</f>
        <v>2</v>
      </c>
      <c r="N30" s="4">
        <v>49</v>
      </c>
      <c r="O30" s="16">
        <f>F33/N30*100</f>
        <v>79.972824895319349</v>
      </c>
      <c r="P30" s="4">
        <v>212</v>
      </c>
      <c r="Q30" s="17">
        <f>SUM(E31:E33)/3</f>
        <v>212</v>
      </c>
    </row>
    <row r="31" spans="1:17" x14ac:dyDescent="0.2">
      <c r="A31" s="6"/>
      <c r="B31">
        <v>10</v>
      </c>
      <c r="C31">
        <v>37.299999999999997</v>
      </c>
      <c r="D31">
        <v>150</v>
      </c>
      <c r="E31">
        <v>212</v>
      </c>
      <c r="F31" s="2">
        <v>37.467536685433473</v>
      </c>
      <c r="G31" s="2"/>
      <c r="I31" s="7"/>
      <c r="J31" s="6"/>
      <c r="Q31" s="7"/>
    </row>
    <row r="32" spans="1:17" x14ac:dyDescent="0.2">
      <c r="A32" s="6"/>
      <c r="B32">
        <v>20</v>
      </c>
      <c r="C32">
        <v>38.299999999999997</v>
      </c>
      <c r="D32">
        <v>155</v>
      </c>
      <c r="E32">
        <v>212</v>
      </c>
      <c r="F32" s="2">
        <v>39.574646540153829</v>
      </c>
      <c r="G32" s="2"/>
      <c r="I32" s="7"/>
      <c r="J32" s="6"/>
      <c r="Q32" s="7"/>
    </row>
    <row r="33" spans="1:17" x14ac:dyDescent="0.2">
      <c r="A33" s="8"/>
      <c r="B33" s="9">
        <v>30</v>
      </c>
      <c r="C33" s="9">
        <v>38.700000000000003</v>
      </c>
      <c r="D33" s="9">
        <v>160</v>
      </c>
      <c r="E33" s="9">
        <v>212</v>
      </c>
      <c r="F33" s="10">
        <v>39.18668419870648</v>
      </c>
      <c r="G33" s="10"/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17" x14ac:dyDescent="0.2">
      <c r="A34" s="3">
        <v>9</v>
      </c>
      <c r="B34" s="4">
        <v>0</v>
      </c>
      <c r="C34" s="4">
        <v>36.299999999999997</v>
      </c>
      <c r="D34" s="4"/>
      <c r="E34" s="4"/>
      <c r="F34" s="4"/>
      <c r="G34" s="4"/>
      <c r="H34" s="4">
        <v>58.3</v>
      </c>
      <c r="I34" s="5">
        <v>58</v>
      </c>
      <c r="J34" s="3">
        <f>H34-I34</f>
        <v>0.29999999999999716</v>
      </c>
      <c r="K34" s="4">
        <f>D37-D35</f>
        <v>13</v>
      </c>
      <c r="L34" s="19">
        <f>F37-F35</f>
        <v>4.9190115676066171</v>
      </c>
      <c r="M34" s="4">
        <f>C37-C34</f>
        <v>2</v>
      </c>
      <c r="N34" s="4">
        <v>50</v>
      </c>
      <c r="O34" s="16">
        <f>F37/N34*100</f>
        <v>85.77152691341081</v>
      </c>
      <c r="P34" s="4">
        <v>115</v>
      </c>
      <c r="Q34" s="17">
        <f>SUM(E35:E37)/3</f>
        <v>116</v>
      </c>
    </row>
    <row r="35" spans="1:17" x14ac:dyDescent="0.2">
      <c r="A35" s="6"/>
      <c r="B35">
        <v>10</v>
      </c>
      <c r="C35">
        <v>37.299999999999997</v>
      </c>
      <c r="D35">
        <v>178</v>
      </c>
      <c r="E35">
        <v>116</v>
      </c>
      <c r="F35" s="2">
        <v>37.966751889098788</v>
      </c>
      <c r="G35" s="2"/>
      <c r="I35" s="7"/>
      <c r="J35" s="6"/>
      <c r="Q35" s="7"/>
    </row>
    <row r="36" spans="1:17" x14ac:dyDescent="0.2">
      <c r="A36" s="6"/>
      <c r="B36">
        <v>20</v>
      </c>
      <c r="C36">
        <v>37.9</v>
      </c>
      <c r="D36">
        <v>186</v>
      </c>
      <c r="E36">
        <v>116</v>
      </c>
      <c r="F36" s="2">
        <v>39.98516441863611</v>
      </c>
      <c r="G36" s="2"/>
      <c r="I36" s="7"/>
      <c r="J36" s="6"/>
      <c r="Q36" s="7"/>
    </row>
    <row r="37" spans="1:17" x14ac:dyDescent="0.2">
      <c r="A37" s="8"/>
      <c r="B37" s="9">
        <v>30</v>
      </c>
      <c r="C37" s="9">
        <v>38.299999999999997</v>
      </c>
      <c r="D37" s="9">
        <v>191</v>
      </c>
      <c r="E37" s="9">
        <v>116</v>
      </c>
      <c r="F37" s="10">
        <v>42.885763456705405</v>
      </c>
      <c r="G37" s="10"/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17" x14ac:dyDescent="0.2">
      <c r="A38" s="3">
        <v>10</v>
      </c>
      <c r="B38" s="4">
        <v>0</v>
      </c>
      <c r="C38" s="4">
        <v>36</v>
      </c>
      <c r="D38" s="4"/>
      <c r="E38" s="4"/>
      <c r="F38" s="4"/>
      <c r="G38" s="4"/>
      <c r="H38" s="4">
        <v>76.7</v>
      </c>
      <c r="I38" s="5">
        <v>76.400000000000006</v>
      </c>
      <c r="J38" s="3">
        <f>H38-I38</f>
        <v>0.29999999999999716</v>
      </c>
      <c r="K38" s="4">
        <f>D41-D39</f>
        <v>22</v>
      </c>
      <c r="L38" s="19">
        <f>F41-F39</f>
        <v>3.5627403860246858</v>
      </c>
      <c r="M38" s="4">
        <f>C41-C38</f>
        <v>1.3999999999999986</v>
      </c>
      <c r="N38" s="4">
        <v>42.9</v>
      </c>
      <c r="O38" s="16">
        <f>F41/N38*100</f>
        <v>86.000676250913443</v>
      </c>
      <c r="P38" s="4">
        <v>131</v>
      </c>
      <c r="Q38" s="17">
        <f>SUM(E39:E41)/3</f>
        <v>128.66666666666666</v>
      </c>
    </row>
    <row r="39" spans="1:17" x14ac:dyDescent="0.2">
      <c r="A39" s="6"/>
      <c r="B39">
        <v>10</v>
      </c>
      <c r="C39">
        <v>37</v>
      </c>
      <c r="D39">
        <v>157</v>
      </c>
      <c r="E39">
        <v>128</v>
      </c>
      <c r="F39" s="2">
        <v>33.33154972561718</v>
      </c>
      <c r="G39" s="2"/>
      <c r="I39" s="7"/>
      <c r="J39" s="6"/>
      <c r="Q39" s="7"/>
    </row>
    <row r="40" spans="1:17" x14ac:dyDescent="0.2">
      <c r="A40" s="6"/>
      <c r="B40">
        <v>20</v>
      </c>
      <c r="C40">
        <v>36.9</v>
      </c>
      <c r="D40">
        <v>168</v>
      </c>
      <c r="E40">
        <v>129</v>
      </c>
      <c r="F40" s="2">
        <v>37.452837544575715</v>
      </c>
      <c r="G40" s="2"/>
      <c r="I40" s="7"/>
      <c r="J40" s="6"/>
      <c r="Q40" s="7"/>
    </row>
    <row r="41" spans="1:17" x14ac:dyDescent="0.2">
      <c r="A41" s="8"/>
      <c r="B41" s="9">
        <v>30</v>
      </c>
      <c r="C41" s="9">
        <v>37.4</v>
      </c>
      <c r="D41" s="9">
        <v>179</v>
      </c>
      <c r="E41" s="9">
        <v>129</v>
      </c>
      <c r="F41" s="10">
        <v>36.894290111641865</v>
      </c>
      <c r="G41" s="10"/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17" x14ac:dyDescent="0.2">
      <c r="A42" s="3">
        <v>11</v>
      </c>
      <c r="B42" s="4">
        <v>0</v>
      </c>
      <c r="C42" s="4">
        <v>37</v>
      </c>
      <c r="D42" s="4"/>
      <c r="E42" s="4"/>
      <c r="F42" s="4"/>
      <c r="G42" s="4"/>
      <c r="H42" s="4">
        <v>62.6</v>
      </c>
      <c r="I42" s="5">
        <v>62.3</v>
      </c>
      <c r="J42" s="3">
        <f>H42-I42</f>
        <v>0.30000000000000426</v>
      </c>
      <c r="K42" s="4">
        <f>D45-D43</f>
        <v>8</v>
      </c>
      <c r="L42" s="19">
        <f>F45-F43</f>
        <v>3.1626586110013974</v>
      </c>
      <c r="M42" s="4">
        <f>C45-C42</f>
        <v>1.7000000000000028</v>
      </c>
      <c r="N42" s="4">
        <v>61</v>
      </c>
      <c r="O42" s="16">
        <f>F45/N42*100</f>
        <v>65.77311615313009</v>
      </c>
      <c r="P42" s="4">
        <v>140</v>
      </c>
      <c r="Q42" s="17">
        <f>SUM(E43:E45)/3</f>
        <v>140.33333333333334</v>
      </c>
    </row>
    <row r="43" spans="1:17" x14ac:dyDescent="0.2">
      <c r="A43" s="6"/>
      <c r="B43">
        <v>10</v>
      </c>
      <c r="C43">
        <v>37.9</v>
      </c>
      <c r="D43">
        <v>142</v>
      </c>
      <c r="E43">
        <v>141</v>
      </c>
      <c r="F43" s="2">
        <v>36.958942242407957</v>
      </c>
      <c r="G43" s="2"/>
      <c r="I43" s="7"/>
      <c r="J43" s="6"/>
      <c r="Q43" s="7"/>
    </row>
    <row r="44" spans="1:17" x14ac:dyDescent="0.2">
      <c r="A44" s="6"/>
      <c r="B44">
        <v>20</v>
      </c>
      <c r="C44">
        <v>38.5</v>
      </c>
      <c r="D44">
        <v>148</v>
      </c>
      <c r="E44">
        <v>140</v>
      </c>
      <c r="F44" s="2">
        <v>39.65548706445967</v>
      </c>
      <c r="G44" s="2"/>
      <c r="I44" s="7"/>
      <c r="J44" s="6"/>
      <c r="Q44" s="7"/>
    </row>
    <row r="45" spans="1:17" x14ac:dyDescent="0.2">
      <c r="A45" s="8"/>
      <c r="B45" s="9">
        <v>30</v>
      </c>
      <c r="C45" s="9">
        <v>38.700000000000003</v>
      </c>
      <c r="D45" s="9">
        <v>150</v>
      </c>
      <c r="E45" s="9">
        <v>140</v>
      </c>
      <c r="F45" s="10">
        <v>40.121600853409355</v>
      </c>
      <c r="G45" s="10"/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17" x14ac:dyDescent="0.2">
      <c r="A46" s="3">
        <v>12</v>
      </c>
      <c r="B46" s="4">
        <v>0</v>
      </c>
      <c r="C46" s="4">
        <v>37.5</v>
      </c>
      <c r="D46" s="4"/>
      <c r="E46" s="4"/>
      <c r="F46" s="4"/>
      <c r="G46" s="4"/>
      <c r="H46" s="4">
        <v>102.8</v>
      </c>
      <c r="I46" s="5">
        <v>102</v>
      </c>
      <c r="J46" s="3">
        <f>H46-I46</f>
        <v>0.79999999999999716</v>
      </c>
      <c r="K46" s="4">
        <f>D49-D47</f>
        <v>15</v>
      </c>
      <c r="L46" s="19">
        <f>F49-F47</f>
        <v>9.0265123626610304</v>
      </c>
      <c r="M46" s="4">
        <f>C49-C46</f>
        <v>0.60000000000000142</v>
      </c>
      <c r="N46" s="4">
        <v>57</v>
      </c>
      <c r="O46" s="16">
        <f>F49/N46*100</f>
        <v>76.306768080385325</v>
      </c>
      <c r="P46" s="4">
        <v>255</v>
      </c>
      <c r="Q46" s="17">
        <f>SUM(E47:E49)/3</f>
        <v>248</v>
      </c>
    </row>
    <row r="47" spans="1:17" x14ac:dyDescent="0.2">
      <c r="A47" s="6"/>
      <c r="B47">
        <v>10</v>
      </c>
      <c r="C47">
        <v>34.700000000000003</v>
      </c>
      <c r="D47">
        <v>135</v>
      </c>
      <c r="E47">
        <v>245</v>
      </c>
      <c r="F47" s="18">
        <v>34.468345443158604</v>
      </c>
      <c r="G47" s="18"/>
      <c r="I47" s="7"/>
      <c r="J47" s="6"/>
      <c r="Q47" s="7"/>
    </row>
    <row r="48" spans="1:17" x14ac:dyDescent="0.2">
      <c r="A48" s="6"/>
      <c r="B48">
        <v>20</v>
      </c>
      <c r="C48">
        <v>37.4</v>
      </c>
      <c r="D48">
        <v>145</v>
      </c>
      <c r="E48">
        <v>249</v>
      </c>
      <c r="F48" s="18">
        <v>39.64568380823588</v>
      </c>
      <c r="G48" s="18"/>
      <c r="I48" s="7"/>
      <c r="J48" s="6"/>
      <c r="Q48" s="7"/>
    </row>
    <row r="49" spans="1:17" x14ac:dyDescent="0.2">
      <c r="A49" s="8"/>
      <c r="B49" s="9">
        <v>30</v>
      </c>
      <c r="C49" s="9">
        <v>38.1</v>
      </c>
      <c r="D49" s="9">
        <v>150</v>
      </c>
      <c r="E49" s="9">
        <v>250</v>
      </c>
      <c r="F49" s="36">
        <v>43.494857805819635</v>
      </c>
      <c r="G49" s="36"/>
      <c r="H49" s="9"/>
      <c r="I49" s="11"/>
      <c r="J49" s="8"/>
      <c r="K49" s="9"/>
      <c r="L49" s="9"/>
      <c r="M49" s="9"/>
      <c r="N49" s="9"/>
      <c r="O49" s="9"/>
      <c r="P49" s="9"/>
      <c r="Q49" s="11"/>
    </row>
    <row r="50" spans="1:17" x14ac:dyDescent="0.2">
      <c r="A50" s="3">
        <v>13</v>
      </c>
      <c r="B50" s="4">
        <v>0</v>
      </c>
      <c r="C50">
        <v>37</v>
      </c>
      <c r="H50">
        <v>87</v>
      </c>
      <c r="I50" s="7">
        <v>86.5</v>
      </c>
      <c r="J50" s="3">
        <f>H50-I50</f>
        <v>0.5</v>
      </c>
      <c r="K50" s="4">
        <f>D53-D51</f>
        <v>21</v>
      </c>
      <c r="L50" s="19">
        <f>F53-F51</f>
        <v>1.5436152774285858</v>
      </c>
      <c r="M50" s="4">
        <f>C53-C50</f>
        <v>1.2999999999999972</v>
      </c>
      <c r="N50" s="4">
        <v>57</v>
      </c>
      <c r="O50" s="16">
        <f>F53/N50*100</f>
        <v>71.212106958493976</v>
      </c>
      <c r="P50" s="4">
        <v>225</v>
      </c>
      <c r="Q50" s="5">
        <f>SUM(E51:E53)/3</f>
        <v>224.66666666666666</v>
      </c>
    </row>
    <row r="51" spans="1:17" x14ac:dyDescent="0.2">
      <c r="A51" s="6"/>
      <c r="B51">
        <v>10</v>
      </c>
      <c r="C51">
        <v>36.9</v>
      </c>
      <c r="D51">
        <v>143</v>
      </c>
      <c r="E51">
        <v>225</v>
      </c>
      <c r="F51" s="2">
        <v>39.047285688912979</v>
      </c>
      <c r="G51" s="2"/>
      <c r="I51" s="7"/>
      <c r="J51" s="6"/>
      <c r="Q51" s="7"/>
    </row>
    <row r="52" spans="1:17" x14ac:dyDescent="0.2">
      <c r="A52" s="6"/>
      <c r="B52">
        <v>20</v>
      </c>
      <c r="C52">
        <v>37.799999999999997</v>
      </c>
      <c r="D52">
        <v>151</v>
      </c>
      <c r="E52">
        <v>224</v>
      </c>
      <c r="F52" s="2">
        <v>38.770304738823526</v>
      </c>
      <c r="G52" s="2"/>
      <c r="I52" s="7"/>
      <c r="J52" s="6"/>
      <c r="Q52" s="7"/>
    </row>
    <row r="53" spans="1:17" x14ac:dyDescent="0.2">
      <c r="A53" s="8"/>
      <c r="B53" s="9">
        <v>30</v>
      </c>
      <c r="C53" s="9">
        <v>38.299999999999997</v>
      </c>
      <c r="D53" s="9">
        <v>164</v>
      </c>
      <c r="E53" s="9">
        <v>225</v>
      </c>
      <c r="F53" s="10">
        <v>40.590900966341565</v>
      </c>
      <c r="G53" s="10"/>
      <c r="H53" s="9"/>
      <c r="I53" s="11"/>
      <c r="J53" s="8"/>
      <c r="K53" s="9"/>
      <c r="L53" s="9"/>
      <c r="M53" s="9"/>
      <c r="N53" s="9"/>
      <c r="O53" s="9"/>
      <c r="P53" s="9"/>
      <c r="Q53" s="11"/>
    </row>
    <row r="56" spans="1:17" x14ac:dyDescent="0.2">
      <c r="B56" t="s">
        <v>31</v>
      </c>
      <c r="C56" s="41">
        <f>(C5+C9+C13+C21+C25+C29+C33+C37+C41+C45+C49+C53)/12</f>
        <v>38.016666666666673</v>
      </c>
      <c r="G56" t="s">
        <v>25</v>
      </c>
      <c r="H56" s="2">
        <f>AVERAGE(H2:H55)</f>
        <v>79.55</v>
      </c>
      <c r="I56" s="2">
        <f>AVERAGE(I2:I55)</f>
        <v>79.133333333333326</v>
      </c>
      <c r="J56" s="2">
        <f>AVERAGE(J2:J55)</f>
        <v>0.41666666666666369</v>
      </c>
      <c r="K56" s="2">
        <f t="shared" ref="K56:Q56" si="0">AVERAGE(K2:K55)</f>
        <v>13.083333333333334</v>
      </c>
      <c r="L56" s="2">
        <f t="shared" si="0"/>
        <v>2.7211822684047924</v>
      </c>
      <c r="M56" s="2">
        <f t="shared" si="0"/>
        <v>1.6916666666666671</v>
      </c>
      <c r="N56" s="2">
        <f t="shared" si="0"/>
        <v>53.191666666666663</v>
      </c>
      <c r="O56" s="2">
        <f t="shared" si="0"/>
        <v>70.920951094258797</v>
      </c>
      <c r="P56" s="2">
        <f t="shared" si="0"/>
        <v>191.5</v>
      </c>
      <c r="Q56" s="2">
        <f t="shared" si="0"/>
        <v>179.7222222222222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A81D0-D085-4248-8265-C9C3194ED3B0}">
  <dimension ref="A1:P52"/>
  <sheetViews>
    <sheetView workbookViewId="0">
      <selection activeCell="N52" sqref="N52"/>
    </sheetView>
  </sheetViews>
  <sheetFormatPr baseColWidth="10" defaultRowHeight="15" x14ac:dyDescent="0.2"/>
  <sheetData>
    <row r="1" spans="1:16" x14ac:dyDescent="0.2">
      <c r="A1" s="13" t="s">
        <v>9</v>
      </c>
      <c r="B1" s="13" t="s">
        <v>10</v>
      </c>
      <c r="C1" s="51" t="s">
        <v>50</v>
      </c>
      <c r="D1" s="13" t="s">
        <v>12</v>
      </c>
      <c r="E1" s="13" t="s">
        <v>13</v>
      </c>
      <c r="F1" s="13" t="s">
        <v>14</v>
      </c>
      <c r="G1" s="13" t="s">
        <v>16</v>
      </c>
      <c r="H1" s="13" t="s">
        <v>17</v>
      </c>
      <c r="I1" s="15" t="s">
        <v>18</v>
      </c>
      <c r="J1" s="15" t="s">
        <v>19</v>
      </c>
      <c r="K1" s="15" t="s">
        <v>3</v>
      </c>
      <c r="L1" s="15" t="s">
        <v>51</v>
      </c>
      <c r="M1" s="15" t="s">
        <v>21</v>
      </c>
      <c r="N1" s="15" t="s">
        <v>22</v>
      </c>
      <c r="O1" s="15" t="s">
        <v>23</v>
      </c>
      <c r="P1" s="15" t="s">
        <v>24</v>
      </c>
    </row>
    <row r="2" spans="1:16" x14ac:dyDescent="0.2">
      <c r="A2" s="3">
        <v>1</v>
      </c>
      <c r="B2" s="4">
        <v>0</v>
      </c>
      <c r="C2" s="4"/>
      <c r="D2" s="4"/>
      <c r="E2" s="4"/>
      <c r="F2" s="4"/>
      <c r="G2" s="4">
        <v>67</v>
      </c>
      <c r="H2" s="4">
        <v>66.7</v>
      </c>
      <c r="I2" s="3">
        <f>'[3]Ambient test'!H2-'[3]Ambient test'!I2</f>
        <v>0.29999999999999716</v>
      </c>
      <c r="J2" s="4">
        <f>'[3]Ambient test'!D5-'[3]Ambient test'!D3</f>
        <v>4</v>
      </c>
      <c r="K2" s="19">
        <f>'[3]Ambient test'!F5-'[3]Ambient test'!F3</f>
        <v>-0.40000000000000213</v>
      </c>
      <c r="L2" s="4">
        <f>C5-C3</f>
        <v>-2</v>
      </c>
      <c r="M2" s="4">
        <v>42.6</v>
      </c>
      <c r="N2" s="16">
        <f>F5/M2*100</f>
        <v>66.666666666666657</v>
      </c>
      <c r="O2" s="4">
        <v>130</v>
      </c>
      <c r="P2" s="17">
        <f>SUM(E3:E5)/3</f>
        <v>127.66666666666667</v>
      </c>
    </row>
    <row r="3" spans="1:16" x14ac:dyDescent="0.2">
      <c r="A3" s="6"/>
      <c r="B3">
        <v>10</v>
      </c>
      <c r="C3" s="28">
        <v>98</v>
      </c>
      <c r="D3">
        <v>150</v>
      </c>
      <c r="E3">
        <v>128</v>
      </c>
      <c r="F3" s="2">
        <v>28.8</v>
      </c>
      <c r="I3" s="6"/>
      <c r="M3" s="28"/>
      <c r="O3" s="28"/>
      <c r="P3" s="7"/>
    </row>
    <row r="4" spans="1:16" x14ac:dyDescent="0.2">
      <c r="A4" s="6"/>
      <c r="B4">
        <v>20</v>
      </c>
      <c r="C4" s="28">
        <v>97</v>
      </c>
      <c r="D4">
        <v>149</v>
      </c>
      <c r="E4">
        <v>127</v>
      </c>
      <c r="F4" s="2">
        <v>25.5</v>
      </c>
      <c r="I4" s="6"/>
      <c r="M4" s="28"/>
      <c r="P4" s="7"/>
    </row>
    <row r="5" spans="1:16" x14ac:dyDescent="0.2">
      <c r="A5" s="8"/>
      <c r="B5" s="9">
        <v>30</v>
      </c>
      <c r="C5" s="9">
        <v>96</v>
      </c>
      <c r="D5" s="9">
        <v>154</v>
      </c>
      <c r="E5" s="9">
        <v>128</v>
      </c>
      <c r="F5" s="10">
        <v>28.4</v>
      </c>
      <c r="G5" s="9"/>
      <c r="H5" s="9"/>
      <c r="I5" s="8"/>
      <c r="J5" s="9"/>
      <c r="K5" s="9"/>
      <c r="L5" s="9"/>
      <c r="M5" s="28"/>
      <c r="N5" s="49"/>
      <c r="O5" s="28"/>
      <c r="P5" s="50"/>
    </row>
    <row r="6" spans="1:16" x14ac:dyDescent="0.2">
      <c r="A6" s="3">
        <v>2</v>
      </c>
      <c r="B6" s="4">
        <v>0</v>
      </c>
      <c r="C6" s="28"/>
      <c r="D6" s="4"/>
      <c r="E6" s="4"/>
      <c r="F6" s="4"/>
      <c r="G6" s="4">
        <v>71.099999999999994</v>
      </c>
      <c r="H6" s="4">
        <v>71</v>
      </c>
      <c r="I6" s="3">
        <f>'[3]Ambient test'!H6-'[3]Ambient test'!I6</f>
        <v>9.9999999999994316E-2</v>
      </c>
      <c r="J6" s="4">
        <f>'[3]Ambient test'!D9-'[3]Ambient test'!D7</f>
        <v>6</v>
      </c>
      <c r="K6" s="19">
        <f>'[3]Ambient test'!F9-'[3]Ambient test'!F7</f>
        <v>0.10000000000000142</v>
      </c>
      <c r="L6" s="4">
        <f>C9-C7</f>
        <v>-3</v>
      </c>
      <c r="M6" s="4">
        <v>45.6</v>
      </c>
      <c r="N6" s="16">
        <f>F9/M6*100</f>
        <v>74.780701754385973</v>
      </c>
      <c r="O6" s="4">
        <v>130</v>
      </c>
      <c r="P6" s="17">
        <f>SUM(E7:E9)/3</f>
        <v>128</v>
      </c>
    </row>
    <row r="7" spans="1:16" x14ac:dyDescent="0.2">
      <c r="A7" s="6"/>
      <c r="B7">
        <v>10</v>
      </c>
      <c r="C7" s="26">
        <v>99</v>
      </c>
      <c r="D7">
        <v>140</v>
      </c>
      <c r="E7">
        <v>129</v>
      </c>
      <c r="F7" s="2">
        <v>34</v>
      </c>
      <c r="I7" s="6"/>
      <c r="O7" s="28"/>
      <c r="P7" s="12"/>
    </row>
    <row r="8" spans="1:16" x14ac:dyDescent="0.2">
      <c r="A8" s="6"/>
      <c r="B8">
        <v>20</v>
      </c>
      <c r="C8" s="26">
        <v>97</v>
      </c>
      <c r="D8">
        <v>141</v>
      </c>
      <c r="E8">
        <v>128</v>
      </c>
      <c r="F8" s="2">
        <v>33.9</v>
      </c>
      <c r="I8" s="6"/>
      <c r="P8" s="12"/>
    </row>
    <row r="9" spans="1:16" x14ac:dyDescent="0.2">
      <c r="A9" s="8"/>
      <c r="B9" s="9">
        <v>30</v>
      </c>
      <c r="C9" s="9">
        <v>96</v>
      </c>
      <c r="D9" s="9">
        <v>146</v>
      </c>
      <c r="E9" s="9">
        <v>127</v>
      </c>
      <c r="F9" s="10">
        <v>34.1</v>
      </c>
      <c r="G9" s="9"/>
      <c r="H9" s="9"/>
      <c r="I9" s="8"/>
      <c r="J9" s="9"/>
      <c r="K9" s="9"/>
      <c r="L9" s="9"/>
      <c r="N9" s="49"/>
      <c r="O9" s="28"/>
      <c r="P9" s="50"/>
    </row>
    <row r="10" spans="1:16" x14ac:dyDescent="0.2">
      <c r="A10" s="3">
        <v>3</v>
      </c>
      <c r="B10" s="4">
        <v>0</v>
      </c>
      <c r="C10" s="4"/>
      <c r="D10" s="4"/>
      <c r="E10" s="4"/>
      <c r="F10" s="4"/>
      <c r="G10" s="4">
        <v>74.400000000000006</v>
      </c>
      <c r="H10" s="4">
        <v>73.8</v>
      </c>
      <c r="I10" s="3">
        <f>G10-H10</f>
        <v>0.60000000000000853</v>
      </c>
      <c r="J10" s="4">
        <f>D13-D11</f>
        <v>14</v>
      </c>
      <c r="K10" s="19">
        <f>F13-F11</f>
        <v>4.1000000000000014</v>
      </c>
      <c r="L10" s="4">
        <f>C13-C11</f>
        <v>-3</v>
      </c>
      <c r="M10" s="4">
        <v>71.099999999999994</v>
      </c>
      <c r="N10" s="16">
        <f>F13/M10*100</f>
        <v>63.994374120956408</v>
      </c>
      <c r="O10" s="4">
        <v>250</v>
      </c>
      <c r="P10" s="17">
        <f>SUM(E11:E13)/3</f>
        <v>251</v>
      </c>
    </row>
    <row r="11" spans="1:16" x14ac:dyDescent="0.2">
      <c r="A11" s="6"/>
      <c r="B11">
        <v>10</v>
      </c>
      <c r="C11" s="26">
        <v>98</v>
      </c>
      <c r="D11" s="4">
        <v>149</v>
      </c>
      <c r="E11">
        <v>251</v>
      </c>
      <c r="F11" s="2">
        <v>41.4</v>
      </c>
      <c r="I11" s="6"/>
      <c r="M11" s="28"/>
      <c r="O11" s="28"/>
      <c r="P11" s="7"/>
    </row>
    <row r="12" spans="1:16" x14ac:dyDescent="0.2">
      <c r="A12" s="6"/>
      <c r="B12">
        <v>20</v>
      </c>
      <c r="C12" s="26">
        <v>96</v>
      </c>
      <c r="D12">
        <v>159</v>
      </c>
      <c r="E12">
        <v>251</v>
      </c>
      <c r="F12" s="2">
        <v>45.9</v>
      </c>
      <c r="I12" s="6"/>
      <c r="P12" s="7"/>
    </row>
    <row r="13" spans="1:16" x14ac:dyDescent="0.2">
      <c r="A13" s="8"/>
      <c r="B13" s="9">
        <v>30</v>
      </c>
      <c r="C13" s="9">
        <v>95</v>
      </c>
      <c r="D13" s="9">
        <v>163</v>
      </c>
      <c r="E13">
        <v>251</v>
      </c>
      <c r="F13" s="10">
        <v>45.5</v>
      </c>
      <c r="G13" s="9"/>
      <c r="H13" s="9"/>
      <c r="I13" s="8"/>
      <c r="J13" s="9"/>
      <c r="K13" s="9"/>
      <c r="L13" s="9"/>
      <c r="N13" s="49"/>
      <c r="O13" s="28"/>
      <c r="P13" s="50"/>
    </row>
    <row r="14" spans="1:16" x14ac:dyDescent="0.2">
      <c r="A14" s="3">
        <v>4</v>
      </c>
      <c r="B14" s="4">
        <v>0</v>
      </c>
      <c r="C14" s="4"/>
      <c r="D14" s="4"/>
      <c r="E14" s="4"/>
      <c r="F14" s="4"/>
      <c r="G14" s="4">
        <v>72.400000000000006</v>
      </c>
      <c r="H14" s="4">
        <v>71.900000000000006</v>
      </c>
      <c r="I14" s="3">
        <f>G14-H14</f>
        <v>0.5</v>
      </c>
      <c r="J14" s="4">
        <f>D17-D15</f>
        <v>11</v>
      </c>
      <c r="K14" s="19">
        <f>F17-F15</f>
        <v>2.6000000000000014</v>
      </c>
      <c r="L14" s="4">
        <f>C17-C15</f>
        <v>-3</v>
      </c>
      <c r="M14" s="4">
        <v>54.3</v>
      </c>
      <c r="N14" s="16">
        <f>F17/M14*100</f>
        <v>67.219152854511975</v>
      </c>
      <c r="O14" s="4">
        <v>168</v>
      </c>
      <c r="P14" s="17">
        <f>SUM(E15:E17)/3</f>
        <v>167.33333333333334</v>
      </c>
    </row>
    <row r="15" spans="1:16" x14ac:dyDescent="0.2">
      <c r="A15" s="6"/>
      <c r="B15">
        <v>10</v>
      </c>
      <c r="C15" s="26">
        <v>99</v>
      </c>
      <c r="D15">
        <v>142</v>
      </c>
      <c r="E15">
        <v>167</v>
      </c>
      <c r="F15" s="2">
        <v>33.9</v>
      </c>
      <c r="I15" s="6"/>
      <c r="M15" s="28"/>
      <c r="O15" s="28"/>
      <c r="P15" s="7"/>
    </row>
    <row r="16" spans="1:16" x14ac:dyDescent="0.2">
      <c r="A16" s="6"/>
      <c r="B16">
        <v>20</v>
      </c>
      <c r="C16" s="26">
        <v>98</v>
      </c>
      <c r="D16">
        <v>149</v>
      </c>
      <c r="E16">
        <v>167</v>
      </c>
      <c r="F16" s="2">
        <v>35.6</v>
      </c>
      <c r="I16" s="6"/>
      <c r="P16" s="7"/>
    </row>
    <row r="17" spans="1:16" x14ac:dyDescent="0.2">
      <c r="A17" s="8"/>
      <c r="B17" s="9">
        <v>30</v>
      </c>
      <c r="C17" s="9">
        <v>96</v>
      </c>
      <c r="D17" s="9">
        <v>153</v>
      </c>
      <c r="E17" s="9">
        <v>168</v>
      </c>
      <c r="F17" s="10">
        <v>36.5</v>
      </c>
      <c r="G17" s="9"/>
      <c r="H17" s="9"/>
      <c r="I17" s="8"/>
      <c r="J17" s="9"/>
      <c r="K17" s="9"/>
      <c r="L17" s="9"/>
      <c r="N17" s="49"/>
      <c r="P17" s="50"/>
    </row>
    <row r="18" spans="1:16" x14ac:dyDescent="0.2">
      <c r="A18" s="3">
        <v>5</v>
      </c>
      <c r="B18" s="4">
        <v>0</v>
      </c>
      <c r="C18" s="4"/>
      <c r="D18" s="4"/>
      <c r="E18" s="4"/>
      <c r="F18" s="4"/>
      <c r="G18" s="4">
        <v>93.7</v>
      </c>
      <c r="H18" s="5">
        <v>93.1</v>
      </c>
      <c r="I18" s="3">
        <f>G18-H18</f>
        <v>0.60000000000000853</v>
      </c>
      <c r="J18" s="4">
        <f>D21-D19</f>
        <v>5</v>
      </c>
      <c r="K18" s="19">
        <f>F21-F19</f>
        <v>1.6682590244867477</v>
      </c>
      <c r="L18" s="4">
        <f>C21-C19</f>
        <v>-4</v>
      </c>
      <c r="M18" s="4">
        <v>53.5</v>
      </c>
      <c r="N18" s="16">
        <f>F21/M18*100</f>
        <v>55.522622630050968</v>
      </c>
      <c r="O18" s="4">
        <v>160</v>
      </c>
      <c r="P18" s="17">
        <f>SUM(E19:E21)/3</f>
        <v>160</v>
      </c>
    </row>
    <row r="19" spans="1:16" x14ac:dyDescent="0.2">
      <c r="A19" s="6"/>
      <c r="B19">
        <v>10</v>
      </c>
      <c r="C19">
        <v>98</v>
      </c>
      <c r="D19">
        <v>139</v>
      </c>
      <c r="E19">
        <v>160</v>
      </c>
      <c r="F19" s="18">
        <v>28.036344082590517</v>
      </c>
      <c r="H19" s="7"/>
      <c r="I19" s="6"/>
      <c r="P19" s="7"/>
    </row>
    <row r="20" spans="1:16" x14ac:dyDescent="0.2">
      <c r="A20" s="6"/>
      <c r="B20">
        <v>20</v>
      </c>
      <c r="C20">
        <v>90</v>
      </c>
      <c r="D20">
        <v>142</v>
      </c>
      <c r="E20">
        <v>160</v>
      </c>
      <c r="F20" s="18">
        <v>27.269992018547107</v>
      </c>
      <c r="H20" s="7"/>
      <c r="I20" s="6"/>
      <c r="P20" s="7"/>
    </row>
    <row r="21" spans="1:16" x14ac:dyDescent="0.2">
      <c r="A21" s="8"/>
      <c r="B21" s="9">
        <v>30</v>
      </c>
      <c r="C21" s="9">
        <v>94</v>
      </c>
      <c r="D21" s="9">
        <v>144</v>
      </c>
      <c r="E21" s="9">
        <v>160</v>
      </c>
      <c r="F21" s="18">
        <v>29.704603107077265</v>
      </c>
      <c r="G21" s="9"/>
      <c r="H21" s="11"/>
      <c r="I21" s="8"/>
      <c r="J21" s="9"/>
      <c r="K21" s="9"/>
      <c r="L21" s="9"/>
      <c r="M21" s="9"/>
      <c r="N21" s="9"/>
      <c r="O21" s="9"/>
      <c r="P21" s="11"/>
    </row>
    <row r="22" spans="1:16" x14ac:dyDescent="0.2">
      <c r="A22" s="3">
        <v>6</v>
      </c>
      <c r="B22" s="4">
        <v>0</v>
      </c>
      <c r="C22" s="4"/>
      <c r="D22" s="4"/>
      <c r="E22" s="4"/>
      <c r="F22" s="4"/>
      <c r="G22" s="4">
        <v>77.2</v>
      </c>
      <c r="H22" s="5">
        <v>77</v>
      </c>
      <c r="I22" s="3">
        <f>G22-H22</f>
        <v>0.20000000000000284</v>
      </c>
      <c r="J22" s="4">
        <f>D25-D23</f>
        <v>11</v>
      </c>
      <c r="K22" s="19">
        <f>F25-F23</f>
        <v>0.62101529216374729</v>
      </c>
      <c r="L22" s="4">
        <f>C25-C23</f>
        <v>-3</v>
      </c>
      <c r="M22" s="4">
        <v>61.7</v>
      </c>
      <c r="N22" s="16">
        <f>F25/M22*100</f>
        <v>54.119985274110626</v>
      </c>
      <c r="O22" s="4">
        <v>180</v>
      </c>
      <c r="P22" s="17">
        <f>SUM(E23:E25)/3</f>
        <v>179</v>
      </c>
    </row>
    <row r="23" spans="1:16" x14ac:dyDescent="0.2">
      <c r="A23" s="6"/>
      <c r="B23">
        <v>10</v>
      </c>
      <c r="C23">
        <v>99</v>
      </c>
      <c r="D23">
        <v>124</v>
      </c>
      <c r="E23">
        <v>179</v>
      </c>
      <c r="F23" s="18">
        <v>32.771015621962512</v>
      </c>
      <c r="H23" s="7"/>
      <c r="I23" s="6"/>
      <c r="P23" s="12"/>
    </row>
    <row r="24" spans="1:16" x14ac:dyDescent="0.2">
      <c r="A24" s="6"/>
      <c r="B24">
        <v>20</v>
      </c>
      <c r="C24">
        <v>97</v>
      </c>
      <c r="D24">
        <v>130</v>
      </c>
      <c r="E24">
        <v>179</v>
      </c>
      <c r="F24" s="18">
        <v>33.231768045825561</v>
      </c>
      <c r="H24" s="7"/>
      <c r="I24" s="6"/>
      <c r="P24" s="12"/>
    </row>
    <row r="25" spans="1:16" x14ac:dyDescent="0.2">
      <c r="A25" s="8"/>
      <c r="B25" s="9">
        <v>30</v>
      </c>
      <c r="C25" s="9">
        <v>96</v>
      </c>
      <c r="D25" s="9">
        <v>135</v>
      </c>
      <c r="E25" s="9">
        <v>179</v>
      </c>
      <c r="F25" s="18">
        <v>33.392030914126259</v>
      </c>
      <c r="G25" s="9"/>
      <c r="H25" s="11"/>
      <c r="I25" s="8"/>
      <c r="J25" s="9"/>
      <c r="K25" s="9"/>
      <c r="L25" s="9"/>
      <c r="M25" s="9"/>
      <c r="N25" s="9"/>
      <c r="O25" s="9"/>
      <c r="P25" s="11"/>
    </row>
    <row r="26" spans="1:16" x14ac:dyDescent="0.2">
      <c r="A26" s="3">
        <v>7</v>
      </c>
      <c r="B26" s="4">
        <v>0</v>
      </c>
      <c r="C26" s="4"/>
      <c r="D26" s="4"/>
      <c r="E26" s="4"/>
      <c r="F26" s="4"/>
      <c r="G26" s="4">
        <v>88.8</v>
      </c>
      <c r="H26" s="5">
        <v>88.5</v>
      </c>
      <c r="I26" s="3">
        <f>G26-H26</f>
        <v>0.29999999999999716</v>
      </c>
      <c r="J26" s="4">
        <f>D29-D27</f>
        <v>3</v>
      </c>
      <c r="K26" s="19">
        <f>F29-F27</f>
        <v>1.5176658340880493</v>
      </c>
      <c r="L26" s="4">
        <f>C29-C27</f>
        <v>-2</v>
      </c>
      <c r="M26" s="4">
        <v>49</v>
      </c>
      <c r="N26" s="16">
        <f>F29/M26*100</f>
        <v>54.817702663584313</v>
      </c>
      <c r="O26" s="4">
        <v>159</v>
      </c>
      <c r="P26" s="17">
        <f>SUM(E27:E29)/3</f>
        <v>158.33333333333334</v>
      </c>
    </row>
    <row r="27" spans="1:16" x14ac:dyDescent="0.2">
      <c r="A27" s="6"/>
      <c r="B27">
        <v>10</v>
      </c>
      <c r="C27">
        <v>98</v>
      </c>
      <c r="D27">
        <v>131</v>
      </c>
      <c r="E27">
        <v>159</v>
      </c>
      <c r="F27" s="2">
        <v>25.343008471068263</v>
      </c>
      <c r="H27" s="7"/>
      <c r="I27" s="6"/>
      <c r="P27" s="7"/>
    </row>
    <row r="28" spans="1:16" x14ac:dyDescent="0.2">
      <c r="A28" s="6"/>
      <c r="B28">
        <v>20</v>
      </c>
      <c r="C28">
        <v>93</v>
      </c>
      <c r="D28">
        <v>126</v>
      </c>
      <c r="E28">
        <v>157</v>
      </c>
      <c r="F28" s="2">
        <v>25.714671356015021</v>
      </c>
      <c r="H28" s="7"/>
      <c r="I28" s="6"/>
      <c r="P28" s="7"/>
    </row>
    <row r="29" spans="1:16" x14ac:dyDescent="0.2">
      <c r="A29" s="8"/>
      <c r="B29" s="9">
        <v>30</v>
      </c>
      <c r="C29" s="9">
        <v>96</v>
      </c>
      <c r="D29" s="9">
        <v>134</v>
      </c>
      <c r="E29" s="9">
        <v>159</v>
      </c>
      <c r="F29" s="10">
        <v>26.860674305156312</v>
      </c>
      <c r="G29" s="9"/>
      <c r="H29" s="11"/>
      <c r="I29" s="8"/>
      <c r="J29" s="9"/>
      <c r="K29" s="9"/>
      <c r="L29" s="9"/>
      <c r="M29" s="9"/>
      <c r="N29" s="9"/>
      <c r="O29" s="9"/>
      <c r="P29" s="11"/>
    </row>
    <row r="30" spans="1:16" x14ac:dyDescent="0.2">
      <c r="A30" s="3">
        <v>8</v>
      </c>
      <c r="B30" s="4">
        <v>0</v>
      </c>
      <c r="C30" s="4"/>
      <c r="D30" s="4"/>
      <c r="E30" s="4"/>
      <c r="F30" s="4"/>
      <c r="G30" s="4">
        <v>58.8</v>
      </c>
      <c r="H30" s="5">
        <v>58.6</v>
      </c>
      <c r="I30" s="3">
        <f>G30-H30</f>
        <v>0.19999999999999574</v>
      </c>
      <c r="J30" s="4">
        <f>D33-D31</f>
        <v>7</v>
      </c>
      <c r="K30" s="19">
        <f>F33-F31</f>
        <v>7.8619890524672087</v>
      </c>
      <c r="L30" s="4">
        <f>C33-C31</f>
        <v>0</v>
      </c>
      <c r="M30" s="4">
        <v>50</v>
      </c>
      <c r="N30" s="16">
        <f>F33/M30*100</f>
        <v>66.027913020349743</v>
      </c>
      <c r="O30" s="4">
        <v>86</v>
      </c>
      <c r="P30" s="17">
        <f>SUM(E31:E33)/3</f>
        <v>88.666666666666671</v>
      </c>
    </row>
    <row r="31" spans="1:16" x14ac:dyDescent="0.2">
      <c r="A31" s="6"/>
      <c r="B31">
        <v>10</v>
      </c>
      <c r="C31">
        <v>96</v>
      </c>
      <c r="D31">
        <v>140</v>
      </c>
      <c r="E31">
        <v>89</v>
      </c>
      <c r="F31" s="2">
        <v>25.151967457707663</v>
      </c>
      <c r="H31" s="7"/>
      <c r="I31" s="6"/>
      <c r="P31" s="7"/>
    </row>
    <row r="32" spans="1:16" x14ac:dyDescent="0.2">
      <c r="A32" s="6"/>
      <c r="B32">
        <v>20</v>
      </c>
      <c r="C32">
        <v>95</v>
      </c>
      <c r="D32">
        <v>143</v>
      </c>
      <c r="E32">
        <v>88</v>
      </c>
      <c r="F32" s="2">
        <v>30.886888031078445</v>
      </c>
      <c r="H32" s="7"/>
      <c r="I32" s="6"/>
      <c r="P32" s="7"/>
    </row>
    <row r="33" spans="1:16" x14ac:dyDescent="0.2">
      <c r="A33" s="8"/>
      <c r="B33" s="9">
        <v>30</v>
      </c>
      <c r="C33" s="9">
        <v>96</v>
      </c>
      <c r="D33" s="9">
        <v>147</v>
      </c>
      <c r="E33" s="9">
        <v>89</v>
      </c>
      <c r="F33" s="10">
        <v>33.013956510174872</v>
      </c>
      <c r="G33" s="9"/>
      <c r="H33" s="11"/>
      <c r="I33" s="8"/>
      <c r="J33" s="9"/>
      <c r="K33" s="9"/>
      <c r="L33" s="9"/>
      <c r="M33" s="9"/>
      <c r="N33" s="9"/>
      <c r="O33" s="9"/>
      <c r="P33" s="11"/>
    </row>
    <row r="34" spans="1:16" x14ac:dyDescent="0.2">
      <c r="A34" s="3">
        <v>9</v>
      </c>
      <c r="B34" s="4">
        <v>0</v>
      </c>
      <c r="C34" s="4"/>
      <c r="D34" s="4"/>
      <c r="E34" s="4"/>
      <c r="F34" s="4"/>
      <c r="G34" s="4">
        <v>76.2</v>
      </c>
      <c r="H34" s="5">
        <v>76.099999999999994</v>
      </c>
      <c r="I34" s="3">
        <f>G34-H34</f>
        <v>0.10000000000000853</v>
      </c>
      <c r="J34" s="4">
        <f>D37-D35</f>
        <v>14</v>
      </c>
      <c r="K34" s="19">
        <f>F37-F35</f>
        <v>-5.7772560375166648E-2</v>
      </c>
      <c r="L34" s="4">
        <f>C37-C35</f>
        <v>-2</v>
      </c>
      <c r="M34" s="4">
        <v>42.9</v>
      </c>
      <c r="N34" s="16">
        <f>F37/M34*100</f>
        <v>55.934422100645477</v>
      </c>
      <c r="O34" s="4">
        <v>98</v>
      </c>
      <c r="P34" s="17">
        <f>SUM(E35:E37)/3</f>
        <v>99</v>
      </c>
    </row>
    <row r="35" spans="1:16" x14ac:dyDescent="0.2">
      <c r="A35" s="6"/>
      <c r="B35">
        <v>10</v>
      </c>
      <c r="C35">
        <v>97</v>
      </c>
      <c r="D35">
        <v>117</v>
      </c>
      <c r="E35">
        <v>98</v>
      </c>
      <c r="F35" s="2">
        <v>24.053639641552074</v>
      </c>
      <c r="H35" s="7"/>
      <c r="I35" s="6"/>
      <c r="P35" s="7"/>
    </row>
    <row r="36" spans="1:16" x14ac:dyDescent="0.2">
      <c r="A36" s="6"/>
      <c r="B36">
        <v>20</v>
      </c>
      <c r="C36">
        <v>96</v>
      </c>
      <c r="D36">
        <v>125</v>
      </c>
      <c r="E36">
        <v>98</v>
      </c>
      <c r="F36" s="2">
        <v>22.589048861120339</v>
      </c>
      <c r="H36" s="7"/>
      <c r="I36" s="6"/>
      <c r="P36" s="7"/>
    </row>
    <row r="37" spans="1:16" x14ac:dyDescent="0.2">
      <c r="A37" s="8"/>
      <c r="B37" s="9">
        <v>30</v>
      </c>
      <c r="C37" s="9">
        <v>95</v>
      </c>
      <c r="D37" s="9">
        <v>131</v>
      </c>
      <c r="E37" s="9">
        <v>101</v>
      </c>
      <c r="F37" s="10">
        <v>23.995867081176907</v>
      </c>
      <c r="G37" s="9"/>
      <c r="H37" s="11"/>
      <c r="I37" s="8"/>
      <c r="J37" s="9"/>
      <c r="K37" s="9"/>
      <c r="L37" s="9"/>
      <c r="M37" s="9"/>
      <c r="N37" s="9"/>
      <c r="O37" s="9"/>
      <c r="P37" s="11"/>
    </row>
    <row r="38" spans="1:16" x14ac:dyDescent="0.2">
      <c r="A38" s="3">
        <v>10</v>
      </c>
      <c r="B38" s="4">
        <v>0</v>
      </c>
      <c r="C38" s="4"/>
      <c r="D38" s="4"/>
      <c r="E38" s="4"/>
      <c r="F38" s="4"/>
      <c r="G38" s="4">
        <v>62.8</v>
      </c>
      <c r="H38" s="5">
        <v>62.5</v>
      </c>
      <c r="I38" s="3">
        <f>G38-H38</f>
        <v>0.29999999999999716</v>
      </c>
      <c r="J38" s="4">
        <f>D41-D39</f>
        <v>4</v>
      </c>
      <c r="K38" s="19">
        <f>F41-F39</f>
        <v>0.32737015824644189</v>
      </c>
      <c r="L38" s="4">
        <f>C41-C39</f>
        <v>-1</v>
      </c>
      <c r="M38" s="4">
        <v>61</v>
      </c>
      <c r="N38" s="16">
        <f>F41/M38*100</f>
        <v>46.334905714597561</v>
      </c>
      <c r="O38" s="4">
        <v>105</v>
      </c>
      <c r="P38" s="17">
        <f>SUM(E39:E41)/3</f>
        <v>105.33333333333333</v>
      </c>
    </row>
    <row r="39" spans="1:16" x14ac:dyDescent="0.2">
      <c r="A39" s="6"/>
      <c r="B39">
        <v>10</v>
      </c>
      <c r="C39">
        <v>96</v>
      </c>
      <c r="D39">
        <v>128</v>
      </c>
      <c r="E39">
        <v>106</v>
      </c>
      <c r="F39" s="2">
        <v>27.93692232765807</v>
      </c>
      <c r="H39" s="7"/>
      <c r="I39" s="6"/>
      <c r="P39" s="7"/>
    </row>
    <row r="40" spans="1:16" x14ac:dyDescent="0.2">
      <c r="A40" s="6"/>
      <c r="B40">
        <v>20</v>
      </c>
      <c r="C40">
        <v>97</v>
      </c>
      <c r="D40">
        <v>126</v>
      </c>
      <c r="E40">
        <v>105</v>
      </c>
      <c r="F40" s="2">
        <v>30.35967276122798</v>
      </c>
      <c r="H40" s="7"/>
      <c r="I40" s="6"/>
      <c r="P40" s="7"/>
    </row>
    <row r="41" spans="1:16" x14ac:dyDescent="0.2">
      <c r="A41" s="8"/>
      <c r="B41" s="9">
        <v>30</v>
      </c>
      <c r="C41" s="9">
        <v>95</v>
      </c>
      <c r="D41" s="9">
        <v>132</v>
      </c>
      <c r="E41" s="9">
        <v>105</v>
      </c>
      <c r="F41" s="10">
        <v>28.264292485904512</v>
      </c>
      <c r="G41" s="9"/>
      <c r="H41" s="11"/>
      <c r="I41" s="8"/>
      <c r="J41" s="9"/>
      <c r="K41" s="9"/>
      <c r="L41" s="9"/>
      <c r="M41" s="9"/>
      <c r="N41" s="9"/>
      <c r="O41" s="9"/>
      <c r="P41" s="11"/>
    </row>
    <row r="42" spans="1:16" x14ac:dyDescent="0.2">
      <c r="A42" s="3">
        <v>11</v>
      </c>
      <c r="B42" s="4">
        <v>0</v>
      </c>
      <c r="C42" s="4"/>
      <c r="D42" s="4"/>
      <c r="E42" s="4"/>
      <c r="F42" s="4"/>
      <c r="G42" s="4">
        <v>103.5</v>
      </c>
      <c r="H42" s="5">
        <v>103.1</v>
      </c>
      <c r="I42" s="3">
        <f>G42-H42</f>
        <v>0.40000000000000568</v>
      </c>
      <c r="J42" s="4">
        <f>D45-D43</f>
        <v>1</v>
      </c>
      <c r="K42" s="19">
        <f>F45-F43</f>
        <v>-5.3041962747351974</v>
      </c>
      <c r="L42" s="4">
        <f>C45-C43</f>
        <v>-3</v>
      </c>
      <c r="M42" s="4">
        <v>57</v>
      </c>
      <c r="N42" s="16">
        <f>F45/M42*100</f>
        <v>48.467642692777751</v>
      </c>
      <c r="O42" s="4">
        <v>190</v>
      </c>
      <c r="P42" s="17">
        <f>SUM(E43:E45)/3</f>
        <v>190</v>
      </c>
    </row>
    <row r="43" spans="1:16" x14ac:dyDescent="0.2">
      <c r="A43" s="6"/>
      <c r="B43">
        <v>10</v>
      </c>
      <c r="C43">
        <v>97</v>
      </c>
      <c r="D43">
        <v>117</v>
      </c>
      <c r="E43">
        <v>190</v>
      </c>
      <c r="F43" s="18">
        <v>32.930752609618516</v>
      </c>
      <c r="H43" s="7"/>
      <c r="I43" s="6"/>
      <c r="P43" s="7"/>
    </row>
    <row r="44" spans="1:16" x14ac:dyDescent="0.2">
      <c r="A44" s="6"/>
      <c r="B44">
        <v>20</v>
      </c>
      <c r="C44">
        <v>94</v>
      </c>
      <c r="D44">
        <v>117</v>
      </c>
      <c r="E44">
        <v>190</v>
      </c>
      <c r="F44" s="18">
        <v>30.078565741220476</v>
      </c>
      <c r="H44" s="7"/>
      <c r="I44" s="6"/>
      <c r="P44" s="7"/>
    </row>
    <row r="45" spans="1:16" x14ac:dyDescent="0.2">
      <c r="A45" s="8"/>
      <c r="B45" s="9">
        <v>30</v>
      </c>
      <c r="C45" s="9">
        <v>94</v>
      </c>
      <c r="D45" s="9">
        <v>118</v>
      </c>
      <c r="E45" s="9">
        <v>190</v>
      </c>
      <c r="F45" s="36">
        <v>27.626556334883318</v>
      </c>
      <c r="G45" s="9"/>
      <c r="H45" s="11"/>
      <c r="I45" s="8"/>
      <c r="J45" s="9"/>
      <c r="K45" s="9"/>
      <c r="L45" s="9"/>
      <c r="M45" s="9"/>
      <c r="N45" s="9"/>
      <c r="O45" s="9"/>
      <c r="P45" s="11"/>
    </row>
    <row r="46" spans="1:16" x14ac:dyDescent="0.2">
      <c r="A46" s="3">
        <v>12</v>
      </c>
      <c r="B46" s="4">
        <v>0</v>
      </c>
      <c r="G46">
        <v>86.5</v>
      </c>
      <c r="H46" s="7">
        <v>86.2</v>
      </c>
      <c r="I46" s="3">
        <f>G46-H46</f>
        <v>0.29999999999999716</v>
      </c>
      <c r="J46" s="4">
        <f>D49-D47</f>
        <v>14</v>
      </c>
      <c r="K46" s="19">
        <f>F49-F47</f>
        <v>0.78971008353815364</v>
      </c>
      <c r="L46" s="4">
        <f>C49-C47</f>
        <v>-1</v>
      </c>
      <c r="M46" s="4">
        <v>57</v>
      </c>
      <c r="N46" s="16">
        <f>F49/M46*100</f>
        <v>54.692031676501088</v>
      </c>
      <c r="O46" s="4">
        <v>169</v>
      </c>
      <c r="P46" s="5">
        <f>SUM(E47:E49)/3</f>
        <v>169</v>
      </c>
    </row>
    <row r="47" spans="1:16" x14ac:dyDescent="0.2">
      <c r="A47" s="6"/>
      <c r="B47">
        <v>10</v>
      </c>
      <c r="C47">
        <v>98</v>
      </c>
      <c r="D47">
        <v>114</v>
      </c>
      <c r="E47">
        <v>169</v>
      </c>
      <c r="F47" s="2">
        <v>30.384747972067462</v>
      </c>
      <c r="H47" s="7"/>
      <c r="I47" s="6"/>
      <c r="P47" s="7"/>
    </row>
    <row r="48" spans="1:16" x14ac:dyDescent="0.2">
      <c r="A48" s="6"/>
      <c r="B48">
        <v>20</v>
      </c>
      <c r="C48">
        <v>98</v>
      </c>
      <c r="D48">
        <v>120</v>
      </c>
      <c r="E48">
        <v>169</v>
      </c>
      <c r="F48" s="2">
        <v>29.165264874704597</v>
      </c>
      <c r="H48" s="7"/>
      <c r="I48" s="6"/>
      <c r="P48" s="7"/>
    </row>
    <row r="49" spans="1:16" x14ac:dyDescent="0.2">
      <c r="A49" s="8"/>
      <c r="B49" s="9">
        <v>30</v>
      </c>
      <c r="C49" s="9">
        <v>97</v>
      </c>
      <c r="D49" s="9">
        <v>128</v>
      </c>
      <c r="E49" s="9">
        <v>169</v>
      </c>
      <c r="F49" s="10">
        <v>31.174458055605616</v>
      </c>
      <c r="G49" s="9"/>
      <c r="H49" s="11"/>
      <c r="I49" s="8"/>
      <c r="J49" s="9"/>
      <c r="K49" s="9"/>
      <c r="L49" s="9"/>
      <c r="M49" s="9"/>
      <c r="N49" s="9"/>
      <c r="O49" s="9"/>
      <c r="P49" s="11"/>
    </row>
    <row r="52" spans="1:16" x14ac:dyDescent="0.2">
      <c r="A52" t="s">
        <v>25</v>
      </c>
      <c r="C52" s="41">
        <f>AVERAGE(C19:C49)</f>
        <v>95.916666666666671</v>
      </c>
      <c r="D52" s="41">
        <f>AVERAGE(D3:D49)</f>
        <v>136.19444444444446</v>
      </c>
      <c r="E52" s="41">
        <f>AVERAGE(E3:E49)</f>
        <v>151.94444444444446</v>
      </c>
      <c r="F52" s="41">
        <f>AVERAGE(F3:F49)</f>
        <v>30.928797463001938</v>
      </c>
      <c r="H52" t="s">
        <v>25</v>
      </c>
      <c r="I52" s="2">
        <f>AVERAGE(I2:I51)</f>
        <v>0.32500000000000107</v>
      </c>
      <c r="J52" s="2">
        <f t="shared" ref="J52:O52" si="0">AVERAGE(J2:J51)</f>
        <v>7.833333333333333</v>
      </c>
      <c r="K52" s="2">
        <f t="shared" si="0"/>
        <v>1.1520033841566655</v>
      </c>
      <c r="L52" s="2">
        <f t="shared" si="0"/>
        <v>-2.25</v>
      </c>
      <c r="M52" s="2">
        <f>AVERAGE(M2:M51)</f>
        <v>53.808333333333337</v>
      </c>
      <c r="N52" s="2">
        <f>AVERAGE(N2:N51)</f>
        <v>59.048176764094876</v>
      </c>
      <c r="O52" s="2">
        <f t="shared" si="0"/>
        <v>152.08333333333334</v>
      </c>
      <c r="P52" s="2">
        <f>AVERAGE(P2:P51)</f>
        <v>151.94444444444443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9F1D1-9D3A-AA45-B1B9-AE57CC371070}">
  <dimension ref="A1:M56"/>
  <sheetViews>
    <sheetView workbookViewId="0">
      <selection activeCell="K18" sqref="K18"/>
    </sheetView>
  </sheetViews>
  <sheetFormatPr baseColWidth="10" defaultRowHeight="15" x14ac:dyDescent="0.2"/>
  <sheetData>
    <row r="1" spans="1:13" x14ac:dyDescent="0.2">
      <c r="A1" s="13" t="s">
        <v>9</v>
      </c>
      <c r="B1" s="13" t="s">
        <v>10</v>
      </c>
      <c r="C1" s="13" t="s">
        <v>52</v>
      </c>
      <c r="D1" s="13" t="s">
        <v>12</v>
      </c>
      <c r="E1" s="13" t="s">
        <v>13</v>
      </c>
      <c r="F1" s="13" t="s">
        <v>16</v>
      </c>
      <c r="G1" s="13" t="s">
        <v>17</v>
      </c>
      <c r="H1" s="15" t="s">
        <v>18</v>
      </c>
      <c r="I1" s="15" t="s">
        <v>19</v>
      </c>
      <c r="J1" s="15" t="s">
        <v>53</v>
      </c>
      <c r="K1" s="15" t="s">
        <v>21</v>
      </c>
      <c r="L1" s="15" t="s">
        <v>23</v>
      </c>
      <c r="M1" s="15" t="s">
        <v>24</v>
      </c>
    </row>
    <row r="2" spans="1:13" x14ac:dyDescent="0.2">
      <c r="A2" s="3">
        <v>1</v>
      </c>
      <c r="B2" s="4">
        <v>0</v>
      </c>
      <c r="C2" s="4"/>
      <c r="D2" s="4"/>
      <c r="E2" s="4"/>
      <c r="F2" s="4">
        <v>67.2</v>
      </c>
      <c r="G2" s="5">
        <v>67</v>
      </c>
      <c r="H2" s="3">
        <f>F2-G2</f>
        <v>0.20000000000000284</v>
      </c>
      <c r="I2" s="4">
        <f>D5-D3</f>
        <v>5</v>
      </c>
      <c r="J2" s="4">
        <f>C5-C3</f>
        <v>0</v>
      </c>
      <c r="K2" s="4">
        <v>42.6</v>
      </c>
      <c r="L2" s="4">
        <v>130</v>
      </c>
      <c r="M2" s="17">
        <f>SUM(E3:E5)/3</f>
        <v>131.33333333333334</v>
      </c>
    </row>
    <row r="3" spans="1:13" x14ac:dyDescent="0.2">
      <c r="A3" s="6"/>
      <c r="B3">
        <v>10</v>
      </c>
      <c r="C3">
        <v>88</v>
      </c>
      <c r="D3">
        <v>153</v>
      </c>
      <c r="E3">
        <v>130</v>
      </c>
      <c r="G3" s="7"/>
      <c r="H3" s="6"/>
      <c r="M3" s="7"/>
    </row>
    <row r="4" spans="1:13" x14ac:dyDescent="0.2">
      <c r="A4" s="6"/>
      <c r="B4">
        <v>20</v>
      </c>
      <c r="C4">
        <v>86</v>
      </c>
      <c r="D4">
        <v>155</v>
      </c>
      <c r="E4">
        <v>129</v>
      </c>
      <c r="G4" s="7"/>
      <c r="H4" s="6"/>
      <c r="M4" s="7"/>
    </row>
    <row r="5" spans="1:13" x14ac:dyDescent="0.2">
      <c r="A5" s="8"/>
      <c r="B5" s="9">
        <v>30</v>
      </c>
      <c r="C5" s="9">
        <v>88</v>
      </c>
      <c r="D5" s="9">
        <v>158</v>
      </c>
      <c r="E5" s="9">
        <v>135</v>
      </c>
      <c r="F5" s="9"/>
      <c r="G5" s="11"/>
      <c r="H5" s="8"/>
      <c r="I5" s="9"/>
      <c r="J5" s="9"/>
      <c r="K5" s="9"/>
      <c r="L5" s="9"/>
      <c r="M5" s="50"/>
    </row>
    <row r="6" spans="1:13" x14ac:dyDescent="0.2">
      <c r="A6" s="3">
        <v>2</v>
      </c>
      <c r="B6" s="4">
        <v>0</v>
      </c>
      <c r="C6" s="4"/>
      <c r="D6" s="4"/>
      <c r="E6" s="4"/>
      <c r="F6" s="4">
        <v>70</v>
      </c>
      <c r="G6" s="5">
        <v>68.900000000000006</v>
      </c>
      <c r="H6" s="3">
        <f>F6-G6</f>
        <v>1.0999999999999943</v>
      </c>
      <c r="I6" s="4">
        <f>D9-D7</f>
        <v>8</v>
      </c>
      <c r="J6" s="4">
        <f>C9-C7</f>
        <v>-2</v>
      </c>
      <c r="K6" s="4">
        <v>45.6</v>
      </c>
      <c r="L6" s="4">
        <v>130</v>
      </c>
      <c r="M6" s="17">
        <f>SUM(E7:E9)/3</f>
        <v>126.33333333333333</v>
      </c>
    </row>
    <row r="7" spans="1:13" x14ac:dyDescent="0.2">
      <c r="A7" s="6"/>
      <c r="B7">
        <v>10</v>
      </c>
      <c r="C7">
        <v>88</v>
      </c>
      <c r="D7">
        <v>150</v>
      </c>
      <c r="E7">
        <v>127</v>
      </c>
      <c r="G7" s="7"/>
      <c r="H7" s="6"/>
      <c r="M7" s="12"/>
    </row>
    <row r="8" spans="1:13" x14ac:dyDescent="0.2">
      <c r="A8" s="6"/>
      <c r="B8">
        <v>20</v>
      </c>
      <c r="C8">
        <v>87</v>
      </c>
      <c r="D8">
        <v>155</v>
      </c>
      <c r="E8">
        <v>126</v>
      </c>
      <c r="G8" s="7"/>
      <c r="H8" s="6"/>
      <c r="M8" s="12"/>
    </row>
    <row r="9" spans="1:13" x14ac:dyDescent="0.2">
      <c r="A9" s="8"/>
      <c r="B9" s="9">
        <v>30</v>
      </c>
      <c r="C9" s="9">
        <v>86</v>
      </c>
      <c r="D9" s="9">
        <v>158</v>
      </c>
      <c r="E9" s="9">
        <v>126</v>
      </c>
      <c r="F9" s="9"/>
      <c r="G9" s="11"/>
      <c r="H9" s="8"/>
      <c r="I9" s="9"/>
      <c r="J9" s="9"/>
      <c r="K9" s="9"/>
      <c r="L9" s="9"/>
      <c r="M9" s="50"/>
    </row>
    <row r="10" spans="1:13" x14ac:dyDescent="0.2">
      <c r="A10" s="3">
        <v>3</v>
      </c>
      <c r="B10" s="4">
        <v>0</v>
      </c>
      <c r="C10" s="4"/>
      <c r="D10" s="4"/>
      <c r="E10" s="4"/>
      <c r="F10" s="4">
        <v>73.7</v>
      </c>
      <c r="G10" s="5">
        <v>72.900000000000006</v>
      </c>
      <c r="H10" s="3">
        <f>F10-G10</f>
        <v>0.79999999999999716</v>
      </c>
      <c r="I10" s="4">
        <f>D13-D11</f>
        <v>10</v>
      </c>
      <c r="J10" s="4">
        <f>C13-C11</f>
        <v>-1</v>
      </c>
      <c r="K10" s="4">
        <v>71.099999999999994</v>
      </c>
      <c r="L10" s="4">
        <v>250</v>
      </c>
      <c r="M10" s="17">
        <f>SUM(E11:E13)/3</f>
        <v>250.66666666666666</v>
      </c>
    </row>
    <row r="11" spans="1:13" x14ac:dyDescent="0.2">
      <c r="A11" s="6"/>
      <c r="B11">
        <v>10</v>
      </c>
      <c r="C11">
        <v>85</v>
      </c>
      <c r="D11">
        <v>166</v>
      </c>
      <c r="E11">
        <v>250</v>
      </c>
      <c r="G11" s="7"/>
      <c r="H11" s="6"/>
      <c r="M11" s="7"/>
    </row>
    <row r="12" spans="1:13" x14ac:dyDescent="0.2">
      <c r="A12" s="6"/>
      <c r="B12">
        <v>20</v>
      </c>
      <c r="C12">
        <v>87</v>
      </c>
      <c r="D12">
        <v>171</v>
      </c>
      <c r="E12">
        <v>250</v>
      </c>
      <c r="G12" s="7"/>
      <c r="H12" s="6"/>
      <c r="M12" s="7"/>
    </row>
    <row r="13" spans="1:13" x14ac:dyDescent="0.2">
      <c r="A13" s="8"/>
      <c r="B13" s="9">
        <v>30</v>
      </c>
      <c r="C13" s="9">
        <v>84</v>
      </c>
      <c r="D13" s="9">
        <v>176</v>
      </c>
      <c r="E13" s="9">
        <v>252</v>
      </c>
      <c r="F13" s="9"/>
      <c r="G13" s="11"/>
      <c r="H13" s="8"/>
      <c r="I13" s="9"/>
      <c r="J13" s="9"/>
      <c r="K13" s="9"/>
      <c r="L13" s="9"/>
      <c r="M13" s="50"/>
    </row>
    <row r="14" spans="1:13" x14ac:dyDescent="0.2">
      <c r="A14" s="3">
        <v>4</v>
      </c>
      <c r="B14" s="4">
        <v>0</v>
      </c>
      <c r="C14" s="4"/>
      <c r="D14" s="4"/>
      <c r="E14" s="4"/>
      <c r="F14" s="4">
        <v>72.900000000000006</v>
      </c>
      <c r="G14" s="5">
        <v>72.5</v>
      </c>
      <c r="H14" s="3">
        <f>F14-G14</f>
        <v>0.40000000000000568</v>
      </c>
      <c r="I14" s="4">
        <f>D17-D15</f>
        <v>9</v>
      </c>
      <c r="J14" s="4">
        <f>C17-C15</f>
        <v>1</v>
      </c>
      <c r="K14" s="4">
        <v>54.3</v>
      </c>
      <c r="L14" s="4">
        <v>168</v>
      </c>
      <c r="M14" s="17">
        <f>SUM(E15:E17)/3</f>
        <v>167</v>
      </c>
    </row>
    <row r="15" spans="1:13" x14ac:dyDescent="0.2">
      <c r="A15" s="6"/>
      <c r="B15">
        <v>10</v>
      </c>
      <c r="C15">
        <v>89</v>
      </c>
      <c r="D15">
        <v>149</v>
      </c>
      <c r="E15">
        <v>166</v>
      </c>
      <c r="G15" s="7"/>
      <c r="H15" s="6"/>
      <c r="M15" s="7"/>
    </row>
    <row r="16" spans="1:13" x14ac:dyDescent="0.2">
      <c r="A16" s="6"/>
      <c r="B16">
        <v>20</v>
      </c>
      <c r="C16">
        <v>87</v>
      </c>
      <c r="D16">
        <v>157</v>
      </c>
      <c r="E16">
        <v>168</v>
      </c>
      <c r="G16" s="7"/>
      <c r="H16" s="6"/>
      <c r="M16" s="7"/>
    </row>
    <row r="17" spans="1:13" x14ac:dyDescent="0.2">
      <c r="A17" s="8"/>
      <c r="B17" s="9">
        <v>30</v>
      </c>
      <c r="C17" s="9">
        <v>90</v>
      </c>
      <c r="D17" s="9">
        <v>158</v>
      </c>
      <c r="E17" s="9">
        <v>167</v>
      </c>
      <c r="F17" s="9"/>
      <c r="G17" s="11"/>
      <c r="H17" s="8"/>
      <c r="I17" s="9"/>
      <c r="J17" s="9"/>
      <c r="K17" s="9"/>
      <c r="L17" s="9"/>
      <c r="M17" s="50"/>
    </row>
    <row r="18" spans="1:13" x14ac:dyDescent="0.2">
      <c r="A18" s="3">
        <v>5</v>
      </c>
      <c r="B18" s="4">
        <v>0</v>
      </c>
      <c r="C18" s="4"/>
      <c r="D18" s="4"/>
      <c r="E18" s="4"/>
      <c r="F18" s="4">
        <v>94.4</v>
      </c>
      <c r="G18" s="5">
        <v>94</v>
      </c>
      <c r="H18" s="3">
        <f>F18-G18</f>
        <v>0.40000000000000568</v>
      </c>
      <c r="I18" s="4">
        <f>D21-D19</f>
        <v>9</v>
      </c>
      <c r="J18" s="4">
        <f>C21-C19</f>
        <v>-2</v>
      </c>
      <c r="K18" s="4">
        <v>53.5</v>
      </c>
      <c r="L18" s="4">
        <v>175</v>
      </c>
      <c r="M18" s="17">
        <f>SUM(E19:E21)/3</f>
        <v>160.33333333333334</v>
      </c>
    </row>
    <row r="19" spans="1:13" x14ac:dyDescent="0.2">
      <c r="A19" s="6"/>
      <c r="B19">
        <v>10</v>
      </c>
      <c r="C19">
        <v>88</v>
      </c>
      <c r="D19">
        <v>146</v>
      </c>
      <c r="E19">
        <v>161</v>
      </c>
      <c r="G19" s="7"/>
      <c r="H19" s="6"/>
      <c r="M19" s="7"/>
    </row>
    <row r="20" spans="1:13" x14ac:dyDescent="0.2">
      <c r="A20" s="6"/>
      <c r="B20">
        <v>20</v>
      </c>
      <c r="C20">
        <v>87</v>
      </c>
      <c r="D20">
        <v>151</v>
      </c>
      <c r="E20">
        <v>160</v>
      </c>
      <c r="G20" s="7"/>
      <c r="H20" s="6"/>
      <c r="M20" s="7"/>
    </row>
    <row r="21" spans="1:13" x14ac:dyDescent="0.2">
      <c r="A21" s="8"/>
      <c r="B21" s="9">
        <v>30</v>
      </c>
      <c r="C21" s="9">
        <v>86</v>
      </c>
      <c r="D21" s="9">
        <v>155</v>
      </c>
      <c r="E21" s="9">
        <v>160</v>
      </c>
      <c r="F21" s="9"/>
      <c r="G21" s="11"/>
      <c r="H21" s="8"/>
      <c r="I21" s="9"/>
      <c r="J21" s="9"/>
      <c r="K21" s="9"/>
      <c r="L21" s="9"/>
      <c r="M21" s="11"/>
    </row>
    <row r="22" spans="1:13" x14ac:dyDescent="0.2">
      <c r="A22" s="3">
        <v>6</v>
      </c>
      <c r="B22" s="4">
        <v>0</v>
      </c>
      <c r="C22" s="4"/>
      <c r="D22" s="4"/>
      <c r="E22" s="4"/>
      <c r="F22" s="4">
        <v>77.900000000000006</v>
      </c>
      <c r="G22" s="5">
        <v>77.7</v>
      </c>
      <c r="H22" s="3">
        <f>F22-G22</f>
        <v>0.20000000000000284</v>
      </c>
      <c r="I22" s="4">
        <f>D25-D23</f>
        <v>9</v>
      </c>
      <c r="J22" s="4">
        <f>C25-C23</f>
        <v>-10</v>
      </c>
      <c r="K22" s="4">
        <v>61.7</v>
      </c>
      <c r="L22" s="4">
        <v>180</v>
      </c>
      <c r="M22" s="17">
        <f>SUM(E23:E25)/3</f>
        <v>180</v>
      </c>
    </row>
    <row r="23" spans="1:13" x14ac:dyDescent="0.2">
      <c r="A23" s="6"/>
      <c r="B23">
        <v>10</v>
      </c>
      <c r="C23">
        <v>89</v>
      </c>
      <c r="D23">
        <v>136</v>
      </c>
      <c r="E23">
        <v>180</v>
      </c>
      <c r="G23" s="7"/>
      <c r="H23" s="6"/>
      <c r="M23" s="7"/>
    </row>
    <row r="24" spans="1:13" x14ac:dyDescent="0.2">
      <c r="A24" s="6"/>
      <c r="B24">
        <v>20</v>
      </c>
      <c r="C24">
        <v>80</v>
      </c>
      <c r="D24">
        <v>141</v>
      </c>
      <c r="E24">
        <v>180</v>
      </c>
      <c r="G24" s="7"/>
      <c r="H24" s="6"/>
      <c r="M24" s="7"/>
    </row>
    <row r="25" spans="1:13" x14ac:dyDescent="0.2">
      <c r="A25" s="8"/>
      <c r="B25" s="9">
        <v>30</v>
      </c>
      <c r="C25" s="9">
        <v>79</v>
      </c>
      <c r="D25" s="9">
        <v>145</v>
      </c>
      <c r="E25" s="9">
        <v>180</v>
      </c>
      <c r="F25" s="9"/>
      <c r="G25" s="11"/>
      <c r="H25" s="8"/>
      <c r="I25" s="9"/>
      <c r="J25" s="9"/>
      <c r="K25" s="9"/>
      <c r="L25" s="9"/>
      <c r="M25" s="11"/>
    </row>
    <row r="26" spans="1:13" x14ac:dyDescent="0.2">
      <c r="A26" s="3">
        <v>7</v>
      </c>
      <c r="B26" s="4">
        <v>0</v>
      </c>
      <c r="C26" s="4"/>
      <c r="D26" s="4"/>
      <c r="E26" s="4"/>
      <c r="F26" s="4">
        <v>88.1</v>
      </c>
      <c r="G26" s="5">
        <v>87.8</v>
      </c>
      <c r="H26" s="3">
        <f>F26-G26</f>
        <v>0.29999999999999716</v>
      </c>
      <c r="I26" s="4">
        <f>D29-D27</f>
        <v>4</v>
      </c>
      <c r="J26" s="4">
        <f>C29-C27</f>
        <v>5</v>
      </c>
      <c r="K26" s="4">
        <v>49</v>
      </c>
      <c r="L26" s="4">
        <v>159</v>
      </c>
      <c r="M26" s="17">
        <f>SUM(E27:E29)/3</f>
        <v>156.66666666666666</v>
      </c>
    </row>
    <row r="27" spans="1:13" x14ac:dyDescent="0.2">
      <c r="A27" s="6"/>
      <c r="B27">
        <v>10</v>
      </c>
      <c r="C27">
        <v>86</v>
      </c>
      <c r="D27">
        <v>139</v>
      </c>
      <c r="E27">
        <v>158</v>
      </c>
      <c r="G27" s="7"/>
      <c r="H27" s="6"/>
      <c r="M27" s="12"/>
    </row>
    <row r="28" spans="1:13" x14ac:dyDescent="0.2">
      <c r="A28" s="6"/>
      <c r="B28">
        <v>20</v>
      </c>
      <c r="C28">
        <v>94</v>
      </c>
      <c r="D28">
        <v>139</v>
      </c>
      <c r="E28">
        <v>156</v>
      </c>
      <c r="G28" s="7"/>
      <c r="H28" s="6"/>
      <c r="M28" s="12"/>
    </row>
    <row r="29" spans="1:13" x14ac:dyDescent="0.2">
      <c r="A29" s="8"/>
      <c r="B29" s="9">
        <v>30</v>
      </c>
      <c r="C29" s="9">
        <v>91</v>
      </c>
      <c r="D29" s="9">
        <v>143</v>
      </c>
      <c r="E29" s="9">
        <v>156</v>
      </c>
      <c r="F29" s="9"/>
      <c r="G29" s="11"/>
      <c r="H29" s="8"/>
      <c r="I29" s="9"/>
      <c r="J29" s="9"/>
      <c r="K29" s="9"/>
      <c r="L29" s="9"/>
      <c r="M29" s="11"/>
    </row>
    <row r="30" spans="1:13" x14ac:dyDescent="0.2">
      <c r="A30" s="3">
        <v>8</v>
      </c>
      <c r="B30" s="4">
        <v>0</v>
      </c>
      <c r="C30" s="4"/>
      <c r="D30" s="4"/>
      <c r="E30" s="4"/>
      <c r="F30" s="4">
        <v>59.2</v>
      </c>
      <c r="G30" s="5">
        <v>58.9</v>
      </c>
      <c r="H30" s="3">
        <f>F30-G30</f>
        <v>0.30000000000000426</v>
      </c>
      <c r="I30" s="4">
        <f>D33-D31</f>
        <v>19</v>
      </c>
      <c r="J30" s="4">
        <f>C33-C31</f>
        <v>0</v>
      </c>
      <c r="K30" s="4">
        <v>50</v>
      </c>
      <c r="L30" s="4">
        <v>86</v>
      </c>
      <c r="M30" s="17">
        <f>SUM(E31:E33)/3</f>
        <v>87.333333333333329</v>
      </c>
    </row>
    <row r="31" spans="1:13" x14ac:dyDescent="0.2">
      <c r="A31" s="6"/>
      <c r="B31">
        <v>10</v>
      </c>
      <c r="C31">
        <v>88</v>
      </c>
      <c r="D31">
        <v>142</v>
      </c>
      <c r="E31">
        <v>88</v>
      </c>
      <c r="G31" s="7"/>
      <c r="H31" s="6"/>
      <c r="M31" s="7"/>
    </row>
    <row r="32" spans="1:13" x14ac:dyDescent="0.2">
      <c r="A32" s="6"/>
      <c r="B32">
        <v>20</v>
      </c>
      <c r="C32">
        <v>86</v>
      </c>
      <c r="D32">
        <v>153</v>
      </c>
      <c r="E32">
        <v>87</v>
      </c>
      <c r="G32" s="7"/>
      <c r="H32" s="6"/>
      <c r="M32" s="7"/>
    </row>
    <row r="33" spans="1:13" x14ac:dyDescent="0.2">
      <c r="A33" s="8"/>
      <c r="B33" s="9">
        <v>30</v>
      </c>
      <c r="C33" s="9">
        <v>88</v>
      </c>
      <c r="D33" s="9">
        <v>161</v>
      </c>
      <c r="E33" s="9">
        <v>87</v>
      </c>
      <c r="F33" s="9"/>
      <c r="G33" s="11"/>
      <c r="H33" s="8"/>
      <c r="I33" s="9"/>
      <c r="J33" s="9"/>
      <c r="K33" s="9"/>
      <c r="L33" s="9"/>
      <c r="M33" s="11"/>
    </row>
    <row r="34" spans="1:13" x14ac:dyDescent="0.2">
      <c r="A34" s="3">
        <v>9</v>
      </c>
      <c r="B34" s="4">
        <v>0</v>
      </c>
      <c r="C34" s="4"/>
      <c r="D34" s="4"/>
      <c r="E34" s="4"/>
      <c r="F34" s="4">
        <v>76.5</v>
      </c>
      <c r="G34" s="5">
        <v>76.2</v>
      </c>
      <c r="H34" s="3">
        <f>F34-G34</f>
        <v>0.29999999999999716</v>
      </c>
      <c r="I34" s="4">
        <f>D37-D35</f>
        <v>5</v>
      </c>
      <c r="J34" s="4">
        <f>C37-C35</f>
        <v>0</v>
      </c>
      <c r="K34" s="4">
        <v>42.9</v>
      </c>
      <c r="L34" s="4">
        <v>98</v>
      </c>
      <c r="M34" s="17">
        <f>SUM(E35:E37)/3</f>
        <v>97</v>
      </c>
    </row>
    <row r="35" spans="1:13" x14ac:dyDescent="0.2">
      <c r="A35" s="6"/>
      <c r="B35">
        <v>10</v>
      </c>
      <c r="C35">
        <v>88</v>
      </c>
      <c r="D35">
        <v>139</v>
      </c>
      <c r="E35">
        <v>97</v>
      </c>
      <c r="G35" s="7"/>
      <c r="H35" s="6"/>
      <c r="M35" s="7"/>
    </row>
    <row r="36" spans="1:13" x14ac:dyDescent="0.2">
      <c r="A36" s="6"/>
      <c r="B36">
        <v>20</v>
      </c>
      <c r="C36">
        <v>85</v>
      </c>
      <c r="D36">
        <v>141</v>
      </c>
      <c r="E36">
        <v>97</v>
      </c>
      <c r="G36" s="7"/>
      <c r="H36" s="6"/>
      <c r="M36" s="7"/>
    </row>
    <row r="37" spans="1:13" x14ac:dyDescent="0.2">
      <c r="A37" s="8"/>
      <c r="B37" s="9">
        <v>30</v>
      </c>
      <c r="C37" s="9">
        <v>88</v>
      </c>
      <c r="D37" s="9">
        <v>144</v>
      </c>
      <c r="E37" s="9">
        <v>97</v>
      </c>
      <c r="F37" s="9"/>
      <c r="G37" s="11"/>
      <c r="H37" s="8"/>
      <c r="I37" s="9"/>
      <c r="J37" s="9"/>
      <c r="K37" s="9"/>
      <c r="L37" s="9"/>
      <c r="M37" s="11"/>
    </row>
    <row r="38" spans="1:13" x14ac:dyDescent="0.2">
      <c r="A38" s="3">
        <v>10</v>
      </c>
      <c r="B38" s="4">
        <v>0</v>
      </c>
      <c r="C38" s="4"/>
      <c r="D38" s="4"/>
      <c r="E38" s="4"/>
      <c r="F38" s="4">
        <v>63.2</v>
      </c>
      <c r="G38" s="5">
        <v>63</v>
      </c>
      <c r="H38" s="3">
        <f>F38-G38</f>
        <v>0.20000000000000284</v>
      </c>
      <c r="I38" s="4">
        <f>D41-D39</f>
        <v>8</v>
      </c>
      <c r="J38" s="4">
        <f>C41-C39</f>
        <v>1</v>
      </c>
      <c r="K38" s="4">
        <v>61</v>
      </c>
      <c r="L38" s="4">
        <v>105</v>
      </c>
      <c r="M38" s="17">
        <f>SUM(E39:E41)/3</f>
        <v>105.33333333333333</v>
      </c>
    </row>
    <row r="39" spans="1:13" x14ac:dyDescent="0.2">
      <c r="A39" s="6"/>
      <c r="B39">
        <v>10</v>
      </c>
      <c r="C39">
        <v>89</v>
      </c>
      <c r="D39">
        <v>140</v>
      </c>
      <c r="E39">
        <v>105</v>
      </c>
      <c r="G39" s="7"/>
      <c r="H39" s="6"/>
      <c r="M39" s="7"/>
    </row>
    <row r="40" spans="1:13" x14ac:dyDescent="0.2">
      <c r="A40" s="6"/>
      <c r="B40">
        <v>20</v>
      </c>
      <c r="C40">
        <v>86</v>
      </c>
      <c r="D40">
        <v>145</v>
      </c>
      <c r="E40">
        <v>105</v>
      </c>
      <c r="G40" s="7"/>
      <c r="H40" s="6"/>
      <c r="M40" s="7"/>
    </row>
    <row r="41" spans="1:13" x14ac:dyDescent="0.2">
      <c r="A41" s="8"/>
      <c r="B41" s="9">
        <v>30</v>
      </c>
      <c r="C41" s="9">
        <v>90</v>
      </c>
      <c r="D41" s="9">
        <v>148</v>
      </c>
      <c r="E41" s="9">
        <v>106</v>
      </c>
      <c r="F41" s="9"/>
      <c r="G41" s="11"/>
      <c r="H41" s="8"/>
      <c r="I41" s="9"/>
      <c r="J41" s="9"/>
      <c r="K41" s="9"/>
      <c r="L41" s="9"/>
      <c r="M41" s="11"/>
    </row>
    <row r="42" spans="1:13" x14ac:dyDescent="0.2">
      <c r="A42" s="3">
        <v>11</v>
      </c>
      <c r="B42" s="4">
        <v>0</v>
      </c>
      <c r="C42" s="4"/>
      <c r="D42" s="4"/>
      <c r="E42" s="4"/>
      <c r="F42" s="4">
        <v>102.4</v>
      </c>
      <c r="G42" s="5">
        <v>101.8</v>
      </c>
      <c r="H42" s="3">
        <f>F42-G42</f>
        <v>0.60000000000000853</v>
      </c>
      <c r="I42" s="4">
        <f>D45-D43</f>
        <v>3</v>
      </c>
      <c r="J42" s="4">
        <f>C45-C43</f>
        <v>-1</v>
      </c>
      <c r="K42" s="4">
        <v>57</v>
      </c>
      <c r="L42" s="4">
        <v>190</v>
      </c>
      <c r="M42" s="17">
        <f>SUM(E43:E45)/3</f>
        <v>190</v>
      </c>
    </row>
    <row r="43" spans="1:13" x14ac:dyDescent="0.2">
      <c r="A43" s="6"/>
      <c r="B43">
        <v>10</v>
      </c>
      <c r="C43">
        <v>85</v>
      </c>
      <c r="D43">
        <v>138</v>
      </c>
      <c r="E43">
        <v>190</v>
      </c>
      <c r="G43" s="7"/>
      <c r="H43" s="6"/>
      <c r="M43" s="7"/>
    </row>
    <row r="44" spans="1:13" x14ac:dyDescent="0.2">
      <c r="A44" s="6"/>
      <c r="B44">
        <v>20</v>
      </c>
      <c r="C44">
        <v>87</v>
      </c>
      <c r="D44">
        <v>145</v>
      </c>
      <c r="E44">
        <v>190</v>
      </c>
      <c r="G44" s="7"/>
      <c r="H44" s="6"/>
      <c r="M44" s="7"/>
    </row>
    <row r="45" spans="1:13" x14ac:dyDescent="0.2">
      <c r="A45" s="8"/>
      <c r="B45" s="9">
        <v>30</v>
      </c>
      <c r="C45" s="9">
        <v>84</v>
      </c>
      <c r="D45" s="9">
        <v>141</v>
      </c>
      <c r="E45" s="9">
        <v>190</v>
      </c>
      <c r="F45" s="9"/>
      <c r="G45" s="11"/>
      <c r="H45" s="8"/>
      <c r="I45" s="9"/>
      <c r="J45" s="9"/>
      <c r="K45" s="9"/>
      <c r="L45" s="9"/>
      <c r="M45" s="11"/>
    </row>
    <row r="46" spans="1:13" x14ac:dyDescent="0.2">
      <c r="A46" s="3">
        <v>12</v>
      </c>
      <c r="B46" s="4">
        <v>0</v>
      </c>
      <c r="F46">
        <v>86.6</v>
      </c>
      <c r="G46" s="7">
        <v>86.3</v>
      </c>
      <c r="H46" s="3">
        <f>F46-G46</f>
        <v>0.29999999999999716</v>
      </c>
      <c r="I46" s="4">
        <f>D49-D47</f>
        <v>14</v>
      </c>
      <c r="J46" s="4">
        <f>C49-C47</f>
        <v>-5</v>
      </c>
      <c r="K46" s="4">
        <v>57</v>
      </c>
      <c r="L46" s="4">
        <v>169</v>
      </c>
      <c r="M46" s="17">
        <f>SUM(E47:E49)/3</f>
        <v>169</v>
      </c>
    </row>
    <row r="47" spans="1:13" x14ac:dyDescent="0.2">
      <c r="A47" s="6"/>
      <c r="B47">
        <v>10</v>
      </c>
      <c r="C47">
        <v>80</v>
      </c>
      <c r="D47">
        <v>135</v>
      </c>
      <c r="E47">
        <v>169</v>
      </c>
      <c r="G47" s="7"/>
      <c r="H47" s="6"/>
      <c r="M47" s="7"/>
    </row>
    <row r="48" spans="1:13" x14ac:dyDescent="0.2">
      <c r="A48" s="6"/>
      <c r="B48">
        <v>20</v>
      </c>
      <c r="C48">
        <v>76</v>
      </c>
      <c r="D48">
        <v>141</v>
      </c>
      <c r="E48">
        <v>169</v>
      </c>
      <c r="G48" s="7"/>
      <c r="H48" s="6"/>
      <c r="M48" s="7"/>
    </row>
    <row r="49" spans="1:13" x14ac:dyDescent="0.2">
      <c r="A49" s="8"/>
      <c r="B49" s="9">
        <v>30</v>
      </c>
      <c r="C49" s="9">
        <v>75</v>
      </c>
      <c r="D49" s="9">
        <v>149</v>
      </c>
      <c r="E49" s="9">
        <v>169</v>
      </c>
      <c r="F49" s="9"/>
      <c r="G49" s="11"/>
      <c r="H49" s="8"/>
      <c r="I49" s="9"/>
      <c r="J49" s="9"/>
      <c r="K49" s="9"/>
      <c r="L49" s="9"/>
      <c r="M49" s="7"/>
    </row>
    <row r="50" spans="1:13" x14ac:dyDescent="0.2">
      <c r="A50" s="3"/>
      <c r="M50" s="4"/>
    </row>
    <row r="51" spans="1:13" x14ac:dyDescent="0.2">
      <c r="A51" s="6"/>
      <c r="M51" s="28"/>
    </row>
    <row r="52" spans="1:13" x14ac:dyDescent="0.2">
      <c r="A52" t="s">
        <v>25</v>
      </c>
      <c r="C52" s="41">
        <f>AVERAGE(C19:C49)</f>
        <v>85.625</v>
      </c>
      <c r="D52" s="41">
        <f>AVERAGE(D3:D49)</f>
        <v>148.97222222222223</v>
      </c>
      <c r="E52" s="41">
        <f>AVERAGE(E3:E49)</f>
        <v>151.75</v>
      </c>
      <c r="G52" t="s">
        <v>25</v>
      </c>
      <c r="H52" s="41">
        <f>AVERAGE(H3:H49)</f>
        <v>0.4454545454545466</v>
      </c>
      <c r="I52" s="41">
        <f>AVERAGE(I3:I49)</f>
        <v>8.9090909090909083</v>
      </c>
      <c r="J52" s="41">
        <f>AVERAGE(J18:J49)</f>
        <v>-1.5</v>
      </c>
      <c r="K52" s="41">
        <f>AVERAGE(K3:K49)</f>
        <v>54.827272727272721</v>
      </c>
      <c r="L52" s="41">
        <f>AVERAGE(L3:L49)</f>
        <v>155.45454545454547</v>
      </c>
      <c r="M52" s="2"/>
    </row>
    <row r="53" spans="1:13" x14ac:dyDescent="0.2">
      <c r="A53" s="6"/>
      <c r="M53" s="28"/>
    </row>
    <row r="54" spans="1:13" x14ac:dyDescent="0.2">
      <c r="A54" s="28"/>
      <c r="M54" s="28"/>
    </row>
    <row r="56" spans="1:13" x14ac:dyDescent="0.2">
      <c r="M5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Overall Summary</vt:lpstr>
      <vt:lpstr>Cold water Grip Strength</vt:lpstr>
      <vt:lpstr>Cold test</vt:lpstr>
      <vt:lpstr>Ambient test</vt:lpstr>
      <vt:lpstr>Hot Test</vt:lpstr>
      <vt:lpstr>Pre-cooled</vt:lpstr>
      <vt:lpstr>Normoxic</vt:lpstr>
      <vt:lpstr>Hypoxic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Geraint Forster</dc:creator>
  <cp:keywords/>
  <dc:description/>
  <cp:lastModifiedBy>Microsoft Office User</cp:lastModifiedBy>
  <cp:revision/>
  <dcterms:created xsi:type="dcterms:W3CDTF">2018-02-15T13:49:18Z</dcterms:created>
  <dcterms:modified xsi:type="dcterms:W3CDTF">2021-11-18T13:16:47Z</dcterms:modified>
  <cp:category/>
  <cp:contentStatus/>
</cp:coreProperties>
</file>