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117"/>
  <workbookPr defaultThemeVersion="166925"/>
  <xr:revisionPtr revIDLastSave="0" documentId="8_{938383DA-876E-4763-9AA1-D462C0797FF4}" xr6:coauthVersionLast="47" xr6:coauthVersionMax="47" xr10:uidLastSave="{00000000-0000-0000-0000-000000000000}"/>
  <bookViews>
    <workbookView xWindow="240" yWindow="105" windowWidth="14805" windowHeight="8010" firstSheet="8" xr2:uid="{00000000-000D-0000-FFFF-FFFF00000000}"/>
  </bookViews>
  <sheets>
    <sheet name="Ledger" sheetId="1" r:id="rId1"/>
    <sheet name="Accounts" sheetId="2" r:id="rId2"/>
    <sheet name="SDB" sheetId="3" r:id="rId3"/>
    <sheet name="PDB" sheetId="4" r:id="rId4"/>
    <sheet name="CBP" sheetId="5" r:id="rId5"/>
    <sheet name="CBR" sheetId="6" r:id="rId6"/>
    <sheet name="PCB" sheetId="7" r:id="rId7"/>
    <sheet name="VAT Calculator" sheetId="8" r:id="rId8"/>
    <sheet name="Depreciation Calculator" sheetId="10" r:id="rId9"/>
    <sheet name="Creditors and Debtors" sheetId="9" r:id="rId10"/>
    <sheet name="Sheet3" sheetId="11" r:id="rId11"/>
    <sheet name="Sheet1" sheetId="12" r:id="rId12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68" i="2" l="1"/>
  <c r="G66" i="2"/>
  <c r="F64" i="2"/>
  <c r="F63" i="2"/>
  <c r="F62" i="2"/>
  <c r="F61" i="2"/>
  <c r="F60" i="2"/>
  <c r="F59" i="2"/>
  <c r="F58" i="2"/>
  <c r="F56" i="2"/>
  <c r="F57" i="2"/>
  <c r="G51" i="2"/>
  <c r="F44" i="2"/>
  <c r="F43" i="2"/>
  <c r="G46" i="2" s="1"/>
  <c r="G40" i="2"/>
  <c r="G48" i="2" s="1"/>
  <c r="G53" i="2" s="1"/>
  <c r="G32" i="2"/>
  <c r="G31" i="2"/>
  <c r="G35" i="2" s="1"/>
  <c r="E21" i="2"/>
  <c r="E20" i="2"/>
  <c r="E19" i="2"/>
  <c r="F22" i="2" s="1"/>
  <c r="E15" i="2"/>
  <c r="E14" i="2"/>
  <c r="E13" i="2"/>
  <c r="E12" i="2"/>
  <c r="E11" i="2"/>
  <c r="E16" i="2" s="1"/>
  <c r="G23" i="2" s="1"/>
  <c r="E7" i="2"/>
  <c r="E6" i="2"/>
  <c r="D7" i="2"/>
  <c r="F7" i="2" s="1"/>
  <c r="D6" i="2"/>
  <c r="F6" i="2" s="1"/>
  <c r="F8" i="2" s="1"/>
  <c r="G27" i="2" s="1"/>
  <c r="S41" i="1"/>
  <c r="T41" i="1"/>
  <c r="R46" i="1"/>
  <c r="Q46" i="1"/>
  <c r="J4" i="10"/>
  <c r="J13" i="10"/>
  <c r="D5" i="10"/>
  <c r="D6" i="10" s="1"/>
  <c r="D7" i="10" s="1"/>
  <c r="D8" i="10" s="1"/>
  <c r="D9" i="10" s="1"/>
  <c r="H10" i="1"/>
  <c r="M13" i="4"/>
  <c r="J9" i="1"/>
  <c r="F12" i="6"/>
  <c r="I25" i="1"/>
  <c r="G30" i="1"/>
  <c r="G20" i="1"/>
  <c r="D13" i="4"/>
  <c r="G24" i="1"/>
  <c r="F12" i="1"/>
  <c r="E9" i="1"/>
  <c r="J16" i="4"/>
  <c r="G14" i="1"/>
  <c r="L27" i="1"/>
  <c r="K31" i="1"/>
  <c r="K16" i="4"/>
  <c r="G22" i="4" s="1"/>
  <c r="G17" i="1" s="1"/>
  <c r="I16" i="4"/>
  <c r="D16" i="4"/>
  <c r="H12" i="6"/>
  <c r="H20" i="6" s="1"/>
  <c r="J6" i="1" s="1"/>
  <c r="J12" i="6"/>
  <c r="G12" i="6"/>
  <c r="E12" i="6"/>
  <c r="D12" i="6"/>
  <c r="O31" i="1"/>
  <c r="P27" i="1"/>
  <c r="O16" i="1"/>
  <c r="O17" i="1"/>
  <c r="O20" i="1"/>
  <c r="O25" i="1"/>
  <c r="O30" i="1"/>
  <c r="P11" i="1"/>
  <c r="V11" i="1" s="1"/>
  <c r="P18" i="1"/>
  <c r="P21" i="1"/>
  <c r="P6" i="1"/>
  <c r="I4" i="8"/>
  <c r="J4" i="8" s="1"/>
  <c r="A4" i="8"/>
  <c r="D11" i="9"/>
  <c r="D12" i="9"/>
  <c r="D10" i="9"/>
  <c r="D4" i="9"/>
  <c r="D5" i="9"/>
  <c r="D3" i="9"/>
  <c r="D9" i="8"/>
  <c r="E9" i="8" s="1"/>
  <c r="E4" i="8"/>
  <c r="M29" i="1"/>
  <c r="O29" i="1" s="1"/>
  <c r="N8" i="1"/>
  <c r="N46" i="1"/>
  <c r="S46" i="1"/>
  <c r="T46" i="1"/>
  <c r="F16" i="7"/>
  <c r="F9" i="7"/>
  <c r="G9" i="7"/>
  <c r="F17" i="7" s="1"/>
  <c r="M28" i="1" s="1"/>
  <c r="O28" i="1" s="1"/>
  <c r="E9" i="7"/>
  <c r="F15" i="7" s="1"/>
  <c r="M12" i="1" s="1"/>
  <c r="M46" i="1" s="1"/>
  <c r="D9" i="7"/>
  <c r="H17" i="6"/>
  <c r="J12" i="1" s="1"/>
  <c r="H18" i="6"/>
  <c r="H19" i="6"/>
  <c r="J23" i="1" s="1"/>
  <c r="E15" i="5"/>
  <c r="G18" i="5" s="1"/>
  <c r="K12" i="1" s="1"/>
  <c r="F15" i="5"/>
  <c r="G15" i="5"/>
  <c r="G20" i="5" s="1"/>
  <c r="H15" i="5"/>
  <c r="G21" i="5" s="1"/>
  <c r="K8" i="1" s="1"/>
  <c r="I15" i="5"/>
  <c r="M18" i="5" s="1"/>
  <c r="D46" i="1"/>
  <c r="C46" i="1"/>
  <c r="E16" i="4"/>
  <c r="G21" i="4" s="1"/>
  <c r="G12" i="1" s="1"/>
  <c r="F16" i="4"/>
  <c r="G16" i="4"/>
  <c r="G19" i="4" s="1"/>
  <c r="G13" i="1" s="1"/>
  <c r="O13" i="1" s="1"/>
  <c r="H16" i="4"/>
  <c r="G20" i="4" s="1"/>
  <c r="G15" i="1" s="1"/>
  <c r="E11" i="3"/>
  <c r="G17" i="3" s="1"/>
  <c r="F11" i="3"/>
  <c r="G16" i="3" s="1"/>
  <c r="F23" i="1" s="1"/>
  <c r="D9" i="3"/>
  <c r="D12" i="4"/>
  <c r="D11" i="4"/>
  <c r="G15" i="6"/>
  <c r="I7" i="1" s="1"/>
  <c r="D8" i="3"/>
  <c r="D7" i="3"/>
  <c r="D9" i="5"/>
  <c r="D15" i="5" s="1"/>
  <c r="H23" i="5" s="1"/>
  <c r="L7" i="1" s="1"/>
  <c r="L46" i="1" s="1"/>
  <c r="D6" i="3"/>
  <c r="M15" i="6"/>
  <c r="D5" i="4"/>
  <c r="D5" i="3"/>
  <c r="D11" i="3" s="1"/>
  <c r="F14" i="3" s="1"/>
  <c r="E46" i="1" s="1"/>
  <c r="O12" i="1" l="1"/>
  <c r="O15" i="1"/>
  <c r="G18" i="4"/>
  <c r="K10" i="1"/>
  <c r="G19" i="5"/>
  <c r="H24" i="4"/>
  <c r="F46" i="1"/>
  <c r="P23" i="1"/>
  <c r="O9" i="1"/>
  <c r="H46" i="1"/>
  <c r="P10" i="1"/>
  <c r="V46" i="1" s="1"/>
  <c r="K46" i="1"/>
  <c r="O8" i="1"/>
  <c r="U8" i="1" s="1"/>
  <c r="P46" i="1"/>
  <c r="I46" i="1"/>
  <c r="O7" i="1"/>
  <c r="U46" i="1" s="1"/>
  <c r="J46" i="1"/>
  <c r="O24" i="1" l="1"/>
  <c r="O46" i="1" s="1"/>
  <c r="G46" i="1"/>
  <c r="S42" i="1"/>
</calcChain>
</file>

<file path=xl/sharedStrings.xml><?xml version="1.0" encoding="utf-8"?>
<sst xmlns="http://schemas.openxmlformats.org/spreadsheetml/2006/main" count="526" uniqueCount="226">
  <si>
    <t>Account Name</t>
  </si>
  <si>
    <t>Opening Balances</t>
  </si>
  <si>
    <t>Sales Day Book</t>
  </si>
  <si>
    <t>Purchase Day Book</t>
  </si>
  <si>
    <t>Cash Receipts</t>
  </si>
  <si>
    <t>Cash Payments</t>
  </si>
  <si>
    <t>Petty Cash Book</t>
  </si>
  <si>
    <t>Draft Balances</t>
  </si>
  <si>
    <t>Adjustments</t>
  </si>
  <si>
    <t>Profit and Loss</t>
  </si>
  <si>
    <t>Balance Sheet</t>
  </si>
  <si>
    <t>DR</t>
  </si>
  <si>
    <t>CR</t>
  </si>
  <si>
    <t>Capital</t>
  </si>
  <si>
    <t>B</t>
  </si>
  <si>
    <t>Bank Account</t>
  </si>
  <si>
    <t>Cash in Hand</t>
  </si>
  <si>
    <t>Trade Debtors</t>
  </si>
  <si>
    <t>25.914.0</t>
  </si>
  <si>
    <t>Trade Creditors</t>
  </si>
  <si>
    <t>Bank Loan</t>
  </si>
  <si>
    <t>VAT Controlled Account</t>
  </si>
  <si>
    <t>Accured Telephone</t>
  </si>
  <si>
    <t>P</t>
  </si>
  <si>
    <t>Accured Electicity</t>
  </si>
  <si>
    <t xml:space="preserve"> </t>
  </si>
  <si>
    <t>Accured Gas</t>
  </si>
  <si>
    <t>Stock</t>
  </si>
  <si>
    <t>Fixtures and Equipment - Cost</t>
  </si>
  <si>
    <t>Fixtures and Equipment - Depreciation</t>
  </si>
  <si>
    <t>Motor Vehicles - Cost</t>
  </si>
  <si>
    <t xml:space="preserve">Motor Vehicles - Depreciation </t>
  </si>
  <si>
    <t>Sales</t>
  </si>
  <si>
    <t>Purchases</t>
  </si>
  <si>
    <t>Discounts</t>
  </si>
  <si>
    <t>Rates</t>
  </si>
  <si>
    <t>Discounts Received</t>
  </si>
  <si>
    <t>Advertising</t>
  </si>
  <si>
    <t>Stamps</t>
  </si>
  <si>
    <t>Legal Fees</t>
  </si>
  <si>
    <t>Insurance</t>
  </si>
  <si>
    <t>Dep'n Exp (FP)</t>
  </si>
  <si>
    <t>Dep'n Exp (MV)</t>
  </si>
  <si>
    <t>Closing Stock (BS)</t>
  </si>
  <si>
    <t>Closing Stock (P&amp;L)</t>
  </si>
  <si>
    <t>Accurals</t>
  </si>
  <si>
    <t>Pre Payments</t>
  </si>
  <si>
    <t>Drawings</t>
  </si>
  <si>
    <t>Profit for the period</t>
  </si>
  <si>
    <t xml:space="preserve">Profit </t>
  </si>
  <si>
    <t>Opening Debtors and Creditors</t>
  </si>
  <si>
    <t>Claret</t>
  </si>
  <si>
    <t>Orange</t>
  </si>
  <si>
    <t>Black</t>
  </si>
  <si>
    <t>Grey</t>
  </si>
  <si>
    <t>Yellow</t>
  </si>
  <si>
    <t>White</t>
  </si>
  <si>
    <t>Plus VAT</t>
  </si>
  <si>
    <t>VAT = 20% of Figure</t>
  </si>
  <si>
    <t>See VAT Calculator tab</t>
  </si>
  <si>
    <t>Including VAT</t>
  </si>
  <si>
    <t>Vat - 20/120 of Figure</t>
  </si>
  <si>
    <t>Depn Charge (property)</t>
  </si>
  <si>
    <t>10%*Figure/12=</t>
  </si>
  <si>
    <t>See Depreciation Calculator tab</t>
  </si>
  <si>
    <t>Depn Charge (Vehicles)</t>
  </si>
  <si>
    <t>20%*Figure/12=</t>
  </si>
  <si>
    <t>Telephone</t>
  </si>
  <si>
    <t>Bill £/3months = 1 month £</t>
  </si>
  <si>
    <t>Only Dec pmt due = £1,800/2=£900</t>
  </si>
  <si>
    <t>Balance Sheet at 31  03 2021</t>
  </si>
  <si>
    <t>Cost</t>
  </si>
  <si>
    <t>Provision fo Dep'n</t>
  </si>
  <si>
    <t>NBV</t>
  </si>
  <si>
    <t>£</t>
  </si>
  <si>
    <t>Fixed Assets</t>
  </si>
  <si>
    <t>Freehold Property</t>
  </si>
  <si>
    <t>Motor Vehicles</t>
  </si>
  <si>
    <t>Current Assets</t>
  </si>
  <si>
    <t>Prepayments</t>
  </si>
  <si>
    <t>Bank Current Account</t>
  </si>
  <si>
    <t>Current Liabilities</t>
  </si>
  <si>
    <t>VAT Control Account</t>
  </si>
  <si>
    <t>Accruals</t>
  </si>
  <si>
    <t>Net Current Assets</t>
  </si>
  <si>
    <t>Represented by</t>
  </si>
  <si>
    <t>Profit fo the year</t>
  </si>
  <si>
    <t>Less - Drawings</t>
  </si>
  <si>
    <t>Trading and Profit and Loss Account fot the month ended xx xx 20xx</t>
  </si>
  <si>
    <t>Less cost of goods sold</t>
  </si>
  <si>
    <t>Opening Stock</t>
  </si>
  <si>
    <t>Less - Closing Stock</t>
  </si>
  <si>
    <t>Gross Profit</t>
  </si>
  <si>
    <t>Sundry Income</t>
  </si>
  <si>
    <t>Discount Received</t>
  </si>
  <si>
    <t>Less - Expenses</t>
  </si>
  <si>
    <t>Gas</t>
  </si>
  <si>
    <t>Electric</t>
  </si>
  <si>
    <t>Legal fees</t>
  </si>
  <si>
    <t>Discount Allowed</t>
  </si>
  <si>
    <t>Depreciation (3,179.40 +8405.20)</t>
  </si>
  <si>
    <t>Net Profit</t>
  </si>
  <si>
    <t>Date</t>
  </si>
  <si>
    <t>Customer</t>
  </si>
  <si>
    <t xml:space="preserve">Total </t>
  </si>
  <si>
    <t>VAT</t>
  </si>
  <si>
    <t>Net</t>
  </si>
  <si>
    <t>Silver</t>
  </si>
  <si>
    <t>Debtors</t>
  </si>
  <si>
    <t>VAT a/c</t>
  </si>
  <si>
    <t>Narrative</t>
  </si>
  <si>
    <t>Elcecticity</t>
  </si>
  <si>
    <t>Legal</t>
  </si>
  <si>
    <t>Fictures &amp; Fittings</t>
  </si>
  <si>
    <t>MV Costs</t>
  </si>
  <si>
    <t>Credit Purchases</t>
  </si>
  <si>
    <t>Electricity</t>
  </si>
  <si>
    <t>Equipment</t>
  </si>
  <si>
    <t>Vehicle</t>
  </si>
  <si>
    <t>Creditors</t>
  </si>
  <si>
    <t>Cash Book(Payments)</t>
  </si>
  <si>
    <t>To Creditors</t>
  </si>
  <si>
    <t>Petty Cash</t>
  </si>
  <si>
    <t>HM Customs and Excise</t>
  </si>
  <si>
    <t>Bank</t>
  </si>
  <si>
    <t>Discount Recived</t>
  </si>
  <si>
    <t>Cash Book(Receipts)</t>
  </si>
  <si>
    <t>From Debtors</t>
  </si>
  <si>
    <t>Investors</t>
  </si>
  <si>
    <t>Cash Sales</t>
  </si>
  <si>
    <t xml:space="preserve">Debtors </t>
  </si>
  <si>
    <t>Receipts</t>
  </si>
  <si>
    <t>Bal b/f</t>
  </si>
  <si>
    <t>Bal c/f</t>
  </si>
  <si>
    <t>Including VAT (20%)</t>
  </si>
  <si>
    <t>Excluding (5%)</t>
  </si>
  <si>
    <t>Calc of figure before VAT</t>
  </si>
  <si>
    <t>Formula (don't delete)</t>
  </si>
  <si>
    <t>Input Figure inc VAT</t>
  </si>
  <si>
    <t>Input figure before VAT</t>
  </si>
  <si>
    <t>Total</t>
  </si>
  <si>
    <t>Plus VAT (20%)</t>
  </si>
  <si>
    <t>Input Figure before VAT</t>
  </si>
  <si>
    <t>Straight Line (on Cost)</t>
  </si>
  <si>
    <t xml:space="preserve">Nominal Ledger </t>
  </si>
  <si>
    <t>Dr</t>
  </si>
  <si>
    <t>Depreciation (Expense)</t>
  </si>
  <si>
    <t>Depreciation</t>
  </si>
  <si>
    <t>%</t>
  </si>
  <si>
    <t>Calc</t>
  </si>
  <si>
    <t>Figure</t>
  </si>
  <si>
    <t>Value</t>
  </si>
  <si>
    <t>Date 31.03.2021</t>
  </si>
  <si>
    <t>Details</t>
  </si>
  <si>
    <t>£42,026.00</t>
  </si>
  <si>
    <t>End of Year 1</t>
  </si>
  <si>
    <t>Annual Expense</t>
  </si>
  <si>
    <t>End of Year 2</t>
  </si>
  <si>
    <t>End of Year 3</t>
  </si>
  <si>
    <t>End of Year 4</t>
  </si>
  <si>
    <t xml:space="preserve">End of Year 5 </t>
  </si>
  <si>
    <t>Reducing Balance</t>
  </si>
  <si>
    <t>Depreciation (Expense) 10%</t>
  </si>
  <si>
    <t>Date 31.03.</t>
  </si>
  <si>
    <t>£31,794.00</t>
  </si>
  <si>
    <t>£3,179.40</t>
  </si>
  <si>
    <t>£2,861.50</t>
  </si>
  <si>
    <t>£25,754</t>
  </si>
  <si>
    <t>£2,575.40</t>
  </si>
  <si>
    <t>£2,317.86</t>
  </si>
  <si>
    <t>£20,860.74</t>
  </si>
  <si>
    <t>£2,086.07</t>
  </si>
  <si>
    <t>£18,774.67</t>
  </si>
  <si>
    <t xml:space="preserve">Provision for Depreciation </t>
  </si>
  <si>
    <t>Balance c/d</t>
  </si>
  <si>
    <t>Start of Year 2</t>
  </si>
  <si>
    <t>Start of Year 3</t>
  </si>
  <si>
    <t>Start of Year 4</t>
  </si>
  <si>
    <t>Start of Year 5</t>
  </si>
  <si>
    <t>End of Year 5</t>
  </si>
  <si>
    <t>Balance Sheet (extract)</t>
  </si>
  <si>
    <t>Machinery</t>
  </si>
  <si>
    <t>Opening Balance</t>
  </si>
  <si>
    <t>Payments</t>
  </si>
  <si>
    <t>Discount</t>
  </si>
  <si>
    <t>Discount/left over</t>
  </si>
  <si>
    <t>6 -made cash sales of £4812 including VAT which were immediately banked</t>
  </si>
  <si>
    <t>6  - sold goods of £10395 plus VAT to Black on credit</t>
  </si>
  <si>
    <t>6 - purchased goods of £6240 plus VAT from White on credit</t>
  </si>
  <si>
    <t>8  - spent £70 petty cash on stamps.  There is no VAT on this transaction</t>
  </si>
  <si>
    <t> </t>
  </si>
  <si>
    <t>9 - received a cheque of £2900 from Claret in full settlement of his opening balance, the remainder</t>
  </si>
  <si>
    <t xml:space="preserve"> of the balance being given as a discount</t>
  </si>
  <si>
    <t>10 - received a cheque of £2400 from Black in full settlement of his opening balance</t>
  </si>
  <si>
    <t>13 - paid Grey a cheque of £700 in full settlement of his opening balance</t>
  </si>
  <si>
    <t>13 - paid annual insurance premium of £2200 by cheque. There was no VAT on this transaction</t>
  </si>
  <si>
    <t>13 - sold goods of £4640 plus VAT to Orange on credit</t>
  </si>
  <si>
    <t>31 - paid the outstanding VAT liability of £2005 to HM Customs and Excise</t>
  </si>
  <si>
    <t>31 - paid advertising costs of £168 including VAT out of petty cash</t>
  </si>
  <si>
    <t>31 - received a telephone bill for £528 including VAT</t>
  </si>
  <si>
    <t>31 - received a gas bill for £300 excluding 5% VAT</t>
  </si>
  <si>
    <t>February</t>
  </si>
  <si>
    <t>3 - received an electricity bill for £400 plus 5% VAT. This was paid immediately by cheque</t>
  </si>
  <si>
    <t>3 - spent £70 petty cash on stamps. There is no VAT on this transaction</t>
  </si>
  <si>
    <t>10 - received an invoice for legal fees of £1050 plus VAT paid immediately by cheque</t>
  </si>
  <si>
    <t>10 - paid gas bill received on 31 Jan by cheque</t>
  </si>
  <si>
    <t>10 - paid telephone bill received on 31 Jan by cheque</t>
  </si>
  <si>
    <t>28 - paid Yellow £250 in full settlement of his opening balance at the remainder of the balance</t>
  </si>
  <si>
    <t>being given as discount</t>
  </si>
  <si>
    <t>28 - sold goods to Silver (new customer) for £1200 plus VAT on credit</t>
  </si>
  <si>
    <t>28 - banked a cheque of £12000 representing further capital injected into the business</t>
  </si>
  <si>
    <t>28 - sold goods to Orange for £2450 plus VAT on credit</t>
  </si>
  <si>
    <t>March</t>
  </si>
  <si>
    <t>2 - received a cheque of £5000 from Orange in respect of his opening balance</t>
  </si>
  <si>
    <t>2 - banked all cash sales of £5346 including VAT</t>
  </si>
  <si>
    <t>9 - paid White £1500 in full settlement of his opening balance at, the remainder of the balance</t>
  </si>
  <si>
    <t xml:space="preserve"> being given as a discount</t>
  </si>
  <si>
    <t>9 - bought some new equipment at a cost of £6400 plus VAT.  This was to be paid for in</t>
  </si>
  <si>
    <t xml:space="preserve">6 months’ time. </t>
  </si>
  <si>
    <t>9 - made cash sales of £1782 including VAT – banked immediately</t>
  </si>
  <si>
    <t>13 - purchased goods for £4780 plus VAT from Yellow on credit</t>
  </si>
  <si>
    <t>16 - purchased goods for £6480 plus VAT from White on credit</t>
  </si>
  <si>
    <t>23 - sold goods to Black for £2910 plus VAT on credit</t>
  </si>
  <si>
    <t>26 - purchased a second hand delivery vehicle for £14850 plus VAT, the payment being due</t>
  </si>
  <si>
    <t>in April 2021</t>
  </si>
  <si>
    <t>27 - reimbursed petty cash float to top back up to £675. This was done by cashing a cheque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</si>
</sst>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[$£-809]* #,##0.0000_-;\-[$£-809]* #,##0.0000_-;_-[$£-809]* &quot;-&quot;????_-;_-@_-"/>
    <numFmt numFmtId="165" formatCode="_-[$£-809]* #,##0.00_-;\-[$£-809]* #,##0.00_-;_-[$£-809]* &quot;-&quot;??_-;_-@_-"/>
  </numFmts>
  <fonts count="14">
    <font>
      <sz val="11"/>
      <color theme="1"/>
      <name val="Calibri"/>
      <family val="2"/>
      <scheme val="minor"/>
    </font>
    <font>
      <sz val="11"/>
      <color rgb="FF000000"/>
      <name val="Calibri"/>
    </font>
    <font>
      <b/>
      <sz val="11"/>
      <color rgb="FF000000"/>
      <name val="Calibri"/>
    </font>
    <font>
      <b/>
      <sz val="11"/>
      <color theme="1"/>
      <name val="Calibri"/>
      <family val="2"/>
      <scheme val="minor"/>
    </font>
    <font>
      <sz val="11"/>
      <color rgb="FFFF0000"/>
      <name val="Calibri"/>
    </font>
    <font>
      <sz val="11"/>
      <color rgb="FFFF0000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color rgb="FF000000"/>
      <name val="Calibri"/>
      <family val="2"/>
    </font>
    <font>
      <sz val="12"/>
      <color rgb="FF000000"/>
      <name val="Calibri"/>
      <family val="2"/>
    </font>
    <font>
      <b/>
      <u/>
      <sz val="11"/>
      <color rgb="FF000000"/>
      <name val="Calibri"/>
      <family val="2"/>
    </font>
    <font>
      <b/>
      <sz val="11"/>
      <color rgb="FF000000"/>
      <name val="Calibri"/>
      <family val="2"/>
    </font>
    <font>
      <sz val="13"/>
      <color theme="1"/>
      <name val="Times New Roman"/>
      <family val="1"/>
      <charset val="1"/>
    </font>
    <font>
      <b/>
      <sz val="14"/>
      <color theme="1"/>
      <name val="Times New Roman"/>
      <family val="1"/>
      <charset val="1"/>
    </font>
    <font>
      <b/>
      <i/>
      <sz val="13"/>
      <color theme="1"/>
      <name val="Times New Roman"/>
      <family val="1"/>
      <charset val="1"/>
    </font>
  </fonts>
  <fills count="8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D9E1F2"/>
        <bgColor indexed="64"/>
      </patternFill>
    </fill>
    <fill>
      <patternFill patternType="solid">
        <fgColor rgb="FFD6DCE4"/>
        <bgColor indexed="64"/>
      </patternFill>
    </fill>
    <fill>
      <patternFill patternType="solid">
        <fgColor rgb="FF5B9BD5"/>
        <bgColor indexed="64"/>
      </patternFill>
    </fill>
    <fill>
      <patternFill patternType="solid">
        <fgColor rgb="FFFFFF00"/>
        <bgColor indexed="64"/>
      </patternFill>
    </fill>
  </fills>
  <borders count="16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thin">
        <color rgb="FF000000"/>
      </right>
      <top/>
      <bottom/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 style="double">
        <color rgb="FF000000"/>
      </bottom>
      <diagonal/>
    </border>
  </borders>
  <cellStyleXfs count="1">
    <xf numFmtId="0" fontId="0" fillId="0" borderId="0"/>
  </cellStyleXfs>
  <cellXfs count="153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4" fillId="0" borderId="0" xfId="0" applyFont="1"/>
    <xf numFmtId="0" fontId="5" fillId="0" borderId="0" xfId="0" applyFont="1"/>
    <xf numFmtId="16" fontId="0" fillId="0" borderId="0" xfId="0" applyNumberFormat="1"/>
    <xf numFmtId="16" fontId="0" fillId="0" borderId="0" xfId="0" applyNumberFormat="1" applyAlignment="1">
      <alignment horizontal="left"/>
    </xf>
    <xf numFmtId="3" fontId="0" fillId="0" borderId="0" xfId="0" applyNumberFormat="1"/>
    <xf numFmtId="1" fontId="0" fillId="0" borderId="0" xfId="0" applyNumberFormat="1"/>
    <xf numFmtId="4" fontId="0" fillId="0" borderId="0" xfId="0" applyNumberFormat="1"/>
    <xf numFmtId="16" fontId="1" fillId="0" borderId="0" xfId="0" applyNumberFormat="1" applyFont="1" applyAlignment="1">
      <alignment horizontal="left"/>
    </xf>
    <xf numFmtId="3" fontId="3" fillId="0" borderId="0" xfId="0" applyNumberFormat="1" applyFont="1"/>
    <xf numFmtId="0" fontId="2" fillId="0" borderId="0" xfId="0" applyFont="1" applyAlignment="1">
      <alignment horizontal="center"/>
    </xf>
    <xf numFmtId="0" fontId="1" fillId="0" borderId="3" xfId="0" applyFont="1" applyBorder="1"/>
    <xf numFmtId="0" fontId="1" fillId="0" borderId="4" xfId="0" applyFont="1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1" fillId="0" borderId="0" xfId="0" applyFont="1" applyBorder="1"/>
    <xf numFmtId="0" fontId="0" fillId="0" borderId="0" xfId="0" applyBorder="1"/>
    <xf numFmtId="0" fontId="0" fillId="0" borderId="8" xfId="0" applyBorder="1"/>
    <xf numFmtId="4" fontId="0" fillId="0" borderId="3" xfId="0" applyNumberFormat="1" applyBorder="1"/>
    <xf numFmtId="4" fontId="0" fillId="0" borderId="8" xfId="0" applyNumberFormat="1" applyBorder="1"/>
    <xf numFmtId="4" fontId="0" fillId="0" borderId="0" xfId="0" applyNumberFormat="1" applyBorder="1"/>
    <xf numFmtId="3" fontId="1" fillId="0" borderId="0" xfId="0" applyNumberFormat="1" applyFont="1" applyBorder="1"/>
    <xf numFmtId="4" fontId="0" fillId="0" borderId="5" xfId="0" applyNumberFormat="1" applyBorder="1"/>
    <xf numFmtId="0" fontId="0" fillId="0" borderId="1" xfId="0" applyBorder="1"/>
    <xf numFmtId="0" fontId="0" fillId="0" borderId="7" xfId="0" applyBorder="1"/>
    <xf numFmtId="0" fontId="1" fillId="0" borderId="5" xfId="0" applyFont="1" applyBorder="1"/>
    <xf numFmtId="0" fontId="2" fillId="0" borderId="2" xfId="0" applyFont="1" applyBorder="1"/>
    <xf numFmtId="0" fontId="0" fillId="0" borderId="4" xfId="0" applyFont="1" applyBorder="1"/>
    <xf numFmtId="4" fontId="0" fillId="0" borderId="6" xfId="0" applyNumberFormat="1" applyFont="1" applyBorder="1"/>
    <xf numFmtId="0" fontId="0" fillId="0" borderId="10" xfId="0" applyFont="1" applyBorder="1"/>
    <xf numFmtId="4" fontId="0" fillId="0" borderId="10" xfId="0" applyNumberFormat="1" applyFont="1" applyBorder="1"/>
    <xf numFmtId="0" fontId="0" fillId="0" borderId="11" xfId="0" applyFont="1" applyBorder="1"/>
    <xf numFmtId="164" fontId="2" fillId="0" borderId="9" xfId="0" applyNumberFormat="1" applyFont="1" applyBorder="1"/>
    <xf numFmtId="0" fontId="1" fillId="0" borderId="1" xfId="0" applyFont="1" applyBorder="1"/>
    <xf numFmtId="0" fontId="1" fillId="0" borderId="7" xfId="0" applyFont="1" applyBorder="1"/>
    <xf numFmtId="0" fontId="0" fillId="0" borderId="2" xfId="0" applyBorder="1"/>
    <xf numFmtId="0" fontId="1" fillId="0" borderId="8" xfId="0" applyFont="1" applyBorder="1"/>
    <xf numFmtId="0" fontId="6" fillId="0" borderId="0" xfId="0" applyFont="1"/>
    <xf numFmtId="0" fontId="0" fillId="2" borderId="0" xfId="0" applyFill="1"/>
    <xf numFmtId="3" fontId="0" fillId="0" borderId="3" xfId="0" applyNumberFormat="1" applyBorder="1"/>
    <xf numFmtId="3" fontId="0" fillId="0" borderId="0" xfId="0" applyNumberFormat="1" applyBorder="1"/>
    <xf numFmtId="165" fontId="1" fillId="0" borderId="5" xfId="0" applyNumberFormat="1" applyFont="1" applyBorder="1"/>
    <xf numFmtId="165" fontId="0" fillId="0" borderId="8" xfId="0" applyNumberFormat="1" applyBorder="1"/>
    <xf numFmtId="165" fontId="0" fillId="0" borderId="6" xfId="0" applyNumberFormat="1" applyBorder="1"/>
    <xf numFmtId="0" fontId="1" fillId="0" borderId="9" xfId="0" applyFont="1" applyBorder="1"/>
    <xf numFmtId="165" fontId="0" fillId="0" borderId="11" xfId="0" applyNumberFormat="1" applyBorder="1"/>
    <xf numFmtId="165" fontId="0" fillId="0" borderId="5" xfId="0" applyNumberFormat="1" applyBorder="1"/>
    <xf numFmtId="3" fontId="1" fillId="2" borderId="0" xfId="0" applyNumberFormat="1" applyFont="1" applyFill="1" applyBorder="1"/>
    <xf numFmtId="0" fontId="1" fillId="3" borderId="7" xfId="0" applyFont="1" applyFill="1" applyBorder="1"/>
    <xf numFmtId="0" fontId="1" fillId="3" borderId="1" xfId="0" applyFont="1" applyFill="1" applyBorder="1"/>
    <xf numFmtId="0" fontId="1" fillId="0" borderId="6" xfId="0" applyFont="1" applyBorder="1"/>
    <xf numFmtId="0" fontId="1" fillId="3" borderId="4" xfId="0" applyFont="1" applyFill="1" applyBorder="1"/>
    <xf numFmtId="0" fontId="1" fillId="3" borderId="3" xfId="0" applyFont="1" applyFill="1" applyBorder="1"/>
    <xf numFmtId="0" fontId="1" fillId="0" borderId="9" xfId="0" applyFont="1" applyBorder="1" applyAlignment="1">
      <alignment horizontal="center"/>
    </xf>
    <xf numFmtId="0" fontId="0" fillId="0" borderId="0" xfId="0" applyAlignment="1">
      <alignment wrapText="1"/>
    </xf>
    <xf numFmtId="3" fontId="8" fillId="0" borderId="0" xfId="0" applyNumberFormat="1" applyFont="1" applyFill="1" applyBorder="1" applyAlignment="1">
      <alignment wrapText="1"/>
    </xf>
    <xf numFmtId="0" fontId="0" fillId="0" borderId="0" xfId="0" applyFont="1" applyAlignment="1">
      <alignment wrapText="1"/>
    </xf>
    <xf numFmtId="0" fontId="0" fillId="0" borderId="0" xfId="0" applyFont="1"/>
    <xf numFmtId="0" fontId="7" fillId="0" borderId="12" xfId="0" applyFont="1" applyFill="1" applyBorder="1" applyAlignment="1">
      <alignment wrapText="1"/>
    </xf>
    <xf numFmtId="3" fontId="7" fillId="0" borderId="0" xfId="0" applyNumberFormat="1" applyFont="1" applyFill="1" applyBorder="1" applyAlignment="1">
      <alignment wrapText="1"/>
    </xf>
    <xf numFmtId="1" fontId="0" fillId="0" borderId="3" xfId="0" applyNumberFormat="1" applyBorder="1"/>
    <xf numFmtId="4" fontId="0" fillId="2" borderId="3" xfId="0" applyNumberFormat="1" applyFill="1" applyBorder="1"/>
    <xf numFmtId="0" fontId="1" fillId="2" borderId="0" xfId="0" applyFont="1" applyFill="1"/>
    <xf numFmtId="4" fontId="0" fillId="2" borderId="0" xfId="0" applyNumberFormat="1" applyFill="1" applyBorder="1"/>
    <xf numFmtId="0" fontId="0" fillId="2" borderId="3" xfId="0" applyFill="1" applyBorder="1"/>
    <xf numFmtId="0" fontId="0" fillId="2" borderId="0" xfId="0" applyFill="1" applyBorder="1"/>
    <xf numFmtId="0" fontId="0" fillId="2" borderId="4" xfId="0" applyFill="1" applyBorder="1"/>
    <xf numFmtId="0" fontId="1" fillId="2" borderId="0" xfId="0" applyFont="1" applyFill="1" applyBorder="1"/>
    <xf numFmtId="0" fontId="11" fillId="0" borderId="0" xfId="0" applyFont="1" applyAlignment="1">
      <alignment wrapText="1"/>
    </xf>
    <xf numFmtId="0" fontId="12" fillId="0" borderId="0" xfId="0" applyFont="1" applyAlignment="1">
      <alignment wrapText="1"/>
    </xf>
    <xf numFmtId="0" fontId="13" fillId="0" borderId="0" xfId="0" applyFont="1" applyAlignment="1">
      <alignment wrapText="1"/>
    </xf>
    <xf numFmtId="3" fontId="0" fillId="0" borderId="4" xfId="0" applyNumberFormat="1" applyBorder="1"/>
    <xf numFmtId="0" fontId="3" fillId="2" borderId="0" xfId="0" applyFont="1" applyFill="1"/>
    <xf numFmtId="0" fontId="8" fillId="0" borderId="0" xfId="0" applyFont="1" applyFill="1" applyBorder="1" applyAlignment="1">
      <alignment wrapText="1"/>
    </xf>
    <xf numFmtId="0" fontId="0" fillId="2" borderId="5" xfId="0" applyFill="1" applyBorder="1"/>
    <xf numFmtId="0" fontId="0" fillId="2" borderId="6" xfId="0" applyFill="1" applyBorder="1"/>
    <xf numFmtId="16" fontId="0" fillId="4" borderId="0" xfId="0" applyNumberFormat="1" applyFill="1" applyAlignment="1">
      <alignment horizontal="left"/>
    </xf>
    <xf numFmtId="0" fontId="1" fillId="4" borderId="0" xfId="0" applyFont="1" applyFill="1"/>
    <xf numFmtId="0" fontId="0" fillId="4" borderId="0" xfId="0" applyFill="1"/>
    <xf numFmtId="1" fontId="0" fillId="4" borderId="0" xfId="0" applyNumberFormat="1" applyFill="1"/>
    <xf numFmtId="3" fontId="0" fillId="4" borderId="0" xfId="0" applyNumberFormat="1" applyFill="1"/>
    <xf numFmtId="4" fontId="0" fillId="4" borderId="0" xfId="0" applyNumberFormat="1" applyFill="1"/>
    <xf numFmtId="0" fontId="0" fillId="2" borderId="8" xfId="0" applyFill="1" applyBorder="1"/>
    <xf numFmtId="16" fontId="0" fillId="2" borderId="0" xfId="0" applyNumberFormat="1" applyFill="1" applyAlignment="1">
      <alignment horizontal="left"/>
    </xf>
    <xf numFmtId="3" fontId="0" fillId="2" borderId="0" xfId="0" applyNumberFormat="1" applyFill="1"/>
    <xf numFmtId="0" fontId="0" fillId="5" borderId="0" xfId="0" applyFill="1"/>
    <xf numFmtId="3" fontId="3" fillId="2" borderId="0" xfId="0" applyNumberFormat="1" applyFont="1" applyFill="1"/>
    <xf numFmtId="0" fontId="1" fillId="0" borderId="0" xfId="0" applyFont="1" applyBorder="1" applyAlignment="1">
      <alignment horizontal="center"/>
    </xf>
    <xf numFmtId="0" fontId="7" fillId="0" borderId="0" xfId="0" applyFont="1" applyFill="1" applyBorder="1" applyAlignment="1">
      <alignment wrapText="1"/>
    </xf>
    <xf numFmtId="0" fontId="10" fillId="0" borderId="0" xfId="0" applyFont="1" applyFill="1" applyBorder="1" applyAlignment="1">
      <alignment wrapText="1"/>
    </xf>
    <xf numFmtId="0" fontId="1" fillId="2" borderId="3" xfId="0" applyFont="1" applyFill="1" applyBorder="1"/>
    <xf numFmtId="4" fontId="7" fillId="0" borderId="12" xfId="0" applyNumberFormat="1" applyFont="1" applyFill="1" applyBorder="1" applyAlignment="1">
      <alignment wrapText="1"/>
    </xf>
    <xf numFmtId="165" fontId="7" fillId="0" borderId="0" xfId="0" applyNumberFormat="1" applyFont="1" applyFill="1" applyBorder="1" applyAlignment="1">
      <alignment wrapText="1"/>
    </xf>
    <xf numFmtId="165" fontId="7" fillId="6" borderId="0" xfId="0" applyNumberFormat="1" applyFont="1" applyFill="1" applyBorder="1" applyAlignment="1">
      <alignment wrapText="1"/>
    </xf>
    <xf numFmtId="9" fontId="7" fillId="0" borderId="0" xfId="0" applyNumberFormat="1" applyFont="1" applyFill="1" applyBorder="1" applyAlignment="1">
      <alignment wrapText="1"/>
    </xf>
    <xf numFmtId="0" fontId="1" fillId="0" borderId="0" xfId="0" applyFont="1" applyFill="1" applyBorder="1" applyAlignment="1">
      <alignment wrapText="1"/>
    </xf>
    <xf numFmtId="0" fontId="1" fillId="0" borderId="12" xfId="0" applyFont="1" applyFill="1" applyBorder="1" applyAlignment="1">
      <alignment wrapText="1"/>
    </xf>
    <xf numFmtId="165" fontId="0" fillId="0" borderId="0" xfId="0" applyNumberFormat="1" applyFont="1"/>
    <xf numFmtId="165" fontId="1" fillId="0" borderId="12" xfId="0" applyNumberFormat="1" applyFont="1" applyFill="1" applyBorder="1" applyAlignment="1">
      <alignment wrapText="1"/>
    </xf>
    <xf numFmtId="0" fontId="1" fillId="0" borderId="7" xfId="0" applyFont="1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2" xfId="0" applyBorder="1" applyAlignment="1">
      <alignment horizontal="center"/>
    </xf>
    <xf numFmtId="0" fontId="1" fillId="0" borderId="8" xfId="0" applyFont="1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6" xfId="0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3" fillId="0" borderId="7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9" fillId="0" borderId="0" xfId="0" applyFont="1" applyFill="1" applyBorder="1" applyAlignment="1">
      <alignment horizontal="center" wrapText="1"/>
    </xf>
    <xf numFmtId="0" fontId="7" fillId="0" borderId="0" xfId="0" applyFont="1" applyFill="1" applyBorder="1" applyAlignment="1">
      <alignment wrapText="1"/>
    </xf>
    <xf numFmtId="0" fontId="1" fillId="0" borderId="0" xfId="0" applyFont="1" applyFill="1" applyBorder="1" applyAlignment="1">
      <alignment wrapText="1"/>
    </xf>
    <xf numFmtId="0" fontId="10" fillId="0" borderId="0" xfId="0" applyFont="1" applyFill="1" applyBorder="1" applyAlignment="1">
      <alignment wrapText="1"/>
    </xf>
    <xf numFmtId="0" fontId="7" fillId="0" borderId="0" xfId="0" applyFont="1" applyFill="1" applyBorder="1" applyAlignment="1">
      <alignment horizontal="center" wrapText="1"/>
    </xf>
    <xf numFmtId="4" fontId="5" fillId="0" borderId="0" xfId="0" applyNumberFormat="1" applyFont="1" applyBorder="1"/>
    <xf numFmtId="4" fontId="5" fillId="2" borderId="3" xfId="0" applyNumberFormat="1" applyFont="1" applyFill="1" applyBorder="1"/>
    <xf numFmtId="0" fontId="5" fillId="0" borderId="0" xfId="0" applyFont="1" applyBorder="1"/>
    <xf numFmtId="0" fontId="5" fillId="2" borderId="3" xfId="0" applyFont="1" applyFill="1" applyBorder="1"/>
    <xf numFmtId="0" fontId="4" fillId="0" borderId="0" xfId="0" applyFont="1" applyBorder="1"/>
    <xf numFmtId="3" fontId="1" fillId="0" borderId="4" xfId="0" applyNumberFormat="1" applyFont="1" applyBorder="1"/>
    <xf numFmtId="0" fontId="5" fillId="0" borderId="3" xfId="0" applyFont="1" applyBorder="1"/>
    <xf numFmtId="3" fontId="5" fillId="2" borderId="3" xfId="0" applyNumberFormat="1" applyFont="1" applyFill="1" applyBorder="1"/>
    <xf numFmtId="3" fontId="5" fillId="2" borderId="0" xfId="0" applyNumberFormat="1" applyFont="1" applyFill="1" applyBorder="1"/>
    <xf numFmtId="3" fontId="5" fillId="0" borderId="0" xfId="0" applyNumberFormat="1" applyFont="1" applyBorder="1"/>
    <xf numFmtId="3" fontId="5" fillId="0" borderId="3" xfId="0" applyNumberFormat="1" applyFont="1" applyBorder="1"/>
    <xf numFmtId="0" fontId="6" fillId="0" borderId="3" xfId="0" applyFont="1" applyBorder="1"/>
    <xf numFmtId="3" fontId="6" fillId="0" borderId="3" xfId="0" applyNumberFormat="1" applyFont="1" applyBorder="1"/>
    <xf numFmtId="4" fontId="0" fillId="7" borderId="3" xfId="0" applyNumberFormat="1" applyFill="1" applyBorder="1"/>
    <xf numFmtId="3" fontId="1" fillId="7" borderId="0" xfId="0" applyNumberFormat="1" applyFont="1" applyFill="1" applyBorder="1"/>
    <xf numFmtId="0" fontId="0" fillId="7" borderId="5" xfId="0" applyFill="1" applyBorder="1"/>
    <xf numFmtId="0" fontId="0" fillId="7" borderId="8" xfId="0" applyFill="1" applyBorder="1"/>
    <xf numFmtId="0" fontId="0" fillId="7" borderId="6" xfId="0" applyFill="1" applyBorder="1"/>
    <xf numFmtId="3" fontId="0" fillId="7" borderId="0" xfId="0" applyNumberFormat="1" applyFill="1" applyBorder="1"/>
    <xf numFmtId="4" fontId="1" fillId="0" borderId="4" xfId="0" applyNumberFormat="1" applyFont="1" applyBorder="1"/>
    <xf numFmtId="3" fontId="1" fillId="2" borderId="13" xfId="0" applyNumberFormat="1" applyFont="1" applyFill="1" applyBorder="1"/>
    <xf numFmtId="3" fontId="5" fillId="0" borderId="13" xfId="0" applyNumberFormat="1" applyFont="1" applyBorder="1"/>
    <xf numFmtId="0" fontId="0" fillId="0" borderId="13" xfId="0" applyBorder="1"/>
    <xf numFmtId="0" fontId="4" fillId="0" borderId="3" xfId="0" applyFont="1" applyBorder="1"/>
    <xf numFmtId="0" fontId="5" fillId="2" borderId="0" xfId="0" applyFont="1" applyFill="1" applyBorder="1"/>
    <xf numFmtId="0" fontId="0" fillId="7" borderId="0" xfId="0" applyFill="1" applyBorder="1"/>
    <xf numFmtId="4" fontId="1" fillId="2" borderId="3" xfId="0" applyNumberFormat="1" applyFont="1" applyFill="1" applyBorder="1"/>
    <xf numFmtId="0" fontId="5" fillId="2" borderId="4" xfId="0" applyFont="1" applyFill="1" applyBorder="1"/>
    <xf numFmtId="3" fontId="0" fillId="0" borderId="14" xfId="0" applyNumberFormat="1" applyBorder="1"/>
    <xf numFmtId="4" fontId="0" fillId="0" borderId="14" xfId="0" applyNumberFormat="1" applyBorder="1"/>
    <xf numFmtId="4" fontId="0" fillId="0" borderId="15" xfId="0" applyNumberFormat="1" applyBorder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69"/>
  <sheetViews>
    <sheetView tabSelected="1" topLeftCell="A15" workbookViewId="0">
      <selection activeCell="Q26" sqref="Q26"/>
    </sheetView>
  </sheetViews>
  <sheetFormatPr defaultRowHeight="15"/>
  <cols>
    <col min="1" max="1" width="36" customWidth="1"/>
    <col min="2" max="2" width="3.5703125" customWidth="1"/>
    <col min="3" max="3" width="20.140625" bestFit="1" customWidth="1"/>
    <col min="4" max="4" width="11.28515625" customWidth="1"/>
    <col min="5" max="6" width="6.7109375" bestFit="1" customWidth="1"/>
    <col min="7" max="7" width="11.42578125" customWidth="1"/>
    <col min="8" max="10" width="6.7109375" bestFit="1" customWidth="1"/>
    <col min="15" max="15" width="10" bestFit="1" customWidth="1"/>
    <col min="19" max="19" width="9.28515625" bestFit="1" customWidth="1"/>
    <col min="21" max="22" width="9.28515625" bestFit="1" customWidth="1"/>
  </cols>
  <sheetData>
    <row r="1" spans="1:22">
      <c r="A1" s="13" t="s">
        <v>0</v>
      </c>
      <c r="B1" s="3"/>
      <c r="C1" s="110" t="s">
        <v>1</v>
      </c>
      <c r="D1" s="111"/>
      <c r="E1" s="110" t="s">
        <v>2</v>
      </c>
      <c r="F1" s="112"/>
      <c r="G1" s="110" t="s">
        <v>3</v>
      </c>
      <c r="H1" s="113"/>
      <c r="I1" s="111" t="s">
        <v>4</v>
      </c>
      <c r="J1" s="112"/>
      <c r="K1" s="110" t="s">
        <v>5</v>
      </c>
      <c r="L1" s="112"/>
      <c r="M1" s="110" t="s">
        <v>6</v>
      </c>
      <c r="N1" s="111"/>
      <c r="O1" s="110" t="s">
        <v>7</v>
      </c>
      <c r="P1" s="111"/>
      <c r="Q1" s="110" t="s">
        <v>8</v>
      </c>
      <c r="R1" s="111"/>
      <c r="S1" s="110" t="s">
        <v>9</v>
      </c>
      <c r="T1" s="112"/>
      <c r="U1" s="110" t="s">
        <v>10</v>
      </c>
      <c r="V1" s="113"/>
    </row>
    <row r="2" spans="1:22">
      <c r="C2" s="14" t="s">
        <v>11</v>
      </c>
      <c r="D2" s="20" t="s">
        <v>12</v>
      </c>
      <c r="E2" s="14" t="s">
        <v>11</v>
      </c>
      <c r="F2" s="20" t="s">
        <v>12</v>
      </c>
      <c r="G2" s="14" t="s">
        <v>11</v>
      </c>
      <c r="H2" s="15" t="s">
        <v>12</v>
      </c>
      <c r="I2" s="20" t="s">
        <v>11</v>
      </c>
      <c r="J2" s="20" t="s">
        <v>12</v>
      </c>
      <c r="K2" s="14" t="s">
        <v>11</v>
      </c>
      <c r="L2" s="20" t="s">
        <v>12</v>
      </c>
      <c r="M2" s="14" t="s">
        <v>11</v>
      </c>
      <c r="N2" s="20" t="s">
        <v>12</v>
      </c>
      <c r="O2" s="14" t="s">
        <v>11</v>
      </c>
      <c r="P2" s="20" t="s">
        <v>12</v>
      </c>
      <c r="Q2" s="14" t="s">
        <v>11</v>
      </c>
      <c r="R2" s="20" t="s">
        <v>12</v>
      </c>
      <c r="S2" s="14" t="s">
        <v>11</v>
      </c>
      <c r="T2" s="20" t="s">
        <v>12</v>
      </c>
      <c r="U2" s="14" t="s">
        <v>11</v>
      </c>
      <c r="V2" s="15" t="s">
        <v>12</v>
      </c>
    </row>
    <row r="3" spans="1:22">
      <c r="C3" s="14"/>
      <c r="D3" s="20"/>
      <c r="E3" s="14"/>
      <c r="F3" s="20"/>
      <c r="G3" s="14"/>
      <c r="H3" s="15"/>
      <c r="I3" s="20"/>
      <c r="J3" s="20"/>
      <c r="K3" s="14"/>
      <c r="L3" s="20"/>
      <c r="M3" s="14"/>
      <c r="N3" s="20"/>
      <c r="O3" s="14"/>
      <c r="P3" s="20"/>
      <c r="Q3" s="14"/>
      <c r="R3" s="20"/>
      <c r="S3" s="14"/>
      <c r="T3" s="20"/>
      <c r="U3" s="14"/>
      <c r="V3" s="15"/>
    </row>
    <row r="4" spans="1:22">
      <c r="C4" s="14"/>
      <c r="D4" s="20"/>
      <c r="E4" s="14"/>
      <c r="F4" s="20"/>
      <c r="G4" s="14"/>
      <c r="H4" s="15"/>
      <c r="I4" s="20"/>
      <c r="J4" s="20"/>
      <c r="K4" s="14"/>
      <c r="L4" s="20"/>
      <c r="M4" s="14"/>
      <c r="N4" s="20"/>
      <c r="O4" s="14"/>
      <c r="P4" s="20"/>
      <c r="Q4" s="14"/>
      <c r="R4" s="20"/>
      <c r="S4" s="14"/>
      <c r="T4" s="20"/>
      <c r="U4" s="14"/>
      <c r="V4" s="15"/>
    </row>
    <row r="5" spans="1:22">
      <c r="C5" s="14"/>
      <c r="D5" s="20"/>
      <c r="E5" s="14"/>
      <c r="F5" s="20"/>
      <c r="G5" s="14"/>
      <c r="H5" s="15"/>
      <c r="I5" s="20"/>
      <c r="J5" s="20"/>
      <c r="K5" s="14"/>
      <c r="L5" s="20"/>
      <c r="M5" s="14"/>
      <c r="N5" s="20"/>
      <c r="O5" s="14"/>
      <c r="P5" s="20"/>
      <c r="Q5" s="14"/>
      <c r="R5" s="20"/>
      <c r="S5" s="14"/>
      <c r="T5" s="20"/>
      <c r="U5" s="14"/>
      <c r="V5" s="15"/>
    </row>
    <row r="6" spans="1:22">
      <c r="A6" s="1" t="s">
        <v>13</v>
      </c>
      <c r="B6" s="1" t="s">
        <v>14</v>
      </c>
      <c r="C6" s="14"/>
      <c r="D6" s="52">
        <v>44161</v>
      </c>
      <c r="E6" s="14"/>
      <c r="F6" s="20"/>
      <c r="G6" s="14"/>
      <c r="H6" s="15"/>
      <c r="I6" s="20"/>
      <c r="J6" s="26">
        <f>CBR!H20</f>
        <v>12000</v>
      </c>
      <c r="K6" s="14"/>
      <c r="L6" s="20"/>
      <c r="M6" s="14"/>
      <c r="N6" s="20"/>
      <c r="O6" s="95"/>
      <c r="P6" s="52">
        <f>SUM(D6+F6+H6+J6+L6+N6)-(C6+E6+G6+I6+K6+M6)</f>
        <v>56161</v>
      </c>
      <c r="Q6" s="145">
        <v>220</v>
      </c>
      <c r="R6" s="126"/>
      <c r="S6" s="14"/>
      <c r="T6" s="20"/>
      <c r="U6" s="14"/>
      <c r="V6" s="127">
        <v>56381</v>
      </c>
    </row>
    <row r="7" spans="1:22">
      <c r="A7" s="1" t="s">
        <v>15</v>
      </c>
      <c r="B7" s="1" t="s">
        <v>14</v>
      </c>
      <c r="C7" s="23">
        <v>4010</v>
      </c>
      <c r="D7" s="21"/>
      <c r="E7" s="16"/>
      <c r="F7" s="21"/>
      <c r="G7" s="16"/>
      <c r="H7" s="17"/>
      <c r="I7" s="45">
        <f>CBR!G15</f>
        <v>34240</v>
      </c>
      <c r="J7" s="21"/>
      <c r="K7" s="16"/>
      <c r="L7" s="21">
        <f>CBP!H23</f>
        <v>9276</v>
      </c>
      <c r="M7" s="16"/>
      <c r="N7" s="21"/>
      <c r="O7" s="135">
        <f>SUM(C7+E7+G7+I7+K7+M7)-(D7+F7+H7+J7+L7+N7)</f>
        <v>28974</v>
      </c>
      <c r="P7" s="52"/>
      <c r="Q7" s="16"/>
      <c r="R7" s="21"/>
      <c r="S7" s="66"/>
      <c r="T7" s="21"/>
      <c r="U7" s="66">
        <v>28974</v>
      </c>
      <c r="V7" s="17"/>
    </row>
    <row r="8" spans="1:22">
      <c r="A8" s="1" t="s">
        <v>16</v>
      </c>
      <c r="B8" s="1" t="s">
        <v>14</v>
      </c>
      <c r="C8" s="16">
        <v>675</v>
      </c>
      <c r="D8" s="21"/>
      <c r="E8" s="16"/>
      <c r="F8" s="21"/>
      <c r="G8" s="16"/>
      <c r="H8" s="17"/>
      <c r="I8" s="21"/>
      <c r="J8" s="21"/>
      <c r="K8" s="16">
        <f>CBP!G21</f>
        <v>308</v>
      </c>
      <c r="L8" s="21"/>
      <c r="M8" s="16"/>
      <c r="N8" s="21">
        <f>PCB!D9</f>
        <v>308</v>
      </c>
      <c r="O8" s="66">
        <f t="shared" ref="O8:P31" si="0">SUM(C8+E8+G8+I8+K8+M8)-(D8+F8+H8+J8+L8+N8)</f>
        <v>675</v>
      </c>
      <c r="P8" s="52"/>
      <c r="Q8" s="16"/>
      <c r="R8" s="21"/>
      <c r="S8" s="66"/>
      <c r="T8" s="21"/>
      <c r="U8" s="66">
        <f t="shared" ref="U8:U9" si="1">SUM(I8+K8+M8+O8+Q8+S8)-(J8+L8+N8+P8+R8+T8)</f>
        <v>675</v>
      </c>
      <c r="V8" s="17"/>
    </row>
    <row r="9" spans="1:22">
      <c r="A9" s="1" t="s">
        <v>17</v>
      </c>
      <c r="B9" s="1" t="s">
        <v>14</v>
      </c>
      <c r="C9" s="23">
        <v>11583</v>
      </c>
      <c r="D9" s="21"/>
      <c r="E9" s="44">
        <f>SDB!F14</f>
        <v>25914</v>
      </c>
      <c r="F9" s="21"/>
      <c r="G9" s="16"/>
      <c r="H9" s="17"/>
      <c r="I9" s="21"/>
      <c r="J9" s="26">
        <f>CBR!F12+CBR!J12</f>
        <v>11583</v>
      </c>
      <c r="K9" s="16"/>
      <c r="L9" s="21"/>
      <c r="M9" s="16"/>
      <c r="N9" s="21"/>
      <c r="O9" s="66">
        <f t="shared" si="0"/>
        <v>25914</v>
      </c>
      <c r="P9" s="52"/>
      <c r="Q9" s="16"/>
      <c r="R9" s="21"/>
      <c r="S9" s="66"/>
      <c r="T9" s="21"/>
      <c r="U9" s="148" t="s">
        <v>18</v>
      </c>
      <c r="V9" s="17"/>
    </row>
    <row r="10" spans="1:22">
      <c r="A10" s="1" t="s">
        <v>19</v>
      </c>
      <c r="B10" s="1" t="s">
        <v>14</v>
      </c>
      <c r="C10" s="16"/>
      <c r="D10" s="25">
        <v>2896</v>
      </c>
      <c r="E10" s="16"/>
      <c r="F10" s="21"/>
      <c r="G10" s="16"/>
      <c r="H10" s="17">
        <f>PDB!H24</f>
        <v>49023</v>
      </c>
      <c r="I10" s="21"/>
      <c r="J10" s="21"/>
      <c r="K10" s="65">
        <f>CBP!F15+CBP!I15</f>
        <v>5209</v>
      </c>
      <c r="L10" s="21"/>
      <c r="M10" s="16"/>
      <c r="N10" s="21"/>
      <c r="O10" s="66"/>
      <c r="P10" s="136">
        <f t="shared" ref="P7:P31" si="2">SUM(D10+F10+H10+J10+L10+N10)-(C10+E10+G10+I10+K10+M10)</f>
        <v>46710</v>
      </c>
      <c r="Q10" s="16"/>
      <c r="R10" s="21"/>
      <c r="S10" s="16"/>
      <c r="T10" s="21"/>
      <c r="U10" s="16"/>
      <c r="V10" s="142">
        <v>46710</v>
      </c>
    </row>
    <row r="11" spans="1:22">
      <c r="A11" s="1" t="s">
        <v>20</v>
      </c>
      <c r="B11" s="1" t="s">
        <v>14</v>
      </c>
      <c r="C11" s="16"/>
      <c r="D11" s="25">
        <v>15741</v>
      </c>
      <c r="E11" s="16"/>
      <c r="F11" s="21"/>
      <c r="G11" s="16"/>
      <c r="H11" s="17"/>
      <c r="I11" s="21"/>
      <c r="J11" s="21"/>
      <c r="K11" s="16"/>
      <c r="L11" s="21"/>
      <c r="M11" s="16"/>
      <c r="N11" s="21"/>
      <c r="O11" s="66"/>
      <c r="P11" s="52">
        <f t="shared" si="2"/>
        <v>15741</v>
      </c>
      <c r="Q11" s="16"/>
      <c r="R11" s="21"/>
      <c r="S11" s="16"/>
      <c r="T11" s="21"/>
      <c r="U11" s="16"/>
      <c r="V11" s="142">
        <f t="shared" ref="V10:V11" si="3">SUM(J11+L11+N11+P11+R11+T11)-(I11+K11+M11+O11+Q11+S11)</f>
        <v>15741</v>
      </c>
    </row>
    <row r="12" spans="1:22">
      <c r="A12" s="1" t="s">
        <v>21</v>
      </c>
      <c r="B12" s="1" t="s">
        <v>14</v>
      </c>
      <c r="C12" s="16"/>
      <c r="D12" s="25">
        <v>2005</v>
      </c>
      <c r="E12" s="16"/>
      <c r="F12" s="26">
        <f>SDB!E11</f>
        <v>4319</v>
      </c>
      <c r="G12" s="16">
        <f>PDB!G21</f>
        <v>8083</v>
      </c>
      <c r="H12" s="17"/>
      <c r="I12" s="21"/>
      <c r="J12" s="45">
        <f>CBR!H17</f>
        <v>1990</v>
      </c>
      <c r="K12" s="16">
        <f>CBP!G18</f>
        <v>2005</v>
      </c>
      <c r="L12" s="21"/>
      <c r="M12" s="16">
        <f>PCB!F15</f>
        <v>28</v>
      </c>
      <c r="N12" s="21"/>
      <c r="O12" s="66">
        <f>SUM(C12+E12+G12+I12+K12+M12)-(D12+F12+H12+J12+L12+N12)</f>
        <v>1802</v>
      </c>
      <c r="P12" s="52"/>
      <c r="Q12" s="16"/>
      <c r="R12" s="21"/>
      <c r="S12" s="16"/>
      <c r="T12" s="21"/>
      <c r="U12" s="66">
        <v>1802</v>
      </c>
      <c r="V12" s="17"/>
    </row>
    <row r="13" spans="1:22">
      <c r="A13" s="1" t="s">
        <v>22</v>
      </c>
      <c r="B13" s="1" t="s">
        <v>23</v>
      </c>
      <c r="C13" s="16"/>
      <c r="D13" s="21">
        <v>134</v>
      </c>
      <c r="E13" s="16"/>
      <c r="F13" s="21"/>
      <c r="G13" s="16">
        <f>PDB!G19</f>
        <v>440</v>
      </c>
      <c r="H13" s="17"/>
      <c r="I13" s="21"/>
      <c r="J13" s="21"/>
      <c r="K13" s="16"/>
      <c r="L13" s="70"/>
      <c r="M13" s="16"/>
      <c r="N13" s="21"/>
      <c r="O13" s="66">
        <f t="shared" si="0"/>
        <v>306</v>
      </c>
      <c r="P13" s="52"/>
      <c r="Q13" s="128">
        <v>60</v>
      </c>
      <c r="R13" s="21"/>
      <c r="S13" s="133">
        <v>366</v>
      </c>
      <c r="T13" s="21"/>
      <c r="U13" s="16"/>
      <c r="V13" s="17"/>
    </row>
    <row r="14" spans="1:22">
      <c r="A14" s="1" t="s">
        <v>24</v>
      </c>
      <c r="B14" s="1" t="s">
        <v>23</v>
      </c>
      <c r="C14" s="14" t="s">
        <v>25</v>
      </c>
      <c r="D14" s="21">
        <v>111</v>
      </c>
      <c r="E14" s="14" t="s">
        <v>25</v>
      </c>
      <c r="F14" s="20" t="s">
        <v>25</v>
      </c>
      <c r="G14" s="14">
        <f>PDB!I8</f>
        <v>400</v>
      </c>
      <c r="H14" s="15" t="s">
        <v>25</v>
      </c>
      <c r="I14" s="20" t="s">
        <v>25</v>
      </c>
      <c r="J14" s="20" t="s">
        <v>25</v>
      </c>
      <c r="K14" s="14" t="s">
        <v>25</v>
      </c>
      <c r="L14" s="72"/>
      <c r="M14" s="14" t="s">
        <v>25</v>
      </c>
      <c r="N14" s="20" t="s">
        <v>25</v>
      </c>
      <c r="O14" s="66">
        <v>289</v>
      </c>
      <c r="P14" s="52"/>
      <c r="Q14" s="128">
        <v>120</v>
      </c>
      <c r="R14" s="21"/>
      <c r="S14" s="133">
        <v>409</v>
      </c>
      <c r="T14" s="21"/>
      <c r="U14" s="16"/>
      <c r="V14" s="17"/>
    </row>
    <row r="15" spans="1:22">
      <c r="A15" s="1" t="s">
        <v>26</v>
      </c>
      <c r="B15" s="1" t="s">
        <v>23</v>
      </c>
      <c r="C15" s="16"/>
      <c r="D15" s="21">
        <v>119</v>
      </c>
      <c r="E15" s="16"/>
      <c r="F15" s="21"/>
      <c r="G15" s="16">
        <f>PDB!G20</f>
        <v>300</v>
      </c>
      <c r="H15" s="17"/>
      <c r="I15" s="21"/>
      <c r="J15" s="21"/>
      <c r="K15" s="16"/>
      <c r="L15" s="70"/>
      <c r="M15" s="16"/>
      <c r="N15" s="21"/>
      <c r="O15" s="66">
        <f t="shared" si="0"/>
        <v>181</v>
      </c>
      <c r="P15" s="52"/>
      <c r="Q15" s="128">
        <v>240</v>
      </c>
      <c r="R15" s="21"/>
      <c r="S15" s="133">
        <v>421</v>
      </c>
      <c r="T15" s="21"/>
      <c r="U15" s="16"/>
      <c r="V15" s="17"/>
    </row>
    <row r="16" spans="1:22">
      <c r="A16" s="1" t="s">
        <v>27</v>
      </c>
      <c r="B16" s="1" t="s">
        <v>23</v>
      </c>
      <c r="C16" s="23">
        <v>13481</v>
      </c>
      <c r="D16" s="21"/>
      <c r="E16" s="16"/>
      <c r="F16" s="21"/>
      <c r="G16" s="16"/>
      <c r="H16" s="17"/>
      <c r="I16" s="21"/>
      <c r="J16" s="21"/>
      <c r="K16" s="16"/>
      <c r="L16" s="21"/>
      <c r="M16" s="16"/>
      <c r="N16" s="21"/>
      <c r="O16" s="66">
        <f t="shared" si="0"/>
        <v>13481</v>
      </c>
      <c r="P16" s="142"/>
      <c r="Q16" s="131">
        <v>2359</v>
      </c>
      <c r="R16" s="143"/>
      <c r="S16" s="25">
        <v>15840</v>
      </c>
      <c r="T16" s="45"/>
      <c r="U16" s="23">
        <v>15840</v>
      </c>
      <c r="V16" s="141"/>
    </row>
    <row r="17" spans="1:22">
      <c r="A17" s="1" t="s">
        <v>28</v>
      </c>
      <c r="B17" s="1" t="s">
        <v>14</v>
      </c>
      <c r="C17" s="23">
        <v>25394</v>
      </c>
      <c r="D17" s="21"/>
      <c r="E17" s="16"/>
      <c r="F17" s="21"/>
      <c r="G17" s="16">
        <f>PDB!G22</f>
        <v>6400</v>
      </c>
      <c r="H17" s="17"/>
      <c r="I17" s="21"/>
      <c r="J17" s="21"/>
      <c r="K17" s="16"/>
      <c r="L17" s="21"/>
      <c r="M17" s="16"/>
      <c r="N17" s="21"/>
      <c r="O17" s="66">
        <f t="shared" si="0"/>
        <v>31794</v>
      </c>
      <c r="P17" s="142"/>
      <c r="Q17" s="21"/>
      <c r="R17" s="144"/>
      <c r="S17" s="21"/>
      <c r="T17" s="21"/>
      <c r="U17" s="23">
        <v>31794</v>
      </c>
      <c r="V17" s="17"/>
    </row>
    <row r="18" spans="1:22">
      <c r="A18" s="1" t="s">
        <v>29</v>
      </c>
      <c r="B18" s="1" t="s">
        <v>14</v>
      </c>
      <c r="C18" s="16"/>
      <c r="D18" s="25">
        <v>9578</v>
      </c>
      <c r="E18" s="16"/>
      <c r="F18" s="21"/>
      <c r="G18" s="16"/>
      <c r="H18" s="17"/>
      <c r="I18" s="21"/>
      <c r="J18" s="21"/>
      <c r="K18" s="16"/>
      <c r="L18" s="21"/>
      <c r="M18" s="16"/>
      <c r="N18" s="21"/>
      <c r="O18" s="66"/>
      <c r="P18" s="52">
        <f t="shared" si="2"/>
        <v>9578</v>
      </c>
      <c r="Q18" s="16"/>
      <c r="R18" s="122">
        <v>3179.4</v>
      </c>
      <c r="S18" s="16"/>
      <c r="T18" s="21"/>
      <c r="U18" s="16"/>
      <c r="V18" s="76">
        <v>12757</v>
      </c>
    </row>
    <row r="19" spans="1:22">
      <c r="C19" s="16"/>
      <c r="D19" s="21"/>
      <c r="E19" s="16"/>
      <c r="F19" s="21"/>
      <c r="G19" s="16"/>
      <c r="H19" s="17"/>
      <c r="I19" s="21"/>
      <c r="J19" s="21"/>
      <c r="K19" s="16"/>
      <c r="L19" s="21"/>
      <c r="M19" s="16"/>
      <c r="N19" s="21"/>
      <c r="O19" s="66"/>
      <c r="P19" s="52"/>
      <c r="Q19" s="16"/>
      <c r="R19" s="21"/>
      <c r="S19" s="16"/>
      <c r="T19" s="21"/>
      <c r="U19" s="16"/>
      <c r="V19" s="17"/>
    </row>
    <row r="20" spans="1:22">
      <c r="A20" s="1" t="s">
        <v>30</v>
      </c>
      <c r="B20" s="1" t="s">
        <v>14</v>
      </c>
      <c r="C20" s="23">
        <v>27176</v>
      </c>
      <c r="D20" s="25"/>
      <c r="E20" s="16"/>
      <c r="F20" s="21"/>
      <c r="G20" s="44">
        <f>PDB!L13</f>
        <v>14850</v>
      </c>
      <c r="H20" s="17"/>
      <c r="I20" s="21"/>
      <c r="J20" s="21"/>
      <c r="K20" s="16"/>
      <c r="L20" s="21"/>
      <c r="M20" s="16"/>
      <c r="N20" s="21"/>
      <c r="O20" s="66">
        <f t="shared" si="0"/>
        <v>42026</v>
      </c>
      <c r="P20" s="52"/>
      <c r="Q20" s="16"/>
      <c r="R20" s="21"/>
      <c r="S20" s="16"/>
      <c r="T20" s="21"/>
      <c r="U20" s="23">
        <v>42026</v>
      </c>
      <c r="V20" s="17"/>
    </row>
    <row r="21" spans="1:22">
      <c r="A21" s="1" t="s">
        <v>31</v>
      </c>
      <c r="B21" s="1" t="s">
        <v>14</v>
      </c>
      <c r="C21" s="23"/>
      <c r="D21" s="25">
        <v>7574</v>
      </c>
      <c r="E21" s="16"/>
      <c r="F21" s="21"/>
      <c r="G21" s="16"/>
      <c r="H21" s="17"/>
      <c r="I21" s="21"/>
      <c r="J21" s="21"/>
      <c r="K21" s="16"/>
      <c r="L21" s="21"/>
      <c r="M21" s="16"/>
      <c r="N21" s="21"/>
      <c r="O21" s="66"/>
      <c r="P21" s="52">
        <f t="shared" si="2"/>
        <v>7574</v>
      </c>
      <c r="Q21" s="16"/>
      <c r="R21" s="122">
        <v>8405.2000000000007</v>
      </c>
      <c r="S21" s="16"/>
      <c r="T21" s="21"/>
      <c r="U21" s="16"/>
      <c r="V21" s="76">
        <v>15979</v>
      </c>
    </row>
    <row r="22" spans="1:22">
      <c r="A22" s="1"/>
      <c r="C22" s="23"/>
      <c r="D22" s="25"/>
      <c r="E22" s="16"/>
      <c r="F22" s="21"/>
      <c r="G22" s="16"/>
      <c r="H22" s="17"/>
      <c r="I22" s="21"/>
      <c r="J22" s="21"/>
      <c r="K22" s="16"/>
      <c r="L22" s="21"/>
      <c r="M22" s="16"/>
      <c r="N22" s="21"/>
      <c r="O22" s="66"/>
      <c r="P22" s="52"/>
      <c r="Q22" s="16"/>
      <c r="R22" s="21"/>
      <c r="S22" s="16"/>
      <c r="T22" s="21"/>
      <c r="U22" s="16"/>
      <c r="V22" s="17"/>
    </row>
    <row r="23" spans="1:22">
      <c r="A23" s="1" t="s">
        <v>32</v>
      </c>
      <c r="B23" s="1" t="s">
        <v>23</v>
      </c>
      <c r="C23" s="23"/>
      <c r="D23" s="25"/>
      <c r="E23" s="16"/>
      <c r="F23" s="45">
        <f>SDB!G16</f>
        <v>21595</v>
      </c>
      <c r="G23" s="16"/>
      <c r="H23" s="17"/>
      <c r="I23" s="21"/>
      <c r="J23" s="45">
        <f>CBR!H19</f>
        <v>9950</v>
      </c>
      <c r="K23" s="16"/>
      <c r="L23" s="21"/>
      <c r="M23" s="16"/>
      <c r="N23" s="21"/>
      <c r="O23" s="66"/>
      <c r="P23" s="52">
        <f t="shared" si="2"/>
        <v>31545</v>
      </c>
      <c r="Q23" s="16"/>
      <c r="R23" s="21"/>
      <c r="S23" s="16"/>
      <c r="T23" s="45">
        <v>31545</v>
      </c>
      <c r="U23" s="16"/>
      <c r="V23" s="17"/>
    </row>
    <row r="24" spans="1:22">
      <c r="A24" s="1" t="s">
        <v>33</v>
      </c>
      <c r="B24" s="1" t="s">
        <v>23</v>
      </c>
      <c r="C24" s="23"/>
      <c r="D24" s="25"/>
      <c r="E24" s="16"/>
      <c r="F24" s="21"/>
      <c r="G24" s="44">
        <f>PDB!F16</f>
        <v>17500</v>
      </c>
      <c r="H24" s="76"/>
      <c r="I24" s="21"/>
      <c r="J24" s="21"/>
      <c r="K24" s="16"/>
      <c r="L24" s="21"/>
      <c r="M24" s="16"/>
      <c r="N24" s="21"/>
      <c r="O24" s="66">
        <f t="shared" si="0"/>
        <v>17500</v>
      </c>
      <c r="P24" s="52"/>
      <c r="Q24" s="16"/>
      <c r="R24" s="21"/>
      <c r="S24" s="44">
        <v>17500</v>
      </c>
      <c r="T24" s="21"/>
      <c r="U24" s="16"/>
      <c r="V24" s="17"/>
    </row>
    <row r="25" spans="1:22">
      <c r="A25" s="1" t="s">
        <v>34</v>
      </c>
      <c r="B25" s="1" t="s">
        <v>23</v>
      </c>
      <c r="C25" s="23"/>
      <c r="D25" s="25"/>
      <c r="E25" s="16"/>
      <c r="F25" s="21"/>
      <c r="G25" s="16"/>
      <c r="H25" s="17"/>
      <c r="I25" s="21">
        <f>CBR!N17</f>
        <v>1283</v>
      </c>
      <c r="J25" s="21"/>
      <c r="K25" s="16"/>
      <c r="L25" s="21"/>
      <c r="M25" s="16"/>
      <c r="N25" s="21"/>
      <c r="O25" s="66">
        <f t="shared" si="0"/>
        <v>1283</v>
      </c>
      <c r="P25" s="52"/>
      <c r="Q25" s="16"/>
      <c r="R25" s="21"/>
      <c r="S25" s="44">
        <v>1283</v>
      </c>
      <c r="T25" s="21"/>
      <c r="U25" s="16"/>
      <c r="V25" s="17"/>
    </row>
    <row r="26" spans="1:22">
      <c r="A26" s="1" t="s">
        <v>35</v>
      </c>
      <c r="B26" s="1" t="s">
        <v>23</v>
      </c>
      <c r="C26" s="23"/>
      <c r="D26" s="25"/>
      <c r="E26" s="16"/>
      <c r="F26" s="21"/>
      <c r="G26" s="16"/>
      <c r="H26" s="17"/>
      <c r="I26" s="21"/>
      <c r="J26" s="21"/>
      <c r="K26" s="16"/>
      <c r="L26" s="21"/>
      <c r="M26" s="16"/>
      <c r="N26" s="21"/>
      <c r="O26" s="66"/>
      <c r="P26" s="52"/>
      <c r="Q26" s="128">
        <v>900</v>
      </c>
      <c r="R26" s="124"/>
      <c r="S26" s="16">
        <v>900</v>
      </c>
      <c r="T26" s="21"/>
      <c r="U26" s="16"/>
      <c r="V26" s="17"/>
    </row>
    <row r="27" spans="1:22">
      <c r="A27" s="1" t="s">
        <v>36</v>
      </c>
      <c r="B27" s="1" t="s">
        <v>23</v>
      </c>
      <c r="C27" s="23"/>
      <c r="D27" s="25"/>
      <c r="E27" s="16"/>
      <c r="F27" s="21"/>
      <c r="G27" s="16"/>
      <c r="H27" s="17"/>
      <c r="I27" s="21"/>
      <c r="J27" s="21"/>
      <c r="K27" s="16"/>
      <c r="L27" s="21">
        <f>CBP!N23</f>
        <v>446</v>
      </c>
      <c r="M27" s="16"/>
      <c r="N27" s="21"/>
      <c r="O27" s="66"/>
      <c r="P27" s="52">
        <f t="shared" si="2"/>
        <v>446</v>
      </c>
      <c r="Q27" s="16"/>
      <c r="R27" s="21"/>
      <c r="S27" s="16"/>
      <c r="T27" s="21">
        <v>446</v>
      </c>
      <c r="U27" s="16"/>
      <c r="V27" s="17"/>
    </row>
    <row r="28" spans="1:22">
      <c r="A28" s="1" t="s">
        <v>37</v>
      </c>
      <c r="B28" s="1" t="s">
        <v>23</v>
      </c>
      <c r="C28" s="23"/>
      <c r="D28" s="25"/>
      <c r="E28" s="16"/>
      <c r="F28" s="21"/>
      <c r="G28" s="16"/>
      <c r="H28" s="17"/>
      <c r="I28" s="21"/>
      <c r="J28" s="21"/>
      <c r="K28" s="16"/>
      <c r="L28" s="21"/>
      <c r="M28" s="16">
        <f>PCB!F17</f>
        <v>140</v>
      </c>
      <c r="N28" s="21"/>
      <c r="O28" s="66">
        <f t="shared" si="0"/>
        <v>140</v>
      </c>
      <c r="P28" s="52"/>
      <c r="Q28" s="16"/>
      <c r="R28" s="21"/>
      <c r="S28" s="16">
        <v>140</v>
      </c>
      <c r="T28" s="21"/>
      <c r="U28" s="16"/>
      <c r="V28" s="17"/>
    </row>
    <row r="29" spans="1:22">
      <c r="A29" s="1" t="s">
        <v>38</v>
      </c>
      <c r="B29" s="1" t="s">
        <v>23</v>
      </c>
      <c r="C29" s="23"/>
      <c r="D29" s="25"/>
      <c r="E29" s="16"/>
      <c r="F29" s="21"/>
      <c r="G29" s="16"/>
      <c r="H29" s="17"/>
      <c r="I29" s="21"/>
      <c r="J29" s="21"/>
      <c r="K29" s="16"/>
      <c r="L29" s="21"/>
      <c r="M29" s="16">
        <f>PCB!F16</f>
        <v>140</v>
      </c>
      <c r="N29" s="21"/>
      <c r="O29" s="66">
        <f t="shared" si="0"/>
        <v>140</v>
      </c>
      <c r="P29" s="52"/>
      <c r="Q29" s="16"/>
      <c r="R29" s="21"/>
      <c r="S29" s="16">
        <v>140</v>
      </c>
      <c r="T29" s="21"/>
      <c r="U29" s="16"/>
      <c r="V29" s="17"/>
    </row>
    <row r="30" spans="1:22">
      <c r="A30" s="1" t="s">
        <v>39</v>
      </c>
      <c r="B30" s="1" t="s">
        <v>23</v>
      </c>
      <c r="C30" s="23"/>
      <c r="D30" s="25"/>
      <c r="E30" s="16"/>
      <c r="F30" s="21"/>
      <c r="G30" s="16">
        <f>PDB!J9</f>
        <v>1050</v>
      </c>
      <c r="H30" s="17"/>
      <c r="I30" s="21"/>
      <c r="J30" s="21"/>
      <c r="K30" s="16"/>
      <c r="L30" s="21"/>
      <c r="M30" s="16"/>
      <c r="N30" s="21"/>
      <c r="O30" s="66">
        <f t="shared" si="0"/>
        <v>1050</v>
      </c>
      <c r="P30" s="52"/>
      <c r="Q30" s="16"/>
      <c r="R30" s="21"/>
      <c r="S30" s="16">
        <v>1050</v>
      </c>
      <c r="T30" s="21"/>
      <c r="U30" s="16"/>
      <c r="V30" s="17"/>
    </row>
    <row r="31" spans="1:22">
      <c r="A31" s="1" t="s">
        <v>40</v>
      </c>
      <c r="B31" s="1" t="s">
        <v>23</v>
      </c>
      <c r="C31" s="23"/>
      <c r="D31" s="25"/>
      <c r="E31" s="16"/>
      <c r="F31" s="21"/>
      <c r="G31" s="16"/>
      <c r="H31" s="17"/>
      <c r="I31" s="21"/>
      <c r="J31" s="21"/>
      <c r="K31" s="44">
        <f>CBP!G6</f>
        <v>2200</v>
      </c>
      <c r="L31" s="21"/>
      <c r="M31" s="16"/>
      <c r="N31" s="21"/>
      <c r="O31" s="66">
        <f t="shared" si="0"/>
        <v>2200</v>
      </c>
      <c r="P31" s="52"/>
      <c r="Q31" s="132"/>
      <c r="R31" s="131">
        <v>2200</v>
      </c>
      <c r="S31" s="134">
        <v>0</v>
      </c>
      <c r="T31" s="21"/>
      <c r="U31" s="16"/>
      <c r="V31" s="17"/>
    </row>
    <row r="32" spans="1:22" s="43" customFormat="1">
      <c r="A32" s="67"/>
      <c r="C32" s="66"/>
      <c r="D32" s="68"/>
      <c r="E32" s="69"/>
      <c r="F32" s="70"/>
      <c r="G32" s="69"/>
      <c r="H32" s="71"/>
      <c r="I32" s="70"/>
      <c r="J32" s="70"/>
      <c r="K32" s="69"/>
      <c r="L32" s="70"/>
      <c r="M32" s="69"/>
      <c r="N32" s="70"/>
      <c r="O32" s="66"/>
      <c r="P32" s="52"/>
      <c r="Q32" s="69"/>
      <c r="R32" s="70"/>
      <c r="S32" s="69"/>
      <c r="T32" s="70"/>
      <c r="U32" s="69"/>
      <c r="V32" s="71"/>
    </row>
    <row r="33" spans="1:22" s="43" customFormat="1">
      <c r="A33" s="67" t="s">
        <v>41</v>
      </c>
      <c r="B33" s="67" t="s">
        <v>23</v>
      </c>
      <c r="C33" s="66"/>
      <c r="D33" s="68"/>
      <c r="E33" s="69"/>
      <c r="F33" s="70"/>
      <c r="G33" s="69"/>
      <c r="H33" s="71"/>
      <c r="I33" s="70"/>
      <c r="J33" s="70"/>
      <c r="K33" s="69"/>
      <c r="L33" s="70"/>
      <c r="M33" s="69"/>
      <c r="N33" s="70"/>
      <c r="O33" s="66"/>
      <c r="P33" s="52"/>
      <c r="Q33" s="123">
        <v>3179.4</v>
      </c>
      <c r="R33" s="70"/>
      <c r="S33" s="123">
        <v>3179.4</v>
      </c>
      <c r="T33" s="70"/>
      <c r="U33" s="69"/>
      <c r="V33" s="71"/>
    </row>
    <row r="34" spans="1:22" s="43" customFormat="1">
      <c r="A34" s="67" t="s">
        <v>42</v>
      </c>
      <c r="B34" s="67" t="s">
        <v>23</v>
      </c>
      <c r="C34" s="66"/>
      <c r="D34" s="68"/>
      <c r="E34" s="69"/>
      <c r="F34" s="70"/>
      <c r="G34" s="69"/>
      <c r="H34" s="71"/>
      <c r="I34" s="70"/>
      <c r="J34" s="70"/>
      <c r="K34" s="69"/>
      <c r="L34" s="70"/>
      <c r="M34" s="69"/>
      <c r="N34" s="70"/>
      <c r="O34" s="66"/>
      <c r="P34" s="52"/>
      <c r="Q34" s="123">
        <v>8405.2000000000007</v>
      </c>
      <c r="R34" s="70"/>
      <c r="S34" s="123">
        <v>8405.2000000000007</v>
      </c>
      <c r="T34" s="70"/>
      <c r="U34" s="69"/>
      <c r="V34" s="71"/>
    </row>
    <row r="35" spans="1:22" s="43" customFormat="1">
      <c r="A35" s="67" t="s">
        <v>43</v>
      </c>
      <c r="B35" s="67" t="s">
        <v>14</v>
      </c>
      <c r="C35" s="66"/>
      <c r="D35" s="68"/>
      <c r="E35" s="69"/>
      <c r="F35" s="70"/>
      <c r="G35" s="69"/>
      <c r="H35" s="71"/>
      <c r="I35" s="70"/>
      <c r="J35" s="70"/>
      <c r="K35" s="69"/>
      <c r="L35" s="70"/>
      <c r="M35" s="69"/>
      <c r="N35" s="70"/>
      <c r="O35" s="66"/>
      <c r="P35" s="52"/>
      <c r="Q35" s="129">
        <v>15840</v>
      </c>
      <c r="R35" s="70"/>
      <c r="S35" s="69"/>
      <c r="T35" s="70"/>
      <c r="U35" s="129">
        <v>15840</v>
      </c>
      <c r="V35" s="71"/>
    </row>
    <row r="36" spans="1:22" s="43" customFormat="1">
      <c r="A36" s="67" t="s">
        <v>44</v>
      </c>
      <c r="B36" s="67" t="s">
        <v>23</v>
      </c>
      <c r="C36" s="66"/>
      <c r="D36" s="68"/>
      <c r="E36" s="69"/>
      <c r="F36" s="70"/>
      <c r="G36" s="69"/>
      <c r="H36" s="71"/>
      <c r="I36" s="70"/>
      <c r="J36" s="70"/>
      <c r="K36" s="69"/>
      <c r="L36" s="70"/>
      <c r="M36" s="69"/>
      <c r="N36" s="70"/>
      <c r="O36" s="66"/>
      <c r="P36" s="52"/>
      <c r="Q36" s="69"/>
      <c r="R36" s="130">
        <v>15840</v>
      </c>
      <c r="S36" s="69"/>
      <c r="T36" s="130">
        <v>15840</v>
      </c>
      <c r="U36" s="69"/>
      <c r="V36" s="71"/>
    </row>
    <row r="37" spans="1:22" s="43" customFormat="1">
      <c r="A37" s="67" t="s">
        <v>45</v>
      </c>
      <c r="B37" s="67" t="s">
        <v>14</v>
      </c>
      <c r="C37" s="66"/>
      <c r="D37" s="68"/>
      <c r="E37" s="69"/>
      <c r="F37" s="70"/>
      <c r="G37" s="69"/>
      <c r="H37" s="71"/>
      <c r="I37" s="70"/>
      <c r="J37" s="70"/>
      <c r="K37" s="69"/>
      <c r="L37" s="70"/>
      <c r="M37" s="69"/>
      <c r="N37" s="70"/>
      <c r="O37" s="66"/>
      <c r="P37" s="52"/>
      <c r="Q37" s="69"/>
      <c r="R37" s="146">
        <v>420</v>
      </c>
      <c r="S37" s="129"/>
      <c r="T37" s="70"/>
      <c r="U37" s="69"/>
      <c r="V37" s="149">
        <v>420</v>
      </c>
    </row>
    <row r="38" spans="1:22" s="43" customFormat="1">
      <c r="A38" s="67" t="s">
        <v>46</v>
      </c>
      <c r="B38" s="67" t="s">
        <v>14</v>
      </c>
      <c r="C38" s="66"/>
      <c r="D38" s="68"/>
      <c r="E38" s="69"/>
      <c r="F38" s="70"/>
      <c r="G38" s="69"/>
      <c r="H38" s="71"/>
      <c r="I38" s="70"/>
      <c r="J38" s="70"/>
      <c r="K38" s="69"/>
      <c r="L38" s="70"/>
      <c r="M38" s="69"/>
      <c r="N38" s="70"/>
      <c r="O38" s="66"/>
      <c r="P38" s="52"/>
      <c r="Q38" s="125">
        <v>900</v>
      </c>
      <c r="R38" s="70"/>
      <c r="S38" s="69"/>
      <c r="T38" s="70"/>
      <c r="U38" s="125">
        <v>900</v>
      </c>
      <c r="V38" s="71"/>
    </row>
    <row r="39" spans="1:22" s="43" customFormat="1">
      <c r="A39" s="67" t="s">
        <v>47</v>
      </c>
      <c r="B39" s="67" t="s">
        <v>23</v>
      </c>
      <c r="C39" s="66"/>
      <c r="D39" s="68"/>
      <c r="E39" s="69"/>
      <c r="F39" s="70"/>
      <c r="G39" s="69"/>
      <c r="H39" s="71"/>
      <c r="I39" s="70"/>
      <c r="J39" s="70"/>
      <c r="K39" s="69"/>
      <c r="L39" s="70"/>
      <c r="M39" s="69"/>
      <c r="N39" s="70"/>
      <c r="O39" s="66"/>
      <c r="P39" s="52"/>
      <c r="Q39" s="125"/>
      <c r="R39" s="146">
        <v>220</v>
      </c>
      <c r="S39" s="125"/>
      <c r="T39" s="146">
        <v>220</v>
      </c>
      <c r="U39" s="69"/>
      <c r="V39" s="71"/>
    </row>
    <row r="40" spans="1:22" s="43" customFormat="1">
      <c r="A40" s="67"/>
      <c r="B40" s="67"/>
      <c r="C40" s="66"/>
      <c r="D40" s="68"/>
      <c r="E40" s="69"/>
      <c r="F40" s="70"/>
      <c r="G40" s="69"/>
      <c r="H40" s="71"/>
      <c r="I40" s="70"/>
      <c r="J40" s="70"/>
      <c r="K40" s="69"/>
      <c r="L40" s="70"/>
      <c r="M40" s="69"/>
      <c r="N40" s="70"/>
      <c r="O40" s="66"/>
      <c r="P40" s="52"/>
      <c r="Q40" s="125"/>
      <c r="R40" s="146"/>
      <c r="S40" s="125"/>
      <c r="T40" s="146"/>
      <c r="U40" s="69"/>
      <c r="V40" s="71"/>
    </row>
    <row r="41" spans="1:22" s="43" customFormat="1">
      <c r="A41" s="67"/>
      <c r="B41" s="67"/>
      <c r="C41" s="66"/>
      <c r="D41" s="68"/>
      <c r="E41" s="69"/>
      <c r="F41" s="70"/>
      <c r="G41" s="69"/>
      <c r="H41" s="71"/>
      <c r="I41" s="70"/>
      <c r="J41" s="70"/>
      <c r="K41" s="69"/>
      <c r="L41" s="70"/>
      <c r="M41" s="69"/>
      <c r="N41" s="70"/>
      <c r="O41" s="66"/>
      <c r="P41" s="52"/>
      <c r="Q41" s="125"/>
      <c r="R41" s="146"/>
      <c r="S41" s="123">
        <f>SUM(S33:S40)</f>
        <v>11584.6</v>
      </c>
      <c r="T41" s="125">
        <f>SUM(T33:T40)</f>
        <v>16060</v>
      </c>
      <c r="U41" s="69"/>
      <c r="V41" s="71"/>
    </row>
    <row r="42" spans="1:22" s="43" customFormat="1">
      <c r="A42" s="67"/>
      <c r="B42" s="67"/>
      <c r="C42" s="66"/>
      <c r="D42" s="68"/>
      <c r="E42" s="69"/>
      <c r="F42" s="70"/>
      <c r="G42" s="69"/>
      <c r="H42" s="71"/>
      <c r="I42" s="70"/>
      <c r="J42" s="70"/>
      <c r="K42" s="69"/>
      <c r="L42" s="70"/>
      <c r="M42" s="69"/>
      <c r="N42" s="70"/>
      <c r="O42" s="66"/>
      <c r="P42" s="52"/>
      <c r="Q42" s="125"/>
      <c r="R42" s="146"/>
      <c r="S42" s="125">
        <f>SUM(T41-S41)</f>
        <v>4475.3999999999996</v>
      </c>
      <c r="T42" s="146"/>
      <c r="U42" s="69"/>
      <c r="V42" s="71"/>
    </row>
    <row r="43" spans="1:22" s="43" customFormat="1">
      <c r="A43" s="67"/>
      <c r="B43" s="67"/>
      <c r="C43" s="66"/>
      <c r="D43" s="68"/>
      <c r="E43" s="69"/>
      <c r="F43" s="70"/>
      <c r="G43" s="69"/>
      <c r="H43" s="71"/>
      <c r="I43" s="70"/>
      <c r="J43" s="70"/>
      <c r="K43" s="69"/>
      <c r="L43" s="70"/>
      <c r="M43" s="69"/>
      <c r="N43" s="70"/>
      <c r="O43" s="66"/>
      <c r="P43" s="52"/>
      <c r="Q43" s="125"/>
      <c r="R43" s="146"/>
      <c r="S43" s="125"/>
      <c r="T43" s="146"/>
      <c r="U43" s="69"/>
      <c r="V43" s="71"/>
    </row>
    <row r="44" spans="1:22">
      <c r="A44" s="1" t="s">
        <v>48</v>
      </c>
      <c r="C44" s="23"/>
      <c r="D44" s="25"/>
      <c r="E44" s="16"/>
      <c r="F44" s="21"/>
      <c r="G44" s="16"/>
      <c r="H44" s="17"/>
      <c r="I44" s="21"/>
      <c r="J44" s="21"/>
      <c r="K44" s="16"/>
      <c r="L44" s="21"/>
      <c r="M44" s="16"/>
      <c r="N44" s="21"/>
      <c r="O44" s="66"/>
      <c r="P44" s="52"/>
      <c r="Q44" s="16"/>
      <c r="R44" s="21"/>
      <c r="S44" s="23"/>
      <c r="T44" s="21"/>
      <c r="U44" s="16"/>
      <c r="V44" s="17"/>
    </row>
    <row r="45" spans="1:22">
      <c r="A45" s="1"/>
      <c r="C45" s="23"/>
      <c r="D45" s="25"/>
      <c r="E45" s="16"/>
      <c r="F45" s="21"/>
      <c r="G45" s="16"/>
      <c r="H45" s="17"/>
      <c r="I45" s="21"/>
      <c r="J45" s="21"/>
      <c r="K45" s="16"/>
      <c r="L45" s="21"/>
      <c r="M45" s="16"/>
      <c r="N45" s="21"/>
      <c r="O45" s="66"/>
      <c r="P45" s="52"/>
      <c r="Q45" s="16"/>
      <c r="R45" s="21"/>
      <c r="S45" s="16"/>
      <c r="T45" s="21"/>
      <c r="U45" s="16"/>
      <c r="V45" s="17"/>
    </row>
    <row r="46" spans="1:22">
      <c r="A46" s="1"/>
      <c r="C46" s="27">
        <f>SUM(C4:C31)</f>
        <v>82319</v>
      </c>
      <c r="D46" s="24">
        <f>SUM(D3:D31)</f>
        <v>82319</v>
      </c>
      <c r="E46" s="18">
        <f>SUM(E3:E31)</f>
        <v>25914</v>
      </c>
      <c r="F46" s="22">
        <f>SUM(F3:F31)</f>
        <v>25914</v>
      </c>
      <c r="G46" s="79">
        <f>SUM(G3:G31)</f>
        <v>49023</v>
      </c>
      <c r="H46" s="80">
        <f t="shared" ref="G46:V46" si="4">SUM(H3:H31)</f>
        <v>49023</v>
      </c>
      <c r="I46" s="87">
        <f t="shared" si="4"/>
        <v>35523</v>
      </c>
      <c r="J46" s="87">
        <f t="shared" si="4"/>
        <v>35523</v>
      </c>
      <c r="K46" s="79">
        <f t="shared" si="4"/>
        <v>9722</v>
      </c>
      <c r="L46" s="87">
        <f t="shared" si="4"/>
        <v>9722</v>
      </c>
      <c r="M46" s="18">
        <f t="shared" si="4"/>
        <v>308</v>
      </c>
      <c r="N46" s="22">
        <f t="shared" si="4"/>
        <v>308</v>
      </c>
      <c r="O46" s="79">
        <f>SUM(O3:O45)</f>
        <v>167755</v>
      </c>
      <c r="P46" s="87">
        <f t="shared" si="4"/>
        <v>167755</v>
      </c>
      <c r="Q46" s="138">
        <f>SUM(Q3:Q39)</f>
        <v>32223.599999999999</v>
      </c>
      <c r="R46" s="138">
        <f>SUM(R3:R39)</f>
        <v>30264.6</v>
      </c>
      <c r="S46" s="137">
        <f t="shared" si="4"/>
        <v>38049</v>
      </c>
      <c r="T46" s="138">
        <f t="shared" si="4"/>
        <v>31991</v>
      </c>
      <c r="U46" s="137">
        <f t="shared" si="4"/>
        <v>121111</v>
      </c>
      <c r="V46" s="139">
        <f t="shared" si="4"/>
        <v>147568</v>
      </c>
    </row>
    <row r="47" spans="1:22">
      <c r="A47" s="1"/>
      <c r="C47" s="21"/>
      <c r="D47" s="25"/>
      <c r="E47" s="21"/>
      <c r="F47" s="21"/>
      <c r="G47" s="21"/>
      <c r="H47" s="21"/>
      <c r="I47" s="21"/>
      <c r="J47" s="21"/>
      <c r="K47" s="21"/>
      <c r="L47" s="21"/>
      <c r="M47" s="21"/>
      <c r="N47" s="21"/>
      <c r="O47" s="147">
        <v>167.90899999999999</v>
      </c>
      <c r="P47" s="21"/>
      <c r="Q47" s="21"/>
      <c r="R47" s="21"/>
      <c r="S47" s="140">
        <v>9624</v>
      </c>
      <c r="T47" s="140">
        <v>9624</v>
      </c>
      <c r="U47" s="140">
        <v>65785</v>
      </c>
      <c r="V47" s="21"/>
    </row>
    <row r="49" spans="1:8">
      <c r="A49" s="1" t="s">
        <v>49</v>
      </c>
    </row>
    <row r="51" spans="1:8">
      <c r="A51" s="28"/>
      <c r="B51" s="29"/>
      <c r="C51" s="37" t="s">
        <v>11</v>
      </c>
      <c r="D51" s="31" t="s">
        <v>12</v>
      </c>
    </row>
    <row r="52" spans="1:8">
      <c r="A52" s="14" t="s">
        <v>50</v>
      </c>
      <c r="B52" s="21"/>
      <c r="C52" s="34"/>
      <c r="D52" s="32"/>
    </row>
    <row r="53" spans="1:8">
      <c r="A53" s="16"/>
      <c r="B53" s="21"/>
      <c r="C53" s="34"/>
      <c r="D53" s="32"/>
    </row>
    <row r="54" spans="1:8">
      <c r="A54" s="14" t="s">
        <v>51</v>
      </c>
      <c r="B54" s="21"/>
      <c r="C54" s="35">
        <v>3118</v>
      </c>
      <c r="D54" s="32"/>
    </row>
    <row r="55" spans="1:8">
      <c r="A55" s="14" t="s">
        <v>52</v>
      </c>
      <c r="B55" s="21"/>
      <c r="C55" s="35">
        <v>5940</v>
      </c>
      <c r="D55" s="32"/>
    </row>
    <row r="56" spans="1:8">
      <c r="A56" s="14" t="s">
        <v>53</v>
      </c>
      <c r="B56" s="21"/>
      <c r="C56" s="35">
        <v>2525</v>
      </c>
      <c r="D56" s="32"/>
    </row>
    <row r="57" spans="1:8">
      <c r="A57" s="16"/>
      <c r="B57" s="21"/>
      <c r="C57" s="34"/>
      <c r="D57" s="32"/>
    </row>
    <row r="58" spans="1:8">
      <c r="A58" s="14" t="s">
        <v>54</v>
      </c>
      <c r="B58" s="21"/>
      <c r="C58" s="34"/>
      <c r="D58" s="32">
        <v>817</v>
      </c>
    </row>
    <row r="59" spans="1:8">
      <c r="A59" s="14" t="s">
        <v>55</v>
      </c>
      <c r="B59" s="21"/>
      <c r="C59" s="34"/>
      <c r="D59" s="32">
        <v>282</v>
      </c>
    </row>
    <row r="60" spans="1:8">
      <c r="A60" s="30" t="s">
        <v>56</v>
      </c>
      <c r="B60" s="22"/>
      <c r="C60" s="36"/>
      <c r="D60" s="33">
        <v>1797</v>
      </c>
    </row>
    <row r="61" spans="1:8">
      <c r="E61" s="1"/>
      <c r="F61" s="1"/>
      <c r="G61" s="1"/>
      <c r="H61" s="1"/>
    </row>
    <row r="62" spans="1:8">
      <c r="A62" s="38" t="s">
        <v>57</v>
      </c>
      <c r="B62" s="29"/>
      <c r="C62" s="39" t="s">
        <v>58</v>
      </c>
      <c r="D62" s="104" t="s">
        <v>59</v>
      </c>
      <c r="E62" s="105"/>
      <c r="F62" s="106"/>
    </row>
    <row r="63" spans="1:8">
      <c r="A63" s="30" t="s">
        <v>60</v>
      </c>
      <c r="B63" s="22"/>
      <c r="C63" s="41" t="s">
        <v>61</v>
      </c>
      <c r="D63" s="107" t="s">
        <v>59</v>
      </c>
      <c r="E63" s="108"/>
      <c r="F63" s="109"/>
    </row>
    <row r="65" spans="1:7">
      <c r="A65" s="38" t="s">
        <v>62</v>
      </c>
      <c r="B65" s="29"/>
      <c r="C65" s="39" t="s">
        <v>63</v>
      </c>
      <c r="D65" s="39" t="s">
        <v>64</v>
      </c>
      <c r="E65" s="29"/>
      <c r="F65" s="29"/>
      <c r="G65" s="40"/>
    </row>
    <row r="66" spans="1:7">
      <c r="A66" s="30" t="s">
        <v>65</v>
      </c>
      <c r="B66" s="22"/>
      <c r="C66" s="41" t="s">
        <v>66</v>
      </c>
      <c r="D66" s="41" t="s">
        <v>64</v>
      </c>
      <c r="E66" s="22"/>
      <c r="F66" s="22"/>
      <c r="G66" s="19"/>
    </row>
    <row r="68" spans="1:7">
      <c r="A68" s="38" t="s">
        <v>67</v>
      </c>
      <c r="B68" s="29"/>
      <c r="C68" s="39" t="s">
        <v>68</v>
      </c>
      <c r="D68" s="40"/>
    </row>
    <row r="69" spans="1:7">
      <c r="A69" s="30" t="s">
        <v>35</v>
      </c>
      <c r="B69" s="22"/>
      <c r="C69" s="41" t="s">
        <v>69</v>
      </c>
      <c r="D69" s="19"/>
    </row>
  </sheetData>
  <mergeCells count="12">
    <mergeCell ref="U1:V1"/>
    <mergeCell ref="C1:D1"/>
    <mergeCell ref="E1:F1"/>
    <mergeCell ref="G1:H1"/>
    <mergeCell ref="I1:J1"/>
    <mergeCell ref="K1:L1"/>
    <mergeCell ref="M1:N1"/>
    <mergeCell ref="D62:F62"/>
    <mergeCell ref="D63:F63"/>
    <mergeCell ref="Q1:R1"/>
    <mergeCell ref="O1:P1"/>
    <mergeCell ref="S1:T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C66256-2CCE-48A4-8EC6-3BD2CE03267B}">
  <dimension ref="A1:G68"/>
  <sheetViews>
    <sheetView topLeftCell="A58" workbookViewId="0">
      <selection activeCell="G69" sqref="G69"/>
    </sheetView>
  </sheetViews>
  <sheetFormatPr defaultRowHeight="15"/>
  <cols>
    <col min="1" max="1" width="27.5703125" customWidth="1"/>
    <col min="6" max="6" width="9.28515625" bestFit="1" customWidth="1"/>
  </cols>
  <sheetData>
    <row r="1" spans="1:6">
      <c r="A1" s="2" t="s">
        <v>70</v>
      </c>
    </row>
    <row r="3" spans="1:6">
      <c r="D3" s="2" t="s">
        <v>71</v>
      </c>
      <c r="E3" s="2" t="s">
        <v>72</v>
      </c>
      <c r="F3" s="2" t="s">
        <v>73</v>
      </c>
    </row>
    <row r="4" spans="1:6">
      <c r="D4" s="2" t="s">
        <v>74</v>
      </c>
      <c r="E4" s="2" t="s">
        <v>74</v>
      </c>
      <c r="F4" s="2" t="s">
        <v>74</v>
      </c>
    </row>
    <row r="5" spans="1:6">
      <c r="A5" s="2" t="s">
        <v>75</v>
      </c>
    </row>
    <row r="6" spans="1:6">
      <c r="A6" s="1" t="s">
        <v>76</v>
      </c>
      <c r="D6" s="10">
        <f>Ledger!U17</f>
        <v>31794</v>
      </c>
      <c r="E6" s="10">
        <f>Ledger!Q33</f>
        <v>3179.4</v>
      </c>
      <c r="F6" s="10">
        <f>SUM(D6-E6)</f>
        <v>28614.6</v>
      </c>
    </row>
    <row r="7" spans="1:6">
      <c r="A7" s="1" t="s">
        <v>77</v>
      </c>
      <c r="D7" s="10">
        <f>Ledger!U20</f>
        <v>42026</v>
      </c>
      <c r="E7" s="10">
        <f>Ledger!Q34</f>
        <v>8405.2000000000007</v>
      </c>
      <c r="F7" s="10">
        <f>SUM(D7-E7)</f>
        <v>33620.800000000003</v>
      </c>
    </row>
    <row r="8" spans="1:6">
      <c r="F8" s="151">
        <f>SUM(F6:F7)</f>
        <v>62235.4</v>
      </c>
    </row>
    <row r="10" spans="1:6">
      <c r="A10" s="2" t="s">
        <v>78</v>
      </c>
    </row>
    <row r="11" spans="1:6">
      <c r="A11" s="1" t="s">
        <v>27</v>
      </c>
      <c r="E11" s="8">
        <f>Ledger!T36</f>
        <v>15840</v>
      </c>
    </row>
    <row r="12" spans="1:6">
      <c r="A12" s="1" t="s">
        <v>17</v>
      </c>
      <c r="E12" s="10" t="str">
        <f>Ledger!U9</f>
        <v>25.914.0</v>
      </c>
    </row>
    <row r="13" spans="1:6">
      <c r="A13" s="1" t="s">
        <v>79</v>
      </c>
      <c r="E13">
        <f>Ledger!Q38</f>
        <v>900</v>
      </c>
    </row>
    <row r="14" spans="1:6">
      <c r="A14" s="1" t="s">
        <v>80</v>
      </c>
      <c r="E14" s="10">
        <f>Ledger!U7</f>
        <v>28974</v>
      </c>
    </row>
    <row r="15" spans="1:6">
      <c r="A15" s="1" t="s">
        <v>16</v>
      </c>
      <c r="E15" s="10">
        <f>Ledger!U8</f>
        <v>675</v>
      </c>
    </row>
    <row r="16" spans="1:6">
      <c r="E16" s="150">
        <f>SUM(E11:E15)</f>
        <v>46389</v>
      </c>
    </row>
    <row r="18" spans="1:7">
      <c r="A18" s="2" t="s">
        <v>81</v>
      </c>
    </row>
    <row r="19" spans="1:7">
      <c r="A19" s="1" t="s">
        <v>19</v>
      </c>
      <c r="E19" s="8">
        <f>Ledger!V10</f>
        <v>46710</v>
      </c>
    </row>
    <row r="20" spans="1:7">
      <c r="A20" s="1" t="s">
        <v>82</v>
      </c>
      <c r="E20" s="10">
        <f>Ledger!U12</f>
        <v>1802</v>
      </c>
    </row>
    <row r="21" spans="1:7">
      <c r="A21" s="1" t="s">
        <v>83</v>
      </c>
      <c r="E21">
        <f>Ledger!V37</f>
        <v>420</v>
      </c>
    </row>
    <row r="22" spans="1:7">
      <c r="F22" s="150">
        <f>SUM(E19:E21)</f>
        <v>48932</v>
      </c>
    </row>
    <row r="23" spans="1:7">
      <c r="A23" s="1" t="s">
        <v>84</v>
      </c>
      <c r="G23" s="8">
        <f>SUM(E16-F22)</f>
        <v>-2543</v>
      </c>
    </row>
    <row r="27" spans="1:7">
      <c r="G27" s="152">
        <f>SUM(F8-G23)</f>
        <v>64778.400000000001</v>
      </c>
    </row>
    <row r="29" spans="1:7">
      <c r="A29" s="1" t="s">
        <v>85</v>
      </c>
    </row>
    <row r="31" spans="1:7">
      <c r="A31" s="1" t="s">
        <v>13</v>
      </c>
      <c r="G31" s="8">
        <f>Ledger!V6</f>
        <v>56381</v>
      </c>
    </row>
    <row r="32" spans="1:7">
      <c r="A32" s="1" t="s">
        <v>86</v>
      </c>
      <c r="G32">
        <f>Ledger!S42</f>
        <v>4475.3999999999996</v>
      </c>
    </row>
    <row r="33" spans="1:7">
      <c r="A33" s="1" t="s">
        <v>87</v>
      </c>
      <c r="G33">
        <v>-220</v>
      </c>
    </row>
    <row r="35" spans="1:7">
      <c r="G35" s="8">
        <f>SUM(G31:G33)</f>
        <v>60636.4</v>
      </c>
    </row>
    <row r="36" spans="1:7">
      <c r="A36" s="2" t="s">
        <v>88</v>
      </c>
    </row>
    <row r="40" spans="1:7">
      <c r="A40" s="1" t="s">
        <v>32</v>
      </c>
      <c r="G40" s="8">
        <f>Ledger!T23</f>
        <v>31545</v>
      </c>
    </row>
    <row r="42" spans="1:7">
      <c r="A42" s="1" t="s">
        <v>89</v>
      </c>
    </row>
    <row r="43" spans="1:7">
      <c r="A43" s="1" t="s">
        <v>90</v>
      </c>
      <c r="F43" s="10">
        <f>Ledger!C16</f>
        <v>13481</v>
      </c>
    </row>
    <row r="44" spans="1:7">
      <c r="A44" s="1" t="s">
        <v>33</v>
      </c>
      <c r="F44" s="8">
        <f>Ledger!S24</f>
        <v>17500</v>
      </c>
    </row>
    <row r="45" spans="1:7">
      <c r="A45" s="1" t="s">
        <v>91</v>
      </c>
      <c r="F45" s="8">
        <v>-15840</v>
      </c>
    </row>
    <row r="46" spans="1:7">
      <c r="G46" s="152">
        <f>SUM(F43:F45)</f>
        <v>15141</v>
      </c>
    </row>
    <row r="48" spans="1:7">
      <c r="A48" s="1" t="s">
        <v>92</v>
      </c>
      <c r="G48" s="10">
        <f>SUM(G40-G46)</f>
        <v>16404</v>
      </c>
    </row>
    <row r="50" spans="1:7">
      <c r="A50" s="1" t="s">
        <v>93</v>
      </c>
    </row>
    <row r="51" spans="1:7">
      <c r="A51" s="1" t="s">
        <v>94</v>
      </c>
      <c r="G51">
        <f>Ledger!T27</f>
        <v>446</v>
      </c>
    </row>
    <row r="53" spans="1:7">
      <c r="G53" s="152">
        <f>SUM(G48+G51)</f>
        <v>16850</v>
      </c>
    </row>
    <row r="55" spans="1:7">
      <c r="A55" s="1" t="s">
        <v>95</v>
      </c>
    </row>
    <row r="56" spans="1:7">
      <c r="A56" s="1" t="s">
        <v>67</v>
      </c>
      <c r="F56">
        <f>Ledger!S13</f>
        <v>366</v>
      </c>
    </row>
    <row r="57" spans="1:7">
      <c r="A57" s="1" t="s">
        <v>96</v>
      </c>
      <c r="F57">
        <f>Ledger!S15</f>
        <v>421</v>
      </c>
    </row>
    <row r="58" spans="1:7">
      <c r="A58" s="1" t="s">
        <v>97</v>
      </c>
      <c r="F58">
        <f>Ledger!S14</f>
        <v>409</v>
      </c>
    </row>
    <row r="59" spans="1:7">
      <c r="A59" s="1" t="s">
        <v>40</v>
      </c>
      <c r="F59" s="8">
        <f>Ledger!S31</f>
        <v>0</v>
      </c>
    </row>
    <row r="60" spans="1:7">
      <c r="A60" s="1" t="s">
        <v>98</v>
      </c>
      <c r="F60">
        <f>Ledger!S30</f>
        <v>1050</v>
      </c>
    </row>
    <row r="61" spans="1:7">
      <c r="A61" s="1" t="s">
        <v>99</v>
      </c>
      <c r="F61" s="8">
        <f>Ledger!S25</f>
        <v>1283</v>
      </c>
    </row>
    <row r="62" spans="1:7">
      <c r="A62" s="1" t="s">
        <v>35</v>
      </c>
      <c r="F62">
        <f>Ledger!S26</f>
        <v>900</v>
      </c>
    </row>
    <row r="63" spans="1:7">
      <c r="A63" s="1" t="s">
        <v>38</v>
      </c>
      <c r="F63">
        <f>Ledger!S29</f>
        <v>140</v>
      </c>
    </row>
    <row r="64" spans="1:7">
      <c r="A64" s="1" t="s">
        <v>37</v>
      </c>
      <c r="F64">
        <f>Ledger!S28</f>
        <v>140</v>
      </c>
    </row>
    <row r="65" spans="1:7">
      <c r="A65" s="1" t="s">
        <v>100</v>
      </c>
      <c r="F65" s="10">
        <v>11584.6</v>
      </c>
    </row>
    <row r="66" spans="1:7">
      <c r="G66">
        <f>SUM(F56:F65)</f>
        <v>16293.6</v>
      </c>
    </row>
    <row r="68" spans="1:7">
      <c r="A68" s="1" t="s">
        <v>101</v>
      </c>
      <c r="G68" s="10">
        <f>SUM(G53-G66)</f>
        <v>556.39999999999964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930E75-76B1-4728-834E-77867EA31576}">
  <dimension ref="A1:G17"/>
  <sheetViews>
    <sheetView topLeftCell="A5" workbookViewId="0">
      <selection activeCell="E11" sqref="E11:F11"/>
    </sheetView>
  </sheetViews>
  <sheetFormatPr defaultRowHeight="15"/>
  <cols>
    <col min="1" max="1" width="18.7109375" customWidth="1"/>
  </cols>
  <sheetData>
    <row r="1" spans="1:7">
      <c r="A1" s="2" t="s">
        <v>2</v>
      </c>
    </row>
    <row r="3" spans="1:7">
      <c r="A3" s="1" t="s">
        <v>102</v>
      </c>
      <c r="B3" s="1" t="s">
        <v>103</v>
      </c>
      <c r="D3" s="1" t="s">
        <v>104</v>
      </c>
      <c r="E3" s="1" t="s">
        <v>105</v>
      </c>
      <c r="F3" s="1" t="s">
        <v>106</v>
      </c>
    </row>
    <row r="4" spans="1:7">
      <c r="D4" s="1" t="s">
        <v>74</v>
      </c>
      <c r="E4" s="1" t="s">
        <v>74</v>
      </c>
      <c r="F4" s="1" t="s">
        <v>74</v>
      </c>
    </row>
    <row r="5" spans="1:7">
      <c r="A5" s="7">
        <v>44202</v>
      </c>
      <c r="B5" s="1" t="s">
        <v>53</v>
      </c>
      <c r="D5" s="8">
        <f>SUM(E5:F5)</f>
        <v>12474</v>
      </c>
      <c r="E5" s="8">
        <v>2079</v>
      </c>
      <c r="F5" s="8">
        <v>10395</v>
      </c>
    </row>
    <row r="6" spans="1:7">
      <c r="A6" s="7">
        <v>44209</v>
      </c>
      <c r="B6" s="1" t="s">
        <v>52</v>
      </c>
      <c r="D6" s="9">
        <f>SUM(E6:F6)</f>
        <v>5568</v>
      </c>
      <c r="E6">
        <v>928</v>
      </c>
      <c r="F6" s="8">
        <v>4640</v>
      </c>
    </row>
    <row r="7" spans="1:7">
      <c r="A7" s="7">
        <v>44255</v>
      </c>
      <c r="B7" s="1" t="s">
        <v>107</v>
      </c>
      <c r="D7">
        <f>SUM(E7:F7)</f>
        <v>1440</v>
      </c>
      <c r="E7">
        <v>240</v>
      </c>
      <c r="F7" s="8">
        <v>1200</v>
      </c>
    </row>
    <row r="8" spans="1:7">
      <c r="A8" s="7">
        <v>44255</v>
      </c>
      <c r="B8" s="1" t="s">
        <v>52</v>
      </c>
      <c r="D8">
        <f>SUM(E8:F8)</f>
        <v>2940</v>
      </c>
      <c r="E8">
        <v>490</v>
      </c>
      <c r="F8" s="8">
        <v>2450</v>
      </c>
    </row>
    <row r="9" spans="1:7">
      <c r="A9" s="11">
        <v>44278</v>
      </c>
      <c r="B9" s="1" t="s">
        <v>53</v>
      </c>
      <c r="D9">
        <f>SUM(E9:F9)</f>
        <v>3492</v>
      </c>
      <c r="E9">
        <v>582</v>
      </c>
      <c r="F9" s="8">
        <v>2910</v>
      </c>
    </row>
    <row r="11" spans="1:7">
      <c r="D11" s="12">
        <f>SUM(D5:D9)</f>
        <v>25914</v>
      </c>
      <c r="E11" s="12">
        <f t="shared" ref="E11:F11" si="0">SUM(E5:E9)</f>
        <v>4319</v>
      </c>
      <c r="F11" s="12">
        <f t="shared" si="0"/>
        <v>21595</v>
      </c>
    </row>
    <row r="12" spans="1:7">
      <c r="D12" s="8"/>
      <c r="E12" s="8"/>
      <c r="F12" s="8"/>
    </row>
    <row r="14" spans="1:7">
      <c r="D14" s="1" t="s">
        <v>11</v>
      </c>
      <c r="E14" s="1" t="s">
        <v>108</v>
      </c>
      <c r="F14" s="12">
        <f>D11</f>
        <v>25914</v>
      </c>
    </row>
    <row r="15" spans="1:7">
      <c r="E15" s="5"/>
    </row>
    <row r="16" spans="1:7">
      <c r="D16" s="1" t="s">
        <v>12</v>
      </c>
      <c r="E16" s="1" t="s">
        <v>32</v>
      </c>
      <c r="G16" s="12">
        <f>F11</f>
        <v>21595</v>
      </c>
    </row>
    <row r="17" spans="5:7">
      <c r="E17" s="1" t="s">
        <v>109</v>
      </c>
      <c r="G17" s="12">
        <f>E11</f>
        <v>4319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C97F5E-DA69-4301-B8A3-070B0AB090E7}">
  <dimension ref="A1:M26"/>
  <sheetViews>
    <sheetView topLeftCell="A11" workbookViewId="0">
      <selection activeCell="M13" sqref="M13"/>
    </sheetView>
  </sheetViews>
  <sheetFormatPr defaultRowHeight="15"/>
  <cols>
    <col min="1" max="1" width="18.7109375" customWidth="1"/>
    <col min="2" max="2" width="10.28515625" customWidth="1"/>
    <col min="5" max="5" width="10.42578125" customWidth="1"/>
    <col min="6" max="6" width="9.85546875" customWidth="1"/>
    <col min="7" max="7" width="10.28515625" customWidth="1"/>
  </cols>
  <sheetData>
    <row r="1" spans="1:13">
      <c r="A1" s="2" t="s">
        <v>3</v>
      </c>
    </row>
    <row r="3" spans="1:13">
      <c r="A3" s="1" t="s">
        <v>102</v>
      </c>
      <c r="B3" s="1" t="s">
        <v>110</v>
      </c>
      <c r="D3" s="1" t="s">
        <v>104</v>
      </c>
      <c r="E3" s="1" t="s">
        <v>105</v>
      </c>
      <c r="F3" s="1" t="s">
        <v>33</v>
      </c>
      <c r="G3" s="1" t="s">
        <v>67</v>
      </c>
      <c r="H3" s="1" t="s">
        <v>96</v>
      </c>
      <c r="I3" s="1" t="s">
        <v>111</v>
      </c>
      <c r="J3" s="1" t="s">
        <v>112</v>
      </c>
      <c r="K3" s="1" t="s">
        <v>113</v>
      </c>
      <c r="L3" s="1" t="s">
        <v>114</v>
      </c>
      <c r="M3" s="1" t="s">
        <v>115</v>
      </c>
    </row>
    <row r="4" spans="1:13">
      <c r="D4" s="1" t="s">
        <v>74</v>
      </c>
      <c r="E4" s="1" t="s">
        <v>74</v>
      </c>
      <c r="F4" s="1" t="s">
        <v>74</v>
      </c>
      <c r="G4" s="1" t="s">
        <v>74</v>
      </c>
      <c r="H4" s="1" t="s">
        <v>74</v>
      </c>
      <c r="I4" s="1"/>
      <c r="J4" s="1"/>
    </row>
    <row r="5" spans="1:13">
      <c r="A5" s="7">
        <v>44202</v>
      </c>
      <c r="B5" s="1" t="s">
        <v>56</v>
      </c>
      <c r="D5" s="43">
        <f>SUM(E5:F5)</f>
        <v>7488</v>
      </c>
      <c r="E5" s="43">
        <v>1248</v>
      </c>
      <c r="F5" s="8">
        <v>6240</v>
      </c>
      <c r="M5">
        <v>7488</v>
      </c>
    </row>
    <row r="6" spans="1:13">
      <c r="A6" s="7">
        <v>44227</v>
      </c>
      <c r="B6" s="1" t="s">
        <v>67</v>
      </c>
      <c r="D6" s="43">
        <v>528</v>
      </c>
      <c r="E6" s="43">
        <v>88</v>
      </c>
      <c r="G6">
        <v>440</v>
      </c>
    </row>
    <row r="7" spans="1:13">
      <c r="A7" s="7">
        <v>44227</v>
      </c>
      <c r="B7" s="1" t="s">
        <v>96</v>
      </c>
      <c r="D7" s="43">
        <v>315</v>
      </c>
      <c r="E7" s="43">
        <v>15</v>
      </c>
      <c r="H7">
        <v>300</v>
      </c>
    </row>
    <row r="8" spans="1:13">
      <c r="A8" s="7">
        <v>44230</v>
      </c>
      <c r="B8" s="1" t="s">
        <v>116</v>
      </c>
      <c r="D8" s="43">
        <v>420</v>
      </c>
      <c r="E8" s="43">
        <v>20</v>
      </c>
      <c r="I8">
        <v>400</v>
      </c>
    </row>
    <row r="9" spans="1:13">
      <c r="A9" s="7">
        <v>44237</v>
      </c>
      <c r="B9" s="1" t="s">
        <v>112</v>
      </c>
      <c r="D9">
        <v>1260</v>
      </c>
      <c r="E9">
        <v>210</v>
      </c>
      <c r="J9">
        <v>1050</v>
      </c>
    </row>
    <row r="10" spans="1:13">
      <c r="A10" s="7">
        <v>44264</v>
      </c>
      <c r="B10" s="1" t="s">
        <v>117</v>
      </c>
      <c r="D10" s="8">
        <v>7680</v>
      </c>
      <c r="E10" s="8">
        <v>1280</v>
      </c>
      <c r="F10" s="8"/>
      <c r="K10">
        <v>6400</v>
      </c>
    </row>
    <row r="11" spans="1:13">
      <c r="A11" s="7">
        <v>44268</v>
      </c>
      <c r="B11" s="1" t="s">
        <v>55</v>
      </c>
      <c r="D11" s="8">
        <f>SUM(E11:H11)</f>
        <v>5736</v>
      </c>
      <c r="E11">
        <v>956</v>
      </c>
      <c r="F11" s="8">
        <v>4780</v>
      </c>
      <c r="M11">
        <v>5736</v>
      </c>
    </row>
    <row r="12" spans="1:13">
      <c r="A12" s="7">
        <v>44271</v>
      </c>
      <c r="B12" s="1" t="s">
        <v>56</v>
      </c>
      <c r="D12" s="8">
        <f>SUM(E12:H12)</f>
        <v>7776</v>
      </c>
      <c r="E12" s="8">
        <v>1296</v>
      </c>
      <c r="F12" s="8">
        <v>6480</v>
      </c>
      <c r="M12">
        <v>7776</v>
      </c>
    </row>
    <row r="13" spans="1:13">
      <c r="A13" s="7">
        <v>44281</v>
      </c>
      <c r="B13" s="1" t="s">
        <v>118</v>
      </c>
      <c r="D13" s="8">
        <f>SUM(E13:L13)</f>
        <v>17820</v>
      </c>
      <c r="E13" s="8">
        <v>2970</v>
      </c>
      <c r="F13" s="8"/>
      <c r="L13" s="8">
        <v>14850</v>
      </c>
      <c r="M13">
        <f>SUM(M4:M12)</f>
        <v>21000</v>
      </c>
    </row>
    <row r="14" spans="1:13">
      <c r="D14" s="1"/>
      <c r="E14" s="4"/>
    </row>
    <row r="15" spans="1:13">
      <c r="D15" s="1"/>
      <c r="E15" s="4"/>
    </row>
    <row r="16" spans="1:13">
      <c r="D16" s="2">
        <f>SUM(D5:D13)</f>
        <v>49023</v>
      </c>
      <c r="E16" s="2">
        <f t="shared" ref="E16:K16" si="0">SUM(E5:E13)</f>
        <v>8083</v>
      </c>
      <c r="F16" s="2">
        <f t="shared" si="0"/>
        <v>17500</v>
      </c>
      <c r="G16" s="2">
        <f t="shared" si="0"/>
        <v>440</v>
      </c>
      <c r="H16" s="2">
        <f t="shared" si="0"/>
        <v>300</v>
      </c>
      <c r="I16" s="2">
        <f t="shared" si="0"/>
        <v>400</v>
      </c>
      <c r="J16" s="2">
        <f t="shared" si="0"/>
        <v>1050</v>
      </c>
      <c r="K16" s="2">
        <f t="shared" si="0"/>
        <v>6400</v>
      </c>
    </row>
    <row r="17" spans="4:10">
      <c r="E17" s="5"/>
    </row>
    <row r="18" spans="4:10">
      <c r="D18" s="1" t="s">
        <v>11</v>
      </c>
      <c r="E18" s="1" t="s">
        <v>33</v>
      </c>
      <c r="G18" s="12">
        <f>F16</f>
        <v>17500</v>
      </c>
      <c r="H18" s="3"/>
      <c r="I18" s="3"/>
      <c r="J18" s="3"/>
    </row>
    <row r="19" spans="4:10">
      <c r="E19" s="1" t="s">
        <v>67</v>
      </c>
      <c r="G19" s="2">
        <f>G16</f>
        <v>440</v>
      </c>
      <c r="H19" s="3"/>
      <c r="I19" s="3"/>
      <c r="J19" s="3"/>
    </row>
    <row r="20" spans="4:10">
      <c r="E20" s="1" t="s">
        <v>96</v>
      </c>
      <c r="G20" s="3">
        <f>H16</f>
        <v>300</v>
      </c>
      <c r="H20" s="3"/>
      <c r="I20" s="3"/>
      <c r="J20" s="3"/>
    </row>
    <row r="21" spans="4:10">
      <c r="E21" s="1" t="s">
        <v>109</v>
      </c>
      <c r="G21" s="3">
        <f>E16</f>
        <v>8083</v>
      </c>
      <c r="H21" s="3"/>
      <c r="I21" s="3"/>
      <c r="J21" s="3"/>
    </row>
    <row r="22" spans="4:10">
      <c r="E22" s="1" t="s">
        <v>113</v>
      </c>
      <c r="G22" s="3">
        <f>K16</f>
        <v>6400</v>
      </c>
      <c r="H22" s="3"/>
      <c r="I22" s="3"/>
      <c r="J22" s="3"/>
    </row>
    <row r="23" spans="4:10">
      <c r="G23" s="3"/>
      <c r="H23" s="3"/>
      <c r="I23" s="3"/>
      <c r="J23" s="3"/>
    </row>
    <row r="24" spans="4:10">
      <c r="D24" s="1" t="s">
        <v>12</v>
      </c>
      <c r="E24" s="1" t="s">
        <v>119</v>
      </c>
      <c r="G24" s="3"/>
      <c r="H24" s="3">
        <f>D16</f>
        <v>49023</v>
      </c>
      <c r="I24" s="3"/>
      <c r="J24" s="3"/>
    </row>
    <row r="25" spans="4:10">
      <c r="E25" s="67"/>
      <c r="F25" s="43"/>
      <c r="G25" s="43"/>
      <c r="H25" s="77"/>
    </row>
    <row r="26" spans="4:10">
      <c r="E26" s="43"/>
      <c r="F26" s="43"/>
      <c r="G26" s="43"/>
      <c r="H26" s="43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975C1F-3A29-4871-8E2A-E8069AC97BA6}">
  <dimension ref="A1:N24"/>
  <sheetViews>
    <sheetView workbookViewId="0">
      <selection activeCell="I12" sqref="I12"/>
    </sheetView>
  </sheetViews>
  <sheetFormatPr defaultRowHeight="15"/>
  <cols>
    <col min="1" max="1" width="9.140625" customWidth="1"/>
    <col min="2" max="2" width="21.5703125" customWidth="1"/>
    <col min="5" max="5" width="10.5703125" customWidth="1"/>
    <col min="6" max="7" width="12" customWidth="1"/>
    <col min="8" max="8" width="10" customWidth="1"/>
    <col min="9" max="9" width="17.5703125" customWidth="1"/>
  </cols>
  <sheetData>
    <row r="1" spans="1:10">
      <c r="A1" s="2" t="s">
        <v>120</v>
      </c>
    </row>
    <row r="3" spans="1:10">
      <c r="A3" s="1" t="s">
        <v>102</v>
      </c>
      <c r="B3" s="1" t="s">
        <v>110</v>
      </c>
      <c r="D3" s="1" t="s">
        <v>104</v>
      </c>
      <c r="E3" s="1" t="s">
        <v>105</v>
      </c>
      <c r="F3" s="1" t="s">
        <v>121</v>
      </c>
      <c r="G3" s="1" t="s">
        <v>40</v>
      </c>
      <c r="H3" s="1" t="s">
        <v>122</v>
      </c>
      <c r="I3" s="1" t="s">
        <v>94</v>
      </c>
    </row>
    <row r="4" spans="1:10">
      <c r="D4" s="1" t="s">
        <v>74</v>
      </c>
      <c r="E4" s="1" t="s">
        <v>74</v>
      </c>
      <c r="F4" s="1" t="s">
        <v>74</v>
      </c>
      <c r="G4" s="1"/>
      <c r="H4" s="1" t="s">
        <v>74</v>
      </c>
    </row>
    <row r="5" spans="1:10">
      <c r="A5" s="7">
        <v>44209</v>
      </c>
      <c r="B5" s="1" t="s">
        <v>54</v>
      </c>
      <c r="D5">
        <v>700</v>
      </c>
      <c r="E5" s="90"/>
      <c r="F5">
        <v>700</v>
      </c>
      <c r="I5">
        <v>117</v>
      </c>
    </row>
    <row r="6" spans="1:10">
      <c r="A6" s="81">
        <v>44209</v>
      </c>
      <c r="B6" s="82" t="s">
        <v>40</v>
      </c>
      <c r="C6" s="83"/>
      <c r="D6" s="85">
        <v>2200</v>
      </c>
      <c r="E6" s="83"/>
      <c r="F6" s="85"/>
      <c r="G6" s="85">
        <v>2200</v>
      </c>
    </row>
    <row r="7" spans="1:10">
      <c r="A7" s="7">
        <v>44227</v>
      </c>
      <c r="B7" s="1" t="s">
        <v>123</v>
      </c>
      <c r="D7" s="8">
        <v>2005</v>
      </c>
      <c r="E7" s="8">
        <v>2005</v>
      </c>
    </row>
    <row r="8" spans="1:10">
      <c r="A8" s="88">
        <v>44230</v>
      </c>
      <c r="B8" s="67" t="s">
        <v>116</v>
      </c>
      <c r="C8" s="43"/>
      <c r="D8" s="89">
        <v>420</v>
      </c>
      <c r="E8" s="89"/>
      <c r="F8" s="43">
        <v>420</v>
      </c>
    </row>
    <row r="9" spans="1:10">
      <c r="A9" s="7">
        <v>44237</v>
      </c>
      <c r="B9" s="1" t="s">
        <v>112</v>
      </c>
      <c r="D9">
        <f>SUM(E9:H9)</f>
        <v>1050</v>
      </c>
      <c r="F9">
        <v>1050</v>
      </c>
    </row>
    <row r="10" spans="1:10">
      <c r="A10" s="7">
        <v>44237</v>
      </c>
      <c r="B10" s="1" t="s">
        <v>96</v>
      </c>
      <c r="D10">
        <v>315</v>
      </c>
      <c r="F10">
        <v>315</v>
      </c>
    </row>
    <row r="11" spans="1:10">
      <c r="A11" s="7">
        <v>44237</v>
      </c>
      <c r="B11" s="1" t="s">
        <v>67</v>
      </c>
      <c r="D11">
        <v>528</v>
      </c>
      <c r="F11">
        <v>528</v>
      </c>
    </row>
    <row r="12" spans="1:10">
      <c r="A12" s="7">
        <v>44255</v>
      </c>
      <c r="B12" s="1" t="s">
        <v>55</v>
      </c>
      <c r="D12" s="43">
        <v>250</v>
      </c>
      <c r="E12" s="90"/>
      <c r="F12">
        <v>250</v>
      </c>
      <c r="I12">
        <v>32</v>
      </c>
    </row>
    <row r="13" spans="1:10">
      <c r="A13" s="7">
        <v>44264</v>
      </c>
      <c r="B13" s="1" t="s">
        <v>56</v>
      </c>
      <c r="D13" s="8">
        <v>1500</v>
      </c>
      <c r="E13" s="90"/>
      <c r="F13" s="8">
        <v>1500</v>
      </c>
      <c r="I13">
        <v>297</v>
      </c>
    </row>
    <row r="14" spans="1:10">
      <c r="A14" s="7">
        <v>44282</v>
      </c>
      <c r="B14" s="1" t="s">
        <v>122</v>
      </c>
      <c r="D14" s="1">
        <v>308</v>
      </c>
      <c r="E14" s="67"/>
      <c r="H14">
        <v>308</v>
      </c>
    </row>
    <row r="15" spans="1:10">
      <c r="A15" s="7"/>
      <c r="B15" s="1"/>
      <c r="D15" s="2">
        <f>SUM(D5:D14)</f>
        <v>9276</v>
      </c>
      <c r="E15" s="2">
        <f t="shared" ref="E15:I15" si="0">SUM(E5:E14)</f>
        <v>2005</v>
      </c>
      <c r="F15" s="2">
        <f t="shared" si="0"/>
        <v>4763</v>
      </c>
      <c r="G15" s="2">
        <f t="shared" si="0"/>
        <v>2200</v>
      </c>
      <c r="H15" s="2">
        <f t="shared" si="0"/>
        <v>308</v>
      </c>
      <c r="I15" s="2">
        <f t="shared" si="0"/>
        <v>446</v>
      </c>
      <c r="J15" s="2"/>
    </row>
    <row r="16" spans="1:10">
      <c r="A16" s="7"/>
      <c r="B16" s="1"/>
      <c r="D16" s="1"/>
      <c r="E16" s="1"/>
    </row>
    <row r="17" spans="4:14">
      <c r="D17" s="1"/>
      <c r="E17" s="1"/>
    </row>
    <row r="18" spans="4:14">
      <c r="D18" s="1" t="s">
        <v>11</v>
      </c>
      <c r="E18" s="1" t="s">
        <v>109</v>
      </c>
      <c r="G18" s="3">
        <f>E15</f>
        <v>2005</v>
      </c>
      <c r="H18" s="3"/>
      <c r="I18" s="1" t="s">
        <v>11</v>
      </c>
      <c r="J18" s="1" t="s">
        <v>119</v>
      </c>
      <c r="M18" s="3">
        <f>I15</f>
        <v>446</v>
      </c>
    </row>
    <row r="19" spans="4:14">
      <c r="D19" s="1"/>
      <c r="E19" s="1" t="s">
        <v>119</v>
      </c>
      <c r="G19" s="3">
        <f>F15</f>
        <v>4763</v>
      </c>
      <c r="H19" s="3"/>
      <c r="M19" s="3"/>
    </row>
    <row r="20" spans="4:14">
      <c r="D20" s="1"/>
      <c r="E20" s="1" t="s">
        <v>35</v>
      </c>
      <c r="G20" s="3">
        <f>G15</f>
        <v>2200</v>
      </c>
      <c r="H20" s="3"/>
      <c r="M20" s="3"/>
    </row>
    <row r="21" spans="4:14">
      <c r="D21" s="1"/>
      <c r="E21" s="1" t="s">
        <v>122</v>
      </c>
      <c r="G21" s="3">
        <f>H15</f>
        <v>308</v>
      </c>
      <c r="H21" s="3"/>
      <c r="M21" s="3"/>
    </row>
    <row r="22" spans="4:14">
      <c r="E22" s="42"/>
      <c r="G22" s="3"/>
      <c r="H22" s="3"/>
      <c r="M22" s="3"/>
    </row>
    <row r="23" spans="4:14">
      <c r="D23" s="1" t="s">
        <v>12</v>
      </c>
      <c r="E23" s="1" t="s">
        <v>124</v>
      </c>
      <c r="G23" s="3"/>
      <c r="H23" s="3">
        <f>D15</f>
        <v>9276</v>
      </c>
      <c r="I23" s="1" t="s">
        <v>12</v>
      </c>
      <c r="J23" s="1" t="s">
        <v>125</v>
      </c>
      <c r="M23" s="3"/>
      <c r="N23" s="3">
        <v>446</v>
      </c>
    </row>
    <row r="24" spans="4:14">
      <c r="E24" s="1"/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F43F11-A071-4BD8-992C-6DD68DDFB000}">
  <dimension ref="A1:N20"/>
  <sheetViews>
    <sheetView topLeftCell="A9" workbookViewId="0">
      <selection activeCell="E12" sqref="E12:H12"/>
    </sheetView>
  </sheetViews>
  <sheetFormatPr defaultRowHeight="15"/>
  <cols>
    <col min="1" max="1" width="18.7109375" customWidth="1"/>
    <col min="2" max="2" width="10.5703125" customWidth="1"/>
    <col min="4" max="4" width="10.140625" bestFit="1" customWidth="1"/>
    <col min="6" max="6" width="13.28515625" customWidth="1"/>
  </cols>
  <sheetData>
    <row r="1" spans="1:13">
      <c r="A1" s="2" t="s">
        <v>126</v>
      </c>
    </row>
    <row r="3" spans="1:13">
      <c r="A3" s="1" t="s">
        <v>102</v>
      </c>
      <c r="B3" s="1" t="s">
        <v>110</v>
      </c>
      <c r="D3" s="1" t="s">
        <v>104</v>
      </c>
      <c r="E3" s="1" t="s">
        <v>105</v>
      </c>
      <c r="F3" s="1" t="s">
        <v>127</v>
      </c>
      <c r="G3" s="1" t="s">
        <v>32</v>
      </c>
      <c r="H3" s="1" t="s">
        <v>128</v>
      </c>
      <c r="J3" s="1" t="s">
        <v>99</v>
      </c>
    </row>
    <row r="4" spans="1:13">
      <c r="D4" s="1" t="s">
        <v>74</v>
      </c>
      <c r="E4" s="1" t="s">
        <v>74</v>
      </c>
      <c r="F4" s="1" t="s">
        <v>74</v>
      </c>
      <c r="G4" s="1" t="s">
        <v>74</v>
      </c>
    </row>
    <row r="5" spans="1:13">
      <c r="A5" s="7">
        <v>44202</v>
      </c>
      <c r="B5" s="1" t="s">
        <v>129</v>
      </c>
      <c r="D5" s="8">
        <v>4812</v>
      </c>
      <c r="E5">
        <v>802</v>
      </c>
      <c r="G5" s="8">
        <v>4010</v>
      </c>
    </row>
    <row r="6" spans="1:13">
      <c r="A6" s="81">
        <v>44205</v>
      </c>
      <c r="B6" s="82" t="s">
        <v>51</v>
      </c>
      <c r="C6" s="83"/>
      <c r="D6" s="84">
        <v>2900</v>
      </c>
      <c r="E6" s="83"/>
      <c r="F6" s="85">
        <v>2900</v>
      </c>
      <c r="G6" s="83"/>
      <c r="H6" s="83"/>
      <c r="I6" s="83"/>
      <c r="J6" s="83">
        <v>218</v>
      </c>
    </row>
    <row r="7" spans="1:13">
      <c r="A7" s="81">
        <v>44206</v>
      </c>
      <c r="B7" s="82" t="s">
        <v>53</v>
      </c>
      <c r="C7" s="83"/>
      <c r="D7" s="85">
        <v>2400</v>
      </c>
      <c r="E7" s="83"/>
      <c r="F7" s="85">
        <v>2400</v>
      </c>
      <c r="G7" s="83"/>
      <c r="H7" s="83"/>
      <c r="I7" s="83"/>
      <c r="J7" s="83">
        <v>125</v>
      </c>
    </row>
    <row r="8" spans="1:13">
      <c r="A8" s="7">
        <v>44255</v>
      </c>
      <c r="B8" s="1" t="s">
        <v>128</v>
      </c>
      <c r="D8" s="8">
        <v>12000</v>
      </c>
      <c r="F8" s="8"/>
      <c r="H8" s="8">
        <v>12000</v>
      </c>
    </row>
    <row r="9" spans="1:13">
      <c r="A9" s="81">
        <v>44257</v>
      </c>
      <c r="B9" s="82" t="s">
        <v>52</v>
      </c>
      <c r="C9" s="83"/>
      <c r="D9" s="85">
        <v>5000</v>
      </c>
      <c r="E9" s="83"/>
      <c r="F9" s="85">
        <v>5000</v>
      </c>
      <c r="G9" s="83"/>
      <c r="H9" s="83"/>
      <c r="I9" s="83"/>
      <c r="J9" s="83">
        <v>940</v>
      </c>
    </row>
    <row r="10" spans="1:13">
      <c r="A10" s="7">
        <v>44257</v>
      </c>
      <c r="B10" s="1" t="s">
        <v>129</v>
      </c>
      <c r="D10" s="10">
        <v>5346</v>
      </c>
      <c r="E10" s="10">
        <v>891</v>
      </c>
      <c r="G10" s="8">
        <v>4455</v>
      </c>
    </row>
    <row r="11" spans="1:13">
      <c r="A11" s="81">
        <v>44264</v>
      </c>
      <c r="B11" s="82" t="s">
        <v>129</v>
      </c>
      <c r="C11" s="83"/>
      <c r="D11" s="86">
        <v>1782</v>
      </c>
      <c r="E11" s="86">
        <v>297</v>
      </c>
      <c r="F11" s="83"/>
      <c r="G11" s="85">
        <v>1485</v>
      </c>
      <c r="H11" s="83"/>
      <c r="I11" s="83"/>
      <c r="J11" s="83"/>
    </row>
    <row r="12" spans="1:13">
      <c r="D12" s="12">
        <f>SUM(D5:D11)</f>
        <v>34240</v>
      </c>
      <c r="E12" s="12">
        <f>SUM(E5:E11)</f>
        <v>1990</v>
      </c>
      <c r="F12" s="91">
        <f>SUM(F5:F11)</f>
        <v>10300</v>
      </c>
      <c r="G12" s="12">
        <f>SUM(G5:G11)</f>
        <v>9950</v>
      </c>
      <c r="H12" s="12">
        <f>SUM(H5:H11)</f>
        <v>12000</v>
      </c>
      <c r="I12" s="3"/>
      <c r="J12" s="3">
        <f>SUM(J5:J11)</f>
        <v>1283</v>
      </c>
    </row>
    <row r="13" spans="1:13">
      <c r="D13" s="1"/>
      <c r="E13" s="1"/>
    </row>
    <row r="14" spans="1:13">
      <c r="D14" s="1"/>
      <c r="E14" s="1"/>
    </row>
    <row r="15" spans="1:13">
      <c r="D15" s="1" t="s">
        <v>11</v>
      </c>
      <c r="E15" s="1" t="s">
        <v>124</v>
      </c>
      <c r="F15" s="3"/>
      <c r="G15" s="12">
        <f>D12</f>
        <v>34240</v>
      </c>
      <c r="J15" s="1" t="s">
        <v>11</v>
      </c>
      <c r="K15" s="1" t="s">
        <v>99</v>
      </c>
      <c r="M15" s="3">
        <f>SUM(J5:J10)</f>
        <v>1283</v>
      </c>
    </row>
    <row r="16" spans="1:13">
      <c r="D16" s="1"/>
      <c r="E16" s="4"/>
      <c r="F16" s="3"/>
      <c r="G16" s="3"/>
      <c r="M16" s="3"/>
    </row>
    <row r="17" spans="4:14">
      <c r="D17" s="1" t="s">
        <v>12</v>
      </c>
      <c r="E17" s="1" t="s">
        <v>109</v>
      </c>
      <c r="F17" s="3"/>
      <c r="G17" s="3"/>
      <c r="H17" s="12">
        <f>E12</f>
        <v>1990</v>
      </c>
      <c r="I17" s="8"/>
      <c r="J17" s="1" t="s">
        <v>12</v>
      </c>
      <c r="K17" s="1" t="s">
        <v>130</v>
      </c>
      <c r="M17" s="3"/>
      <c r="N17" s="3">
        <v>1283</v>
      </c>
    </row>
    <row r="18" spans="4:14">
      <c r="E18" s="1" t="s">
        <v>108</v>
      </c>
      <c r="F18" s="3"/>
      <c r="G18" s="3"/>
      <c r="H18" s="12">
        <f>F12</f>
        <v>10300</v>
      </c>
      <c r="I18" s="8"/>
    </row>
    <row r="19" spans="4:14">
      <c r="E19" s="1" t="s">
        <v>32</v>
      </c>
      <c r="H19" s="12">
        <f>G12</f>
        <v>9950</v>
      </c>
      <c r="I19" s="8"/>
    </row>
    <row r="20" spans="4:14">
      <c r="E20" s="1" t="s">
        <v>128</v>
      </c>
      <c r="H20" s="12">
        <f>H12</f>
        <v>12000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986F8A-8ABA-4B7D-87A9-2B2998D21D59}">
  <dimension ref="A1:J22"/>
  <sheetViews>
    <sheetView workbookViewId="0">
      <selection activeCell="G7" sqref="E7:G7"/>
    </sheetView>
  </sheetViews>
  <sheetFormatPr defaultRowHeight="15"/>
  <cols>
    <col min="1" max="1" width="18.7109375" customWidth="1"/>
    <col min="3" max="3" width="11.28515625" customWidth="1"/>
    <col min="4" max="4" width="10.85546875" customWidth="1"/>
    <col min="5" max="5" width="12" customWidth="1"/>
    <col min="7" max="7" width="10" customWidth="1"/>
  </cols>
  <sheetData>
    <row r="1" spans="1:10">
      <c r="A1" s="2" t="s">
        <v>6</v>
      </c>
    </row>
    <row r="3" spans="1:10">
      <c r="A3" s="1" t="s">
        <v>131</v>
      </c>
      <c r="B3" s="1" t="s">
        <v>102</v>
      </c>
      <c r="C3" s="1" t="s">
        <v>110</v>
      </c>
      <c r="D3" s="1" t="s">
        <v>104</v>
      </c>
      <c r="E3" s="1" t="s">
        <v>105</v>
      </c>
      <c r="F3" s="1" t="s">
        <v>38</v>
      </c>
      <c r="G3" s="1" t="s">
        <v>37</v>
      </c>
      <c r="H3" s="1"/>
      <c r="J3" s="1"/>
    </row>
    <row r="4" spans="1:10">
      <c r="C4" s="1"/>
      <c r="D4" s="1"/>
      <c r="E4" s="1"/>
      <c r="F4" s="1"/>
      <c r="G4" s="1"/>
    </row>
    <row r="5" spans="1:10">
      <c r="A5" s="3">
        <v>650</v>
      </c>
      <c r="C5" s="1" t="s">
        <v>132</v>
      </c>
    </row>
    <row r="6" spans="1:10">
      <c r="B6" s="7">
        <v>44204</v>
      </c>
      <c r="C6" s="1" t="s">
        <v>38</v>
      </c>
      <c r="D6">
        <v>70</v>
      </c>
      <c r="F6">
        <v>70</v>
      </c>
    </row>
    <row r="7" spans="1:10">
      <c r="B7" s="7">
        <v>44227</v>
      </c>
      <c r="C7" s="1" t="s">
        <v>37</v>
      </c>
      <c r="D7">
        <v>168</v>
      </c>
      <c r="E7">
        <v>28</v>
      </c>
      <c r="G7">
        <v>140</v>
      </c>
    </row>
    <row r="8" spans="1:10">
      <c r="B8" s="7">
        <v>44230</v>
      </c>
      <c r="C8" s="1" t="s">
        <v>38</v>
      </c>
      <c r="D8">
        <v>70</v>
      </c>
      <c r="F8">
        <v>70</v>
      </c>
    </row>
    <row r="9" spans="1:10">
      <c r="A9">
        <v>650</v>
      </c>
      <c r="B9" s="7"/>
      <c r="C9" s="1"/>
      <c r="D9" s="3">
        <f>SUM(D5:D8)</f>
        <v>308</v>
      </c>
      <c r="E9" s="3">
        <f>SUM(E5:E8)</f>
        <v>28</v>
      </c>
      <c r="F9" s="3">
        <f t="shared" ref="F9:G9" si="0">SUM(F5:F8)</f>
        <v>140</v>
      </c>
      <c r="G9" s="3">
        <f t="shared" si="0"/>
        <v>140</v>
      </c>
    </row>
    <row r="10" spans="1:10">
      <c r="B10" s="7"/>
      <c r="C10" s="1"/>
    </row>
    <row r="11" spans="1:10">
      <c r="B11" s="7"/>
      <c r="C11" s="1"/>
    </row>
    <row r="12" spans="1:10">
      <c r="A12">
        <v>238</v>
      </c>
      <c r="B12" s="6">
        <v>44197</v>
      </c>
      <c r="C12" s="1" t="s">
        <v>133</v>
      </c>
      <c r="D12" s="3"/>
    </row>
    <row r="13" spans="1:10">
      <c r="A13">
        <v>342</v>
      </c>
      <c r="B13" s="6">
        <v>44286</v>
      </c>
      <c r="C13" s="1" t="s">
        <v>124</v>
      </c>
    </row>
    <row r="14" spans="1:10">
      <c r="D14" s="1"/>
    </row>
    <row r="15" spans="1:10">
      <c r="C15" s="1" t="s">
        <v>11</v>
      </c>
      <c r="D15" s="1" t="s">
        <v>109</v>
      </c>
      <c r="F15" s="3">
        <f>E9</f>
        <v>28</v>
      </c>
      <c r="G15" s="3"/>
      <c r="I15" s="1"/>
      <c r="J15" s="1"/>
    </row>
    <row r="16" spans="1:10">
      <c r="D16" s="1" t="s">
        <v>38</v>
      </c>
      <c r="F16" s="3">
        <f>F9</f>
        <v>140</v>
      </c>
      <c r="G16" s="3"/>
    </row>
    <row r="17" spans="3:10">
      <c r="D17" s="1" t="s">
        <v>37</v>
      </c>
      <c r="F17" s="3">
        <f>G9</f>
        <v>140</v>
      </c>
      <c r="G17" s="3"/>
    </row>
    <row r="18" spans="3:10">
      <c r="D18" s="4"/>
      <c r="F18" s="3"/>
      <c r="G18" s="3"/>
    </row>
    <row r="19" spans="3:10">
      <c r="C19" s="1" t="s">
        <v>12</v>
      </c>
      <c r="D19" s="4"/>
      <c r="G19" s="3">
        <v>308</v>
      </c>
    </row>
    <row r="20" spans="3:10">
      <c r="D20" s="4"/>
      <c r="I20" s="1"/>
      <c r="J20" s="1"/>
    </row>
    <row r="21" spans="3:10">
      <c r="D21" s="4"/>
    </row>
    <row r="22" spans="3:10">
      <c r="D22" s="4"/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53C7F3-AB84-48B2-8937-6BD8A436DE15}">
  <dimension ref="A1:J9"/>
  <sheetViews>
    <sheetView workbookViewId="0">
      <selection activeCell="I4" sqref="I4"/>
    </sheetView>
  </sheetViews>
  <sheetFormatPr defaultRowHeight="15"/>
  <cols>
    <col min="1" max="1" width="23.28515625" customWidth="1"/>
    <col min="3" max="3" width="11" customWidth="1"/>
    <col min="4" max="4" width="18.85546875" customWidth="1"/>
    <col min="5" max="5" width="11.5703125" customWidth="1"/>
    <col min="6" max="6" width="17.28515625" customWidth="1"/>
    <col min="7" max="7" width="9.28515625" customWidth="1"/>
    <col min="8" max="9" width="11" customWidth="1"/>
    <col min="10" max="10" width="11.42578125" customWidth="1"/>
  </cols>
  <sheetData>
    <row r="1" spans="1:10">
      <c r="A1" s="38" t="s">
        <v>134</v>
      </c>
      <c r="B1" s="29"/>
      <c r="C1" s="29"/>
      <c r="D1" s="29"/>
      <c r="E1" s="29"/>
      <c r="F1" s="38" t="s">
        <v>135</v>
      </c>
      <c r="G1" s="29"/>
      <c r="H1" s="29"/>
      <c r="I1" s="29"/>
      <c r="J1" s="40"/>
    </row>
    <row r="2" spans="1:10">
      <c r="A2" s="16"/>
      <c r="B2" s="21"/>
      <c r="C2" s="21"/>
      <c r="D2" s="21"/>
      <c r="E2" s="21"/>
      <c r="F2" s="115"/>
      <c r="G2" s="116"/>
      <c r="H2" s="116"/>
      <c r="I2" s="92"/>
      <c r="J2" s="55"/>
    </row>
    <row r="3" spans="1:10">
      <c r="A3" s="38" t="s">
        <v>136</v>
      </c>
      <c r="B3" s="114" t="s">
        <v>137</v>
      </c>
      <c r="C3" s="106"/>
      <c r="D3" s="53" t="s">
        <v>138</v>
      </c>
      <c r="E3" s="38" t="s">
        <v>105</v>
      </c>
      <c r="F3" s="57" t="s">
        <v>139</v>
      </c>
      <c r="G3" s="114" t="s">
        <v>137</v>
      </c>
      <c r="H3" s="105"/>
      <c r="I3" s="58" t="s">
        <v>105</v>
      </c>
      <c r="J3" s="56" t="s">
        <v>140</v>
      </c>
    </row>
    <row r="4" spans="1:10">
      <c r="A4" s="46">
        <f>SUM(B4/C4*D4)</f>
        <v>1485</v>
      </c>
      <c r="B4" s="18">
        <v>100</v>
      </c>
      <c r="C4" s="19">
        <v>120</v>
      </c>
      <c r="D4" s="47">
        <v>1782</v>
      </c>
      <c r="E4" s="51">
        <f>SUM(D4-A4)</f>
        <v>297</v>
      </c>
      <c r="F4" s="51">
        <v>300</v>
      </c>
      <c r="G4" s="18">
        <v>5</v>
      </c>
      <c r="H4" s="22">
        <v>100</v>
      </c>
      <c r="I4" s="50">
        <f>SUM(G4/H4*F4)</f>
        <v>15</v>
      </c>
      <c r="J4" s="48">
        <f>SUM(F4+I4)</f>
        <v>315</v>
      </c>
    </row>
    <row r="6" spans="1:10">
      <c r="A6" s="38" t="s">
        <v>141</v>
      </c>
      <c r="B6" s="29"/>
      <c r="C6" s="29"/>
      <c r="D6" s="29"/>
      <c r="E6" s="40"/>
    </row>
    <row r="7" spans="1:10">
      <c r="A7" s="16"/>
      <c r="B7" s="21"/>
      <c r="C7" s="21"/>
      <c r="D7" s="21"/>
      <c r="E7" s="17"/>
    </row>
    <row r="8" spans="1:10">
      <c r="A8" s="54" t="s">
        <v>142</v>
      </c>
      <c r="B8" s="114" t="s">
        <v>137</v>
      </c>
      <c r="C8" s="105"/>
      <c r="D8" s="38" t="s">
        <v>105</v>
      </c>
      <c r="E8" s="49" t="s">
        <v>140</v>
      </c>
    </row>
    <row r="9" spans="1:10">
      <c r="A9" s="51">
        <v>400</v>
      </c>
      <c r="B9" s="18">
        <v>20</v>
      </c>
      <c r="C9" s="22">
        <v>100</v>
      </c>
      <c r="D9" s="51">
        <f>SUM(B9/C9*A9)</f>
        <v>80</v>
      </c>
      <c r="E9" s="50">
        <f>SUM(A9+D9)</f>
        <v>480</v>
      </c>
    </row>
  </sheetData>
  <mergeCells count="4">
    <mergeCell ref="B3:C3"/>
    <mergeCell ref="B8:C8"/>
    <mergeCell ref="G3:H3"/>
    <mergeCell ref="F2:H2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8DD7CD-626D-4E7C-9A87-20734CFC7CD3}">
  <dimension ref="A1:O56"/>
  <sheetViews>
    <sheetView topLeftCell="A13" workbookViewId="0">
      <selection activeCell="F20" sqref="F20"/>
    </sheetView>
  </sheetViews>
  <sheetFormatPr defaultRowHeight="15"/>
  <cols>
    <col min="1" max="1" width="11.140625" bestFit="1" customWidth="1"/>
    <col min="2" max="2" width="11" customWidth="1"/>
    <col min="3" max="3" width="10.140625" customWidth="1"/>
    <col min="4" max="4" width="17" customWidth="1"/>
    <col min="5" max="5" width="15" customWidth="1"/>
    <col min="6" max="6" width="10.85546875" customWidth="1"/>
    <col min="9" max="9" width="11.140625" bestFit="1" customWidth="1"/>
    <col min="10" max="10" width="14.5703125" customWidth="1"/>
  </cols>
  <sheetData>
    <row r="1" spans="1:15" ht="46.5" customHeight="1">
      <c r="A1" s="117" t="s">
        <v>143</v>
      </c>
      <c r="B1" s="117"/>
      <c r="C1" s="117"/>
      <c r="D1" s="117"/>
      <c r="E1" s="93"/>
      <c r="F1" s="93"/>
      <c r="G1" s="61"/>
      <c r="H1" s="62"/>
      <c r="I1" s="121"/>
      <c r="J1" s="121"/>
      <c r="K1" s="121"/>
      <c r="L1" s="121"/>
      <c r="M1" s="93"/>
      <c r="N1" s="59"/>
      <c r="O1" s="59"/>
    </row>
    <row r="2" spans="1:15">
      <c r="A2" s="120" t="s">
        <v>144</v>
      </c>
      <c r="B2" s="120"/>
      <c r="C2" s="120"/>
      <c r="D2" s="120"/>
      <c r="E2" s="120"/>
      <c r="F2" s="93"/>
      <c r="K2" s="93"/>
      <c r="L2" s="93"/>
      <c r="M2" s="93"/>
      <c r="N2" s="93"/>
      <c r="O2" s="93"/>
    </row>
    <row r="3" spans="1:15" ht="15" customHeight="1">
      <c r="A3" s="93" t="s">
        <v>145</v>
      </c>
      <c r="B3" s="93" t="s">
        <v>146</v>
      </c>
      <c r="C3" s="93"/>
      <c r="D3" s="100" t="s">
        <v>147</v>
      </c>
      <c r="E3" s="99">
        <v>0.2</v>
      </c>
      <c r="F3" s="93"/>
      <c r="G3" s="100" t="s">
        <v>148</v>
      </c>
      <c r="H3" s="1" t="s">
        <v>149</v>
      </c>
      <c r="I3" s="100" t="s">
        <v>150</v>
      </c>
      <c r="J3" s="100" t="s">
        <v>151</v>
      </c>
      <c r="K3" s="93"/>
      <c r="L3" s="93"/>
      <c r="M3" s="93"/>
      <c r="N3" s="78"/>
      <c r="O3" s="78"/>
    </row>
    <row r="4" spans="1:15" ht="30">
      <c r="A4" s="100" t="s">
        <v>152</v>
      </c>
      <c r="B4" s="93" t="s">
        <v>153</v>
      </c>
      <c r="C4" s="100" t="s">
        <v>154</v>
      </c>
      <c r="D4" s="98">
        <v>42026</v>
      </c>
      <c r="E4" s="93" t="s">
        <v>102</v>
      </c>
      <c r="F4" s="93"/>
      <c r="G4" s="93">
        <v>20</v>
      </c>
      <c r="H4" s="62">
        <v>100</v>
      </c>
      <c r="I4" s="97">
        <v>42026</v>
      </c>
      <c r="J4" s="97">
        <f>SUM(G4/H4*I4)</f>
        <v>8405.2000000000007</v>
      </c>
      <c r="K4" s="93"/>
      <c r="L4" s="93"/>
      <c r="M4" s="93"/>
      <c r="N4" s="78"/>
      <c r="O4" s="78"/>
    </row>
    <row r="5" spans="1:15" ht="30">
      <c r="A5" s="93" t="s">
        <v>155</v>
      </c>
      <c r="B5" s="93" t="s">
        <v>156</v>
      </c>
      <c r="C5" s="96">
        <v>8405.2000000000007</v>
      </c>
      <c r="D5" s="98">
        <f>SUM(D4-C5)</f>
        <v>33620.800000000003</v>
      </c>
      <c r="E5" s="93" t="s">
        <v>155</v>
      </c>
      <c r="F5" s="93"/>
      <c r="G5" s="93"/>
      <c r="H5" s="62"/>
      <c r="I5" s="93"/>
      <c r="J5" s="93"/>
      <c r="K5" s="93"/>
      <c r="L5" s="93"/>
      <c r="M5" s="93"/>
      <c r="N5" s="78"/>
      <c r="O5" s="78"/>
    </row>
    <row r="6" spans="1:15" ht="30">
      <c r="A6" s="93" t="s">
        <v>157</v>
      </c>
      <c r="B6" s="93" t="s">
        <v>156</v>
      </c>
      <c r="C6" s="96">
        <v>8405.2000000000007</v>
      </c>
      <c r="D6" s="98">
        <f>SUM(D5-C6)</f>
        <v>25215.600000000002</v>
      </c>
      <c r="E6" s="93" t="s">
        <v>157</v>
      </c>
      <c r="F6" s="93"/>
      <c r="G6" s="93"/>
      <c r="H6" s="62"/>
      <c r="I6" s="93"/>
      <c r="J6" s="93"/>
      <c r="K6" s="64"/>
      <c r="L6" s="93"/>
      <c r="M6" s="93"/>
      <c r="N6" s="78"/>
      <c r="O6" s="60"/>
    </row>
    <row r="7" spans="1:15" ht="30">
      <c r="A7" s="93" t="s">
        <v>158</v>
      </c>
      <c r="B7" s="93" t="s">
        <v>156</v>
      </c>
      <c r="C7" s="96">
        <v>8405.2000000000007</v>
      </c>
      <c r="D7" s="98">
        <f>SUM(D6-C7)</f>
        <v>16810.400000000001</v>
      </c>
      <c r="E7" s="93" t="s">
        <v>158</v>
      </c>
      <c r="F7" s="93"/>
      <c r="G7" s="93"/>
      <c r="H7" s="62"/>
      <c r="I7" s="93"/>
      <c r="J7" s="93"/>
      <c r="K7" s="93"/>
      <c r="L7" s="93"/>
      <c r="M7" s="93"/>
      <c r="N7" s="78"/>
      <c r="O7" s="60"/>
    </row>
    <row r="8" spans="1:15" ht="30">
      <c r="A8" s="93" t="s">
        <v>159</v>
      </c>
      <c r="B8" s="93" t="s">
        <v>156</v>
      </c>
      <c r="C8" s="96">
        <v>8405.2000000000007</v>
      </c>
      <c r="D8" s="98">
        <f>SUM(D7-C8)</f>
        <v>8405.2000000000007</v>
      </c>
      <c r="E8" s="93" t="s">
        <v>159</v>
      </c>
      <c r="F8" s="93"/>
      <c r="G8" s="93"/>
      <c r="H8" s="62"/>
      <c r="I8" s="93"/>
      <c r="J8" s="93"/>
      <c r="K8" s="93"/>
      <c r="L8" s="93"/>
      <c r="M8" s="93"/>
      <c r="N8" s="78"/>
      <c r="O8" s="60"/>
    </row>
    <row r="9" spans="1:15" ht="30">
      <c r="A9" s="93" t="s">
        <v>160</v>
      </c>
      <c r="B9" s="93" t="s">
        <v>156</v>
      </c>
      <c r="C9" s="96">
        <v>8405.2000000000007</v>
      </c>
      <c r="D9" s="98">
        <f>SUM(D8-C9)</f>
        <v>0</v>
      </c>
      <c r="E9" s="93" t="s">
        <v>160</v>
      </c>
      <c r="F9" s="93"/>
      <c r="G9" s="93"/>
      <c r="H9" s="62"/>
      <c r="I9" s="93"/>
      <c r="J9" s="93"/>
      <c r="K9" s="93"/>
      <c r="L9" s="93"/>
      <c r="M9" s="93"/>
      <c r="N9" s="78"/>
      <c r="O9" s="78"/>
    </row>
    <row r="10" spans="1:15" ht="27.75" customHeight="1">
      <c r="A10" s="93"/>
      <c r="B10" s="93"/>
      <c r="C10" s="63"/>
      <c r="D10" s="93"/>
      <c r="E10" s="93"/>
      <c r="F10" s="93"/>
      <c r="G10" s="93"/>
      <c r="H10" s="62"/>
      <c r="I10" s="93"/>
      <c r="J10" s="93"/>
      <c r="K10" s="93"/>
      <c r="L10" s="93"/>
      <c r="M10" s="93"/>
      <c r="N10" s="93"/>
      <c r="O10" s="93"/>
    </row>
    <row r="11" spans="1:15" ht="29.25" customHeight="1">
      <c r="A11" s="117" t="s">
        <v>161</v>
      </c>
      <c r="B11" s="117"/>
      <c r="C11" s="117"/>
      <c r="D11" s="117"/>
      <c r="E11" s="93"/>
      <c r="F11" s="61"/>
      <c r="G11" s="62"/>
      <c r="H11" s="62"/>
      <c r="I11" s="62"/>
      <c r="J11" s="62"/>
      <c r="K11" s="62"/>
      <c r="L11" s="62"/>
      <c r="M11" s="62"/>
    </row>
    <row r="12" spans="1:15" ht="15" customHeight="1">
      <c r="A12" s="94" t="s">
        <v>144</v>
      </c>
      <c r="B12" s="94"/>
      <c r="C12" s="94"/>
      <c r="D12" s="94"/>
      <c r="E12" s="94"/>
      <c r="F12" s="93"/>
      <c r="G12" s="1" t="s">
        <v>148</v>
      </c>
      <c r="H12" s="1" t="s">
        <v>149</v>
      </c>
      <c r="I12" s="1" t="s">
        <v>150</v>
      </c>
      <c r="J12" s="1" t="s">
        <v>151</v>
      </c>
      <c r="K12" s="62"/>
      <c r="L12" s="62"/>
      <c r="M12" s="62"/>
    </row>
    <row r="13" spans="1:15" ht="15" customHeight="1">
      <c r="A13" s="93" t="s">
        <v>145</v>
      </c>
      <c r="B13" s="119" t="s">
        <v>162</v>
      </c>
      <c r="C13" s="118"/>
      <c r="D13" s="118"/>
      <c r="E13" s="118"/>
      <c r="F13" s="93"/>
      <c r="G13" s="62">
        <v>10</v>
      </c>
      <c r="H13" s="62">
        <v>100</v>
      </c>
      <c r="I13" s="102">
        <v>20860.740000000002</v>
      </c>
      <c r="J13" s="102">
        <f>SUM(G13/H13*I13)</f>
        <v>2086.0740000000001</v>
      </c>
      <c r="K13" s="62"/>
      <c r="L13" s="62"/>
      <c r="M13" s="62"/>
    </row>
    <row r="14" spans="1:15" ht="30">
      <c r="A14" s="100" t="s">
        <v>163</v>
      </c>
      <c r="B14" s="93" t="s">
        <v>153</v>
      </c>
      <c r="C14" s="100" t="s">
        <v>164</v>
      </c>
      <c r="D14" s="100" t="s">
        <v>164</v>
      </c>
      <c r="E14" s="93" t="s">
        <v>102</v>
      </c>
      <c r="F14" s="93"/>
      <c r="G14" s="62"/>
      <c r="H14" s="62"/>
      <c r="I14" s="62"/>
      <c r="J14" s="62"/>
      <c r="K14" s="62"/>
      <c r="L14" s="62"/>
      <c r="M14" s="62"/>
    </row>
    <row r="15" spans="1:15" ht="30">
      <c r="A15" s="93" t="s">
        <v>155</v>
      </c>
      <c r="B15" s="93" t="s">
        <v>156</v>
      </c>
      <c r="C15" s="103" t="s">
        <v>165</v>
      </c>
      <c r="D15" s="97"/>
      <c r="E15" s="93" t="s">
        <v>155</v>
      </c>
      <c r="F15" s="97">
        <v>28615</v>
      </c>
      <c r="G15" s="62"/>
      <c r="H15" s="62"/>
      <c r="I15" s="62"/>
      <c r="J15" s="62"/>
      <c r="K15" s="62"/>
      <c r="L15" s="62"/>
      <c r="M15" s="62"/>
    </row>
    <row r="16" spans="1:15" ht="30">
      <c r="A16" s="93" t="s">
        <v>157</v>
      </c>
      <c r="B16" s="93" t="s">
        <v>156</v>
      </c>
      <c r="C16" s="101" t="s">
        <v>166</v>
      </c>
      <c r="D16" s="93"/>
      <c r="E16" s="93" t="s">
        <v>157</v>
      </c>
      <c r="F16" s="100" t="s">
        <v>167</v>
      </c>
      <c r="G16" s="62"/>
      <c r="H16" s="62"/>
      <c r="I16" s="62"/>
      <c r="J16" s="62"/>
      <c r="K16" s="62"/>
      <c r="L16" s="62"/>
      <c r="M16" s="62"/>
    </row>
    <row r="17" spans="1:13" ht="30">
      <c r="A17" s="93" t="s">
        <v>158</v>
      </c>
      <c r="B17" s="93" t="s">
        <v>156</v>
      </c>
      <c r="C17" s="101" t="s">
        <v>168</v>
      </c>
      <c r="D17" s="93"/>
      <c r="E17" s="93" t="s">
        <v>158</v>
      </c>
      <c r="F17" s="97">
        <v>23178.6</v>
      </c>
      <c r="G17" s="62"/>
      <c r="H17" s="62"/>
      <c r="I17" s="62"/>
      <c r="J17" s="62"/>
      <c r="K17" s="62"/>
      <c r="L17" s="62"/>
      <c r="M17" s="62"/>
    </row>
    <row r="18" spans="1:13" ht="30">
      <c r="A18" s="93" t="s">
        <v>159</v>
      </c>
      <c r="B18" s="93" t="s">
        <v>156</v>
      </c>
      <c r="C18" s="101" t="s">
        <v>169</v>
      </c>
      <c r="D18" s="93"/>
      <c r="E18" s="93" t="s">
        <v>159</v>
      </c>
      <c r="F18" s="100" t="s">
        <v>170</v>
      </c>
      <c r="G18" s="62"/>
      <c r="H18" s="62"/>
      <c r="I18" s="62"/>
      <c r="J18" s="62"/>
      <c r="K18" s="62"/>
      <c r="L18" s="62"/>
      <c r="M18" s="62"/>
    </row>
    <row r="19" spans="1:13" ht="30">
      <c r="A19" s="93" t="s">
        <v>160</v>
      </c>
      <c r="B19" s="93" t="s">
        <v>156</v>
      </c>
      <c r="C19" s="101" t="s">
        <v>171</v>
      </c>
      <c r="D19" s="93"/>
      <c r="E19" s="93" t="s">
        <v>160</v>
      </c>
      <c r="F19" s="100" t="s">
        <v>172</v>
      </c>
      <c r="G19" s="62"/>
      <c r="H19" s="62"/>
      <c r="I19" s="62"/>
      <c r="J19" s="62"/>
      <c r="K19" s="62"/>
      <c r="L19" s="62"/>
      <c r="M19" s="62"/>
    </row>
    <row r="20" spans="1:13">
      <c r="A20" s="93"/>
      <c r="B20" s="93"/>
      <c r="C20" s="93"/>
      <c r="D20" s="93"/>
      <c r="E20" s="93"/>
      <c r="F20" s="93"/>
      <c r="G20" s="62"/>
      <c r="H20" s="62"/>
      <c r="I20" s="62"/>
      <c r="J20" s="62"/>
      <c r="K20" s="62"/>
      <c r="L20" s="62"/>
      <c r="M20" s="62"/>
    </row>
    <row r="21" spans="1:13">
      <c r="A21" s="93"/>
      <c r="B21" s="93"/>
      <c r="C21" s="93"/>
      <c r="D21" s="93"/>
      <c r="E21" s="93"/>
      <c r="F21" s="93"/>
      <c r="G21" s="62"/>
      <c r="H21" s="62"/>
      <c r="I21" s="62"/>
      <c r="J21" s="62"/>
      <c r="K21" s="62"/>
      <c r="L21" s="62"/>
      <c r="M21" s="62"/>
    </row>
    <row r="22" spans="1:13" ht="15" customHeight="1">
      <c r="A22" s="93" t="s">
        <v>145</v>
      </c>
      <c r="B22" s="118" t="s">
        <v>173</v>
      </c>
      <c r="C22" s="118"/>
      <c r="D22" s="118"/>
      <c r="E22" s="118"/>
      <c r="F22" s="93"/>
      <c r="G22" s="62"/>
      <c r="H22" s="62"/>
      <c r="I22" s="62"/>
      <c r="J22" s="62"/>
      <c r="K22" s="62"/>
      <c r="L22" s="62"/>
      <c r="M22" s="62"/>
    </row>
    <row r="23" spans="1:13">
      <c r="A23" s="93" t="s">
        <v>102</v>
      </c>
      <c r="B23" s="93" t="s">
        <v>153</v>
      </c>
      <c r="C23" s="93" t="s">
        <v>74</v>
      </c>
      <c r="D23" s="93"/>
      <c r="E23" s="93" t="s">
        <v>102</v>
      </c>
      <c r="F23" s="93"/>
      <c r="G23" s="62"/>
      <c r="H23" s="62"/>
      <c r="I23" s="62"/>
      <c r="J23" s="62"/>
      <c r="K23" s="62"/>
      <c r="L23" s="62"/>
      <c r="M23" s="62"/>
    </row>
    <row r="24" spans="1:13" ht="30">
      <c r="A24" s="93" t="s">
        <v>155</v>
      </c>
      <c r="B24" s="93" t="s">
        <v>174</v>
      </c>
      <c r="C24" s="63">
        <v>30000</v>
      </c>
      <c r="D24" s="93"/>
      <c r="E24" s="93" t="s">
        <v>155</v>
      </c>
      <c r="F24" s="93"/>
      <c r="G24" s="62"/>
      <c r="H24" s="62"/>
      <c r="I24" s="62"/>
      <c r="J24" s="62"/>
      <c r="K24" s="62"/>
      <c r="L24" s="62"/>
      <c r="M24" s="62"/>
    </row>
    <row r="25" spans="1:13">
      <c r="A25" s="93"/>
      <c r="B25" s="93"/>
      <c r="C25" s="93"/>
      <c r="D25" s="93"/>
      <c r="E25" s="93" t="s">
        <v>175</v>
      </c>
      <c r="F25" s="93"/>
      <c r="G25" s="62"/>
      <c r="H25" s="62"/>
      <c r="I25" s="62"/>
      <c r="J25" s="62"/>
      <c r="K25" s="62"/>
      <c r="L25" s="62"/>
      <c r="M25" s="62"/>
    </row>
    <row r="26" spans="1:13" ht="30">
      <c r="A26" s="93" t="s">
        <v>157</v>
      </c>
      <c r="B26" s="93" t="s">
        <v>174</v>
      </c>
      <c r="C26" s="93">
        <v>51000</v>
      </c>
      <c r="D26" s="93"/>
      <c r="E26" s="93" t="s">
        <v>157</v>
      </c>
      <c r="F26" s="93"/>
      <c r="G26" s="62"/>
      <c r="H26" s="62"/>
      <c r="I26" s="62"/>
      <c r="J26" s="62"/>
      <c r="K26" s="62"/>
      <c r="L26" s="62"/>
      <c r="M26" s="62"/>
    </row>
    <row r="27" spans="1:13">
      <c r="A27" s="93"/>
      <c r="B27" s="93"/>
      <c r="C27" s="63">
        <v>51000</v>
      </c>
      <c r="D27" s="93"/>
      <c r="E27" s="93"/>
      <c r="F27" s="93"/>
      <c r="G27" s="62"/>
      <c r="H27" s="62"/>
      <c r="I27" s="62"/>
      <c r="J27" s="62"/>
      <c r="K27" s="62"/>
      <c r="L27" s="62"/>
      <c r="M27" s="62"/>
    </row>
    <row r="28" spans="1:13">
      <c r="A28" s="93"/>
      <c r="B28" s="93"/>
      <c r="C28" s="93"/>
      <c r="D28" s="93"/>
      <c r="E28" s="93" t="s">
        <v>176</v>
      </c>
      <c r="F28" s="93"/>
      <c r="G28" s="62"/>
      <c r="H28" s="62"/>
      <c r="I28" s="62"/>
      <c r="J28" s="62"/>
      <c r="K28" s="62"/>
      <c r="L28" s="62"/>
      <c r="M28" s="62"/>
    </row>
    <row r="29" spans="1:13" ht="30">
      <c r="A29" s="93" t="s">
        <v>158</v>
      </c>
      <c r="B29" s="93" t="s">
        <v>174</v>
      </c>
      <c r="C29" s="93">
        <v>65700</v>
      </c>
      <c r="D29" s="93"/>
      <c r="E29" s="93" t="s">
        <v>158</v>
      </c>
      <c r="F29" s="93"/>
      <c r="G29" s="62"/>
      <c r="H29" s="62"/>
      <c r="I29" s="62"/>
      <c r="J29" s="62"/>
      <c r="K29" s="62"/>
      <c r="L29" s="62"/>
      <c r="M29" s="62"/>
    </row>
    <row r="30" spans="1:13">
      <c r="A30" s="93"/>
      <c r="B30" s="93"/>
      <c r="C30" s="63">
        <v>65700</v>
      </c>
      <c r="D30" s="93"/>
      <c r="E30" s="93"/>
      <c r="F30" s="93"/>
      <c r="G30" s="62"/>
      <c r="H30" s="62"/>
      <c r="I30" s="62"/>
      <c r="J30" s="62"/>
      <c r="K30" s="62"/>
      <c r="L30" s="62"/>
      <c r="M30" s="62"/>
    </row>
    <row r="31" spans="1:13">
      <c r="A31" s="93"/>
      <c r="B31" s="93"/>
      <c r="C31" s="93"/>
      <c r="D31" s="93"/>
      <c r="E31" s="93" t="s">
        <v>177</v>
      </c>
      <c r="F31" s="93"/>
      <c r="G31" s="62"/>
      <c r="H31" s="62"/>
      <c r="I31" s="62"/>
      <c r="J31" s="62"/>
      <c r="K31" s="62"/>
      <c r="L31" s="62"/>
      <c r="M31" s="62"/>
    </row>
    <row r="32" spans="1:13" ht="30">
      <c r="A32" s="93" t="s">
        <v>158</v>
      </c>
      <c r="B32" s="93" t="s">
        <v>174</v>
      </c>
      <c r="C32" s="93">
        <v>75990</v>
      </c>
      <c r="D32" s="93"/>
      <c r="E32" s="93" t="s">
        <v>159</v>
      </c>
      <c r="F32" s="93"/>
      <c r="G32" s="62"/>
      <c r="H32" s="62"/>
      <c r="I32" s="62"/>
      <c r="J32" s="62"/>
      <c r="K32" s="62"/>
      <c r="L32" s="62"/>
      <c r="M32" s="62"/>
    </row>
    <row r="33" spans="1:13">
      <c r="A33" s="93"/>
      <c r="B33" s="93"/>
      <c r="C33" s="63">
        <v>75990</v>
      </c>
      <c r="D33" s="93"/>
      <c r="E33" s="93"/>
      <c r="F33" s="93"/>
      <c r="G33" s="62"/>
      <c r="H33" s="62"/>
      <c r="I33" s="62"/>
      <c r="J33" s="62"/>
      <c r="K33" s="62"/>
      <c r="L33" s="62"/>
      <c r="M33" s="62"/>
    </row>
    <row r="34" spans="1:13">
      <c r="A34" s="93"/>
      <c r="B34" s="93"/>
      <c r="C34" s="93"/>
      <c r="D34" s="93"/>
      <c r="E34" s="93" t="s">
        <v>178</v>
      </c>
      <c r="F34" s="93"/>
      <c r="G34" s="62"/>
      <c r="H34" s="62"/>
      <c r="I34" s="62"/>
      <c r="J34" s="62"/>
      <c r="K34" s="62"/>
      <c r="L34" s="62"/>
      <c r="M34" s="62"/>
    </row>
    <row r="35" spans="1:13" ht="30">
      <c r="A35" s="93" t="s">
        <v>179</v>
      </c>
      <c r="B35" s="93" t="s">
        <v>174</v>
      </c>
      <c r="C35" s="93">
        <v>83193</v>
      </c>
      <c r="D35" s="93"/>
      <c r="E35" s="93" t="s">
        <v>160</v>
      </c>
      <c r="F35" s="93"/>
      <c r="G35" s="62"/>
      <c r="H35" s="62"/>
      <c r="I35" s="62"/>
      <c r="J35" s="62"/>
      <c r="K35" s="62"/>
      <c r="L35" s="62"/>
      <c r="M35" s="62"/>
    </row>
    <row r="36" spans="1:13">
      <c r="A36" s="93"/>
      <c r="B36" s="93"/>
      <c r="C36" s="63">
        <v>83193</v>
      </c>
      <c r="D36" s="93"/>
      <c r="E36" s="93"/>
      <c r="F36" s="93"/>
      <c r="G36" s="62"/>
      <c r="H36" s="62"/>
      <c r="I36" s="62"/>
      <c r="J36" s="62"/>
      <c r="K36" s="62"/>
      <c r="L36" s="62"/>
      <c r="M36" s="62"/>
    </row>
    <row r="37" spans="1:13">
      <c r="A37" s="93"/>
      <c r="B37" s="93"/>
      <c r="C37" s="93"/>
      <c r="D37" s="93"/>
      <c r="E37" s="93"/>
      <c r="F37" s="93"/>
      <c r="G37" s="62"/>
      <c r="H37" s="62"/>
      <c r="I37" s="62"/>
      <c r="J37" s="62"/>
      <c r="K37" s="62"/>
      <c r="L37" s="62"/>
      <c r="M37" s="62"/>
    </row>
    <row r="38" spans="1:13">
      <c r="A38" s="120" t="s">
        <v>180</v>
      </c>
      <c r="B38" s="120"/>
      <c r="C38" s="120"/>
      <c r="D38" s="120"/>
      <c r="E38" s="120"/>
      <c r="F38" s="93"/>
      <c r="G38" s="62"/>
      <c r="H38" s="62"/>
      <c r="I38" s="62"/>
      <c r="J38" s="62"/>
      <c r="K38" s="62"/>
      <c r="L38" s="62"/>
      <c r="M38" s="62"/>
    </row>
    <row r="39" spans="1:13" ht="15" customHeight="1">
      <c r="A39" s="118" t="s">
        <v>75</v>
      </c>
      <c r="B39" s="118"/>
      <c r="C39" s="118"/>
      <c r="D39" s="118"/>
      <c r="E39" s="93" t="s">
        <v>71</v>
      </c>
      <c r="F39" s="93"/>
      <c r="G39" s="62"/>
      <c r="H39" s="62"/>
      <c r="I39" s="62"/>
      <c r="J39" s="62"/>
      <c r="K39" s="62"/>
      <c r="L39" s="62"/>
      <c r="M39" s="62"/>
    </row>
    <row r="40" spans="1:13" ht="15" customHeight="1">
      <c r="A40" s="118" t="s">
        <v>181</v>
      </c>
      <c r="B40" s="118"/>
      <c r="C40" s="118"/>
      <c r="D40" s="93"/>
      <c r="E40" s="93" t="s">
        <v>74</v>
      </c>
      <c r="F40" s="93"/>
      <c r="G40" s="62"/>
      <c r="H40" s="62"/>
      <c r="I40" s="62"/>
      <c r="J40" s="62"/>
      <c r="K40" s="62"/>
      <c r="L40" s="62"/>
      <c r="M40" s="62"/>
    </row>
    <row r="41" spans="1:13" ht="15" customHeight="1">
      <c r="A41" s="93"/>
      <c r="B41" s="118" t="s">
        <v>155</v>
      </c>
      <c r="C41" s="118"/>
      <c r="D41" s="93"/>
      <c r="E41" s="93">
        <v>100000</v>
      </c>
      <c r="F41" s="93"/>
      <c r="G41" s="62"/>
      <c r="H41" s="62"/>
      <c r="I41" s="62"/>
      <c r="J41" s="62"/>
      <c r="K41" s="62"/>
      <c r="L41" s="62"/>
      <c r="M41" s="62"/>
    </row>
    <row r="42" spans="1:13" ht="15" customHeight="1">
      <c r="A42" s="93"/>
      <c r="B42" s="118" t="s">
        <v>157</v>
      </c>
      <c r="C42" s="118"/>
      <c r="D42" s="93"/>
      <c r="E42" s="93">
        <v>100000</v>
      </c>
      <c r="F42" s="93"/>
      <c r="G42" s="62"/>
      <c r="H42" s="62"/>
      <c r="I42" s="62"/>
      <c r="J42" s="62"/>
      <c r="K42" s="62"/>
      <c r="L42" s="62"/>
      <c r="M42" s="62"/>
    </row>
    <row r="43" spans="1:13" ht="15" customHeight="1">
      <c r="A43" s="93"/>
      <c r="B43" s="118" t="s">
        <v>158</v>
      </c>
      <c r="C43" s="118"/>
      <c r="D43" s="93"/>
      <c r="E43" s="93">
        <v>100000</v>
      </c>
      <c r="F43" s="93"/>
      <c r="G43" s="62"/>
      <c r="H43" s="62"/>
      <c r="I43" s="62"/>
      <c r="J43" s="62"/>
      <c r="K43" s="62"/>
      <c r="L43" s="62"/>
      <c r="M43" s="62"/>
    </row>
    <row r="44" spans="1:13" ht="15" customHeight="1">
      <c r="A44" s="93"/>
      <c r="B44" s="118" t="s">
        <v>159</v>
      </c>
      <c r="C44" s="118"/>
      <c r="D44" s="93"/>
      <c r="E44" s="93">
        <v>100000</v>
      </c>
      <c r="F44" s="93"/>
      <c r="G44" s="62"/>
      <c r="H44" s="62"/>
      <c r="I44" s="62"/>
      <c r="J44" s="62"/>
      <c r="K44" s="62"/>
      <c r="L44" s="62"/>
      <c r="M44" s="62"/>
    </row>
    <row r="45" spans="1:13" ht="15" customHeight="1">
      <c r="A45" s="93"/>
      <c r="B45" s="118" t="s">
        <v>179</v>
      </c>
      <c r="C45" s="118"/>
      <c r="D45" s="93"/>
      <c r="E45" s="93">
        <v>100000</v>
      </c>
      <c r="F45" s="93"/>
      <c r="G45" s="62"/>
      <c r="H45" s="62"/>
      <c r="I45" s="62"/>
      <c r="J45" s="62"/>
      <c r="K45" s="62"/>
      <c r="L45" s="62"/>
      <c r="M45" s="62"/>
    </row>
    <row r="46" spans="1:13">
      <c r="A46" s="93"/>
      <c r="B46" s="93"/>
      <c r="C46" s="93"/>
      <c r="D46" s="93"/>
      <c r="E46" s="93"/>
      <c r="F46" s="93"/>
      <c r="G46" s="62"/>
      <c r="H46" s="62"/>
      <c r="I46" s="62"/>
      <c r="J46" s="62"/>
      <c r="K46" s="62"/>
      <c r="L46" s="62"/>
      <c r="M46" s="62"/>
    </row>
    <row r="47" spans="1:13">
      <c r="A47" s="93"/>
      <c r="B47" s="93"/>
      <c r="C47" s="93"/>
      <c r="D47" s="93"/>
      <c r="E47" s="93"/>
      <c r="F47" s="93"/>
      <c r="G47" s="62"/>
      <c r="H47" s="62"/>
      <c r="I47" s="62"/>
      <c r="J47" s="62"/>
      <c r="K47" s="62"/>
      <c r="L47" s="62"/>
      <c r="M47" s="62"/>
    </row>
    <row r="48" spans="1:13">
      <c r="A48" s="62"/>
      <c r="B48" s="62"/>
      <c r="C48" s="62"/>
      <c r="D48" s="62"/>
      <c r="E48" s="62"/>
      <c r="F48" s="62"/>
      <c r="G48" s="62"/>
      <c r="H48" s="62"/>
      <c r="I48" s="62"/>
      <c r="J48" s="62"/>
      <c r="K48" s="62"/>
      <c r="L48" s="62"/>
      <c r="M48" s="62"/>
    </row>
    <row r="49" spans="1:13">
      <c r="A49" s="62"/>
      <c r="B49" s="62"/>
      <c r="C49" s="62"/>
      <c r="D49" s="62"/>
      <c r="E49" s="62"/>
      <c r="F49" s="62"/>
      <c r="G49" s="62"/>
      <c r="H49" s="62"/>
      <c r="I49" s="62"/>
      <c r="J49" s="62"/>
      <c r="K49" s="62"/>
      <c r="L49" s="62"/>
      <c r="M49" s="62"/>
    </row>
    <row r="50" spans="1:13">
      <c r="A50" s="62"/>
      <c r="B50" s="62"/>
      <c r="C50" s="62"/>
      <c r="D50" s="62"/>
      <c r="E50" s="62"/>
      <c r="F50" s="62"/>
      <c r="G50" s="62"/>
      <c r="H50" s="62"/>
      <c r="I50" s="62"/>
      <c r="J50" s="62"/>
      <c r="K50" s="62"/>
      <c r="L50" s="62"/>
      <c r="M50" s="62"/>
    </row>
    <row r="51" spans="1:13">
      <c r="A51" s="62"/>
      <c r="B51" s="62"/>
      <c r="C51" s="62"/>
      <c r="D51" s="62"/>
      <c r="E51" s="62"/>
      <c r="F51" s="62"/>
      <c r="G51" s="62"/>
      <c r="H51" s="62"/>
      <c r="I51" s="62"/>
      <c r="J51" s="62"/>
      <c r="K51" s="62"/>
      <c r="L51" s="62"/>
      <c r="M51" s="62"/>
    </row>
    <row r="52" spans="1:13">
      <c r="A52" s="62"/>
      <c r="B52" s="62"/>
      <c r="C52" s="62"/>
      <c r="D52" s="62"/>
      <c r="E52" s="62"/>
      <c r="F52" s="62"/>
      <c r="G52" s="62"/>
      <c r="H52" s="62"/>
      <c r="I52" s="62"/>
      <c r="J52" s="62"/>
      <c r="K52" s="62"/>
      <c r="L52" s="62"/>
      <c r="M52" s="62"/>
    </row>
    <row r="53" spans="1:13">
      <c r="A53" s="62"/>
      <c r="B53" s="62"/>
      <c r="C53" s="62"/>
      <c r="D53" s="62"/>
      <c r="E53" s="62"/>
      <c r="F53" s="62"/>
      <c r="G53" s="62"/>
      <c r="H53" s="62"/>
      <c r="I53" s="62"/>
      <c r="J53" s="62"/>
      <c r="K53" s="62"/>
      <c r="L53" s="62"/>
      <c r="M53" s="62"/>
    </row>
    <row r="54" spans="1:13">
      <c r="A54" s="62"/>
      <c r="B54" s="62"/>
      <c r="C54" s="62"/>
      <c r="D54" s="62"/>
      <c r="E54" s="62"/>
      <c r="F54" s="62"/>
      <c r="G54" s="62"/>
      <c r="H54" s="62"/>
      <c r="I54" s="62"/>
      <c r="J54" s="62"/>
      <c r="K54" s="62"/>
      <c r="L54" s="62"/>
      <c r="M54" s="62"/>
    </row>
    <row r="55" spans="1:13">
      <c r="A55" s="62"/>
      <c r="B55" s="62"/>
      <c r="C55" s="62"/>
      <c r="D55" s="62"/>
      <c r="E55" s="62"/>
      <c r="F55" s="62"/>
      <c r="G55" s="62"/>
      <c r="H55" s="62"/>
      <c r="I55" s="62"/>
      <c r="J55" s="62"/>
      <c r="K55" s="62"/>
      <c r="L55" s="62"/>
      <c r="M55" s="62"/>
    </row>
    <row r="56" spans="1:13">
      <c r="A56" s="62"/>
      <c r="B56" s="62"/>
      <c r="C56" s="62"/>
      <c r="D56" s="62"/>
      <c r="E56" s="62"/>
      <c r="F56" s="62"/>
      <c r="G56" s="62"/>
      <c r="H56" s="62"/>
      <c r="I56" s="62"/>
      <c r="J56" s="62"/>
      <c r="K56" s="62"/>
      <c r="L56" s="62"/>
      <c r="M56" s="62"/>
    </row>
  </sheetData>
  <mergeCells count="14">
    <mergeCell ref="I1:L1"/>
    <mergeCell ref="A2:E2"/>
    <mergeCell ref="A1:D1"/>
    <mergeCell ref="A11:D11"/>
    <mergeCell ref="B45:C45"/>
    <mergeCell ref="B44:C44"/>
    <mergeCell ref="B13:E13"/>
    <mergeCell ref="B22:E22"/>
    <mergeCell ref="B42:C42"/>
    <mergeCell ref="B43:C43"/>
    <mergeCell ref="A38:E38"/>
    <mergeCell ref="A39:D39"/>
    <mergeCell ref="A40:C40"/>
    <mergeCell ref="B41:C41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0EB0F9-0BCC-42F6-8E62-057F6A177FFC}">
  <dimension ref="A1:D12"/>
  <sheetViews>
    <sheetView workbookViewId="0">
      <selection activeCell="F13" sqref="F13"/>
    </sheetView>
  </sheetViews>
  <sheetFormatPr defaultRowHeight="15"/>
  <cols>
    <col min="2" max="2" width="16.140625" customWidth="1"/>
    <col min="3" max="3" width="10.85546875" customWidth="1"/>
  </cols>
  <sheetData>
    <row r="1" spans="1:4">
      <c r="A1" s="1" t="s">
        <v>108</v>
      </c>
    </row>
    <row r="2" spans="1:4">
      <c r="B2" s="1" t="s">
        <v>182</v>
      </c>
      <c r="C2" s="1" t="s">
        <v>183</v>
      </c>
      <c r="D2" s="1" t="s">
        <v>184</v>
      </c>
    </row>
    <row r="3" spans="1:4">
      <c r="A3" s="1" t="s">
        <v>51</v>
      </c>
      <c r="B3">
        <v>3118</v>
      </c>
      <c r="C3">
        <v>2900</v>
      </c>
      <c r="D3">
        <f>SUM(B3-C3)</f>
        <v>218</v>
      </c>
    </row>
    <row r="4" spans="1:4">
      <c r="A4" s="1" t="s">
        <v>52</v>
      </c>
      <c r="B4">
        <v>5940</v>
      </c>
      <c r="C4">
        <v>5000</v>
      </c>
      <c r="D4">
        <f t="shared" ref="D4:D5" si="0">SUM(B4-C4)</f>
        <v>940</v>
      </c>
    </row>
    <row r="5" spans="1:4">
      <c r="A5" s="1" t="s">
        <v>53</v>
      </c>
      <c r="B5">
        <v>2525</v>
      </c>
      <c r="C5">
        <v>2400</v>
      </c>
      <c r="D5">
        <f t="shared" si="0"/>
        <v>125</v>
      </c>
    </row>
    <row r="8" spans="1:4">
      <c r="A8" s="1" t="s">
        <v>119</v>
      </c>
    </row>
    <row r="9" spans="1:4">
      <c r="B9" s="1" t="s">
        <v>182</v>
      </c>
      <c r="C9" s="1" t="s">
        <v>183</v>
      </c>
      <c r="D9" s="1" t="s">
        <v>185</v>
      </c>
    </row>
    <row r="10" spans="1:4">
      <c r="A10" s="1" t="s">
        <v>54</v>
      </c>
      <c r="B10">
        <v>817</v>
      </c>
      <c r="C10">
        <v>700</v>
      </c>
      <c r="D10">
        <f>SUM(B10-C10)</f>
        <v>117</v>
      </c>
    </row>
    <row r="11" spans="1:4">
      <c r="A11" s="1" t="s">
        <v>55</v>
      </c>
      <c r="B11">
        <v>282</v>
      </c>
      <c r="C11">
        <v>250</v>
      </c>
      <c r="D11">
        <f t="shared" ref="D11:D12" si="1">SUM(B11-C11)</f>
        <v>32</v>
      </c>
    </row>
    <row r="12" spans="1:4">
      <c r="A12" s="1" t="s">
        <v>56</v>
      </c>
      <c r="B12">
        <v>1797</v>
      </c>
      <c r="C12">
        <v>1500</v>
      </c>
      <c r="D12">
        <f t="shared" si="1"/>
        <v>297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7447C4-51E5-4550-BB81-81E99053CFE6}">
  <dimension ref="A1:A84"/>
  <sheetViews>
    <sheetView topLeftCell="A68" workbookViewId="0"/>
  </sheetViews>
  <sheetFormatPr defaultRowHeight="15"/>
  <cols>
    <col min="1" max="1" width="129" customWidth="1"/>
  </cols>
  <sheetData>
    <row r="1" spans="1:1" ht="214.5">
      <c r="A1" s="73" t="s">
        <v>186</v>
      </c>
    </row>
    <row r="2" spans="1:1" ht="165">
      <c r="A2" s="73" t="s">
        <v>187</v>
      </c>
    </row>
    <row r="3" spans="1:1" ht="165">
      <c r="A3" s="73" t="s">
        <v>188</v>
      </c>
    </row>
    <row r="4" spans="1:1" ht="181.5">
      <c r="A4" s="73" t="s">
        <v>189</v>
      </c>
    </row>
    <row r="5" spans="1:1" ht="16.5">
      <c r="A5" s="73" t="s">
        <v>190</v>
      </c>
    </row>
    <row r="6" spans="1:1" ht="280.5">
      <c r="A6" s="73" t="s">
        <v>191</v>
      </c>
    </row>
    <row r="7" spans="1:1" ht="115.5">
      <c r="A7" s="73" t="s">
        <v>192</v>
      </c>
    </row>
    <row r="8" spans="1:1" ht="16.5">
      <c r="A8" s="73" t="s">
        <v>190</v>
      </c>
    </row>
    <row r="9" spans="1:1" ht="247.5">
      <c r="A9" s="73" t="s">
        <v>193</v>
      </c>
    </row>
    <row r="10" spans="1:1" ht="16.5">
      <c r="A10" s="73" t="s">
        <v>190</v>
      </c>
    </row>
    <row r="11" spans="1:1" ht="198">
      <c r="A11" s="73" t="s">
        <v>194</v>
      </c>
    </row>
    <row r="12" spans="1:1" ht="16.5">
      <c r="A12" s="73" t="s">
        <v>190</v>
      </c>
    </row>
    <row r="13" spans="1:1" ht="231">
      <c r="A13" s="73" t="s">
        <v>195</v>
      </c>
    </row>
    <row r="14" spans="1:1" ht="16.5">
      <c r="A14" s="73" t="s">
        <v>190</v>
      </c>
    </row>
    <row r="15" spans="1:1" ht="165">
      <c r="A15" s="73" t="s">
        <v>196</v>
      </c>
    </row>
    <row r="16" spans="1:1" ht="16.5">
      <c r="A16" s="73" t="s">
        <v>190</v>
      </c>
    </row>
    <row r="17" spans="1:1" ht="214.5">
      <c r="A17" s="73" t="s">
        <v>197</v>
      </c>
    </row>
    <row r="18" spans="1:1" ht="16.5">
      <c r="A18" s="73" t="s">
        <v>190</v>
      </c>
    </row>
    <row r="19" spans="1:1" ht="165">
      <c r="A19" s="73" t="s">
        <v>198</v>
      </c>
    </row>
    <row r="20" spans="1:1" ht="16.5">
      <c r="A20" s="73" t="s">
        <v>190</v>
      </c>
    </row>
    <row r="21" spans="1:1" ht="165">
      <c r="A21" s="73" t="s">
        <v>199</v>
      </c>
    </row>
    <row r="22" spans="1:1" ht="16.5">
      <c r="A22" s="73" t="s">
        <v>190</v>
      </c>
    </row>
    <row r="23" spans="1:1" ht="132">
      <c r="A23" s="73" t="s">
        <v>200</v>
      </c>
    </row>
    <row r="24" spans="1:1" ht="16.5">
      <c r="A24" s="73" t="s">
        <v>190</v>
      </c>
    </row>
    <row r="25" spans="1:1" ht="37.5">
      <c r="A25" s="74" t="s">
        <v>201</v>
      </c>
    </row>
    <row r="26" spans="1:1" ht="16.5">
      <c r="A26" s="73" t="s">
        <v>190</v>
      </c>
    </row>
    <row r="27" spans="1:1" ht="264">
      <c r="A27" s="73" t="s">
        <v>202</v>
      </c>
    </row>
    <row r="28" spans="1:1" ht="16.5">
      <c r="A28" s="73" t="s">
        <v>190</v>
      </c>
    </row>
    <row r="29" spans="1:1" ht="181.5">
      <c r="A29" s="73" t="s">
        <v>203</v>
      </c>
    </row>
    <row r="30" spans="1:1" ht="16.5">
      <c r="A30" s="73" t="s">
        <v>190</v>
      </c>
    </row>
    <row r="31" spans="1:1" ht="214.5">
      <c r="A31" s="73" t="s">
        <v>204</v>
      </c>
    </row>
    <row r="32" spans="1:1" ht="16.5">
      <c r="A32" s="73" t="s">
        <v>190</v>
      </c>
    </row>
    <row r="33" spans="1:1" ht="132">
      <c r="A33" s="73" t="s">
        <v>205</v>
      </c>
    </row>
    <row r="34" spans="1:1" ht="16.5">
      <c r="A34" s="73" t="s">
        <v>190</v>
      </c>
    </row>
    <row r="35" spans="1:1" ht="148.5">
      <c r="A35" s="73" t="s">
        <v>206</v>
      </c>
    </row>
    <row r="36" spans="1:1" ht="16.5">
      <c r="A36" s="73" t="s">
        <v>190</v>
      </c>
    </row>
    <row r="37" spans="1:1" ht="264">
      <c r="A37" s="73" t="s">
        <v>207</v>
      </c>
    </row>
    <row r="38" spans="1:1" ht="66">
      <c r="A38" s="73" t="s">
        <v>208</v>
      </c>
    </row>
    <row r="39" spans="1:1" ht="16.5">
      <c r="A39" s="73" t="s">
        <v>190</v>
      </c>
    </row>
    <row r="40" spans="1:1" ht="16.5">
      <c r="A40" s="73" t="s">
        <v>190</v>
      </c>
    </row>
    <row r="41" spans="1:1" ht="16.5">
      <c r="A41" s="73" t="s">
        <v>190</v>
      </c>
    </row>
    <row r="42" spans="1:1" ht="181.5">
      <c r="A42" s="73" t="s">
        <v>209</v>
      </c>
    </row>
    <row r="43" spans="1:1" ht="16.5">
      <c r="A43" s="73" t="s">
        <v>190</v>
      </c>
    </row>
    <row r="44" spans="1:1" ht="231">
      <c r="A44" s="73" t="s">
        <v>210</v>
      </c>
    </row>
    <row r="45" spans="1:1" ht="16.5">
      <c r="A45" s="73" t="s">
        <v>190</v>
      </c>
    </row>
    <row r="46" spans="1:1" ht="165">
      <c r="A46" s="73" t="s">
        <v>211</v>
      </c>
    </row>
    <row r="47" spans="1:1" ht="16.5">
      <c r="A47" s="73" t="s">
        <v>190</v>
      </c>
    </row>
    <row r="48" spans="1:1" ht="18.75">
      <c r="A48" s="74" t="s">
        <v>212</v>
      </c>
    </row>
    <row r="49" spans="1:1" ht="16.5">
      <c r="A49" s="73" t="s">
        <v>190</v>
      </c>
    </row>
    <row r="50" spans="1:1" ht="231">
      <c r="A50" s="73" t="s">
        <v>213</v>
      </c>
    </row>
    <row r="51" spans="1:1" ht="16.5">
      <c r="A51" s="73" t="s">
        <v>190</v>
      </c>
    </row>
    <row r="52" spans="1:1" ht="132">
      <c r="A52" s="73" t="s">
        <v>214</v>
      </c>
    </row>
    <row r="53" spans="1:1" ht="16.5">
      <c r="A53" s="73" t="s">
        <v>190</v>
      </c>
    </row>
    <row r="54" spans="1:1" ht="264">
      <c r="A54" s="73" t="s">
        <v>215</v>
      </c>
    </row>
    <row r="55" spans="1:1" ht="82.5">
      <c r="A55" s="73" t="s">
        <v>216</v>
      </c>
    </row>
    <row r="56" spans="1:1" ht="16.5">
      <c r="A56" s="73" t="s">
        <v>190</v>
      </c>
    </row>
    <row r="57" spans="1:1" ht="198">
      <c r="A57" s="73" t="s">
        <v>217</v>
      </c>
    </row>
    <row r="58" spans="1:1" ht="49.5">
      <c r="A58" s="73" t="s">
        <v>218</v>
      </c>
    </row>
    <row r="59" spans="1:1" ht="16.5">
      <c r="A59" s="73" t="s">
        <v>190</v>
      </c>
    </row>
    <row r="60" spans="1:1" ht="181.5">
      <c r="A60" s="73" t="s">
        <v>219</v>
      </c>
    </row>
    <row r="61" spans="1:1" ht="16.5">
      <c r="A61" s="73" t="s">
        <v>190</v>
      </c>
    </row>
    <row r="62" spans="1:1" ht="165">
      <c r="A62" s="73" t="s">
        <v>220</v>
      </c>
    </row>
    <row r="63" spans="1:1" ht="16.5">
      <c r="A63" s="73" t="s">
        <v>190</v>
      </c>
    </row>
    <row r="64" spans="1:1" ht="165">
      <c r="A64" s="73" t="s">
        <v>221</v>
      </c>
    </row>
    <row r="65" spans="1:1" ht="16.5">
      <c r="A65" s="73" t="s">
        <v>190</v>
      </c>
    </row>
    <row r="66" spans="1:1" ht="165">
      <c r="A66" s="73" t="s">
        <v>222</v>
      </c>
    </row>
    <row r="67" spans="1:1" ht="16.5">
      <c r="A67" s="73" t="s">
        <v>190</v>
      </c>
    </row>
    <row r="68" spans="1:1" ht="247.5">
      <c r="A68" s="73" t="s">
        <v>223</v>
      </c>
    </row>
    <row r="69" spans="1:1" ht="33">
      <c r="A69" s="73" t="s">
        <v>224</v>
      </c>
    </row>
    <row r="70" spans="1:1" ht="16.5">
      <c r="A70" s="73" t="s">
        <v>190</v>
      </c>
    </row>
    <row r="71" spans="1:1" ht="214.5">
      <c r="A71" s="73" t="s">
        <v>225</v>
      </c>
    </row>
    <row r="72" spans="1:1" ht="17.25">
      <c r="A72" s="75" t="s">
        <v>190</v>
      </c>
    </row>
    <row r="73" spans="1:1" ht="17.25">
      <c r="A73" s="75" t="s">
        <v>190</v>
      </c>
    </row>
    <row r="74" spans="1:1" ht="17.25">
      <c r="A74" s="75" t="s">
        <v>190</v>
      </c>
    </row>
    <row r="75" spans="1:1" ht="17.25">
      <c r="A75" s="75" t="s">
        <v>190</v>
      </c>
    </row>
    <row r="76" spans="1:1" ht="17.25">
      <c r="A76" s="75" t="s">
        <v>190</v>
      </c>
    </row>
    <row r="77" spans="1:1" ht="17.25">
      <c r="A77" s="75" t="s">
        <v>190</v>
      </c>
    </row>
    <row r="78" spans="1:1" ht="17.25">
      <c r="A78" s="75" t="s">
        <v>190</v>
      </c>
    </row>
    <row r="79" spans="1:1" ht="17.25">
      <c r="A79" s="75" t="s">
        <v>190</v>
      </c>
    </row>
    <row r="80" spans="1:1" ht="17.25">
      <c r="A80" s="75" t="s">
        <v>190</v>
      </c>
    </row>
    <row r="81" spans="1:1" ht="17.25">
      <c r="A81" s="75" t="s">
        <v>190</v>
      </c>
    </row>
    <row r="82" spans="1:1" ht="17.25">
      <c r="A82" s="75" t="s">
        <v>190</v>
      </c>
    </row>
    <row r="83" spans="1:1" ht="17.25">
      <c r="A83" s="75" t="s">
        <v>190</v>
      </c>
    </row>
    <row r="84" spans="1:1" ht="17.25">
      <c r="A84" s="75" t="s">
        <v>190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3DB470-883E-41BF-BEC2-778F29026D1D}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/>
  <dcterms:created xsi:type="dcterms:W3CDTF">2021-04-27T14:47:33Z</dcterms:created>
  <dcterms:modified xsi:type="dcterms:W3CDTF">2021-05-21T14:14:05Z</dcterms:modified>
  <cp:category/>
  <cp:contentStatus/>
</cp:coreProperties>
</file>