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Lectures\Year 2\"/>
    </mc:Choice>
  </mc:AlternateContent>
  <bookViews>
    <workbookView xWindow="0" yWindow="0" windowWidth="25125" windowHeight="12180" activeTab="2"/>
  </bookViews>
  <sheets>
    <sheet name="Sensory Drum" sheetId="1" r:id="rId1"/>
    <sheet name="Rocking Chair" sheetId="3" r:id="rId2"/>
    <sheet name="Doodle" sheetId="2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6" i="2" l="1"/>
  <c r="E14" i="3" l="1"/>
  <c r="E11" i="3"/>
  <c r="E9" i="3"/>
  <c r="E23" i="3"/>
  <c r="E22" i="3"/>
  <c r="E21" i="3"/>
  <c r="E20" i="3"/>
  <c r="E19" i="3"/>
  <c r="E13" i="3"/>
  <c r="E12" i="3"/>
  <c r="E10" i="3"/>
  <c r="E8" i="3"/>
  <c r="E7" i="3"/>
  <c r="E6" i="3"/>
  <c r="E5" i="3"/>
  <c r="E4" i="3"/>
  <c r="E10" i="1"/>
  <c r="E11" i="1"/>
  <c r="H23" i="2"/>
  <c r="H22" i="2"/>
  <c r="H21" i="2"/>
  <c r="H20" i="2"/>
  <c r="H19" i="2"/>
  <c r="H14" i="2"/>
  <c r="H13" i="2"/>
  <c r="H12" i="2"/>
  <c r="H11" i="2"/>
  <c r="H10" i="2"/>
  <c r="H9" i="2"/>
  <c r="H8" i="2"/>
  <c r="H4" i="2"/>
  <c r="E22" i="1"/>
  <c r="E21" i="1"/>
  <c r="E23" i="1"/>
  <c r="E24" i="1"/>
  <c r="E20" i="1"/>
  <c r="E15" i="1"/>
  <c r="E5" i="1"/>
  <c r="E6" i="1"/>
  <c r="E7" i="1"/>
  <c r="E9" i="1"/>
  <c r="E12" i="1"/>
  <c r="E13" i="1"/>
  <c r="E14" i="1"/>
  <c r="E4" i="1"/>
  <c r="H24" i="2" l="1"/>
  <c r="H37" i="2" s="1"/>
  <c r="H15" i="2"/>
  <c r="E24" i="3"/>
  <c r="E15" i="3"/>
  <c r="E25" i="1"/>
  <c r="E16" i="1"/>
  <c r="E26" i="3" l="1"/>
  <c r="E27" i="3" s="1"/>
  <c r="E27" i="1"/>
  <c r="E28" i="1" s="1"/>
</calcChain>
</file>

<file path=xl/sharedStrings.xml><?xml version="1.0" encoding="utf-8"?>
<sst xmlns="http://schemas.openxmlformats.org/spreadsheetml/2006/main" count="162" uniqueCount="84">
  <si>
    <t>Quantity</t>
  </si>
  <si>
    <t>Part Description</t>
  </si>
  <si>
    <t xml:space="preserve">Supplier </t>
  </si>
  <si>
    <t>Cost Per Unit</t>
  </si>
  <si>
    <t>Total Cost</t>
  </si>
  <si>
    <t>James Latham</t>
  </si>
  <si>
    <t>First 4 Magnets</t>
  </si>
  <si>
    <t>Top Hat Magnets 10/7x5mm</t>
  </si>
  <si>
    <t>Flat Pack Cam</t>
  </si>
  <si>
    <t>Hafele</t>
  </si>
  <si>
    <t>Flat Pack Pin</t>
  </si>
  <si>
    <t>Laquer Filters</t>
  </si>
  <si>
    <t>Sanding Disks</t>
  </si>
  <si>
    <t xml:space="preserve">Laquer 10% Sheen 5 Litre </t>
  </si>
  <si>
    <t>White Melamine Birch Plywood 12x2440x1220mm Sheet</t>
  </si>
  <si>
    <t>Magnet 10x5mm</t>
  </si>
  <si>
    <t>Steel Disk</t>
  </si>
  <si>
    <t>Workshop Consumables</t>
  </si>
  <si>
    <t>Steven Webster Plastic</t>
  </si>
  <si>
    <t>Amazon</t>
  </si>
  <si>
    <t>ABS Plastic 6mmx1220x1220mm</t>
  </si>
  <si>
    <t>Steel Cap head bolts M4 x 5mm</t>
  </si>
  <si>
    <t>Morrells</t>
  </si>
  <si>
    <t>De-nib Pads</t>
  </si>
  <si>
    <t>Basecoat sanding sealer 5 Litre</t>
  </si>
  <si>
    <t>Total Per 20 Units</t>
  </si>
  <si>
    <t xml:space="preserve">Cost per Unit </t>
  </si>
  <si>
    <t>Estimated Labour - 1 Working week per batch.  35hrs</t>
  </si>
  <si>
    <t>Birch Plywood 3mm -1500x1500mm</t>
  </si>
  <si>
    <t xml:space="preserve">Birch Plywood 6mm -2440x1220mm </t>
  </si>
  <si>
    <t>Black Valchromat MDF 19mm-2440x1220mm</t>
  </si>
  <si>
    <t>Birch Plywood 12mm-2440x1220mm</t>
  </si>
  <si>
    <t>Doodle (Writing Slope) Batch of 20</t>
  </si>
  <si>
    <t xml:space="preserve">Countersunk Magnets 10x5mm  </t>
  </si>
  <si>
    <t>Popper button</t>
  </si>
  <si>
    <t>M6 Lock nut</t>
  </si>
  <si>
    <t>Black flange head M6 x 20mm Bolt</t>
  </si>
  <si>
    <t>Leather strap 2m rolls</t>
  </si>
  <si>
    <t>Shaker</t>
  </si>
  <si>
    <t>Ali Express</t>
  </si>
  <si>
    <t>Musical instrument pack of 10</t>
  </si>
  <si>
    <t>Screws for Magnets</t>
  </si>
  <si>
    <t>Screwfix</t>
  </si>
  <si>
    <t>Estimated Labour - 2 Working weeks per batch.  70hrs</t>
  </si>
  <si>
    <t xml:space="preserve"> Birch Plywood 12mm 2440x1220mm Sheet</t>
  </si>
  <si>
    <t xml:space="preserve"> Birch Plywood 18mm 2440x1220mm Sheet</t>
  </si>
  <si>
    <t>Cross Dowel</t>
  </si>
  <si>
    <t>Joint Connector Bolt 25mm x M6</t>
  </si>
  <si>
    <t>Joint Connector Bolt 45mm x M6</t>
  </si>
  <si>
    <t>Rocking Chair Batch of 5</t>
  </si>
  <si>
    <t>Upholstery Fabric</t>
  </si>
  <si>
    <t>Upholstery Wadding 500mm x 5m long</t>
  </si>
  <si>
    <t>Efoams</t>
  </si>
  <si>
    <t>EFoams</t>
  </si>
  <si>
    <t>Upholstery Foam 15mm 250x700mm</t>
  </si>
  <si>
    <t>Upholstery Foam 50mm 350x350mm</t>
  </si>
  <si>
    <t>Upholstery Foam 50mm 650x350mm</t>
  </si>
  <si>
    <t>Oursourced Upholstery Labour - Need to shop around for reduction</t>
  </si>
  <si>
    <t xml:space="preserve">Would hope to bring this down on the next batch. </t>
  </si>
  <si>
    <t xml:space="preserve">Drum Batch of 12 </t>
  </si>
  <si>
    <t>Part no</t>
  </si>
  <si>
    <t>Part Name</t>
  </si>
  <si>
    <t>Component/Material</t>
  </si>
  <si>
    <t>Manufacuring Method</t>
  </si>
  <si>
    <t>CNC Routing</t>
  </si>
  <si>
    <t>Writing Surface</t>
  </si>
  <si>
    <t>Slope Sides</t>
  </si>
  <si>
    <t>Support Brace 1</t>
  </si>
  <si>
    <t>Support Brace 2</t>
  </si>
  <si>
    <t>Sourced Component</t>
  </si>
  <si>
    <t>Soured Compnents</t>
  </si>
  <si>
    <t>Locating pics for ruler</t>
  </si>
  <si>
    <t>Locating pin for paper clamps</t>
  </si>
  <si>
    <t>Ruler and paper clamp disks</t>
  </si>
  <si>
    <t>Magnet for holding ruler</t>
  </si>
  <si>
    <t>Knock Down Fitting</t>
  </si>
  <si>
    <t>Magnet for holding paper</t>
  </si>
  <si>
    <t>Description</t>
  </si>
  <si>
    <t>Cost per hour</t>
  </si>
  <si>
    <t>Workshop Joiner (15 P/h £24.1k Incl)</t>
  </si>
  <si>
    <t>Cerebra</t>
  </si>
  <si>
    <t>Packaging &amp; Postage</t>
  </si>
  <si>
    <t>Estimated</t>
  </si>
  <si>
    <t>Overhead (estimated)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</si>
</sst>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&quot;£&quot;* #,##0.00_-;\-&quot;£&quot;* #,##0.00_-;_-&quot;£&quot;* &quot;-&quot;??_-;_-@_-"/>
    <numFmt numFmtId="168" formatCode="_-&quot;£&quot;* #,##0.00_-;\-&quot;£&quot;* #,##0.00_-;_-&quot;£&quot;* &quot;-&quot;??_-;_-@"/>
  </numFmts>
  <fonts count="6" x14ac:knownFonts="1">
    <font>
      <sz val="11"/>
      <color theme="1"/>
      <name val="Calibri"/>
      <family val="2"/>
      <scheme val="minor"/>
    </font>
    <font>
      <sz val="10"/>
      <color rgb="FF000000"/>
      <name val="Calibri"/>
      <scheme val="minor"/>
    </font>
    <font>
      <sz val="11"/>
      <color theme="1"/>
      <name val="Calibri"/>
    </font>
    <font>
      <b/>
      <sz val="11"/>
      <color rgb="FF002060"/>
      <name val="Calibri"/>
    </font>
    <font>
      <b/>
      <sz val="11"/>
      <color theme="1"/>
      <name val="Calibri"/>
    </font>
    <font>
      <sz val="10"/>
      <name val="Arial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D8D8D8"/>
        <bgColor rgb="FFD8D8D8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</borders>
  <cellStyleXfs count="2">
    <xf numFmtId="0" fontId="0" fillId="0" borderId="0"/>
    <xf numFmtId="0" fontId="1" fillId="0" borderId="0"/>
  </cellStyleXfs>
  <cellXfs count="39">
    <xf numFmtId="0" fontId="0" fillId="0" borderId="0" xfId="0"/>
    <xf numFmtId="44" fontId="0" fillId="0" borderId="0" xfId="0" applyNumberFormat="1"/>
    <xf numFmtId="0" fontId="0" fillId="0" borderId="0" xfId="0" applyAlignment="1">
      <alignment horizontal="center"/>
    </xf>
    <xf numFmtId="44" fontId="0" fillId="0" borderId="0" xfId="0" applyNumberFormat="1" applyAlignment="1">
      <alignment horizontal="center"/>
    </xf>
    <xf numFmtId="0" fontId="0" fillId="2" borderId="1" xfId="0" applyFill="1" applyBorder="1" applyAlignment="1">
      <alignment horizontal="center"/>
    </xf>
    <xf numFmtId="44" fontId="0" fillId="2" borderId="1" xfId="0" applyNumberFormat="1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44" fontId="0" fillId="0" borderId="1" xfId="0" applyNumberFormat="1" applyBorder="1"/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44" fontId="0" fillId="0" borderId="1" xfId="0" applyNumberFormat="1" applyFill="1" applyBorder="1"/>
    <xf numFmtId="0" fontId="0" fillId="0" borderId="0" xfId="0" applyFill="1" applyBorder="1"/>
    <xf numFmtId="0" fontId="0" fillId="2" borderId="1" xfId="0" applyFill="1" applyBorder="1"/>
    <xf numFmtId="0" fontId="0" fillId="2" borderId="2" xfId="0" applyFill="1" applyBorder="1"/>
    <xf numFmtId="44" fontId="0" fillId="2" borderId="1" xfId="0" applyNumberFormat="1" applyFill="1" applyBorder="1"/>
    <xf numFmtId="0" fontId="0" fillId="2" borderId="2" xfId="0" applyFill="1" applyBorder="1" applyAlignment="1">
      <alignment horizontal="center"/>
    </xf>
    <xf numFmtId="44" fontId="0" fillId="0" borderId="1" xfId="0" applyNumberFormat="1" applyBorder="1" applyAlignment="1">
      <alignment horizontal="center"/>
    </xf>
    <xf numFmtId="0" fontId="0" fillId="3" borderId="1" xfId="0" applyFill="1" applyBorder="1"/>
    <xf numFmtId="0" fontId="0" fillId="3" borderId="1" xfId="0" applyFill="1" applyBorder="1" applyAlignment="1">
      <alignment horizontal="center"/>
    </xf>
    <xf numFmtId="44" fontId="0" fillId="3" borderId="1" xfId="0" applyNumberFormat="1" applyFill="1" applyBorder="1"/>
    <xf numFmtId="0" fontId="0" fillId="2" borderId="0" xfId="0" applyFill="1" applyBorder="1"/>
    <xf numFmtId="44" fontId="0" fillId="2" borderId="2" xfId="0" applyNumberFormat="1" applyFill="1" applyBorder="1"/>
    <xf numFmtId="0" fontId="4" fillId="4" borderId="1" xfId="1" applyFont="1" applyFill="1" applyBorder="1"/>
    <xf numFmtId="0" fontId="4" fillId="4" borderId="1" xfId="1" applyFont="1" applyFill="1" applyBorder="1" applyAlignment="1">
      <alignment horizontal="center"/>
    </xf>
    <xf numFmtId="168" fontId="4" fillId="4" borderId="1" xfId="1" applyNumberFormat="1" applyFont="1" applyFill="1" applyBorder="1" applyAlignment="1">
      <alignment horizontal="center" wrapText="1"/>
    </xf>
    <xf numFmtId="0" fontId="4" fillId="4" borderId="1" xfId="1" applyFont="1" applyFill="1" applyBorder="1" applyAlignment="1">
      <alignment horizontal="center" wrapText="1"/>
    </xf>
    <xf numFmtId="0" fontId="5" fillId="0" borderId="1" xfId="1" applyFont="1" applyBorder="1"/>
    <xf numFmtId="0" fontId="2" fillId="0" borderId="1" xfId="1" applyFont="1" applyBorder="1"/>
    <xf numFmtId="0" fontId="2" fillId="0" borderId="1" xfId="1" applyFont="1" applyBorder="1" applyAlignment="1">
      <alignment horizontal="center"/>
    </xf>
    <xf numFmtId="168" fontId="2" fillId="0" borderId="1" xfId="1" applyNumberFormat="1" applyFont="1" applyBorder="1" applyAlignment="1">
      <alignment horizontal="center"/>
    </xf>
    <xf numFmtId="168" fontId="2" fillId="0" borderId="1" xfId="1" applyNumberFormat="1" applyFont="1" applyBorder="1" applyAlignment="1">
      <alignment horizontal="right"/>
    </xf>
    <xf numFmtId="0" fontId="2" fillId="0" borderId="3" xfId="1" applyFont="1" applyBorder="1" applyAlignment="1">
      <alignment horizontal="center"/>
    </xf>
    <xf numFmtId="0" fontId="2" fillId="0" borderId="4" xfId="1" applyFont="1" applyBorder="1" applyAlignment="1">
      <alignment horizontal="center"/>
    </xf>
    <xf numFmtId="168" fontId="2" fillId="0" borderId="4" xfId="1" applyNumberFormat="1" applyFont="1" applyBorder="1" applyAlignment="1">
      <alignment horizontal="right"/>
    </xf>
    <xf numFmtId="168" fontId="2" fillId="0" borderId="4" xfId="1" applyNumberFormat="1" applyFont="1" applyBorder="1" applyAlignment="1">
      <alignment horizontal="center"/>
    </xf>
    <xf numFmtId="0" fontId="3" fillId="0" borderId="3" xfId="1" applyFont="1" applyBorder="1"/>
    <xf numFmtId="168" fontId="2" fillId="0" borderId="3" xfId="1" applyNumberFormat="1" applyFont="1" applyBorder="1" applyAlignment="1">
      <alignment horizontal="center"/>
    </xf>
    <xf numFmtId="0" fontId="3" fillId="0" borderId="4" xfId="1" applyFont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3"/>
  <sheetViews>
    <sheetView workbookViewId="0"/>
  </sheetViews>
  <sheetFormatPr defaultRowHeight="15" x14ac:dyDescent="0.25"/>
  <cols>
    <col min="1" max="1" width="56.7109375" customWidth="1"/>
    <col min="2" max="2" width="12.28515625" customWidth="1"/>
    <col min="3" max="3" width="21.5703125" customWidth="1"/>
    <col min="4" max="4" width="17.85546875" style="1" customWidth="1"/>
    <col min="5" max="5" width="11.42578125" customWidth="1"/>
  </cols>
  <sheetData>
    <row r="1" spans="1:5" x14ac:dyDescent="0.25">
      <c r="A1" s="13" t="s">
        <v>59</v>
      </c>
    </row>
    <row r="3" spans="1:5" x14ac:dyDescent="0.25">
      <c r="A3" s="4" t="s">
        <v>1</v>
      </c>
      <c r="B3" s="4" t="s">
        <v>0</v>
      </c>
      <c r="C3" s="4" t="s">
        <v>2</v>
      </c>
      <c r="D3" s="5" t="s">
        <v>3</v>
      </c>
      <c r="E3" s="4" t="s">
        <v>4</v>
      </c>
    </row>
    <row r="4" spans="1:5" x14ac:dyDescent="0.25">
      <c r="A4" s="6" t="s">
        <v>31</v>
      </c>
      <c r="B4" s="7">
        <v>2</v>
      </c>
      <c r="C4" s="7" t="s">
        <v>5</v>
      </c>
      <c r="D4" s="17">
        <v>97.8</v>
      </c>
      <c r="E4" s="8">
        <f>D4*B4</f>
        <v>195.6</v>
      </c>
    </row>
    <row r="5" spans="1:5" x14ac:dyDescent="0.25">
      <c r="A5" s="6" t="s">
        <v>30</v>
      </c>
      <c r="B5" s="7">
        <v>1.5</v>
      </c>
      <c r="C5" s="7" t="s">
        <v>5</v>
      </c>
      <c r="D5" s="17">
        <v>108</v>
      </c>
      <c r="E5" s="8">
        <f>D5*B5</f>
        <v>162</v>
      </c>
    </row>
    <row r="6" spans="1:5" x14ac:dyDescent="0.25">
      <c r="A6" s="6" t="s">
        <v>28</v>
      </c>
      <c r="B6" s="7">
        <v>1</v>
      </c>
      <c r="C6" s="7" t="s">
        <v>5</v>
      </c>
      <c r="D6" s="17">
        <v>35</v>
      </c>
      <c r="E6" s="8">
        <f>D6*B6</f>
        <v>35</v>
      </c>
    </row>
    <row r="7" spans="1:5" x14ac:dyDescent="0.25">
      <c r="A7" s="6" t="s">
        <v>29</v>
      </c>
      <c r="B7" s="7">
        <v>0.5</v>
      </c>
      <c r="C7" s="7" t="s">
        <v>5</v>
      </c>
      <c r="D7" s="17">
        <v>61</v>
      </c>
      <c r="E7" s="8">
        <f t="shared" ref="E7:E15" si="0">D7*B7</f>
        <v>30.5</v>
      </c>
    </row>
    <row r="8" spans="1:5" x14ac:dyDescent="0.25">
      <c r="A8" s="6" t="s">
        <v>41</v>
      </c>
      <c r="B8" s="7">
        <v>96</v>
      </c>
      <c r="C8" s="7" t="s">
        <v>42</v>
      </c>
      <c r="D8" s="17"/>
      <c r="E8" s="8"/>
    </row>
    <row r="9" spans="1:5" x14ac:dyDescent="0.25">
      <c r="A9" s="6" t="s">
        <v>33</v>
      </c>
      <c r="B9" s="7">
        <v>96</v>
      </c>
      <c r="C9" s="7" t="s">
        <v>6</v>
      </c>
      <c r="D9" s="17">
        <v>0.93</v>
      </c>
      <c r="E9" s="8">
        <f t="shared" si="0"/>
        <v>89.28</v>
      </c>
    </row>
    <row r="10" spans="1:5" x14ac:dyDescent="0.25">
      <c r="A10" s="6" t="s">
        <v>38</v>
      </c>
      <c r="B10" s="7">
        <v>48</v>
      </c>
      <c r="C10" s="7" t="s">
        <v>39</v>
      </c>
      <c r="D10" s="17">
        <v>1.53</v>
      </c>
      <c r="E10" s="8">
        <f t="shared" si="0"/>
        <v>73.44</v>
      </c>
    </row>
    <row r="11" spans="1:5" x14ac:dyDescent="0.25">
      <c r="A11" s="6" t="s">
        <v>40</v>
      </c>
      <c r="B11" s="7">
        <v>4</v>
      </c>
      <c r="C11" s="7" t="s">
        <v>39</v>
      </c>
      <c r="D11" s="17">
        <v>20.25</v>
      </c>
      <c r="E11" s="8">
        <f t="shared" si="0"/>
        <v>81</v>
      </c>
    </row>
    <row r="12" spans="1:5" x14ac:dyDescent="0.25">
      <c r="A12" s="6" t="s">
        <v>37</v>
      </c>
      <c r="B12" s="7">
        <v>4</v>
      </c>
      <c r="C12" s="7" t="s">
        <v>19</v>
      </c>
      <c r="D12" s="17">
        <v>11.19</v>
      </c>
      <c r="E12" s="8">
        <f t="shared" si="0"/>
        <v>44.76</v>
      </c>
    </row>
    <row r="13" spans="1:5" x14ac:dyDescent="0.25">
      <c r="A13" s="6" t="s">
        <v>34</v>
      </c>
      <c r="B13" s="7">
        <v>12</v>
      </c>
      <c r="C13" s="7" t="s">
        <v>19</v>
      </c>
      <c r="D13" s="17">
        <v>0.1</v>
      </c>
      <c r="E13" s="8">
        <f t="shared" si="0"/>
        <v>1.2000000000000002</v>
      </c>
    </row>
    <row r="14" spans="1:5" x14ac:dyDescent="0.25">
      <c r="A14" s="9" t="s">
        <v>36</v>
      </c>
      <c r="B14" s="10">
        <v>2</v>
      </c>
      <c r="C14" s="10" t="s">
        <v>19</v>
      </c>
      <c r="D14" s="17">
        <v>0.25</v>
      </c>
      <c r="E14" s="8">
        <f t="shared" si="0"/>
        <v>0.5</v>
      </c>
    </row>
    <row r="15" spans="1:5" x14ac:dyDescent="0.25">
      <c r="A15" s="9" t="s">
        <v>35</v>
      </c>
      <c r="B15" s="10">
        <v>2</v>
      </c>
      <c r="C15" s="10" t="s">
        <v>19</v>
      </c>
      <c r="D15" s="17">
        <v>0.05</v>
      </c>
      <c r="E15" s="11">
        <f t="shared" si="0"/>
        <v>0.1</v>
      </c>
    </row>
    <row r="16" spans="1:5" x14ac:dyDescent="0.25">
      <c r="C16" s="2"/>
      <c r="D16" s="3"/>
      <c r="E16" s="15">
        <f>SUM(E4:E15)</f>
        <v>713.38</v>
      </c>
    </row>
    <row r="17" spans="1:5" x14ac:dyDescent="0.25">
      <c r="C17" s="2"/>
      <c r="D17" s="3"/>
    </row>
    <row r="18" spans="1:5" x14ac:dyDescent="0.25">
      <c r="C18" s="2"/>
      <c r="D18" s="3"/>
    </row>
    <row r="19" spans="1:5" x14ac:dyDescent="0.25">
      <c r="A19" s="16" t="s">
        <v>17</v>
      </c>
      <c r="C19" s="2"/>
      <c r="D19" s="3"/>
    </row>
    <row r="20" spans="1:5" x14ac:dyDescent="0.25">
      <c r="A20" s="6" t="s">
        <v>11</v>
      </c>
      <c r="B20" s="7">
        <v>5</v>
      </c>
      <c r="C20" s="7" t="s">
        <v>22</v>
      </c>
      <c r="D20" s="17">
        <v>0.1</v>
      </c>
      <c r="E20" s="8">
        <f>B20*D20</f>
        <v>0.5</v>
      </c>
    </row>
    <row r="21" spans="1:5" x14ac:dyDescent="0.25">
      <c r="A21" s="6" t="s">
        <v>12</v>
      </c>
      <c r="B21" s="7">
        <v>8</v>
      </c>
      <c r="C21" s="7" t="s">
        <v>22</v>
      </c>
      <c r="D21" s="17">
        <v>0.33</v>
      </c>
      <c r="E21" s="8">
        <f t="shared" ref="E21:E24" si="1">B21*D21</f>
        <v>2.64</v>
      </c>
    </row>
    <row r="22" spans="1:5" x14ac:dyDescent="0.25">
      <c r="A22" s="6" t="s">
        <v>24</v>
      </c>
      <c r="B22" s="7">
        <v>0.2</v>
      </c>
      <c r="C22" s="7" t="s">
        <v>22</v>
      </c>
      <c r="D22" s="17">
        <v>49.56</v>
      </c>
      <c r="E22" s="8">
        <f t="shared" si="1"/>
        <v>9.9120000000000008</v>
      </c>
    </row>
    <row r="23" spans="1:5" x14ac:dyDescent="0.25">
      <c r="A23" s="9" t="s">
        <v>13</v>
      </c>
      <c r="B23" s="7">
        <v>0.3</v>
      </c>
      <c r="C23" s="7" t="s">
        <v>22</v>
      </c>
      <c r="D23" s="17">
        <v>49.56</v>
      </c>
      <c r="E23" s="8">
        <f t="shared" si="1"/>
        <v>14.868</v>
      </c>
    </row>
    <row r="24" spans="1:5" x14ac:dyDescent="0.25">
      <c r="A24" s="9" t="s">
        <v>23</v>
      </c>
      <c r="B24" s="7">
        <v>5</v>
      </c>
      <c r="C24" s="7" t="s">
        <v>22</v>
      </c>
      <c r="D24" s="17">
        <v>0.25</v>
      </c>
      <c r="E24" s="8">
        <f t="shared" si="1"/>
        <v>1.25</v>
      </c>
    </row>
    <row r="25" spans="1:5" x14ac:dyDescent="0.25">
      <c r="A25" s="12"/>
      <c r="E25" s="15">
        <f>SUM(E20:E24)</f>
        <v>29.17</v>
      </c>
    </row>
    <row r="27" spans="1:5" x14ac:dyDescent="0.25">
      <c r="D27" s="8" t="s">
        <v>25</v>
      </c>
      <c r="E27" s="15">
        <f>E25+E16</f>
        <v>742.55</v>
      </c>
    </row>
    <row r="28" spans="1:5" x14ac:dyDescent="0.25">
      <c r="D28" s="8" t="s">
        <v>26</v>
      </c>
      <c r="E28" s="15">
        <f>E27/12</f>
        <v>61.879166666666663</v>
      </c>
    </row>
    <row r="30" spans="1:5" x14ac:dyDescent="0.25">
      <c r="A30" s="13" t="s">
        <v>43</v>
      </c>
    </row>
    <row r="31" spans="1:5" x14ac:dyDescent="0.25">
      <c r="A31" s="18" t="s">
        <v>58</v>
      </c>
    </row>
    <row r="33" spans="1:1" x14ac:dyDescent="0.25">
      <c r="A33" s="1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workbookViewId="0">
      <selection activeCell="B16" sqref="B16"/>
    </sheetView>
  </sheetViews>
  <sheetFormatPr defaultRowHeight="15" x14ac:dyDescent="0.25"/>
  <cols>
    <col min="1" max="1" width="65" customWidth="1"/>
    <col min="2" max="2" width="26.42578125" customWidth="1"/>
    <col min="3" max="3" width="17.28515625" customWidth="1"/>
    <col min="4" max="4" width="18.42578125" customWidth="1"/>
    <col min="5" max="5" width="17" customWidth="1"/>
  </cols>
  <sheetData>
    <row r="1" spans="1:5" x14ac:dyDescent="0.25">
      <c r="A1" s="13" t="s">
        <v>49</v>
      </c>
      <c r="D1" s="1"/>
    </row>
    <row r="2" spans="1:5" x14ac:dyDescent="0.25">
      <c r="D2" s="1"/>
    </row>
    <row r="3" spans="1:5" x14ac:dyDescent="0.25">
      <c r="A3" s="4" t="s">
        <v>1</v>
      </c>
      <c r="B3" s="4" t="s">
        <v>0</v>
      </c>
      <c r="C3" s="4" t="s">
        <v>2</v>
      </c>
      <c r="D3" s="5" t="s">
        <v>3</v>
      </c>
      <c r="E3" s="4" t="s">
        <v>4</v>
      </c>
    </row>
    <row r="4" spans="1:5" x14ac:dyDescent="0.25">
      <c r="A4" s="6" t="s">
        <v>44</v>
      </c>
      <c r="B4" s="7">
        <v>1</v>
      </c>
      <c r="C4" s="6" t="s">
        <v>5</v>
      </c>
      <c r="D4" s="8">
        <v>97.8</v>
      </c>
      <c r="E4" s="8">
        <f>D4*B4</f>
        <v>97.8</v>
      </c>
    </row>
    <row r="5" spans="1:5" x14ac:dyDescent="0.25">
      <c r="A5" s="6" t="s">
        <v>45</v>
      </c>
      <c r="B5" s="7">
        <v>2</v>
      </c>
      <c r="C5" s="6" t="s">
        <v>5</v>
      </c>
      <c r="D5" s="8">
        <v>144</v>
      </c>
      <c r="E5" s="8">
        <f>D5*B5</f>
        <v>288</v>
      </c>
    </row>
    <row r="6" spans="1:5" x14ac:dyDescent="0.25">
      <c r="A6" s="6" t="s">
        <v>46</v>
      </c>
      <c r="B6" s="7">
        <v>70</v>
      </c>
      <c r="C6" s="6" t="s">
        <v>42</v>
      </c>
      <c r="D6" s="8">
        <v>0.09</v>
      </c>
      <c r="E6" s="8">
        <f>D6*B6</f>
        <v>6.3</v>
      </c>
    </row>
    <row r="7" spans="1:5" x14ac:dyDescent="0.25">
      <c r="A7" s="6" t="s">
        <v>47</v>
      </c>
      <c r="B7" s="7">
        <v>50</v>
      </c>
      <c r="C7" s="6" t="s">
        <v>42</v>
      </c>
      <c r="D7" s="8">
        <v>0.05</v>
      </c>
      <c r="E7" s="8">
        <f t="shared" ref="E7:E13" si="0">D7*B7</f>
        <v>2.5</v>
      </c>
    </row>
    <row r="8" spans="1:5" x14ac:dyDescent="0.25">
      <c r="A8" s="6" t="s">
        <v>48</v>
      </c>
      <c r="B8" s="7">
        <v>70</v>
      </c>
      <c r="C8" s="6" t="s">
        <v>42</v>
      </c>
      <c r="D8" s="8">
        <v>0.06</v>
      </c>
      <c r="E8" s="8">
        <f t="shared" si="0"/>
        <v>4.2</v>
      </c>
    </row>
    <row r="9" spans="1:5" x14ac:dyDescent="0.25">
      <c r="A9" s="6" t="s">
        <v>56</v>
      </c>
      <c r="B9" s="7">
        <v>5</v>
      </c>
      <c r="C9" s="6" t="s">
        <v>52</v>
      </c>
      <c r="D9" s="8">
        <v>10</v>
      </c>
      <c r="E9" s="8">
        <f t="shared" si="0"/>
        <v>50</v>
      </c>
    </row>
    <row r="10" spans="1:5" x14ac:dyDescent="0.25">
      <c r="A10" s="6" t="s">
        <v>55</v>
      </c>
      <c r="B10" s="7">
        <v>5</v>
      </c>
      <c r="C10" s="6" t="s">
        <v>53</v>
      </c>
      <c r="D10" s="8">
        <v>6.4</v>
      </c>
      <c r="E10" s="8">
        <f t="shared" si="0"/>
        <v>32</v>
      </c>
    </row>
    <row r="11" spans="1:5" x14ac:dyDescent="0.25">
      <c r="A11" s="6" t="s">
        <v>54</v>
      </c>
      <c r="B11" s="7">
        <v>10</v>
      </c>
      <c r="C11" s="6" t="s">
        <v>53</v>
      </c>
      <c r="D11" s="8">
        <v>2.9</v>
      </c>
      <c r="E11" s="8">
        <f t="shared" si="0"/>
        <v>29</v>
      </c>
    </row>
    <row r="12" spans="1:5" x14ac:dyDescent="0.25">
      <c r="A12" s="6" t="s">
        <v>51</v>
      </c>
      <c r="B12" s="7">
        <v>1</v>
      </c>
      <c r="C12" s="6" t="s">
        <v>19</v>
      </c>
      <c r="D12" s="8">
        <v>15</v>
      </c>
      <c r="E12" s="8">
        <f t="shared" si="0"/>
        <v>15</v>
      </c>
    </row>
    <row r="13" spans="1:5" x14ac:dyDescent="0.25">
      <c r="A13" s="9" t="s">
        <v>50</v>
      </c>
      <c r="B13" s="10">
        <v>10</v>
      </c>
      <c r="C13" s="9" t="s">
        <v>19</v>
      </c>
      <c r="D13" s="8">
        <v>9.9700000000000006</v>
      </c>
      <c r="E13" s="8">
        <f t="shared" si="0"/>
        <v>99.7</v>
      </c>
    </row>
    <row r="14" spans="1:5" x14ac:dyDescent="0.25">
      <c r="A14" s="18" t="s">
        <v>57</v>
      </c>
      <c r="B14" s="19">
        <v>5</v>
      </c>
      <c r="C14" s="18" t="s">
        <v>19</v>
      </c>
      <c r="D14" s="20">
        <v>100</v>
      </c>
      <c r="E14" s="20">
        <f>D14*B14</f>
        <v>500</v>
      </c>
    </row>
    <row r="15" spans="1:5" x14ac:dyDescent="0.25">
      <c r="D15" s="1"/>
      <c r="E15" s="8">
        <f>SUM(E4:E14)</f>
        <v>1124.5</v>
      </c>
    </row>
    <row r="16" spans="1:5" x14ac:dyDescent="0.25">
      <c r="D16" s="1"/>
    </row>
    <row r="17" spans="1:5" x14ac:dyDescent="0.25">
      <c r="D17" s="1"/>
    </row>
    <row r="18" spans="1:5" x14ac:dyDescent="0.25">
      <c r="A18" s="14" t="s">
        <v>17</v>
      </c>
      <c r="D18" s="1"/>
    </row>
    <row r="19" spans="1:5" x14ac:dyDescent="0.25">
      <c r="A19" s="6" t="s">
        <v>11</v>
      </c>
      <c r="B19" s="7">
        <v>6</v>
      </c>
      <c r="C19" s="6" t="s">
        <v>22</v>
      </c>
      <c r="D19" s="8">
        <v>0.1</v>
      </c>
      <c r="E19" s="8">
        <f>B19*D19</f>
        <v>0.60000000000000009</v>
      </c>
    </row>
    <row r="20" spans="1:5" x14ac:dyDescent="0.25">
      <c r="A20" s="6" t="s">
        <v>12</v>
      </c>
      <c r="B20" s="7">
        <v>10</v>
      </c>
      <c r="C20" s="6" t="s">
        <v>22</v>
      </c>
      <c r="D20" s="8">
        <v>0.33</v>
      </c>
      <c r="E20" s="8">
        <f t="shared" ref="E20:E23" si="1">B20*D20</f>
        <v>3.3000000000000003</v>
      </c>
    </row>
    <row r="21" spans="1:5" x14ac:dyDescent="0.25">
      <c r="A21" s="6" t="s">
        <v>24</v>
      </c>
      <c r="B21" s="7">
        <v>0.5</v>
      </c>
      <c r="C21" s="6" t="s">
        <v>22</v>
      </c>
      <c r="D21" s="8">
        <v>49.56</v>
      </c>
      <c r="E21" s="8">
        <f t="shared" si="1"/>
        <v>24.78</v>
      </c>
    </row>
    <row r="22" spans="1:5" x14ac:dyDescent="0.25">
      <c r="A22" s="9" t="s">
        <v>13</v>
      </c>
      <c r="B22" s="7">
        <v>1</v>
      </c>
      <c r="C22" s="6" t="s">
        <v>22</v>
      </c>
      <c r="D22" s="8">
        <v>49.56</v>
      </c>
      <c r="E22" s="8">
        <f t="shared" si="1"/>
        <v>49.56</v>
      </c>
    </row>
    <row r="23" spans="1:5" x14ac:dyDescent="0.25">
      <c r="A23" s="9" t="s">
        <v>23</v>
      </c>
      <c r="B23" s="7">
        <v>10</v>
      </c>
      <c r="C23" s="6" t="s">
        <v>22</v>
      </c>
      <c r="D23" s="8">
        <v>0.25</v>
      </c>
      <c r="E23" s="8">
        <f t="shared" si="1"/>
        <v>2.5</v>
      </c>
    </row>
    <row r="24" spans="1:5" x14ac:dyDescent="0.25">
      <c r="A24" s="12"/>
      <c r="D24" s="1"/>
      <c r="E24" s="15">
        <f>SUM(E19:E23)</f>
        <v>80.740000000000009</v>
      </c>
    </row>
    <row r="25" spans="1:5" x14ac:dyDescent="0.25">
      <c r="D25" s="1"/>
    </row>
    <row r="26" spans="1:5" x14ac:dyDescent="0.25">
      <c r="D26" s="8" t="s">
        <v>25</v>
      </c>
      <c r="E26" s="15">
        <f>E24+E15</f>
        <v>1205.24</v>
      </c>
    </row>
    <row r="27" spans="1:5" x14ac:dyDescent="0.25">
      <c r="D27" s="8" t="s">
        <v>26</v>
      </c>
      <c r="E27" s="15">
        <f>E26/5</f>
        <v>241.048</v>
      </c>
    </row>
    <row r="28" spans="1:5" x14ac:dyDescent="0.25">
      <c r="D28" s="1"/>
    </row>
    <row r="29" spans="1:5" x14ac:dyDescent="0.25">
      <c r="A29" s="13" t="s">
        <v>27</v>
      </c>
      <c r="D29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7"/>
  <sheetViews>
    <sheetView tabSelected="1" workbookViewId="0">
      <selection activeCell="J30" sqref="J30"/>
    </sheetView>
  </sheetViews>
  <sheetFormatPr defaultRowHeight="15" x14ac:dyDescent="0.25"/>
  <cols>
    <col min="2" max="2" width="55" customWidth="1"/>
    <col min="3" max="4" width="53.140625" customWidth="1"/>
    <col min="5" max="5" width="13.85546875" customWidth="1"/>
    <col min="6" max="6" width="18.140625" customWidth="1"/>
    <col min="7" max="7" width="19.85546875" customWidth="1"/>
    <col min="8" max="8" width="15.28515625" customWidth="1"/>
  </cols>
  <sheetData>
    <row r="1" spans="1:8" x14ac:dyDescent="0.25">
      <c r="C1" s="13" t="s">
        <v>32</v>
      </c>
      <c r="D1" s="21"/>
      <c r="G1" s="1"/>
    </row>
    <row r="2" spans="1:8" x14ac:dyDescent="0.25">
      <c r="G2" s="1"/>
    </row>
    <row r="3" spans="1:8" x14ac:dyDescent="0.25">
      <c r="A3" s="4" t="s">
        <v>60</v>
      </c>
      <c r="B3" s="4" t="s">
        <v>61</v>
      </c>
      <c r="C3" s="4" t="s">
        <v>62</v>
      </c>
      <c r="D3" s="4" t="s">
        <v>63</v>
      </c>
      <c r="E3" s="4" t="s">
        <v>0</v>
      </c>
      <c r="F3" s="4" t="s">
        <v>2</v>
      </c>
      <c r="G3" s="5" t="s">
        <v>3</v>
      </c>
      <c r="H3" s="4" t="s">
        <v>4</v>
      </c>
    </row>
    <row r="4" spans="1:8" x14ac:dyDescent="0.25">
      <c r="A4" s="7">
        <v>1</v>
      </c>
      <c r="B4" s="7" t="s">
        <v>65</v>
      </c>
      <c r="C4" s="6" t="s">
        <v>14</v>
      </c>
      <c r="D4" s="6" t="s">
        <v>64</v>
      </c>
      <c r="E4" s="7">
        <v>2.5</v>
      </c>
      <c r="F4" s="6" t="s">
        <v>5</v>
      </c>
      <c r="G4" s="8">
        <v>108</v>
      </c>
      <c r="H4" s="8">
        <f>G4*E4</f>
        <v>270</v>
      </c>
    </row>
    <row r="5" spans="1:8" x14ac:dyDescent="0.25">
      <c r="A5" s="7">
        <v>2</v>
      </c>
      <c r="B5" s="7" t="s">
        <v>66</v>
      </c>
      <c r="C5" s="6" t="s">
        <v>14</v>
      </c>
      <c r="D5" s="6" t="s">
        <v>64</v>
      </c>
      <c r="E5" s="7"/>
      <c r="F5" s="6"/>
      <c r="G5" s="8"/>
      <c r="H5" s="8"/>
    </row>
    <row r="6" spans="1:8" x14ac:dyDescent="0.25">
      <c r="A6" s="7">
        <v>3</v>
      </c>
      <c r="B6" s="7" t="s">
        <v>67</v>
      </c>
      <c r="C6" s="6" t="s">
        <v>14</v>
      </c>
      <c r="D6" s="6" t="s">
        <v>64</v>
      </c>
      <c r="E6" s="7"/>
      <c r="F6" s="6"/>
      <c r="G6" s="8"/>
      <c r="H6" s="8"/>
    </row>
    <row r="7" spans="1:8" x14ac:dyDescent="0.25">
      <c r="A7" s="7">
        <v>4</v>
      </c>
      <c r="B7" s="7" t="s">
        <v>68</v>
      </c>
      <c r="C7" s="6" t="s">
        <v>14</v>
      </c>
      <c r="D7" s="6" t="s">
        <v>64</v>
      </c>
      <c r="E7" s="7"/>
      <c r="F7" s="6"/>
      <c r="G7" s="8"/>
      <c r="H7" s="8"/>
    </row>
    <row r="8" spans="1:8" x14ac:dyDescent="0.25">
      <c r="A8" s="7">
        <v>5</v>
      </c>
      <c r="B8" s="7" t="s">
        <v>75</v>
      </c>
      <c r="C8" s="6" t="s">
        <v>10</v>
      </c>
      <c r="D8" s="6" t="s">
        <v>69</v>
      </c>
      <c r="E8" s="7">
        <v>80</v>
      </c>
      <c r="F8" s="6" t="s">
        <v>9</v>
      </c>
      <c r="G8" s="8">
        <v>0.06</v>
      </c>
      <c r="H8" s="8">
        <f>G8*E8</f>
        <v>4.8</v>
      </c>
    </row>
    <row r="9" spans="1:8" x14ac:dyDescent="0.25">
      <c r="A9" s="7">
        <v>6</v>
      </c>
      <c r="B9" s="7" t="s">
        <v>75</v>
      </c>
      <c r="C9" s="6" t="s">
        <v>8</v>
      </c>
      <c r="D9" s="6" t="s">
        <v>69</v>
      </c>
      <c r="E9" s="7">
        <v>80</v>
      </c>
      <c r="F9" s="6" t="s">
        <v>9</v>
      </c>
      <c r="G9" s="8">
        <v>0.09</v>
      </c>
      <c r="H9" s="8">
        <f t="shared" ref="H9:H14" si="0">G9*E9</f>
        <v>7.1999999999999993</v>
      </c>
    </row>
    <row r="10" spans="1:8" x14ac:dyDescent="0.25">
      <c r="A10" s="7">
        <v>7</v>
      </c>
      <c r="B10" s="7" t="s">
        <v>74</v>
      </c>
      <c r="C10" s="6" t="s">
        <v>7</v>
      </c>
      <c r="D10" s="6" t="s">
        <v>69</v>
      </c>
      <c r="E10" s="7">
        <v>80</v>
      </c>
      <c r="F10" s="6" t="s">
        <v>6</v>
      </c>
      <c r="G10" s="8">
        <v>1.1100000000000001</v>
      </c>
      <c r="H10" s="8">
        <f t="shared" si="0"/>
        <v>88.800000000000011</v>
      </c>
    </row>
    <row r="11" spans="1:8" x14ac:dyDescent="0.25">
      <c r="A11" s="7">
        <v>8</v>
      </c>
      <c r="B11" s="7" t="s">
        <v>76</v>
      </c>
      <c r="C11" s="6" t="s">
        <v>15</v>
      </c>
      <c r="D11" s="6" t="s">
        <v>69</v>
      </c>
      <c r="E11" s="7">
        <v>40</v>
      </c>
      <c r="F11" s="6" t="s">
        <v>6</v>
      </c>
      <c r="G11" s="8">
        <v>0.64</v>
      </c>
      <c r="H11" s="8">
        <f t="shared" si="0"/>
        <v>25.6</v>
      </c>
    </row>
    <row r="12" spans="1:8" x14ac:dyDescent="0.25">
      <c r="A12" s="7">
        <v>9</v>
      </c>
      <c r="B12" s="7" t="s">
        <v>72</v>
      </c>
      <c r="C12" s="6" t="s">
        <v>16</v>
      </c>
      <c r="D12" s="6" t="s">
        <v>69</v>
      </c>
      <c r="E12" s="7">
        <v>40</v>
      </c>
      <c r="F12" s="6" t="s">
        <v>6</v>
      </c>
      <c r="G12" s="8">
        <v>0.24</v>
      </c>
      <c r="H12" s="8">
        <f t="shared" si="0"/>
        <v>9.6</v>
      </c>
    </row>
    <row r="13" spans="1:8" x14ac:dyDescent="0.25">
      <c r="A13" s="7">
        <v>10</v>
      </c>
      <c r="B13" s="7" t="s">
        <v>73</v>
      </c>
      <c r="C13" s="9" t="s">
        <v>20</v>
      </c>
      <c r="D13" s="9" t="s">
        <v>64</v>
      </c>
      <c r="E13" s="10">
        <v>0.5</v>
      </c>
      <c r="F13" s="9" t="s">
        <v>18</v>
      </c>
      <c r="G13" s="8">
        <v>133</v>
      </c>
      <c r="H13" s="8">
        <f t="shared" si="0"/>
        <v>66.5</v>
      </c>
    </row>
    <row r="14" spans="1:8" x14ac:dyDescent="0.25">
      <c r="A14" s="7">
        <v>11</v>
      </c>
      <c r="B14" s="7" t="s">
        <v>71</v>
      </c>
      <c r="C14" s="9" t="s">
        <v>21</v>
      </c>
      <c r="D14" s="9" t="s">
        <v>70</v>
      </c>
      <c r="E14" s="10">
        <v>40</v>
      </c>
      <c r="F14" s="9" t="s">
        <v>19</v>
      </c>
      <c r="G14" s="8">
        <v>0.22</v>
      </c>
      <c r="H14" s="11">
        <f t="shared" si="0"/>
        <v>8.8000000000000007</v>
      </c>
    </row>
    <row r="15" spans="1:8" x14ac:dyDescent="0.25">
      <c r="G15" s="1"/>
      <c r="H15" s="15">
        <f>SUM(H4:H14)</f>
        <v>481.30000000000007</v>
      </c>
    </row>
    <row r="16" spans="1:8" x14ac:dyDescent="0.25">
      <c r="G16" s="1"/>
    </row>
    <row r="17" spans="3:8" x14ac:dyDescent="0.25">
      <c r="G17" s="1"/>
    </row>
    <row r="18" spans="3:8" x14ac:dyDescent="0.25">
      <c r="C18" s="14" t="s">
        <v>17</v>
      </c>
      <c r="D18" s="21"/>
      <c r="G18" s="1"/>
    </row>
    <row r="19" spans="3:8" x14ac:dyDescent="0.25">
      <c r="C19" s="6" t="s">
        <v>11</v>
      </c>
      <c r="D19" s="6"/>
      <c r="E19" s="7">
        <v>4</v>
      </c>
      <c r="F19" s="6" t="s">
        <v>22</v>
      </c>
      <c r="G19" s="8">
        <v>0.1</v>
      </c>
      <c r="H19" s="8">
        <f>E19*G19</f>
        <v>0.4</v>
      </c>
    </row>
    <row r="20" spans="3:8" x14ac:dyDescent="0.25">
      <c r="C20" s="6" t="s">
        <v>12</v>
      </c>
      <c r="D20" s="6"/>
      <c r="E20" s="7">
        <v>5</v>
      </c>
      <c r="F20" s="6" t="s">
        <v>22</v>
      </c>
      <c r="G20" s="8">
        <v>0.33</v>
      </c>
      <c r="H20" s="8">
        <f t="shared" ref="H20:H23" si="1">E20*G20</f>
        <v>1.6500000000000001</v>
      </c>
    </row>
    <row r="21" spans="3:8" x14ac:dyDescent="0.25">
      <c r="C21" s="6" t="s">
        <v>24</v>
      </c>
      <c r="D21" s="6"/>
      <c r="E21" s="7">
        <v>0.1</v>
      </c>
      <c r="F21" s="6" t="s">
        <v>22</v>
      </c>
      <c r="G21" s="8">
        <v>49.56</v>
      </c>
      <c r="H21" s="8">
        <f t="shared" si="1"/>
        <v>4.9560000000000004</v>
      </c>
    </row>
    <row r="22" spans="3:8" x14ac:dyDescent="0.25">
      <c r="C22" s="9" t="s">
        <v>13</v>
      </c>
      <c r="D22" s="9"/>
      <c r="E22" s="7">
        <v>0.2</v>
      </c>
      <c r="F22" s="6" t="s">
        <v>22</v>
      </c>
      <c r="G22" s="8">
        <v>49.56</v>
      </c>
      <c r="H22" s="8">
        <f t="shared" si="1"/>
        <v>9.9120000000000008</v>
      </c>
    </row>
    <row r="23" spans="3:8" x14ac:dyDescent="0.25">
      <c r="C23" s="9" t="s">
        <v>23</v>
      </c>
      <c r="D23" s="9"/>
      <c r="E23" s="7">
        <v>2</v>
      </c>
      <c r="F23" s="6" t="s">
        <v>22</v>
      </c>
      <c r="G23" s="8">
        <v>0.25</v>
      </c>
      <c r="H23" s="8">
        <f t="shared" si="1"/>
        <v>0.5</v>
      </c>
    </row>
    <row r="24" spans="3:8" x14ac:dyDescent="0.25">
      <c r="C24" s="12"/>
      <c r="D24" s="12"/>
      <c r="G24" s="1"/>
      <c r="H24" s="22">
        <f>SUM(H19:H23)</f>
        <v>17.417999999999999</v>
      </c>
    </row>
    <row r="25" spans="3:8" x14ac:dyDescent="0.25">
      <c r="C25" s="12"/>
      <c r="D25" s="12"/>
      <c r="G25" s="1"/>
      <c r="H25" s="22"/>
    </row>
    <row r="26" spans="3:8" x14ac:dyDescent="0.25">
      <c r="C26" s="23" t="s">
        <v>77</v>
      </c>
      <c r="D26" s="24" t="s">
        <v>0</v>
      </c>
      <c r="E26" s="24" t="s">
        <v>2</v>
      </c>
      <c r="F26" s="25" t="s">
        <v>78</v>
      </c>
      <c r="G26" s="26" t="s">
        <v>4</v>
      </c>
      <c r="H26" s="27"/>
    </row>
    <row r="27" spans="3:8" x14ac:dyDescent="0.25">
      <c r="C27" s="28" t="s">
        <v>79</v>
      </c>
      <c r="D27" s="29">
        <v>35</v>
      </c>
      <c r="E27" s="29" t="s">
        <v>80</v>
      </c>
      <c r="F27" s="30">
        <v>15</v>
      </c>
      <c r="G27" s="31">
        <v>525</v>
      </c>
      <c r="H27" s="30">
        <v>525</v>
      </c>
    </row>
    <row r="28" spans="3:8" x14ac:dyDescent="0.25">
      <c r="G28" s="1"/>
    </row>
    <row r="29" spans="3:8" x14ac:dyDescent="0.25">
      <c r="C29" s="36" t="s">
        <v>81</v>
      </c>
      <c r="D29" s="32">
        <v>20</v>
      </c>
      <c r="E29" s="32" t="s">
        <v>82</v>
      </c>
      <c r="F29" s="37">
        <v>11.26</v>
      </c>
      <c r="G29" s="37">
        <v>225.2</v>
      </c>
    </row>
    <row r="30" spans="3:8" ht="15.75" thickBot="1" x14ac:dyDescent="0.3">
      <c r="C30" s="38" t="s">
        <v>83</v>
      </c>
      <c r="D30" s="33">
        <v>20</v>
      </c>
      <c r="E30" s="33" t="s">
        <v>82</v>
      </c>
      <c r="F30" s="35">
        <v>10</v>
      </c>
      <c r="G30" s="34">
        <v>200</v>
      </c>
    </row>
    <row r="31" spans="3:8" x14ac:dyDescent="0.25">
      <c r="G31" s="1"/>
    </row>
    <row r="32" spans="3:8" x14ac:dyDescent="0.25">
      <c r="C32" s="13" t="s">
        <v>27</v>
      </c>
      <c r="D32" s="21"/>
      <c r="G32" s="1"/>
    </row>
    <row r="36" spans="7:8" x14ac:dyDescent="0.25">
      <c r="G36" s="8" t="s">
        <v>25</v>
      </c>
      <c r="H36" s="15">
        <f>H24+H15+H27+G29+G30</f>
        <v>1448.9180000000001</v>
      </c>
    </row>
    <row r="37" spans="7:8" x14ac:dyDescent="0.25">
      <c r="G37" s="8" t="s">
        <v>26</v>
      </c>
      <c r="H37" s="15">
        <f>H36/20</f>
        <v>72.445900000000009</v>
      </c>
    </row>
  </sheetData>
  <mergeCells count="1">
    <mergeCell ref="G26:H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Sensory Drum</vt:lpstr>
      <vt:lpstr>Rocking Chair</vt:lpstr>
      <vt:lpstr>Doodle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Gerallt Devonald</dc:creator>
  <cp:lastModifiedBy>Gerallt Devonald</cp:lastModifiedBy>
  <dcterms:created xsi:type="dcterms:W3CDTF">2023-02-02T10:57:56Z</dcterms:created>
  <dcterms:modified xsi:type="dcterms:W3CDTF">2023-11-07T13:04:53Z</dcterms:modified>
</cp:coreProperties>
</file>