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"/>
    </mc:Choice>
  </mc:AlternateContent>
  <xr:revisionPtr revIDLastSave="179" documentId="8_{F3B11AA4-E1DF-4D9C-A66D-326324F251D6}" xr6:coauthVersionLast="47" xr6:coauthVersionMax="47" xr10:uidLastSave="{295CC219-081D-4C05-9708-71AA74D3FCC1}"/>
  <bookViews>
    <workbookView minimized="1" xWindow="6180" yWindow="3435" windowWidth="14400" windowHeight="8970" activeTab="1" xr2:uid="{DDAFB14A-69F7-4AE9-9B81-8F7D224D1091}"/>
  </bookViews>
  <sheets>
    <sheet name="Template" sheetId="12" r:id="rId1"/>
    <sheet name="Journal and Trial Balance" sheetId="1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6" i="12" l="1"/>
  <c r="E59" i="12"/>
  <c r="D59" i="12"/>
  <c r="J43" i="12"/>
  <c r="I38" i="12"/>
  <c r="H38" i="12"/>
  <c r="I36" i="12"/>
  <c r="H36" i="12"/>
  <c r="I33" i="12"/>
  <c r="H33" i="12"/>
  <c r="H31" i="12"/>
  <c r="I30" i="12"/>
  <c r="H30" i="12"/>
  <c r="Y27" i="12"/>
  <c r="M25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T23" i="12"/>
  <c r="I42" i="12" s="1"/>
  <c r="N41" i="12" s="1"/>
  <c r="T22" i="12"/>
  <c r="I41" i="12" s="1"/>
  <c r="N40" i="12" s="1"/>
  <c r="T21" i="12"/>
  <c r="I39" i="12" s="1"/>
  <c r="N39" i="12" s="1"/>
  <c r="Y20" i="12"/>
  <c r="T19" i="12"/>
  <c r="I37" i="12" s="1"/>
  <c r="T17" i="12"/>
  <c r="H35" i="12" s="1"/>
  <c r="T16" i="12"/>
  <c r="I34" i="12" s="1"/>
  <c r="T14" i="12"/>
  <c r="I32" i="12" s="1"/>
  <c r="T13" i="12"/>
  <c r="I31" i="12" s="1"/>
  <c r="T11" i="12"/>
  <c r="I29" i="12" s="1"/>
  <c r="T10" i="12"/>
  <c r="I28" i="12" s="1"/>
  <c r="T9" i="12"/>
  <c r="I27" i="12" s="1"/>
  <c r="Y5" i="11"/>
  <c r="T5" i="11"/>
  <c r="Y21" i="11"/>
  <c r="Y19" i="11"/>
  <c r="Y23" i="11" s="1"/>
  <c r="Y25" i="11" s="1"/>
  <c r="Y16" i="11"/>
  <c r="Y10" i="11"/>
  <c r="Y8" i="11"/>
  <c r="Y12" i="11" s="1"/>
  <c r="H23" i="11"/>
  <c r="T6" i="11"/>
  <c r="T7" i="11"/>
  <c r="T9" i="11"/>
  <c r="H27" i="11" s="1"/>
  <c r="T10" i="11"/>
  <c r="H28" i="11" s="1"/>
  <c r="T12" i="11"/>
  <c r="T13" i="11"/>
  <c r="T15" i="11"/>
  <c r="H33" i="11" s="1"/>
  <c r="T17" i="11"/>
  <c r="H35" i="11" s="1"/>
  <c r="T18" i="11"/>
  <c r="T19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M21" i="11"/>
  <c r="H24" i="11"/>
  <c r="I24" i="11"/>
  <c r="H25" i="11"/>
  <c r="I25" i="11"/>
  <c r="H26" i="11"/>
  <c r="I26" i="11"/>
  <c r="I27" i="11"/>
  <c r="H29" i="11"/>
  <c r="I29" i="11"/>
  <c r="H30" i="11"/>
  <c r="I30" i="11"/>
  <c r="N30" i="11"/>
  <c r="H31" i="11"/>
  <c r="I31" i="11"/>
  <c r="H32" i="11"/>
  <c r="I32" i="11"/>
  <c r="I33" i="11"/>
  <c r="H34" i="11"/>
  <c r="I34" i="11"/>
  <c r="I35" i="11"/>
  <c r="N35" i="11"/>
  <c r="H36" i="11"/>
  <c r="I37" i="11"/>
  <c r="N36" i="11" s="1"/>
  <c r="O38" i="11" s="1"/>
  <c r="P40" i="11" s="1"/>
  <c r="N37" i="11"/>
  <c r="I38" i="11"/>
  <c r="J39" i="11"/>
  <c r="D55" i="11"/>
  <c r="E55" i="11"/>
  <c r="H34" i="12" l="1"/>
  <c r="N34" i="12" s="1"/>
  <c r="H29" i="12"/>
  <c r="H39" i="12"/>
  <c r="O42" i="12"/>
  <c r="P44" i="12" s="1"/>
  <c r="N27" i="12"/>
  <c r="Y29" i="12"/>
  <c r="H32" i="12"/>
  <c r="N31" i="12" s="1"/>
  <c r="N35" i="12" s="1"/>
  <c r="H40" i="12"/>
  <c r="H37" i="12"/>
  <c r="H27" i="12"/>
  <c r="H28" i="12"/>
  <c r="I35" i="12"/>
  <c r="T24" i="12"/>
  <c r="N27" i="11"/>
  <c r="N31" i="11" s="1"/>
  <c r="O31" i="11" s="1"/>
  <c r="H40" i="11"/>
  <c r="I23" i="11"/>
  <c r="N23" i="11" s="1"/>
  <c r="T20" i="11"/>
  <c r="I28" i="11"/>
  <c r="O35" i="12" l="1"/>
  <c r="H44" i="12"/>
  <c r="J42" i="12"/>
  <c r="M6" i="12"/>
  <c r="K42" i="12"/>
  <c r="J38" i="11"/>
  <c r="M2" i="11"/>
  <c r="K38" i="11"/>
</calcChain>
</file>

<file path=xl/sharedStrings.xml><?xml version="1.0" encoding="utf-8"?>
<sst xmlns="http://schemas.openxmlformats.org/spreadsheetml/2006/main" count="241" uniqueCount="104">
  <si>
    <t>Date</t>
  </si>
  <si>
    <t xml:space="preserve">Account </t>
  </si>
  <si>
    <t>Debit</t>
  </si>
  <si>
    <t>Credit</t>
  </si>
  <si>
    <t xml:space="preserve">Equity Account </t>
  </si>
  <si>
    <t xml:space="preserve">   Cash Account</t>
  </si>
  <si>
    <t>Initial injection of cash</t>
  </si>
  <si>
    <t>Liability Account Loan</t>
  </si>
  <si>
    <t>Loan from Nat West Bank</t>
  </si>
  <si>
    <t>Assets Account Equipment</t>
  </si>
  <si>
    <t>Purchased car</t>
  </si>
  <si>
    <t>Expense Account</t>
  </si>
  <si>
    <t>Mobile phone contract</t>
  </si>
  <si>
    <t>Revenue Account</t>
  </si>
  <si>
    <t>Dave's Project</t>
  </si>
  <si>
    <t>Expence Drawing Account</t>
  </si>
  <si>
    <t xml:space="preserve">Money from Petty cash </t>
  </si>
  <si>
    <t xml:space="preserve">   Dave's Debtor Account</t>
  </si>
  <si>
    <t xml:space="preserve">Dave's Project </t>
  </si>
  <si>
    <t>PC World Liability Account</t>
  </si>
  <si>
    <t xml:space="preserve">    Assets Equipment Account</t>
  </si>
  <si>
    <t>Apple Mac laptop</t>
  </si>
  <si>
    <t xml:space="preserve">Expense Account Cost of Sales </t>
  </si>
  <si>
    <t>Angela's wage for Daves Project</t>
  </si>
  <si>
    <t>Expense Account (Loan Interest)</t>
  </si>
  <si>
    <t>Liability Loan Account (Capital repayment )</t>
  </si>
  <si>
    <t>Nat west loan interest 100 and Capital 150</t>
  </si>
  <si>
    <t>Expense Account (Deprecitation)</t>
  </si>
  <si>
    <t xml:space="preserve">    Asset Equipment </t>
  </si>
  <si>
    <t>Car depreciation calculated at £200</t>
  </si>
  <si>
    <t>Dividend Account</t>
  </si>
  <si>
    <t>Dividend given to shareholders</t>
  </si>
  <si>
    <t>Cash</t>
  </si>
  <si>
    <t>Total</t>
  </si>
  <si>
    <t>Instructions</t>
  </si>
  <si>
    <t>Accounts</t>
  </si>
  <si>
    <t>Debits</t>
  </si>
  <si>
    <t>Credits</t>
  </si>
  <si>
    <t>Equipment</t>
  </si>
  <si>
    <t xml:space="preserve">Daves Debtor </t>
  </si>
  <si>
    <t>Loan Liability</t>
  </si>
  <si>
    <t>PC World Liability</t>
  </si>
  <si>
    <t>Equity</t>
  </si>
  <si>
    <t>Dividends</t>
  </si>
  <si>
    <t>Revenue</t>
  </si>
  <si>
    <t>Cost of Sales</t>
  </si>
  <si>
    <t>Expenses</t>
  </si>
  <si>
    <t>Drawings</t>
  </si>
  <si>
    <t>Total Assets</t>
  </si>
  <si>
    <t>Dividend</t>
  </si>
  <si>
    <t>Total Equity</t>
  </si>
  <si>
    <t>Loan</t>
  </si>
  <si>
    <t xml:space="preserve">Cash from Operating </t>
  </si>
  <si>
    <t>Receipts from customers</t>
  </si>
  <si>
    <t>Cash to suppliers</t>
  </si>
  <si>
    <t>Cash to employees</t>
  </si>
  <si>
    <t>Interest Paid</t>
  </si>
  <si>
    <t>Cash flow from Investing</t>
  </si>
  <si>
    <t>Net cash flow from operating</t>
  </si>
  <si>
    <t>Net Cash Flow Investing</t>
  </si>
  <si>
    <t>Cash flow from Financing</t>
  </si>
  <si>
    <t>Increase / Decrease in cash</t>
  </si>
  <si>
    <t>Share Capital</t>
  </si>
  <si>
    <t>Unadjusted Trial Balance 14th January</t>
  </si>
  <si>
    <t>J/E1</t>
  </si>
  <si>
    <t>J/E2</t>
  </si>
  <si>
    <t>J/E3</t>
  </si>
  <si>
    <t>J/E4</t>
  </si>
  <si>
    <t>J/E5</t>
  </si>
  <si>
    <t>J/E6</t>
  </si>
  <si>
    <t>J/E7</t>
  </si>
  <si>
    <t>J/E8</t>
  </si>
  <si>
    <t>J/E9</t>
  </si>
  <si>
    <t>J/E10</t>
  </si>
  <si>
    <t>J/E11</t>
  </si>
  <si>
    <t>J/E12</t>
  </si>
  <si>
    <t>Totals</t>
  </si>
  <si>
    <t>Capitol repayment</t>
  </si>
  <si>
    <t>Net flow from financing</t>
  </si>
  <si>
    <t>Purchase equipment</t>
  </si>
  <si>
    <t>Net Profit</t>
  </si>
  <si>
    <t>Liability and Equity</t>
  </si>
  <si>
    <t xml:space="preserve">Total Liability </t>
  </si>
  <si>
    <t>J/E</t>
  </si>
  <si>
    <t>Journal Entries</t>
  </si>
  <si>
    <t>Cash at 31st December</t>
  </si>
  <si>
    <t>There was no money in this business</t>
  </si>
  <si>
    <t>Cash Flow Statement for period ended 14th Jan</t>
  </si>
  <si>
    <t>End of the period can be seen in cell T5</t>
  </si>
  <si>
    <t>JE5 is the only transaction where money has come from a customer see cell L5</t>
  </si>
  <si>
    <t>JE4 is the only transaction where a supplier was paid</t>
  </si>
  <si>
    <t>JE6  andJE9 are the transactions that an employee was paid</t>
  </si>
  <si>
    <t>JE11 has a part of the payment that was used to operate the company</t>
  </si>
  <si>
    <t>Total of all these means 473 was spent on operating the business</t>
  </si>
  <si>
    <t>JE3 is the cash transaction of paying for the car</t>
  </si>
  <si>
    <t xml:space="preserve">Total invested in the business is 5000 </t>
  </si>
  <si>
    <t>JE2 is the money given to the business by the bank</t>
  </si>
  <si>
    <t>JE1 is the cash given to the business in exchange for shares</t>
  </si>
  <si>
    <t>JE10 is the component of the loan that is paid off</t>
  </si>
  <si>
    <t>JE12 is the money given to the shareholders</t>
  </si>
  <si>
    <t>Adding the Net flow for finance and Investing and Operations gives a total that matches the cash balance in Y5</t>
  </si>
  <si>
    <t>Cash end at 14 Jan</t>
  </si>
  <si>
    <t>Refering to the Journal and Trail Balance create a cash flow statement that describes the movement of cash for the period 1-14 January. Hint: you need to describe all the transactions that are high lighted in Yellow.</t>
  </si>
  <si>
    <t>Answers are in the tab Journal and Trail balance located at the bottom of the sheet.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</si>
</sst>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92D02-76A4-4CC2-8C30-7D7EE6D62DFD}">
  <dimension ref="A1:Y60"/>
  <sheetViews>
    <sheetView topLeftCell="A25" zoomScaleNormal="100" workbookViewId="0">
      <selection activeCell="B4" sqref="B4"/>
    </sheetView>
  </sheetViews>
  <sheetFormatPr defaultRowHeight="15" x14ac:dyDescent="0.25"/>
  <cols>
    <col min="3" max="3" width="39.7109375" bestFit="1" customWidth="1"/>
    <col min="7" max="7" width="18.85546875" customWidth="1"/>
    <col min="23" max="23" width="28" bestFit="1" customWidth="1"/>
  </cols>
  <sheetData>
    <row r="1" spans="1:25" ht="21" x14ac:dyDescent="0.35">
      <c r="A1" s="15" t="s">
        <v>34</v>
      </c>
    </row>
    <row r="3" spans="1:25" x14ac:dyDescent="0.25">
      <c r="B3" t="s">
        <v>102</v>
      </c>
    </row>
    <row r="4" spans="1:25" x14ac:dyDescent="0.25">
      <c r="B4" t="s">
        <v>103</v>
      </c>
    </row>
    <row r="6" spans="1:25" s="14" customFormat="1" ht="21" x14ac:dyDescent="0.35">
      <c r="A6" s="15" t="s">
        <v>84</v>
      </c>
      <c r="F6" s="15"/>
      <c r="G6" s="15" t="s">
        <v>63</v>
      </c>
      <c r="H6" s="15"/>
      <c r="I6" s="15"/>
      <c r="M6" s="15" t="str">
        <f>IF(T24=0,"BALANCED","UNBALANCED")</f>
        <v>BALANCED</v>
      </c>
      <c r="W6" s="15" t="s">
        <v>87</v>
      </c>
    </row>
    <row r="7" spans="1:25" x14ac:dyDescent="0.25">
      <c r="G7" s="3"/>
    </row>
    <row r="8" spans="1:25" x14ac:dyDescent="0.25">
      <c r="A8" s="13" t="s">
        <v>83</v>
      </c>
      <c r="B8" s="13" t="s">
        <v>0</v>
      </c>
      <c r="C8" s="9" t="s">
        <v>1</v>
      </c>
      <c r="D8" s="12" t="s">
        <v>2</v>
      </c>
      <c r="E8" s="12" t="s">
        <v>3</v>
      </c>
      <c r="G8" s="8" t="s">
        <v>35</v>
      </c>
      <c r="H8" s="7" t="s">
        <v>64</v>
      </c>
      <c r="I8" s="7" t="s">
        <v>65</v>
      </c>
      <c r="J8" s="7" t="s">
        <v>66</v>
      </c>
      <c r="K8" s="7" t="s">
        <v>67</v>
      </c>
      <c r="L8" s="7" t="s">
        <v>68</v>
      </c>
      <c r="M8" s="7" t="s">
        <v>69</v>
      </c>
      <c r="N8" s="7" t="s">
        <v>70</v>
      </c>
      <c r="O8" s="7" t="s">
        <v>71</v>
      </c>
      <c r="P8" s="7" t="s">
        <v>72</v>
      </c>
      <c r="Q8" s="7" t="s">
        <v>73</v>
      </c>
      <c r="R8" s="7" t="s">
        <v>74</v>
      </c>
      <c r="S8" s="16" t="s">
        <v>75</v>
      </c>
      <c r="T8" s="7" t="s">
        <v>76</v>
      </c>
      <c r="W8" s="4" t="s">
        <v>85</v>
      </c>
      <c r="X8" s="4"/>
      <c r="Y8" s="4"/>
    </row>
    <row r="9" spans="1:25" x14ac:dyDescent="0.25">
      <c r="A9" s="10"/>
      <c r="B9" s="10"/>
      <c r="G9" s="3" t="s">
        <v>32</v>
      </c>
      <c r="H9" s="2">
        <v>500</v>
      </c>
      <c r="I9" s="2">
        <v>10000</v>
      </c>
      <c r="J9" s="2">
        <v>-5000</v>
      </c>
      <c r="K9" s="2">
        <v>-32</v>
      </c>
      <c r="L9" s="2">
        <v>800</v>
      </c>
      <c r="M9" s="2">
        <v>-45</v>
      </c>
      <c r="N9" s="2"/>
      <c r="O9" s="2"/>
      <c r="P9" s="2">
        <v>-150</v>
      </c>
      <c r="Q9" s="2">
        <v>-250</v>
      </c>
      <c r="R9" s="2"/>
      <c r="S9" s="2">
        <v>-125</v>
      </c>
      <c r="T9" s="2">
        <f>SUM(H9:S9)</f>
        <v>5698</v>
      </c>
      <c r="W9" s="5" t="s">
        <v>101</v>
      </c>
      <c r="X9" s="4"/>
      <c r="Y9" s="5"/>
    </row>
    <row r="10" spans="1:25" x14ac:dyDescent="0.25">
      <c r="A10" s="10">
        <v>1</v>
      </c>
      <c r="B10" s="11">
        <v>44562</v>
      </c>
      <c r="C10" t="s">
        <v>4</v>
      </c>
      <c r="E10">
        <v>500</v>
      </c>
      <c r="G10" s="3" t="s">
        <v>39</v>
      </c>
      <c r="N10">
        <v>300</v>
      </c>
      <c r="S10" s="1"/>
      <c r="T10">
        <f>SUM(H10:S10)</f>
        <v>300</v>
      </c>
      <c r="W10" s="4"/>
      <c r="X10" s="4"/>
      <c r="Y10" s="4"/>
    </row>
    <row r="11" spans="1:25" x14ac:dyDescent="0.25">
      <c r="A11" s="10"/>
      <c r="B11" s="10"/>
      <c r="C11" t="s">
        <v>5</v>
      </c>
      <c r="D11">
        <v>500</v>
      </c>
      <c r="G11" t="s">
        <v>38</v>
      </c>
      <c r="H11" s="6"/>
      <c r="J11">
        <v>5000</v>
      </c>
      <c r="O11">
        <v>600</v>
      </c>
      <c r="R11">
        <v>-200</v>
      </c>
      <c r="S11" s="1"/>
      <c r="T11">
        <f>SUM(H11:S11)</f>
        <v>5400</v>
      </c>
      <c r="W11" s="5" t="s">
        <v>52</v>
      </c>
      <c r="X11" s="4"/>
      <c r="Y11" s="4"/>
    </row>
    <row r="12" spans="1:25" x14ac:dyDescent="0.25">
      <c r="A12" s="10"/>
      <c r="B12" s="10"/>
      <c r="C12" t="s">
        <v>6</v>
      </c>
      <c r="G12" s="3"/>
      <c r="S12" s="1"/>
      <c r="W12" s="5" t="s">
        <v>53</v>
      </c>
      <c r="X12" s="4"/>
      <c r="Y12" s="5"/>
    </row>
    <row r="13" spans="1:25" x14ac:dyDescent="0.25">
      <c r="A13" s="10"/>
      <c r="B13" s="10"/>
      <c r="G13" s="3" t="s">
        <v>40</v>
      </c>
      <c r="I13">
        <v>-10000</v>
      </c>
      <c r="Q13">
        <v>150</v>
      </c>
      <c r="S13" s="1"/>
      <c r="T13">
        <f>SUM(H13:S13)</f>
        <v>-9850</v>
      </c>
      <c r="W13" s="5" t="s">
        <v>54</v>
      </c>
      <c r="X13" s="4"/>
      <c r="Y13" s="5"/>
    </row>
    <row r="14" spans="1:25" x14ac:dyDescent="0.25">
      <c r="A14" s="10">
        <v>2</v>
      </c>
      <c r="B14" s="11">
        <v>44563</v>
      </c>
      <c r="C14" t="s">
        <v>7</v>
      </c>
      <c r="E14">
        <v>10000</v>
      </c>
      <c r="G14" s="3" t="s">
        <v>41</v>
      </c>
      <c r="O14">
        <v>-600</v>
      </c>
      <c r="S14" s="1"/>
      <c r="T14">
        <f>SUM(H14:S14)</f>
        <v>-600</v>
      </c>
      <c r="W14" s="5" t="s">
        <v>55</v>
      </c>
      <c r="X14" s="4"/>
      <c r="Y14" s="5"/>
    </row>
    <row r="15" spans="1:25" x14ac:dyDescent="0.25">
      <c r="A15" s="10"/>
      <c r="B15" s="10"/>
      <c r="C15" t="s">
        <v>5</v>
      </c>
      <c r="D15">
        <v>10000</v>
      </c>
      <c r="G15" s="3"/>
      <c r="S15" s="1"/>
      <c r="W15" s="5" t="s">
        <v>56</v>
      </c>
      <c r="X15" s="4"/>
      <c r="Y15" s="5"/>
    </row>
    <row r="16" spans="1:25" x14ac:dyDescent="0.25">
      <c r="A16" s="10"/>
      <c r="B16" s="10"/>
      <c r="C16" t="s">
        <v>8</v>
      </c>
      <c r="G16" s="3" t="s">
        <v>42</v>
      </c>
      <c r="H16">
        <v>-500</v>
      </c>
      <c r="S16" s="1"/>
      <c r="T16">
        <f>SUM(H16:S16)</f>
        <v>-500</v>
      </c>
      <c r="W16" s="5" t="s">
        <v>58</v>
      </c>
      <c r="X16" s="4"/>
      <c r="Y16" s="4">
        <f>SUM(Y12:Y15)</f>
        <v>0</v>
      </c>
    </row>
    <row r="17" spans="1:25" x14ac:dyDescent="0.25">
      <c r="A17" s="10"/>
      <c r="B17" s="10"/>
      <c r="G17" s="3" t="s">
        <v>43</v>
      </c>
      <c r="S17" s="1">
        <v>125</v>
      </c>
      <c r="T17">
        <f>SUM(H17:S17)</f>
        <v>125</v>
      </c>
      <c r="W17" s="4"/>
      <c r="X17" s="4"/>
      <c r="Y17" s="4"/>
    </row>
    <row r="18" spans="1:25" x14ac:dyDescent="0.25">
      <c r="A18" s="10">
        <v>3</v>
      </c>
      <c r="B18" s="11">
        <v>44564</v>
      </c>
      <c r="C18" t="s">
        <v>9</v>
      </c>
      <c r="D18">
        <v>5000</v>
      </c>
      <c r="G18" s="3"/>
      <c r="S18" s="1"/>
      <c r="W18" s="5" t="s">
        <v>57</v>
      </c>
      <c r="X18" s="4"/>
      <c r="Y18" s="4"/>
    </row>
    <row r="19" spans="1:25" x14ac:dyDescent="0.25">
      <c r="A19" s="10"/>
      <c r="B19" s="10"/>
      <c r="C19" t="s">
        <v>5</v>
      </c>
      <c r="E19">
        <v>5000</v>
      </c>
      <c r="G19" s="3" t="s">
        <v>44</v>
      </c>
      <c r="L19">
        <v>-800</v>
      </c>
      <c r="N19">
        <v>-300</v>
      </c>
      <c r="S19" s="1"/>
      <c r="T19">
        <f>SUM(H19:S19)</f>
        <v>-1100</v>
      </c>
      <c r="W19" s="5" t="s">
        <v>79</v>
      </c>
      <c r="X19" s="4"/>
      <c r="Y19" s="5"/>
    </row>
    <row r="20" spans="1:25" x14ac:dyDescent="0.25">
      <c r="A20" s="10"/>
      <c r="B20" s="10"/>
      <c r="C20" t="s">
        <v>10</v>
      </c>
      <c r="G20" s="3"/>
      <c r="S20" s="1"/>
      <c r="W20" s="5" t="s">
        <v>59</v>
      </c>
      <c r="X20" s="4"/>
      <c r="Y20" s="4">
        <f>SUM(Y19:Y19)</f>
        <v>0</v>
      </c>
    </row>
    <row r="21" spans="1:25" x14ac:dyDescent="0.25">
      <c r="A21" s="10"/>
      <c r="B21" s="10"/>
      <c r="G21" s="3" t="s">
        <v>45</v>
      </c>
      <c r="P21">
        <v>150</v>
      </c>
      <c r="S21" s="1"/>
      <c r="T21">
        <f>SUM(H21:S21)</f>
        <v>150</v>
      </c>
      <c r="W21" s="4"/>
      <c r="X21" s="4"/>
      <c r="Y21" s="4"/>
    </row>
    <row r="22" spans="1:25" x14ac:dyDescent="0.25">
      <c r="A22" s="10">
        <v>4</v>
      </c>
      <c r="B22" s="11">
        <v>44565</v>
      </c>
      <c r="C22" t="s">
        <v>11</v>
      </c>
      <c r="D22">
        <v>32</v>
      </c>
      <c r="G22" s="3" t="s">
        <v>46</v>
      </c>
      <c r="K22">
        <v>32</v>
      </c>
      <c r="Q22">
        <v>100</v>
      </c>
      <c r="R22">
        <v>200</v>
      </c>
      <c r="S22" s="1"/>
      <c r="T22">
        <f>SUM(H22:S22)</f>
        <v>332</v>
      </c>
      <c r="W22" s="5" t="s">
        <v>60</v>
      </c>
      <c r="X22" s="4"/>
      <c r="Y22" s="5"/>
    </row>
    <row r="23" spans="1:25" x14ac:dyDescent="0.25">
      <c r="A23" s="10"/>
      <c r="B23" s="10"/>
      <c r="C23" t="s">
        <v>5</v>
      </c>
      <c r="E23">
        <v>32</v>
      </c>
      <c r="G23" s="3" t="s">
        <v>47</v>
      </c>
      <c r="M23">
        <v>45</v>
      </c>
      <c r="S23" s="1"/>
      <c r="T23">
        <f>SUM(H23:S23)</f>
        <v>45</v>
      </c>
      <c r="W23" s="5" t="s">
        <v>51</v>
      </c>
      <c r="X23" s="4"/>
      <c r="Y23" s="5"/>
    </row>
    <row r="24" spans="1:25" x14ac:dyDescent="0.25">
      <c r="A24" s="10"/>
      <c r="B24" s="10"/>
      <c r="C24" t="s">
        <v>12</v>
      </c>
      <c r="H24">
        <f>SUM(H9:H23)</f>
        <v>0</v>
      </c>
      <c r="I24">
        <f>SUM(I9:I23)</f>
        <v>0</v>
      </c>
      <c r="J24">
        <f>SUM(J9:J23)</f>
        <v>0</v>
      </c>
      <c r="K24">
        <f>SUM(K9:K23)</f>
        <v>0</v>
      </c>
      <c r="L24">
        <f>SUM(L9:L23)</f>
        <v>0</v>
      </c>
      <c r="M24">
        <f>SUM(M9:M23)</f>
        <v>0</v>
      </c>
      <c r="N24">
        <f>SUM(N9:N23)</f>
        <v>0</v>
      </c>
      <c r="O24">
        <f>SUM(O9:O23)</f>
        <v>0</v>
      </c>
      <c r="P24">
        <f>SUM(P9:P23)</f>
        <v>0</v>
      </c>
      <c r="Q24">
        <f>SUM(Q9:Q23)</f>
        <v>0</v>
      </c>
      <c r="R24">
        <f>SUM(R9:R23)</f>
        <v>0</v>
      </c>
      <c r="S24" s="1">
        <f>SUM(S9:S23)</f>
        <v>0</v>
      </c>
      <c r="T24">
        <f>SUM(T9:T23)</f>
        <v>0</v>
      </c>
      <c r="W24" s="5" t="s">
        <v>62</v>
      </c>
      <c r="X24" s="4"/>
      <c r="Y24" s="5"/>
    </row>
    <row r="25" spans="1:25" x14ac:dyDescent="0.25">
      <c r="A25" s="10"/>
      <c r="B25" s="10"/>
      <c r="M25" t="str">
        <f>IF(H25&lt;0,H25,"")</f>
        <v/>
      </c>
      <c r="W25" s="5" t="s">
        <v>77</v>
      </c>
      <c r="Y25" s="1"/>
    </row>
    <row r="26" spans="1:25" x14ac:dyDescent="0.25">
      <c r="A26" s="10">
        <v>5</v>
      </c>
      <c r="B26" s="11">
        <v>44566</v>
      </c>
      <c r="C26" t="s">
        <v>13</v>
      </c>
      <c r="E26">
        <v>800</v>
      </c>
      <c r="G26" s="8" t="s">
        <v>35</v>
      </c>
      <c r="H26" s="7" t="s">
        <v>36</v>
      </c>
      <c r="I26" s="7" t="s">
        <v>37</v>
      </c>
      <c r="W26" s="5" t="s">
        <v>49</v>
      </c>
      <c r="X26" s="4"/>
      <c r="Y26" s="5"/>
    </row>
    <row r="27" spans="1:25" x14ac:dyDescent="0.25">
      <c r="A27" s="10"/>
      <c r="B27" s="10"/>
      <c r="C27" t="s">
        <v>5</v>
      </c>
      <c r="D27">
        <v>800</v>
      </c>
      <c r="G27" s="3" t="s">
        <v>32</v>
      </c>
      <c r="H27" t="str">
        <f>IF(T9&lt;0,T9*-1,"")</f>
        <v/>
      </c>
      <c r="I27">
        <f>IF(T9&gt;0,T9,"")</f>
        <v>5698</v>
      </c>
      <c r="L27" t="s">
        <v>48</v>
      </c>
      <c r="N27">
        <f>SUM(I27:I29)</f>
        <v>11398</v>
      </c>
      <c r="W27" s="5" t="s">
        <v>78</v>
      </c>
      <c r="Y27">
        <f>SUM(Y23:Y26)</f>
        <v>0</v>
      </c>
    </row>
    <row r="28" spans="1:25" x14ac:dyDescent="0.25">
      <c r="A28" s="10"/>
      <c r="B28" s="10"/>
      <c r="C28" t="s">
        <v>14</v>
      </c>
      <c r="G28" s="3" t="s">
        <v>38</v>
      </c>
      <c r="H28" t="str">
        <f>IF(T10&lt;0,T10*-1,"")</f>
        <v/>
      </c>
      <c r="I28">
        <f>IF(T10&gt;0,T10,"")</f>
        <v>300</v>
      </c>
    </row>
    <row r="29" spans="1:25" x14ac:dyDescent="0.25">
      <c r="A29" s="10"/>
      <c r="B29" s="10"/>
      <c r="G29" s="3" t="s">
        <v>39</v>
      </c>
      <c r="H29" t="str">
        <f>IF(T11&lt;0,T11*-1,"")</f>
        <v/>
      </c>
      <c r="I29">
        <f>IF(T11&gt;0,T11,"")</f>
        <v>5400</v>
      </c>
      <c r="W29" s="5" t="s">
        <v>61</v>
      </c>
      <c r="X29" s="4"/>
      <c r="Y29" s="4">
        <f>Y27+Y20+Y16</f>
        <v>0</v>
      </c>
    </row>
    <row r="30" spans="1:25" x14ac:dyDescent="0.25">
      <c r="A30" s="10">
        <v>6</v>
      </c>
      <c r="B30" s="11">
        <v>44567</v>
      </c>
      <c r="C30" t="s">
        <v>15</v>
      </c>
      <c r="D30">
        <v>45</v>
      </c>
      <c r="G30" s="3"/>
      <c r="H30" t="str">
        <f>IF(T12&lt;0,T12*-1,"")</f>
        <v/>
      </c>
      <c r="I30" t="str">
        <f>IF(T12&gt;0,T12,"")</f>
        <v/>
      </c>
    </row>
    <row r="31" spans="1:25" x14ac:dyDescent="0.25">
      <c r="A31" s="10"/>
      <c r="B31" s="10"/>
      <c r="C31" t="s">
        <v>5</v>
      </c>
      <c r="E31">
        <v>45</v>
      </c>
      <c r="G31" s="3" t="s">
        <v>40</v>
      </c>
      <c r="H31">
        <f>IF(T13&lt;0,T13*-1,"")</f>
        <v>9850</v>
      </c>
      <c r="I31" t="str">
        <f>IF(T13&gt;0,T13,"")</f>
        <v/>
      </c>
      <c r="L31" t="s">
        <v>82</v>
      </c>
      <c r="N31">
        <f>SUM(H31:H32)</f>
        <v>10450</v>
      </c>
    </row>
    <row r="32" spans="1:25" x14ac:dyDescent="0.25">
      <c r="A32" s="10"/>
      <c r="B32" s="10"/>
      <c r="C32" t="s">
        <v>16</v>
      </c>
      <c r="G32" s="3" t="s">
        <v>41</v>
      </c>
      <c r="H32">
        <f>IF(T14&lt;0,T14*-1,"")</f>
        <v>600</v>
      </c>
      <c r="I32" t="str">
        <f>IF(T14&gt;0,T14,"")</f>
        <v/>
      </c>
    </row>
    <row r="33" spans="1:16" x14ac:dyDescent="0.25">
      <c r="A33" s="10"/>
      <c r="B33" s="10"/>
      <c r="G33" s="3"/>
      <c r="H33" t="str">
        <f>IF(T15&lt;0,T15*-1,"")</f>
        <v/>
      </c>
      <c r="I33" t="str">
        <f>IF(T15&gt;0,T15,"")</f>
        <v/>
      </c>
    </row>
    <row r="34" spans="1:16" x14ac:dyDescent="0.25">
      <c r="A34" s="10">
        <v>7</v>
      </c>
      <c r="B34" s="11">
        <v>44568</v>
      </c>
      <c r="C34" t="s">
        <v>13</v>
      </c>
      <c r="E34">
        <v>300</v>
      </c>
      <c r="G34" s="3" t="s">
        <v>42</v>
      </c>
      <c r="H34">
        <f>IF(T16&lt;0,T16*-1,"")</f>
        <v>500</v>
      </c>
      <c r="I34" t="str">
        <f>IF(T16&gt;0,T16,"")</f>
        <v/>
      </c>
      <c r="L34" t="s">
        <v>50</v>
      </c>
      <c r="N34">
        <f>H34</f>
        <v>500</v>
      </c>
    </row>
    <row r="35" spans="1:16" x14ac:dyDescent="0.25">
      <c r="A35" s="10"/>
      <c r="B35" s="10"/>
      <c r="C35" t="s">
        <v>17</v>
      </c>
      <c r="D35">
        <v>300</v>
      </c>
      <c r="G35" s="3" t="s">
        <v>43</v>
      </c>
      <c r="H35" t="str">
        <f>IF(T17&lt;0,T17*-1,"")</f>
        <v/>
      </c>
      <c r="I35">
        <f>IF(T17&gt;0,T17,"")</f>
        <v>125</v>
      </c>
      <c r="L35" t="s">
        <v>81</v>
      </c>
      <c r="N35">
        <f>N34+N31</f>
        <v>10950</v>
      </c>
      <c r="O35">
        <f>N35+P44-125</f>
        <v>11398</v>
      </c>
    </row>
    <row r="36" spans="1:16" x14ac:dyDescent="0.25">
      <c r="A36" s="10"/>
      <c r="B36" s="10"/>
      <c r="C36" t="s">
        <v>18</v>
      </c>
      <c r="G36" s="3"/>
      <c r="H36" t="str">
        <f>IF(T18&lt;0,T18*-1,"")</f>
        <v/>
      </c>
      <c r="I36" t="str">
        <f>IF(T18&gt;0,T18,"")</f>
        <v/>
      </c>
    </row>
    <row r="37" spans="1:16" x14ac:dyDescent="0.25">
      <c r="A37" s="10"/>
      <c r="B37" s="10"/>
      <c r="G37" s="3" t="s">
        <v>44</v>
      </c>
      <c r="H37">
        <f>IF(T19&lt;0,T19*-1,"")</f>
        <v>1100</v>
      </c>
      <c r="I37" t="str">
        <f>IF(T19&gt;0,T19,"")</f>
        <v/>
      </c>
      <c r="L37" t="s">
        <v>44</v>
      </c>
      <c r="N37">
        <v>1100</v>
      </c>
    </row>
    <row r="38" spans="1:16" x14ac:dyDescent="0.25">
      <c r="A38" s="10">
        <v>8</v>
      </c>
      <c r="B38" s="11">
        <v>44569</v>
      </c>
      <c r="C38" t="s">
        <v>19</v>
      </c>
      <c r="E38">
        <v>600</v>
      </c>
      <c r="G38" s="3"/>
      <c r="H38" t="str">
        <f>IF(T20&lt;0,T20*-1,"")</f>
        <v/>
      </c>
      <c r="I38" t="str">
        <f>IF(T20&gt;0,T20,"")</f>
        <v/>
      </c>
    </row>
    <row r="39" spans="1:16" x14ac:dyDescent="0.25">
      <c r="A39" s="10"/>
      <c r="B39" s="10"/>
      <c r="C39" t="s">
        <v>20</v>
      </c>
      <c r="D39">
        <v>600</v>
      </c>
      <c r="G39" t="s">
        <v>45</v>
      </c>
      <c r="H39" s="6" t="str">
        <f>IF(T21&lt;0,T21*-1,"")</f>
        <v/>
      </c>
      <c r="I39">
        <f>IF(T21&gt;0,T21,"")</f>
        <v>150</v>
      </c>
      <c r="L39" t="s">
        <v>45</v>
      </c>
      <c r="N39">
        <f>I39</f>
        <v>150</v>
      </c>
    </row>
    <row r="40" spans="1:16" x14ac:dyDescent="0.25">
      <c r="A40" s="10"/>
      <c r="B40" s="10"/>
      <c r="C40" t="s">
        <v>21</v>
      </c>
      <c r="H40" s="6" t="str">
        <f>IF(T22&lt;0,T22*-1,"")</f>
        <v/>
      </c>
      <c r="L40" t="s">
        <v>46</v>
      </c>
      <c r="N40">
        <f>I41</f>
        <v>332</v>
      </c>
    </row>
    <row r="41" spans="1:16" x14ac:dyDescent="0.25">
      <c r="A41" s="10"/>
      <c r="B41" s="10"/>
      <c r="G41" s="3" t="s">
        <v>46</v>
      </c>
      <c r="I41">
        <f>IF(T22&gt;0,T22,"")</f>
        <v>332</v>
      </c>
      <c r="L41" t="s">
        <v>47</v>
      </c>
      <c r="N41">
        <f>I42</f>
        <v>45</v>
      </c>
    </row>
    <row r="42" spans="1:16" x14ac:dyDescent="0.25">
      <c r="A42" s="10">
        <v>9</v>
      </c>
      <c r="B42" s="11">
        <v>44570</v>
      </c>
      <c r="C42" t="s">
        <v>22</v>
      </c>
      <c r="D42">
        <v>150</v>
      </c>
      <c r="G42" s="3" t="s">
        <v>47</v>
      </c>
      <c r="I42">
        <f>IF(T23&gt;0,T23,"")</f>
        <v>45</v>
      </c>
      <c r="J42" t="str">
        <f>IF(T24&lt;0,T24*-1,"")</f>
        <v/>
      </c>
      <c r="K42" t="str">
        <f>IF(T24&gt;0,T24,"")</f>
        <v/>
      </c>
      <c r="O42">
        <f>SUM(N39:N41)</f>
        <v>527</v>
      </c>
    </row>
    <row r="43" spans="1:16" x14ac:dyDescent="0.25">
      <c r="A43" s="10"/>
      <c r="B43" s="10"/>
      <c r="C43" t="s">
        <v>5</v>
      </c>
      <c r="E43">
        <v>150</v>
      </c>
      <c r="J43" t="str">
        <f>IF(T25&lt;0,T25*-1,"")</f>
        <v/>
      </c>
    </row>
    <row r="44" spans="1:16" x14ac:dyDescent="0.25">
      <c r="A44" s="10"/>
      <c r="B44" s="10"/>
      <c r="C44" t="s">
        <v>23</v>
      </c>
      <c r="G44" t="s">
        <v>33</v>
      </c>
      <c r="H44">
        <f>SUM(H27:H42)</f>
        <v>12050</v>
      </c>
      <c r="O44" t="s">
        <v>80</v>
      </c>
      <c r="P44">
        <f>N37-O42</f>
        <v>573</v>
      </c>
    </row>
    <row r="45" spans="1:16" x14ac:dyDescent="0.25">
      <c r="A45" s="10"/>
      <c r="B45" s="10"/>
    </row>
    <row r="46" spans="1:16" x14ac:dyDescent="0.25">
      <c r="A46" s="10">
        <v>10</v>
      </c>
      <c r="B46" s="11">
        <v>44571</v>
      </c>
      <c r="C46" t="s">
        <v>24</v>
      </c>
      <c r="D46">
        <v>100</v>
      </c>
    </row>
    <row r="47" spans="1:16" x14ac:dyDescent="0.25">
      <c r="A47" s="10"/>
      <c r="B47" s="10"/>
      <c r="C47" t="s">
        <v>25</v>
      </c>
      <c r="D47">
        <v>150</v>
      </c>
    </row>
    <row r="48" spans="1:16" x14ac:dyDescent="0.25">
      <c r="A48" s="10"/>
      <c r="B48" s="10"/>
      <c r="C48" t="s">
        <v>5</v>
      </c>
      <c r="E48">
        <v>250</v>
      </c>
    </row>
    <row r="49" spans="1:5" x14ac:dyDescent="0.25">
      <c r="A49" s="10"/>
      <c r="B49" s="10"/>
      <c r="C49" t="s">
        <v>26</v>
      </c>
    </row>
    <row r="50" spans="1:5" x14ac:dyDescent="0.25">
      <c r="A50" s="10"/>
      <c r="B50" s="10"/>
    </row>
    <row r="51" spans="1:5" x14ac:dyDescent="0.25">
      <c r="A51" s="10">
        <v>11</v>
      </c>
      <c r="B51" s="11">
        <v>44572</v>
      </c>
      <c r="C51" t="s">
        <v>27</v>
      </c>
      <c r="D51">
        <v>200</v>
      </c>
    </row>
    <row r="52" spans="1:5" x14ac:dyDescent="0.25">
      <c r="A52" s="10"/>
      <c r="B52" s="10"/>
      <c r="C52" t="s">
        <v>28</v>
      </c>
      <c r="E52">
        <v>200</v>
      </c>
    </row>
    <row r="53" spans="1:5" x14ac:dyDescent="0.25">
      <c r="A53" s="10"/>
      <c r="B53" s="10"/>
      <c r="C53" t="s">
        <v>29</v>
      </c>
    </row>
    <row r="54" spans="1:5" x14ac:dyDescent="0.25">
      <c r="A54" s="10"/>
      <c r="B54" s="10"/>
    </row>
    <row r="55" spans="1:5" x14ac:dyDescent="0.25">
      <c r="A55" s="17">
        <v>12</v>
      </c>
      <c r="B55" s="18">
        <v>44573</v>
      </c>
      <c r="C55" s="1" t="s">
        <v>30</v>
      </c>
      <c r="D55" s="1">
        <v>125</v>
      </c>
      <c r="E55" s="1"/>
    </row>
    <row r="56" spans="1:5" x14ac:dyDescent="0.25">
      <c r="A56" s="17"/>
      <c r="B56" s="17"/>
      <c r="C56" s="1" t="s">
        <v>5</v>
      </c>
      <c r="D56" s="1"/>
      <c r="E56" s="1">
        <v>125</v>
      </c>
    </row>
    <row r="57" spans="1:5" x14ac:dyDescent="0.25">
      <c r="A57" s="17"/>
      <c r="B57" s="17"/>
      <c r="C57" s="1" t="s">
        <v>31</v>
      </c>
      <c r="D57" s="1"/>
      <c r="E57" s="1"/>
    </row>
    <row r="58" spans="1:5" x14ac:dyDescent="0.25">
      <c r="A58" s="10"/>
      <c r="B58" s="10"/>
    </row>
    <row r="59" spans="1:5" x14ac:dyDescent="0.25">
      <c r="B59" s="10"/>
      <c r="D59">
        <f>SUM(D10:D58)</f>
        <v>18002</v>
      </c>
      <c r="E59">
        <f>SUM(E10:E58)</f>
        <v>18002</v>
      </c>
    </row>
    <row r="60" spans="1:5" x14ac:dyDescent="0.25">
      <c r="B6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91C07-3764-49FC-A85F-BBC596D46AEF}">
  <dimension ref="A2:AA56"/>
  <sheetViews>
    <sheetView tabSelected="1" topLeftCell="F1" zoomScaleNormal="100" workbookViewId="0">
      <selection activeCell="AC34" sqref="AC34"/>
    </sheetView>
  </sheetViews>
  <sheetFormatPr defaultRowHeight="15" x14ac:dyDescent="0.25"/>
  <cols>
    <col min="3" max="3" width="39.7109375" bestFit="1" customWidth="1"/>
    <col min="7" max="7" width="18.85546875" customWidth="1"/>
    <col min="23" max="23" width="28" bestFit="1" customWidth="1"/>
  </cols>
  <sheetData>
    <row r="2" spans="1:27" s="14" customFormat="1" ht="21" x14ac:dyDescent="0.35">
      <c r="A2" s="15" t="s">
        <v>84</v>
      </c>
      <c r="F2" s="15"/>
      <c r="G2" s="15" t="s">
        <v>63</v>
      </c>
      <c r="H2" s="15"/>
      <c r="I2" s="15"/>
      <c r="M2" s="15" t="str">
        <f>IF(T20=0,"BALANCED","UNBALANCED")</f>
        <v>BALANCED</v>
      </c>
      <c r="W2" s="15" t="s">
        <v>87</v>
      </c>
    </row>
    <row r="3" spans="1:27" x14ac:dyDescent="0.25">
      <c r="G3" s="3"/>
    </row>
    <row r="4" spans="1:27" x14ac:dyDescent="0.25">
      <c r="A4" s="13" t="s">
        <v>83</v>
      </c>
      <c r="B4" s="13" t="s">
        <v>0</v>
      </c>
      <c r="C4" s="9" t="s">
        <v>1</v>
      </c>
      <c r="D4" s="12" t="s">
        <v>2</v>
      </c>
      <c r="E4" s="12" t="s">
        <v>3</v>
      </c>
      <c r="G4" s="8" t="s">
        <v>35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  <c r="M4" s="7" t="s">
        <v>69</v>
      </c>
      <c r="N4" s="7" t="s">
        <v>70</v>
      </c>
      <c r="O4" s="7" t="s">
        <v>71</v>
      </c>
      <c r="P4" s="7" t="s">
        <v>72</v>
      </c>
      <c r="Q4" s="7" t="s">
        <v>73</v>
      </c>
      <c r="R4" s="7" t="s">
        <v>74</v>
      </c>
      <c r="S4" s="16" t="s">
        <v>75</v>
      </c>
      <c r="T4" s="7" t="s">
        <v>76</v>
      </c>
      <c r="W4" s="4" t="s">
        <v>85</v>
      </c>
      <c r="X4" s="4"/>
      <c r="Y4" s="4">
        <v>0</v>
      </c>
      <c r="AA4" t="s">
        <v>86</v>
      </c>
    </row>
    <row r="5" spans="1:27" x14ac:dyDescent="0.25">
      <c r="A5" s="10"/>
      <c r="B5" s="10"/>
      <c r="G5" s="3" t="s">
        <v>32</v>
      </c>
      <c r="H5" s="2">
        <v>500</v>
      </c>
      <c r="I5" s="2">
        <v>10000</v>
      </c>
      <c r="J5" s="2">
        <v>-5000</v>
      </c>
      <c r="K5" s="2">
        <v>-32</v>
      </c>
      <c r="L5" s="2">
        <v>800</v>
      </c>
      <c r="M5" s="2">
        <v>-45</v>
      </c>
      <c r="N5" s="2"/>
      <c r="O5" s="2"/>
      <c r="P5" s="2">
        <v>-150</v>
      </c>
      <c r="Q5" s="2">
        <v>-250</v>
      </c>
      <c r="R5" s="2"/>
      <c r="S5" s="2">
        <v>-125</v>
      </c>
      <c r="T5" s="2">
        <f>SUM(H5:S5)</f>
        <v>5698</v>
      </c>
      <c r="W5" s="5" t="s">
        <v>101</v>
      </c>
      <c r="X5" s="4"/>
      <c r="Y5" s="5">
        <f>T5</f>
        <v>5698</v>
      </c>
      <c r="AA5" t="s">
        <v>88</v>
      </c>
    </row>
    <row r="6" spans="1:27" x14ac:dyDescent="0.25">
      <c r="A6" s="10">
        <v>1</v>
      </c>
      <c r="B6" s="11">
        <v>44562</v>
      </c>
      <c r="C6" t="s">
        <v>4</v>
      </c>
      <c r="E6">
        <v>500</v>
      </c>
      <c r="G6" s="3" t="s">
        <v>39</v>
      </c>
      <c r="N6">
        <v>300</v>
      </c>
      <c r="S6" s="1"/>
      <c r="T6">
        <f>SUM(H6:S6)</f>
        <v>300</v>
      </c>
      <c r="W6" s="4"/>
      <c r="X6" s="4"/>
      <c r="Y6" s="4"/>
    </row>
    <row r="7" spans="1:27" x14ac:dyDescent="0.25">
      <c r="A7" s="10"/>
      <c r="B7" s="10"/>
      <c r="C7" t="s">
        <v>5</v>
      </c>
      <c r="D7">
        <v>500</v>
      </c>
      <c r="G7" t="s">
        <v>38</v>
      </c>
      <c r="H7" s="6"/>
      <c r="J7">
        <v>5000</v>
      </c>
      <c r="O7">
        <v>600</v>
      </c>
      <c r="R7">
        <v>-200</v>
      </c>
      <c r="S7" s="1"/>
      <c r="T7">
        <f>SUM(H7:S7)</f>
        <v>5400</v>
      </c>
      <c r="W7" s="5" t="s">
        <v>52</v>
      </c>
      <c r="X7" s="4"/>
      <c r="Y7" s="4"/>
    </row>
    <row r="8" spans="1:27" x14ac:dyDescent="0.25">
      <c r="A8" s="10"/>
      <c r="B8" s="10"/>
      <c r="C8" t="s">
        <v>6</v>
      </c>
      <c r="G8" s="3"/>
      <c r="S8" s="1"/>
      <c r="W8" s="5" t="s">
        <v>53</v>
      </c>
      <c r="X8" s="4"/>
      <c r="Y8" s="5">
        <f>800</f>
        <v>800</v>
      </c>
      <c r="AA8" t="s">
        <v>89</v>
      </c>
    </row>
    <row r="9" spans="1:27" x14ac:dyDescent="0.25">
      <c r="A9" s="10"/>
      <c r="B9" s="10"/>
      <c r="G9" s="3" t="s">
        <v>40</v>
      </c>
      <c r="I9">
        <v>-10000</v>
      </c>
      <c r="Q9">
        <v>150</v>
      </c>
      <c r="S9" s="1"/>
      <c r="T9">
        <f>SUM(H9:S9)</f>
        <v>-9850</v>
      </c>
      <c r="W9" s="5" t="s">
        <v>54</v>
      </c>
      <c r="X9" s="4"/>
      <c r="Y9" s="5">
        <v>-32</v>
      </c>
      <c r="AA9" t="s">
        <v>90</v>
      </c>
    </row>
    <row r="10" spans="1:27" x14ac:dyDescent="0.25">
      <c r="A10" s="10">
        <v>2</v>
      </c>
      <c r="B10" s="11">
        <v>44563</v>
      </c>
      <c r="C10" t="s">
        <v>7</v>
      </c>
      <c r="E10">
        <v>10000</v>
      </c>
      <c r="G10" s="3" t="s">
        <v>41</v>
      </c>
      <c r="O10">
        <v>-600</v>
      </c>
      <c r="S10" s="1"/>
      <c r="T10">
        <f>SUM(H10:S10)</f>
        <v>-600</v>
      </c>
      <c r="W10" s="5" t="s">
        <v>55</v>
      </c>
      <c r="X10" s="4"/>
      <c r="Y10" s="5">
        <f>-150-45</f>
        <v>-195</v>
      </c>
      <c r="AA10" t="s">
        <v>91</v>
      </c>
    </row>
    <row r="11" spans="1:27" x14ac:dyDescent="0.25">
      <c r="A11" s="10"/>
      <c r="B11" s="10"/>
      <c r="C11" t="s">
        <v>5</v>
      </c>
      <c r="D11">
        <v>10000</v>
      </c>
      <c r="G11" s="3"/>
      <c r="S11" s="1"/>
      <c r="W11" s="5" t="s">
        <v>56</v>
      </c>
      <c r="X11" s="4"/>
      <c r="Y11" s="5">
        <v>-100</v>
      </c>
      <c r="AA11" t="s">
        <v>92</v>
      </c>
    </row>
    <row r="12" spans="1:27" x14ac:dyDescent="0.25">
      <c r="A12" s="10"/>
      <c r="B12" s="10"/>
      <c r="C12" t="s">
        <v>8</v>
      </c>
      <c r="G12" s="3" t="s">
        <v>42</v>
      </c>
      <c r="H12">
        <v>-500</v>
      </c>
      <c r="S12" s="1"/>
      <c r="T12">
        <f>SUM(H12:S12)</f>
        <v>-500</v>
      </c>
      <c r="W12" s="5" t="s">
        <v>58</v>
      </c>
      <c r="X12" s="4"/>
      <c r="Y12" s="5">
        <f>SUM(Y8:Y11)</f>
        <v>473</v>
      </c>
      <c r="AA12" t="s">
        <v>93</v>
      </c>
    </row>
    <row r="13" spans="1:27" x14ac:dyDescent="0.25">
      <c r="A13" s="10"/>
      <c r="B13" s="10"/>
      <c r="G13" s="3" t="s">
        <v>43</v>
      </c>
      <c r="S13" s="1">
        <v>125</v>
      </c>
      <c r="T13">
        <f>SUM(H13:S13)</f>
        <v>125</v>
      </c>
      <c r="W13" s="4"/>
      <c r="X13" s="4"/>
      <c r="Y13" s="5"/>
    </row>
    <row r="14" spans="1:27" x14ac:dyDescent="0.25">
      <c r="A14" s="10">
        <v>3</v>
      </c>
      <c r="B14" s="11">
        <v>44564</v>
      </c>
      <c r="C14" t="s">
        <v>9</v>
      </c>
      <c r="D14">
        <v>5000</v>
      </c>
      <c r="G14" s="3"/>
      <c r="S14" s="1"/>
      <c r="W14" s="5" t="s">
        <v>57</v>
      </c>
      <c r="X14" s="4"/>
      <c r="Y14" s="5"/>
    </row>
    <row r="15" spans="1:27" x14ac:dyDescent="0.25">
      <c r="A15" s="10"/>
      <c r="B15" s="10"/>
      <c r="C15" t="s">
        <v>5</v>
      </c>
      <c r="E15">
        <v>5000</v>
      </c>
      <c r="G15" s="3" t="s">
        <v>44</v>
      </c>
      <c r="L15">
        <v>-800</v>
      </c>
      <c r="N15">
        <v>-300</v>
      </c>
      <c r="S15" s="1"/>
      <c r="T15">
        <f>SUM(H15:S15)</f>
        <v>-1100</v>
      </c>
      <c r="W15" s="5" t="s">
        <v>79</v>
      </c>
      <c r="X15" s="4"/>
      <c r="Y15" s="5">
        <v>-5000</v>
      </c>
      <c r="AA15" t="s">
        <v>94</v>
      </c>
    </row>
    <row r="16" spans="1:27" x14ac:dyDescent="0.25">
      <c r="A16" s="10"/>
      <c r="B16" s="10"/>
      <c r="C16" t="s">
        <v>10</v>
      </c>
      <c r="G16" s="3"/>
      <c r="S16" s="1"/>
      <c r="W16" s="5" t="s">
        <v>59</v>
      </c>
      <c r="X16" s="4"/>
      <c r="Y16" s="5">
        <f>SUM(Y15:Y15)</f>
        <v>-5000</v>
      </c>
      <c r="AA16" t="s">
        <v>95</v>
      </c>
    </row>
    <row r="17" spans="1:27" x14ac:dyDescent="0.25">
      <c r="A17" s="10"/>
      <c r="B17" s="10"/>
      <c r="G17" s="3" t="s">
        <v>45</v>
      </c>
      <c r="P17">
        <v>150</v>
      </c>
      <c r="S17" s="1"/>
      <c r="T17">
        <f>SUM(H17:S17)</f>
        <v>150</v>
      </c>
      <c r="W17" s="4"/>
      <c r="X17" s="4"/>
      <c r="Y17" s="5"/>
    </row>
    <row r="18" spans="1:27" x14ac:dyDescent="0.25">
      <c r="A18" s="10">
        <v>4</v>
      </c>
      <c r="B18" s="11">
        <v>44565</v>
      </c>
      <c r="C18" t="s">
        <v>11</v>
      </c>
      <c r="D18">
        <v>32</v>
      </c>
      <c r="G18" s="3" t="s">
        <v>46</v>
      </c>
      <c r="K18">
        <v>32</v>
      </c>
      <c r="Q18">
        <v>100</v>
      </c>
      <c r="R18">
        <v>200</v>
      </c>
      <c r="S18" s="1"/>
      <c r="T18">
        <f>SUM(H18:S18)</f>
        <v>332</v>
      </c>
      <c r="W18" s="5" t="s">
        <v>60</v>
      </c>
      <c r="X18" s="4"/>
      <c r="Y18" s="5"/>
    </row>
    <row r="19" spans="1:27" x14ac:dyDescent="0.25">
      <c r="A19" s="10"/>
      <c r="B19" s="10"/>
      <c r="C19" t="s">
        <v>5</v>
      </c>
      <c r="E19">
        <v>32</v>
      </c>
      <c r="G19" s="3" t="s">
        <v>47</v>
      </c>
      <c r="M19">
        <v>45</v>
      </c>
      <c r="S19" s="1"/>
      <c r="T19">
        <f>SUM(H19:S19)</f>
        <v>45</v>
      </c>
      <c r="W19" s="5" t="s">
        <v>51</v>
      </c>
      <c r="X19" s="4"/>
      <c r="Y19" s="5">
        <f>10000</f>
        <v>10000</v>
      </c>
      <c r="AA19" t="s">
        <v>96</v>
      </c>
    </row>
    <row r="20" spans="1:27" x14ac:dyDescent="0.25">
      <c r="A20" s="10"/>
      <c r="B20" s="10"/>
      <c r="C20" t="s">
        <v>12</v>
      </c>
      <c r="H20">
        <f>SUM(H5:H19)</f>
        <v>0</v>
      </c>
      <c r="I20">
        <f>SUM(I5:I19)</f>
        <v>0</v>
      </c>
      <c r="J20">
        <f>SUM(J5:J19)</f>
        <v>0</v>
      </c>
      <c r="K20">
        <f>SUM(K5:K19)</f>
        <v>0</v>
      </c>
      <c r="L20">
        <f>SUM(L5:L19)</f>
        <v>0</v>
      </c>
      <c r="M20">
        <f>SUM(M5:M19)</f>
        <v>0</v>
      </c>
      <c r="N20">
        <f>SUM(N5:N19)</f>
        <v>0</v>
      </c>
      <c r="O20">
        <f>SUM(O5:O19)</f>
        <v>0</v>
      </c>
      <c r="P20">
        <f>SUM(P5:P19)</f>
        <v>0</v>
      </c>
      <c r="Q20">
        <f>SUM(Q5:Q19)</f>
        <v>0</v>
      </c>
      <c r="R20">
        <f>SUM(R5:R19)</f>
        <v>0</v>
      </c>
      <c r="S20" s="1">
        <f>SUM(S5:S19)</f>
        <v>0</v>
      </c>
      <c r="T20">
        <f>SUM(T5:T19)</f>
        <v>0</v>
      </c>
      <c r="W20" s="5" t="s">
        <v>62</v>
      </c>
      <c r="X20" s="4"/>
      <c r="Y20" s="5">
        <v>500</v>
      </c>
      <c r="AA20" t="s">
        <v>97</v>
      </c>
    </row>
    <row r="21" spans="1:27" x14ac:dyDescent="0.25">
      <c r="A21" s="10"/>
      <c r="B21" s="10"/>
      <c r="M21" t="str">
        <f>IF(H21&lt;0,H21,"")</f>
        <v/>
      </c>
      <c r="W21" s="5" t="s">
        <v>77</v>
      </c>
      <c r="Y21" s="1">
        <f>-150</f>
        <v>-150</v>
      </c>
      <c r="AA21" t="s">
        <v>98</v>
      </c>
    </row>
    <row r="22" spans="1:27" x14ac:dyDescent="0.25">
      <c r="A22" s="10">
        <v>5</v>
      </c>
      <c r="B22" s="11">
        <v>44566</v>
      </c>
      <c r="C22" t="s">
        <v>13</v>
      </c>
      <c r="E22">
        <v>800</v>
      </c>
      <c r="G22" s="8" t="s">
        <v>35</v>
      </c>
      <c r="H22" s="7" t="s">
        <v>36</v>
      </c>
      <c r="I22" s="7" t="s">
        <v>37</v>
      </c>
      <c r="W22" s="5" t="s">
        <v>49</v>
      </c>
      <c r="X22" s="4"/>
      <c r="Y22" s="5">
        <v>-125</v>
      </c>
      <c r="AA22" t="s">
        <v>99</v>
      </c>
    </row>
    <row r="23" spans="1:27" x14ac:dyDescent="0.25">
      <c r="A23" s="10"/>
      <c r="B23" s="10"/>
      <c r="C23" t="s">
        <v>5</v>
      </c>
      <c r="D23">
        <v>800</v>
      </c>
      <c r="G23" s="3" t="s">
        <v>32</v>
      </c>
      <c r="H23" t="str">
        <f>IF(T5&lt;0,T5*-1,"")</f>
        <v/>
      </c>
      <c r="I23">
        <f>IF(T5&gt;0,T5,"")</f>
        <v>5698</v>
      </c>
      <c r="L23" t="s">
        <v>48</v>
      </c>
      <c r="N23">
        <f>SUM(I23:I25)</f>
        <v>11398</v>
      </c>
      <c r="W23" s="5" t="s">
        <v>78</v>
      </c>
      <c r="Y23" s="1">
        <f>SUM(Y19:Y22)</f>
        <v>10225</v>
      </c>
    </row>
    <row r="24" spans="1:27" x14ac:dyDescent="0.25">
      <c r="A24" s="10"/>
      <c r="B24" s="10"/>
      <c r="C24" t="s">
        <v>14</v>
      </c>
      <c r="G24" s="3" t="s">
        <v>38</v>
      </c>
      <c r="H24" t="str">
        <f>IF(T6&lt;0,T6*-1,"")</f>
        <v/>
      </c>
      <c r="I24">
        <f>IF(T6&gt;0,T6,"")</f>
        <v>300</v>
      </c>
      <c r="Y24" s="1"/>
    </row>
    <row r="25" spans="1:27" x14ac:dyDescent="0.25">
      <c r="A25" s="10"/>
      <c r="B25" s="10"/>
      <c r="G25" s="3" t="s">
        <v>39</v>
      </c>
      <c r="H25" t="str">
        <f>IF(T7&lt;0,T7*-1,"")</f>
        <v/>
      </c>
      <c r="I25">
        <f>IF(T7&gt;0,T7,"")</f>
        <v>5400</v>
      </c>
      <c r="W25" s="5" t="s">
        <v>61</v>
      </c>
      <c r="X25" s="4"/>
      <c r="Y25" s="4">
        <f>Y23+Y16+Y12</f>
        <v>5698</v>
      </c>
      <c r="AA25" t="s">
        <v>100</v>
      </c>
    </row>
    <row r="26" spans="1:27" x14ac:dyDescent="0.25">
      <c r="A26" s="10">
        <v>6</v>
      </c>
      <c r="B26" s="11">
        <v>44567</v>
      </c>
      <c r="C26" t="s">
        <v>15</v>
      </c>
      <c r="D26">
        <v>45</v>
      </c>
      <c r="G26" s="3"/>
      <c r="H26" t="str">
        <f>IF(T8&lt;0,T8*-1,"")</f>
        <v/>
      </c>
      <c r="I26" t="str">
        <f>IF(T8&gt;0,T8,"")</f>
        <v/>
      </c>
    </row>
    <row r="27" spans="1:27" x14ac:dyDescent="0.25">
      <c r="A27" s="10"/>
      <c r="B27" s="10"/>
      <c r="C27" t="s">
        <v>5</v>
      </c>
      <c r="E27">
        <v>45</v>
      </c>
      <c r="G27" s="3" t="s">
        <v>40</v>
      </c>
      <c r="H27">
        <f>IF(T9&lt;0,T9*-1,"")</f>
        <v>9850</v>
      </c>
      <c r="I27" t="str">
        <f>IF(T9&gt;0,T9,"")</f>
        <v/>
      </c>
      <c r="L27" t="s">
        <v>82</v>
      </c>
      <c r="N27">
        <f>SUM(H27:H28)</f>
        <v>10450</v>
      </c>
    </row>
    <row r="28" spans="1:27" x14ac:dyDescent="0.25">
      <c r="A28" s="10"/>
      <c r="B28" s="10"/>
      <c r="C28" t="s">
        <v>16</v>
      </c>
      <c r="G28" s="3" t="s">
        <v>41</v>
      </c>
      <c r="H28">
        <f>IF(T10&lt;0,T10*-1,"")</f>
        <v>600</v>
      </c>
      <c r="I28" t="str">
        <f>IF(T10&gt;0,T10,"")</f>
        <v/>
      </c>
    </row>
    <row r="29" spans="1:27" x14ac:dyDescent="0.25">
      <c r="A29" s="10"/>
      <c r="B29" s="10"/>
      <c r="G29" s="3"/>
      <c r="H29" t="str">
        <f>IF(T11&lt;0,T11*-1,"")</f>
        <v/>
      </c>
      <c r="I29" t="str">
        <f>IF(T11&gt;0,T11,"")</f>
        <v/>
      </c>
    </row>
    <row r="30" spans="1:27" x14ac:dyDescent="0.25">
      <c r="A30" s="10">
        <v>7</v>
      </c>
      <c r="B30" s="11">
        <v>44568</v>
      </c>
      <c r="C30" t="s">
        <v>13</v>
      </c>
      <c r="E30">
        <v>300</v>
      </c>
      <c r="G30" s="3" t="s">
        <v>42</v>
      </c>
      <c r="H30">
        <f>IF(T12&lt;0,T12*-1,"")</f>
        <v>500</v>
      </c>
      <c r="I30" t="str">
        <f>IF(T12&gt;0,T12,"")</f>
        <v/>
      </c>
      <c r="L30" t="s">
        <v>50</v>
      </c>
      <c r="N30">
        <f>H30</f>
        <v>500</v>
      </c>
    </row>
    <row r="31" spans="1:27" x14ac:dyDescent="0.25">
      <c r="A31" s="10"/>
      <c r="B31" s="10"/>
      <c r="C31" t="s">
        <v>17</v>
      </c>
      <c r="D31">
        <v>300</v>
      </c>
      <c r="G31" s="3" t="s">
        <v>43</v>
      </c>
      <c r="H31" t="str">
        <f>IF(T13&lt;0,T13*-1,"")</f>
        <v/>
      </c>
      <c r="I31">
        <f>IF(T13&gt;0,T13,"")</f>
        <v>125</v>
      </c>
      <c r="L31" t="s">
        <v>81</v>
      </c>
      <c r="N31">
        <f>N30+N27</f>
        <v>10950</v>
      </c>
      <c r="O31">
        <f>N31+P40-125</f>
        <v>11398</v>
      </c>
    </row>
    <row r="32" spans="1:27" x14ac:dyDescent="0.25">
      <c r="A32" s="10"/>
      <c r="B32" s="10"/>
      <c r="C32" t="s">
        <v>18</v>
      </c>
      <c r="G32" s="3"/>
      <c r="H32" t="str">
        <f>IF(T14&lt;0,T14*-1,"")</f>
        <v/>
      </c>
      <c r="I32" t="str">
        <f>IF(T14&gt;0,T14,"")</f>
        <v/>
      </c>
    </row>
    <row r="33" spans="1:16" x14ac:dyDescent="0.25">
      <c r="A33" s="10"/>
      <c r="B33" s="10"/>
      <c r="G33" s="3" t="s">
        <v>44</v>
      </c>
      <c r="H33">
        <f>IF(T15&lt;0,T15*-1,"")</f>
        <v>1100</v>
      </c>
      <c r="I33" t="str">
        <f>IF(T15&gt;0,T15,"")</f>
        <v/>
      </c>
      <c r="L33" t="s">
        <v>44</v>
      </c>
      <c r="N33">
        <v>1100</v>
      </c>
    </row>
    <row r="34" spans="1:16" x14ac:dyDescent="0.25">
      <c r="A34" s="10">
        <v>8</v>
      </c>
      <c r="B34" s="11">
        <v>44569</v>
      </c>
      <c r="C34" t="s">
        <v>19</v>
      </c>
      <c r="E34">
        <v>600</v>
      </c>
      <c r="G34" s="3"/>
      <c r="H34" t="str">
        <f>IF(T16&lt;0,T16*-1,"")</f>
        <v/>
      </c>
      <c r="I34" t="str">
        <f>IF(T16&gt;0,T16,"")</f>
        <v/>
      </c>
    </row>
    <row r="35" spans="1:16" x14ac:dyDescent="0.25">
      <c r="A35" s="10"/>
      <c r="B35" s="10"/>
      <c r="C35" t="s">
        <v>20</v>
      </c>
      <c r="D35">
        <v>600</v>
      </c>
      <c r="G35" t="s">
        <v>45</v>
      </c>
      <c r="H35" s="6" t="str">
        <f>IF(T17&lt;0,T17*-1,"")</f>
        <v/>
      </c>
      <c r="I35">
        <f>IF(T17&gt;0,T17,"")</f>
        <v>150</v>
      </c>
      <c r="L35" t="s">
        <v>45</v>
      </c>
      <c r="N35">
        <f>I35</f>
        <v>150</v>
      </c>
    </row>
    <row r="36" spans="1:16" x14ac:dyDescent="0.25">
      <c r="A36" s="10"/>
      <c r="B36" s="10"/>
      <c r="C36" t="s">
        <v>21</v>
      </c>
      <c r="H36" s="6" t="str">
        <f>IF(T18&lt;0,T18*-1,"")</f>
        <v/>
      </c>
      <c r="L36" t="s">
        <v>46</v>
      </c>
      <c r="N36">
        <f>I37</f>
        <v>332</v>
      </c>
    </row>
    <row r="37" spans="1:16" x14ac:dyDescent="0.25">
      <c r="A37" s="10"/>
      <c r="B37" s="10"/>
      <c r="G37" s="3" t="s">
        <v>46</v>
      </c>
      <c r="I37">
        <f>IF(T18&gt;0,T18,"")</f>
        <v>332</v>
      </c>
      <c r="L37" t="s">
        <v>47</v>
      </c>
      <c r="N37">
        <f>I38</f>
        <v>45</v>
      </c>
    </row>
    <row r="38" spans="1:16" x14ac:dyDescent="0.25">
      <c r="A38" s="10">
        <v>9</v>
      </c>
      <c r="B38" s="11">
        <v>44570</v>
      </c>
      <c r="C38" t="s">
        <v>22</v>
      </c>
      <c r="D38">
        <v>150</v>
      </c>
      <c r="G38" s="3" t="s">
        <v>47</v>
      </c>
      <c r="I38">
        <f>IF(T19&gt;0,T19,"")</f>
        <v>45</v>
      </c>
      <c r="J38" t="str">
        <f>IF(T20&lt;0,T20*-1,"")</f>
        <v/>
      </c>
      <c r="K38" t="str">
        <f>IF(T20&gt;0,T20,"")</f>
        <v/>
      </c>
      <c r="O38">
        <f>SUM(N35:N37)</f>
        <v>527</v>
      </c>
    </row>
    <row r="39" spans="1:16" x14ac:dyDescent="0.25">
      <c r="A39" s="10"/>
      <c r="B39" s="10"/>
      <c r="C39" t="s">
        <v>5</v>
      </c>
      <c r="E39">
        <v>150</v>
      </c>
      <c r="J39" t="str">
        <f>IF(T21&lt;0,T21*-1,"")</f>
        <v/>
      </c>
    </row>
    <row r="40" spans="1:16" x14ac:dyDescent="0.25">
      <c r="A40" s="10"/>
      <c r="B40" s="10"/>
      <c r="C40" t="s">
        <v>23</v>
      </c>
      <c r="G40" t="s">
        <v>33</v>
      </c>
      <c r="H40">
        <f>SUM(H23:H38)</f>
        <v>12050</v>
      </c>
      <c r="O40" t="s">
        <v>80</v>
      </c>
      <c r="P40">
        <f>N33-O38</f>
        <v>573</v>
      </c>
    </row>
    <row r="41" spans="1:16" x14ac:dyDescent="0.25">
      <c r="A41" s="10"/>
      <c r="B41" s="10"/>
    </row>
    <row r="42" spans="1:16" x14ac:dyDescent="0.25">
      <c r="A42" s="10">
        <v>10</v>
      </c>
      <c r="B42" s="11">
        <v>44571</v>
      </c>
      <c r="C42" t="s">
        <v>24</v>
      </c>
      <c r="D42">
        <v>100</v>
      </c>
    </row>
    <row r="43" spans="1:16" x14ac:dyDescent="0.25">
      <c r="A43" s="10"/>
      <c r="B43" s="10"/>
      <c r="C43" t="s">
        <v>25</v>
      </c>
      <c r="D43">
        <v>150</v>
      </c>
    </row>
    <row r="44" spans="1:16" x14ac:dyDescent="0.25">
      <c r="A44" s="10"/>
      <c r="B44" s="10"/>
      <c r="C44" t="s">
        <v>5</v>
      </c>
      <c r="E44">
        <v>250</v>
      </c>
    </row>
    <row r="45" spans="1:16" x14ac:dyDescent="0.25">
      <c r="A45" s="10"/>
      <c r="B45" s="10"/>
      <c r="C45" t="s">
        <v>26</v>
      </c>
    </row>
    <row r="46" spans="1:16" x14ac:dyDescent="0.25">
      <c r="A46" s="10"/>
      <c r="B46" s="10"/>
    </row>
    <row r="47" spans="1:16" x14ac:dyDescent="0.25">
      <c r="A47" s="10">
        <v>11</v>
      </c>
      <c r="B47" s="11">
        <v>44572</v>
      </c>
      <c r="C47" t="s">
        <v>27</v>
      </c>
      <c r="D47">
        <v>200</v>
      </c>
    </row>
    <row r="48" spans="1:16" x14ac:dyDescent="0.25">
      <c r="A48" s="10"/>
      <c r="B48" s="10"/>
      <c r="C48" t="s">
        <v>28</v>
      </c>
      <c r="E48">
        <v>200</v>
      </c>
    </row>
    <row r="49" spans="1:5" x14ac:dyDescent="0.25">
      <c r="A49" s="10"/>
      <c r="B49" s="10"/>
      <c r="C49" t="s">
        <v>29</v>
      </c>
    </row>
    <row r="50" spans="1:5" x14ac:dyDescent="0.25">
      <c r="A50" s="10"/>
      <c r="B50" s="10"/>
    </row>
    <row r="51" spans="1:5" x14ac:dyDescent="0.25">
      <c r="A51" s="17">
        <v>12</v>
      </c>
      <c r="B51" s="18">
        <v>44573</v>
      </c>
      <c r="C51" s="1" t="s">
        <v>30</v>
      </c>
      <c r="D51" s="1">
        <v>125</v>
      </c>
      <c r="E51" s="1"/>
    </row>
    <row r="52" spans="1:5" x14ac:dyDescent="0.25">
      <c r="A52" s="17"/>
      <c r="B52" s="17"/>
      <c r="C52" s="1" t="s">
        <v>5</v>
      </c>
      <c r="D52" s="1"/>
      <c r="E52" s="1">
        <v>125</v>
      </c>
    </row>
    <row r="53" spans="1:5" x14ac:dyDescent="0.25">
      <c r="A53" s="17"/>
      <c r="B53" s="17"/>
      <c r="C53" s="1" t="s">
        <v>31</v>
      </c>
      <c r="D53" s="1"/>
      <c r="E53" s="1"/>
    </row>
    <row r="54" spans="1:5" x14ac:dyDescent="0.25">
      <c r="A54" s="10"/>
      <c r="B54" s="10"/>
    </row>
    <row r="55" spans="1:5" x14ac:dyDescent="0.25">
      <c r="B55" s="10"/>
      <c r="D55">
        <f>SUM(D6:D54)</f>
        <v>18002</v>
      </c>
      <c r="E55">
        <f>SUM(E6:E54)</f>
        <v>18002</v>
      </c>
    </row>
    <row r="56" spans="1:5" x14ac:dyDescent="0.25">
      <c r="B5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Journal and Trial Balance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Paul</cp:lastModifiedBy>
  <dcterms:created xsi:type="dcterms:W3CDTF">2022-01-24T13:37:45Z</dcterms:created>
  <dcterms:modified xsi:type="dcterms:W3CDTF">2022-01-25T12:45:13Z</dcterms:modified>
</cp:coreProperties>
</file>