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18-2019\End Of Year\M6X01111 - UXD\"/>
    </mc:Choice>
  </mc:AlternateContent>
  <bookViews>
    <workbookView xWindow="0" yWindow="0" windowWidth="20445" windowHeight="9030"/>
  </bookViews>
  <sheets>
    <sheet name="UXD 2018-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  <c r="I5" i="1"/>
  <c r="I4" i="1"/>
  <c r="I3" i="1"/>
  <c r="I2" i="1"/>
  <c r="C13" i="1"/>
  <c r="D13" i="1"/>
  <c r="C14" i="1"/>
  <c r="D14" i="1"/>
  <c r="E13" i="1" l="1"/>
  <c r="E14" i="1"/>
</calcChain>
</file>

<file path=xl/sharedStrings.xml><?xml version="1.0" encoding="utf-8"?>
<sst xmlns="http://schemas.openxmlformats.org/spreadsheetml/2006/main" count="60" uniqueCount="41">
  <si>
    <t>Assignment 1</t>
  </si>
  <si>
    <t>Assignment 2</t>
  </si>
  <si>
    <t>TOTAL</t>
  </si>
  <si>
    <t>Abdul Malek</t>
  </si>
  <si>
    <t>Sabrina</t>
  </si>
  <si>
    <t>Buller</t>
  </si>
  <si>
    <t>Nathan</t>
  </si>
  <si>
    <t>Cobbold</t>
  </si>
  <si>
    <t>Henry</t>
  </si>
  <si>
    <t>Cranfield</t>
  </si>
  <si>
    <t>Shannon</t>
  </si>
  <si>
    <t>Davies</t>
  </si>
  <si>
    <t>Peter</t>
  </si>
  <si>
    <t>Evans</t>
  </si>
  <si>
    <t>Thomas</t>
  </si>
  <si>
    <t>Holland</t>
  </si>
  <si>
    <t>Jack</t>
  </si>
  <si>
    <t>James</t>
  </si>
  <si>
    <t>Robert</t>
  </si>
  <si>
    <t>Latif</t>
  </si>
  <si>
    <t>Muhammed</t>
  </si>
  <si>
    <t>Lok Kah Hor</t>
  </si>
  <si>
    <t>Nicholas</t>
  </si>
  <si>
    <t>Novak</t>
  </si>
  <si>
    <t>Sophie</t>
  </si>
  <si>
    <t>MEAN</t>
  </si>
  <si>
    <t>SD</t>
  </si>
  <si>
    <t>First</t>
  </si>
  <si>
    <t>Upper Second</t>
  </si>
  <si>
    <t>Lower Second</t>
  </si>
  <si>
    <t>Third</t>
  </si>
  <si>
    <t>Condonable Fail</t>
  </si>
  <si>
    <t>Fail</t>
  </si>
  <si>
    <t>Overall</t>
  </si>
  <si>
    <t>Mean</t>
  </si>
  <si>
    <t>St. Dev.</t>
  </si>
  <si>
    <t>Nicholas and Muhammed were single-semester exchange students and so only submitted work for assignment 1.</t>
  </si>
  <si>
    <t>Nathan has significant extenuating circumstances and is expected to submit assignment 2 at a later date.</t>
  </si>
  <si>
    <t>Assignment 2 is formed of two parts, each of which has equal weighting in the final assignment score. Component marks for assignment 2 are given starting in column N.</t>
  </si>
  <si>
    <t>Part 2</t>
  </si>
  <si>
    <t>Part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</si>
</sst>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9" fontId="0" fillId="0" borderId="0" xfId="1" applyNumberFormat="1" applyFont="1" applyAlignment="1">
      <alignment vertical="center"/>
    </xf>
    <xf numFmtId="9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</cellXfs>
  <cellStyles count="2">
    <cellStyle name="Normal" xfId="0" builtinId="0"/>
    <cellStyle name="Percent" xfId="1" builtinId="5"/>
  </cellStyles>
  <dxfs count="1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Q14" sqref="Q14"/>
    </sheetView>
  </sheetViews>
  <sheetFormatPr defaultRowHeight="15" x14ac:dyDescent="0.25"/>
  <cols>
    <col min="1" max="1" width="12.140625" bestFit="1" customWidth="1"/>
    <col min="2" max="2" width="11.7109375" bestFit="1" customWidth="1"/>
    <col min="3" max="5" width="9.140625" style="2"/>
    <col min="8" max="8" width="15.42578125" bestFit="1" customWidth="1"/>
    <col min="9" max="10" width="12.85546875" bestFit="1" customWidth="1"/>
    <col min="14" max="14" width="12.140625" bestFit="1" customWidth="1"/>
  </cols>
  <sheetData>
    <row r="1" spans="1:18" ht="67.5" x14ac:dyDescent="0.25">
      <c r="C1" s="1" t="s">
        <v>0</v>
      </c>
      <c r="D1" s="1" t="s">
        <v>1</v>
      </c>
      <c r="E1" s="14" t="s">
        <v>2</v>
      </c>
      <c r="P1" s="2" t="s">
        <v>40</v>
      </c>
      <c r="Q1" s="2" t="s">
        <v>39</v>
      </c>
      <c r="R1" s="2" t="s">
        <v>33</v>
      </c>
    </row>
    <row r="2" spans="1:18" ht="15.75" x14ac:dyDescent="0.25">
      <c r="A2" t="s">
        <v>3</v>
      </c>
      <c r="B2" t="s">
        <v>4</v>
      </c>
      <c r="C2" s="3">
        <v>65.875</v>
      </c>
      <c r="D2" s="3">
        <v>65.125</v>
      </c>
      <c r="E2" s="15">
        <v>65.349999999999994</v>
      </c>
      <c r="H2" s="4" t="s">
        <v>27</v>
      </c>
      <c r="I2" s="5">
        <f>COUNTIF(E$2:E$12,"&gt;=70")/COUNTIF(E$2:E$12,"&gt;0")</f>
        <v>0.33333333333333331</v>
      </c>
      <c r="N2" t="s">
        <v>3</v>
      </c>
      <c r="O2" t="s">
        <v>4</v>
      </c>
      <c r="P2" s="3">
        <v>65.875</v>
      </c>
      <c r="Q2" s="3">
        <v>65.125</v>
      </c>
      <c r="R2" s="3">
        <v>65.349999999999994</v>
      </c>
    </row>
    <row r="3" spans="1:18" ht="15.75" x14ac:dyDescent="0.25">
      <c r="A3" t="s">
        <v>5</v>
      </c>
      <c r="B3" t="s">
        <v>6</v>
      </c>
      <c r="C3" s="3">
        <v>49.75</v>
      </c>
      <c r="D3" s="3">
        <v>0</v>
      </c>
      <c r="E3" s="15">
        <v>14.924999999999999</v>
      </c>
      <c r="H3" s="4" t="s">
        <v>28</v>
      </c>
      <c r="I3" s="5">
        <f>COUNTIFS(E$2:E$12,"&gt;=60",E$2:E$12,"&lt;70")/COUNTIF(E$2:E$12,"&gt;0")</f>
        <v>0.22222222222222221</v>
      </c>
      <c r="N3" t="s">
        <v>7</v>
      </c>
      <c r="O3" t="s">
        <v>8</v>
      </c>
      <c r="P3" s="3">
        <v>89.500000000000014</v>
      </c>
      <c r="Q3" s="3">
        <v>85.1875</v>
      </c>
      <c r="R3" s="3">
        <v>86.481250000000003</v>
      </c>
    </row>
    <row r="4" spans="1:18" ht="15.75" x14ac:dyDescent="0.25">
      <c r="A4" t="s">
        <v>7</v>
      </c>
      <c r="B4" t="s">
        <v>8</v>
      </c>
      <c r="C4" s="3">
        <v>89.500000000000014</v>
      </c>
      <c r="D4" s="3">
        <v>85.1875</v>
      </c>
      <c r="E4" s="15">
        <v>86.481250000000003</v>
      </c>
      <c r="H4" s="4" t="s">
        <v>29</v>
      </c>
      <c r="I4" s="5">
        <f>COUNTIFS(E$2:E$12,"&gt;=50",E$2:E$12,"&lt;60")/COUNTIF(E$2:E$12,"&gt;0")</f>
        <v>0.22222222222222221</v>
      </c>
      <c r="N4" t="s">
        <v>9</v>
      </c>
      <c r="O4" t="s">
        <v>10</v>
      </c>
      <c r="P4" s="3">
        <v>64.75</v>
      </c>
      <c r="Q4" s="3">
        <v>71.875</v>
      </c>
      <c r="R4" s="3">
        <v>69.737499999999997</v>
      </c>
    </row>
    <row r="5" spans="1:18" ht="15.75" x14ac:dyDescent="0.25">
      <c r="A5" t="s">
        <v>9</v>
      </c>
      <c r="B5" t="s">
        <v>10</v>
      </c>
      <c r="C5" s="3">
        <v>64.75</v>
      </c>
      <c r="D5" s="3">
        <v>71.875</v>
      </c>
      <c r="E5" s="15">
        <v>69.737499999999997</v>
      </c>
      <c r="H5" s="4" t="s">
        <v>30</v>
      </c>
      <c r="I5" s="5">
        <f>COUNTIFS(E$2:E$12,"&gt;=39.5",E$2:E$12,"&lt;50")/COUNTIF(E$2:E$12,"&gt;0")</f>
        <v>0.1111111111111111</v>
      </c>
      <c r="N5" t="s">
        <v>11</v>
      </c>
      <c r="O5" t="s">
        <v>12</v>
      </c>
      <c r="P5" s="3">
        <v>89.500000000000014</v>
      </c>
      <c r="Q5" s="3">
        <v>92.125</v>
      </c>
      <c r="R5" s="3">
        <v>91.337500000000006</v>
      </c>
    </row>
    <row r="6" spans="1:18" ht="15.75" x14ac:dyDescent="0.25">
      <c r="A6" t="s">
        <v>11</v>
      </c>
      <c r="B6" t="s">
        <v>12</v>
      </c>
      <c r="C6" s="3">
        <v>89.500000000000014</v>
      </c>
      <c r="D6" s="3">
        <v>92.125</v>
      </c>
      <c r="E6" s="15">
        <v>91.337500000000006</v>
      </c>
      <c r="H6" s="4" t="s">
        <v>31</v>
      </c>
      <c r="I6" s="5">
        <f>COUNTIFS(E$2:E$12,"&gt;=30",E$2:E$12,"&lt;39.5")/COUNTIF(E$2:E$12,"&gt;0")</f>
        <v>0</v>
      </c>
      <c r="N6" t="s">
        <v>13</v>
      </c>
      <c r="O6" t="s">
        <v>14</v>
      </c>
      <c r="P6" s="3">
        <v>55</v>
      </c>
      <c r="Q6" s="3">
        <v>40.000000000000007</v>
      </c>
      <c r="R6" s="3">
        <v>44.5</v>
      </c>
    </row>
    <row r="7" spans="1:18" ht="15.75" x14ac:dyDescent="0.25">
      <c r="A7" t="s">
        <v>13</v>
      </c>
      <c r="B7" t="s">
        <v>14</v>
      </c>
      <c r="C7" s="3">
        <v>55</v>
      </c>
      <c r="D7" s="3">
        <v>40.000000000000007</v>
      </c>
      <c r="E7" s="15">
        <v>44.5</v>
      </c>
      <c r="H7" s="4" t="s">
        <v>32</v>
      </c>
      <c r="I7" s="5">
        <f>COUNTIFS(E$2:E$12,"&gt;=0",E$2:E$12,"&lt;30")/COUNTIF(E$2:E$12,"&gt;0")</f>
        <v>0.1111111111111111</v>
      </c>
      <c r="N7" t="s">
        <v>15</v>
      </c>
      <c r="O7" t="s">
        <v>16</v>
      </c>
      <c r="P7" s="3">
        <v>82</v>
      </c>
      <c r="Q7" s="3">
        <v>43.75</v>
      </c>
      <c r="R7" s="3">
        <v>55.224999999999994</v>
      </c>
    </row>
    <row r="8" spans="1:18" ht="15.75" x14ac:dyDescent="0.25">
      <c r="A8" t="s">
        <v>15</v>
      </c>
      <c r="B8" t="s">
        <v>16</v>
      </c>
      <c r="C8" s="3">
        <v>82</v>
      </c>
      <c r="D8" s="3">
        <v>43.75</v>
      </c>
      <c r="E8" s="15">
        <v>55.224999999999994</v>
      </c>
      <c r="N8" t="s">
        <v>17</v>
      </c>
      <c r="O8" t="s">
        <v>18</v>
      </c>
      <c r="P8" s="3">
        <v>85</v>
      </c>
      <c r="Q8" s="3">
        <v>94</v>
      </c>
      <c r="R8" s="3">
        <v>91.3</v>
      </c>
    </row>
    <row r="9" spans="1:18" ht="16.5" thickBot="1" x14ac:dyDescent="0.3">
      <c r="A9" t="s">
        <v>17</v>
      </c>
      <c r="B9" t="s">
        <v>18</v>
      </c>
      <c r="C9" s="3">
        <v>85</v>
      </c>
      <c r="D9" s="3">
        <v>94</v>
      </c>
      <c r="E9" s="15">
        <v>91.3</v>
      </c>
      <c r="H9" s="4"/>
      <c r="I9" s="6" t="s">
        <v>0</v>
      </c>
      <c r="J9" s="2" t="s">
        <v>1</v>
      </c>
      <c r="K9" s="2" t="s">
        <v>33</v>
      </c>
      <c r="N9" t="s">
        <v>23</v>
      </c>
      <c r="O9" t="s">
        <v>24</v>
      </c>
      <c r="P9" s="3">
        <v>61.75</v>
      </c>
      <c r="Q9" s="3">
        <v>55</v>
      </c>
      <c r="R9" s="3">
        <v>57.024999999999999</v>
      </c>
    </row>
    <row r="10" spans="1:18" ht="15.75" x14ac:dyDescent="0.25">
      <c r="A10" t="s">
        <v>19</v>
      </c>
      <c r="B10" t="s">
        <v>20</v>
      </c>
      <c r="C10" s="3">
        <v>47.875</v>
      </c>
      <c r="D10" s="3"/>
      <c r="E10" s="15"/>
      <c r="H10" s="4" t="s">
        <v>34</v>
      </c>
      <c r="I10" s="7">
        <v>70.13636363636364</v>
      </c>
      <c r="J10" s="8">
        <v>60.784722222222221</v>
      </c>
      <c r="K10" s="9">
        <v>63.986805555555549</v>
      </c>
    </row>
    <row r="11" spans="1:18" ht="16.5" thickBot="1" x14ac:dyDescent="0.3">
      <c r="A11" t="s">
        <v>21</v>
      </c>
      <c r="B11" t="s">
        <v>22</v>
      </c>
      <c r="C11" s="3">
        <v>80.5</v>
      </c>
      <c r="D11" s="3"/>
      <c r="E11" s="15"/>
      <c r="H11" s="4" t="s">
        <v>35</v>
      </c>
      <c r="I11" s="10">
        <v>15.737738733838045</v>
      </c>
      <c r="J11" s="11">
        <v>30.152171212359555</v>
      </c>
      <c r="K11" s="12">
        <v>24.867227987409027</v>
      </c>
    </row>
    <row r="12" spans="1:18" ht="15.75" x14ac:dyDescent="0.25">
      <c r="A12" t="s">
        <v>23</v>
      </c>
      <c r="B12" t="s">
        <v>24</v>
      </c>
      <c r="C12" s="3">
        <v>61.75</v>
      </c>
      <c r="D12" s="3">
        <v>55</v>
      </c>
      <c r="E12" s="15">
        <v>57.024999999999999</v>
      </c>
    </row>
    <row r="13" spans="1:18" x14ac:dyDescent="0.25">
      <c r="B13" s="2" t="s">
        <v>25</v>
      </c>
      <c r="C13" s="13">
        <f t="shared" ref="C13:D13" si="0">AVERAGE(C2:C12)</f>
        <v>70.13636363636364</v>
      </c>
      <c r="D13" s="13">
        <f t="shared" si="0"/>
        <v>60.784722222222221</v>
      </c>
      <c r="E13" s="16">
        <f>AVERAGE(E2:E12)</f>
        <v>63.986805555555549</v>
      </c>
    </row>
    <row r="14" spans="1:18" ht="15.75" thickBot="1" x14ac:dyDescent="0.3">
      <c r="B14" s="2" t="s">
        <v>26</v>
      </c>
      <c r="C14" s="13">
        <f t="shared" ref="C14:D14" si="1">STDEV(C2:C12)</f>
        <v>15.737738733838045</v>
      </c>
      <c r="D14" s="13">
        <f t="shared" si="1"/>
        <v>30.152171212359555</v>
      </c>
      <c r="E14" s="17">
        <f>STDEV(E2:E12)</f>
        <v>24.867227987409027</v>
      </c>
    </row>
    <row r="16" spans="1:18" x14ac:dyDescent="0.25">
      <c r="A16" t="s">
        <v>36</v>
      </c>
    </row>
    <row r="17" spans="1:1" x14ac:dyDescent="0.25">
      <c r="A17" t="s">
        <v>37</v>
      </c>
    </row>
    <row r="19" spans="1:1" x14ac:dyDescent="0.25">
      <c r="A19" t="s">
        <v>38</v>
      </c>
    </row>
  </sheetData>
  <conditionalFormatting sqref="E2:E12">
    <cfRule type="cellIs" dxfId="11" priority="10" operator="lessThan">
      <formula>29.5</formula>
    </cfRule>
    <cfRule type="cellIs" dxfId="10" priority="11" operator="between">
      <formula>29.5</formula>
      <formula>39.49</formula>
    </cfRule>
    <cfRule type="cellIs" dxfId="9" priority="12" operator="greaterThan">
      <formula>39.49</formula>
    </cfRule>
  </conditionalFormatting>
  <conditionalFormatting sqref="C2:D12">
    <cfRule type="cellIs" dxfId="8" priority="7" operator="lessThan">
      <formula>29.5</formula>
    </cfRule>
    <cfRule type="cellIs" dxfId="7" priority="8" operator="between">
      <formula>29.5</formula>
      <formula>39.49</formula>
    </cfRule>
    <cfRule type="cellIs" dxfId="6" priority="9" operator="greaterThan">
      <formula>39.49</formula>
    </cfRule>
  </conditionalFormatting>
  <conditionalFormatting sqref="R9">
    <cfRule type="cellIs" dxfId="5" priority="4" operator="lessThan">
      <formula>29.5</formula>
    </cfRule>
    <cfRule type="cellIs" dxfId="4" priority="5" operator="between">
      <formula>29.5</formula>
      <formula>39.49</formula>
    </cfRule>
    <cfRule type="cellIs" dxfId="3" priority="6" operator="greaterThan">
      <formula>39.49</formula>
    </cfRule>
  </conditionalFormatting>
  <conditionalFormatting sqref="R2:R8">
    <cfRule type="cellIs" dxfId="2" priority="1" operator="lessThan">
      <formula>29.5</formula>
    </cfRule>
    <cfRule type="cellIs" dxfId="1" priority="2" operator="between">
      <formula>29.5</formula>
      <formula>39.49</formula>
    </cfRule>
    <cfRule type="cellIs" dxfId="0" priority="3" operator="greaterThan">
      <formula>39.49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UXD 2018-19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2019-05-29T13:26:37Z</dcterms:created>
  <dcterms:modified xsi:type="dcterms:W3CDTF">2019-05-29T15:23:55Z</dcterms:modified>
</cp:coreProperties>
</file>