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did\Google Drive\Uni again\Y1\moto theque\"/>
    </mc:Choice>
  </mc:AlternateContent>
  <xr:revisionPtr revIDLastSave="0" documentId="13_ncr:1_{755AF63B-302E-4C20-A63B-2A95EE54E49E}" xr6:coauthVersionLast="45" xr6:coauthVersionMax="45" xr10:uidLastSave="{00000000-0000-0000-0000-000000000000}"/>
  <bookViews>
    <workbookView xWindow="-120" yWindow="-120" windowWidth="29040" windowHeight="15840" xr2:uid="{BB4C4C47-C5F0-4D41-A189-C8060B3FB98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" i="1" l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4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4" i="1"/>
  <c r="F4" i="1"/>
  <c r="H4" i="1" s="1"/>
  <c r="I5" i="1"/>
  <c r="I6" i="1"/>
  <c r="I7" i="1"/>
  <c r="I8" i="1"/>
  <c r="I9" i="1"/>
  <c r="I10" i="1"/>
  <c r="I11" i="1"/>
  <c r="I12" i="1"/>
  <c r="I13" i="1"/>
  <c r="I14" i="1"/>
  <c r="I15" i="1"/>
  <c r="I16" i="1"/>
  <c r="H5" i="1"/>
  <c r="H6" i="1"/>
  <c r="H7" i="1"/>
  <c r="H8" i="1"/>
  <c r="H9" i="1"/>
  <c r="H10" i="1"/>
  <c r="H11" i="1"/>
  <c r="H12" i="1"/>
  <c r="H13" i="1"/>
  <c r="H14" i="1"/>
  <c r="H15" i="1"/>
  <c r="H16" i="1"/>
  <c r="G5" i="1"/>
  <c r="G6" i="1"/>
  <c r="G7" i="1"/>
  <c r="G8" i="1"/>
  <c r="G9" i="1"/>
  <c r="G10" i="1"/>
  <c r="G11" i="1"/>
  <c r="G12" i="1"/>
  <c r="G13" i="1"/>
  <c r="G14" i="1"/>
  <c r="G15" i="1"/>
  <c r="G16" i="1"/>
  <c r="F5" i="1"/>
  <c r="F6" i="1"/>
  <c r="F7" i="1"/>
  <c r="F8" i="1"/>
  <c r="F9" i="1"/>
  <c r="F10" i="1"/>
  <c r="F11" i="1"/>
  <c r="F12" i="1"/>
  <c r="F13" i="1"/>
  <c r="F14" i="1"/>
  <c r="F15" i="1"/>
  <c r="F16" i="1"/>
  <c r="G4" i="1" l="1"/>
  <c r="I4" i="1"/>
</calcChain>
</file>

<file path=xl/sharedStrings.xml><?xml version="1.0" encoding="utf-8"?>
<sst xmlns="http://schemas.openxmlformats.org/spreadsheetml/2006/main" count="16" uniqueCount="9">
  <si>
    <t>Torque (Nm)</t>
  </si>
  <si>
    <t>RPM</t>
  </si>
  <si>
    <t>Power (HP)</t>
  </si>
  <si>
    <t>Fbike (N)</t>
  </si>
  <si>
    <t>Fresist (N)</t>
  </si>
  <si>
    <t>V (m/s)</t>
  </si>
  <si>
    <t>V (kph)</t>
  </si>
  <si>
    <t>Fresist 2 (N)</t>
  </si>
  <si>
    <t>Fresist 3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</si>
</sst>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B7979"/>
        <bgColor indexed="64"/>
      </patternFill>
    </fill>
    <fill>
      <patternFill patternType="solid">
        <fgColor rgb="FFF3AFA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AFAF"/>
      <color rgb="FFEB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SV650S</a:t>
            </a:r>
            <a:r>
              <a:rPr lang="en-US" baseline="0"/>
              <a:t> Power and Torque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Power (HP)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Sheet1!$C$4:$C$16</c:f>
              <c:numCache>
                <c:formatCode>General</c:formatCode>
                <c:ptCount val="13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9965</c:v>
                </c:pt>
              </c:numCache>
            </c:numRef>
          </c:cat>
          <c:val>
            <c:numRef>
              <c:f>Sheet1!$E$4:$E$16</c:f>
              <c:numCache>
                <c:formatCode>0.00</c:formatCode>
                <c:ptCount val="13"/>
                <c:pt idx="0">
                  <c:v>27.433</c:v>
                </c:pt>
                <c:pt idx="1">
                  <c:v>32.223999999999997</c:v>
                </c:pt>
                <c:pt idx="2">
                  <c:v>36.170999999999999</c:v>
                </c:pt>
                <c:pt idx="3">
                  <c:v>39.140999999999998</c:v>
                </c:pt>
                <c:pt idx="4">
                  <c:v>44.268000000000001</c:v>
                </c:pt>
                <c:pt idx="5">
                  <c:v>49.539000000000001</c:v>
                </c:pt>
                <c:pt idx="6">
                  <c:v>56.451000000000001</c:v>
                </c:pt>
                <c:pt idx="7">
                  <c:v>61.148000000000003</c:v>
                </c:pt>
                <c:pt idx="8">
                  <c:v>63.320999999999998</c:v>
                </c:pt>
                <c:pt idx="9">
                  <c:v>65.820999999999998</c:v>
                </c:pt>
                <c:pt idx="10">
                  <c:v>67.72</c:v>
                </c:pt>
                <c:pt idx="11">
                  <c:v>68.034999999999997</c:v>
                </c:pt>
                <c:pt idx="12">
                  <c:v>67.674000000000007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C9-42B9-865F-C7DB17BAC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245872"/>
        <c:axId val="253461504"/>
      </c:lineChart>
      <c:lineChart>
        <c:grouping val="standard"/>
        <c:varyColors val="0"/>
        <c:ser>
          <c:idx val="0"/>
          <c:order val="0"/>
          <c:tx>
            <c:v>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Sheet1!$C$4:$C$16</c:f>
              <c:numCache>
                <c:formatCode>General</c:formatCode>
                <c:ptCount val="13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9965</c:v>
                </c:pt>
              </c:numCache>
            </c:numRef>
          </c:cat>
          <c:val>
            <c:numRef>
              <c:f>Sheet1!$D$4:$D$16</c:f>
              <c:numCache>
                <c:formatCode>0.00</c:formatCode>
                <c:ptCount val="13"/>
                <c:pt idx="0">
                  <c:v>49.521999999999998</c:v>
                </c:pt>
                <c:pt idx="1">
                  <c:v>51.723999999999997</c:v>
                </c:pt>
                <c:pt idx="2">
                  <c:v>52.334000000000003</c:v>
                </c:pt>
                <c:pt idx="3">
                  <c:v>51.670999999999999</c:v>
                </c:pt>
                <c:pt idx="4">
                  <c:v>53.591999999999999</c:v>
                </c:pt>
                <c:pt idx="5">
                  <c:v>55.398000000000003</c:v>
                </c:pt>
                <c:pt idx="6">
                  <c:v>58.603999999999999</c:v>
                </c:pt>
                <c:pt idx="7">
                  <c:v>59.362000000000002</c:v>
                </c:pt>
                <c:pt idx="8">
                  <c:v>57.883000000000003</c:v>
                </c:pt>
                <c:pt idx="9">
                  <c:v>56.86</c:v>
                </c:pt>
                <c:pt idx="10">
                  <c:v>55.515000000000001</c:v>
                </c:pt>
                <c:pt idx="11">
                  <c:v>53.262999999999998</c:v>
                </c:pt>
                <c:pt idx="12">
                  <c:v>50.896999999999998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C9-42B9-865F-C7DB17BAC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378800"/>
        <c:axId val="547128624"/>
      </c:lineChart>
      <c:catAx>
        <c:axId val="54824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461504"/>
        <c:crosses val="autoZero"/>
        <c:auto val="0"/>
        <c:lblAlgn val="ctr"/>
        <c:lblOffset val="100"/>
        <c:noMultiLvlLbl val="0"/>
      </c:catAx>
      <c:valAx>
        <c:axId val="25346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245872"/>
        <c:crosses val="autoZero"/>
        <c:crossBetween val="midCat"/>
      </c:valAx>
      <c:valAx>
        <c:axId val="547128624"/>
        <c:scaling>
          <c:orientation val="minMax"/>
          <c:max val="80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6378800"/>
        <c:crosses val="max"/>
        <c:crossBetween val="between"/>
      </c:valAx>
      <c:catAx>
        <c:axId val="546378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712862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552760316725114"/>
          <c:y val="0.63270208957160434"/>
          <c:w val="0.17188821985487107"/>
          <c:h val="0.12413878191491982"/>
        </c:manualLayout>
      </c:layout>
      <c:overlay val="1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VFR800 Power and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Power (HP)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Sheet1!$M$4:$M$22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  <c:pt idx="18">
                  <c:v>11740</c:v>
                </c:pt>
              </c:numCache>
            </c:numRef>
          </c:cat>
          <c:val>
            <c:numRef>
              <c:f>Sheet1!$O$4:$O$22</c:f>
              <c:numCache>
                <c:formatCode>0.00</c:formatCode>
                <c:ptCount val="19"/>
                <c:pt idx="0">
                  <c:v>25.97</c:v>
                </c:pt>
                <c:pt idx="1">
                  <c:v>32.075000000000003</c:v>
                </c:pt>
                <c:pt idx="2">
                  <c:v>35.941000000000003</c:v>
                </c:pt>
                <c:pt idx="3">
                  <c:v>40.253999999999998</c:v>
                </c:pt>
                <c:pt idx="4">
                  <c:v>45.119</c:v>
                </c:pt>
                <c:pt idx="5">
                  <c:v>50.747</c:v>
                </c:pt>
                <c:pt idx="6">
                  <c:v>57.277000000000001</c:v>
                </c:pt>
                <c:pt idx="7">
                  <c:v>63.491999999999997</c:v>
                </c:pt>
                <c:pt idx="8">
                  <c:v>71.616</c:v>
                </c:pt>
                <c:pt idx="9">
                  <c:v>80.876000000000005</c:v>
                </c:pt>
                <c:pt idx="10">
                  <c:v>85.055999999999997</c:v>
                </c:pt>
                <c:pt idx="11">
                  <c:v>92.244</c:v>
                </c:pt>
                <c:pt idx="12">
                  <c:v>99.057000000000002</c:v>
                </c:pt>
                <c:pt idx="13">
                  <c:v>102.741</c:v>
                </c:pt>
                <c:pt idx="14">
                  <c:v>105.253</c:v>
                </c:pt>
                <c:pt idx="15">
                  <c:v>108.621</c:v>
                </c:pt>
                <c:pt idx="16">
                  <c:v>109.663</c:v>
                </c:pt>
                <c:pt idx="17">
                  <c:v>107.136</c:v>
                </c:pt>
                <c:pt idx="18">
                  <c:v>104.55500000000001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77-4A4F-A4D8-B4810290F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0330176"/>
        <c:axId val="438511360"/>
      </c:lineChart>
      <c:lineChart>
        <c:grouping val="standard"/>
        <c:varyColors val="0"/>
        <c:ser>
          <c:idx val="0"/>
          <c:order val="0"/>
          <c:tx>
            <c:v>Torque (Nm)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Sheet1!$M$4:$M$22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  <c:pt idx="18">
                  <c:v>11740</c:v>
                </c:pt>
              </c:numCache>
            </c:numRef>
          </c:cat>
          <c:val>
            <c:numRef>
              <c:f>Sheet1!$N$4:$N$22</c:f>
              <c:numCache>
                <c:formatCode>0.00</c:formatCode>
                <c:ptCount val="19"/>
                <c:pt idx="0">
                  <c:v>63.817</c:v>
                </c:pt>
                <c:pt idx="1">
                  <c:v>67.542000000000002</c:v>
                </c:pt>
                <c:pt idx="2">
                  <c:v>66.545000000000002</c:v>
                </c:pt>
                <c:pt idx="3">
                  <c:v>66.471999999999994</c:v>
                </c:pt>
                <c:pt idx="4">
                  <c:v>67.272000000000006</c:v>
                </c:pt>
                <c:pt idx="5">
                  <c:v>68.896000000000001</c:v>
                </c:pt>
                <c:pt idx="6">
                  <c:v>71.349000000000004</c:v>
                </c:pt>
                <c:pt idx="7">
                  <c:v>73.224000000000004</c:v>
                </c:pt>
                <c:pt idx="8">
                  <c:v>76.796000000000006</c:v>
                </c:pt>
                <c:pt idx="9">
                  <c:v>81.138999999999996</c:v>
                </c:pt>
                <c:pt idx="10">
                  <c:v>80.613</c:v>
                </c:pt>
                <c:pt idx="11">
                  <c:v>82.376000000000005</c:v>
                </c:pt>
                <c:pt idx="12">
                  <c:v>83.891999999999996</c:v>
                </c:pt>
                <c:pt idx="13">
                  <c:v>82.971000000000004</c:v>
                </c:pt>
                <c:pt idx="14">
                  <c:v>81.381</c:v>
                </c:pt>
                <c:pt idx="15">
                  <c:v>80.763000000000005</c:v>
                </c:pt>
                <c:pt idx="16">
                  <c:v>78.486999999999995</c:v>
                </c:pt>
                <c:pt idx="17">
                  <c:v>74.385000000000005</c:v>
                </c:pt>
                <c:pt idx="18">
                  <c:v>71.819000000000003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77-4A4F-A4D8-B4810290F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0308976"/>
        <c:axId val="556811232"/>
      </c:lineChart>
      <c:catAx>
        <c:axId val="56033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511360"/>
        <c:crosses val="autoZero"/>
        <c:auto val="1"/>
        <c:lblAlgn val="ctr"/>
        <c:lblOffset val="100"/>
        <c:noMultiLvlLbl val="0"/>
      </c:catAx>
      <c:valAx>
        <c:axId val="43851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330176"/>
        <c:crosses val="autoZero"/>
        <c:crossBetween val="midCat"/>
        <c:majorUnit val="10"/>
      </c:valAx>
      <c:valAx>
        <c:axId val="556811232"/>
        <c:scaling>
          <c:orientation val="minMax"/>
          <c:max val="12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308976"/>
        <c:crosses val="max"/>
        <c:crossBetween val="between"/>
        <c:majorUnit val="10"/>
      </c:valAx>
      <c:catAx>
        <c:axId val="5603089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5681123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628983590791605"/>
          <c:y val="0.66239861666867528"/>
          <c:w val="0.15614273406663859"/>
          <c:h val="0.11378080654332283"/>
        </c:manualLayout>
      </c:layout>
      <c:overlay val="1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SV650S</a:t>
            </a:r>
            <a:r>
              <a:rPr lang="en-US" baseline="0"/>
              <a:t> Force vs Velocity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279405795925"/>
          <c:y val="0.11256669798443567"/>
          <c:w val="0.81301967151013343"/>
          <c:h val="0.70034641079417748"/>
        </c:manualLayout>
      </c:layout>
      <c:scatterChart>
        <c:scatterStyle val="lineMarker"/>
        <c:varyColors val="0"/>
        <c:ser>
          <c:idx val="0"/>
          <c:order val="0"/>
          <c:tx>
            <c:v>Force of Bike (N)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Sheet1!$G$4:$G$16</c:f>
              <c:numCache>
                <c:formatCode>0.00</c:formatCode>
                <c:ptCount val="13"/>
                <c:pt idx="0">
                  <c:v>86.611747206443681</c:v>
                </c:pt>
                <c:pt idx="1">
                  <c:v>97.438215607249163</c:v>
                </c:pt>
                <c:pt idx="2">
                  <c:v>108.26468400805464</c:v>
                </c:pt>
                <c:pt idx="3">
                  <c:v>119.09115240886007</c:v>
                </c:pt>
                <c:pt idx="4">
                  <c:v>129.91762080966555</c:v>
                </c:pt>
                <c:pt idx="5">
                  <c:v>140.744089210471</c:v>
                </c:pt>
                <c:pt idx="6">
                  <c:v>151.57055761127648</c:v>
                </c:pt>
                <c:pt idx="7">
                  <c:v>162.39702601208194</c:v>
                </c:pt>
                <c:pt idx="8">
                  <c:v>173.22349441288736</c:v>
                </c:pt>
                <c:pt idx="9">
                  <c:v>184.04996281369287</c:v>
                </c:pt>
                <c:pt idx="10">
                  <c:v>194.87643121449833</c:v>
                </c:pt>
                <c:pt idx="11">
                  <c:v>205.70289961530375</c:v>
                </c:pt>
                <c:pt idx="12">
                  <c:v>215.77151522805286</c:v>
                </c:pt>
              </c:numCache>
            </c:numRef>
          </c:xVal>
          <c:yVal>
            <c:numRef>
              <c:f>Sheet1!$H$4:$H$16</c:f>
              <c:numCache>
                <c:formatCode>0.00</c:formatCode>
                <c:ptCount val="13"/>
                <c:pt idx="0">
                  <c:v>850.2961775884088</c:v>
                </c:pt>
                <c:pt idx="1">
                  <c:v>887.81780342762784</c:v>
                </c:pt>
                <c:pt idx="2">
                  <c:v>896.90702554005247</c:v>
                </c:pt>
                <c:pt idx="3">
                  <c:v>882.3200375655839</c:v>
                </c:pt>
                <c:pt idx="4">
                  <c:v>914.73556639773699</c:v>
                </c:pt>
                <c:pt idx="5">
                  <c:v>944.91075804945058</c:v>
                </c:pt>
                <c:pt idx="6">
                  <c:v>999.84001585250849</c:v>
                </c:pt>
                <c:pt idx="7">
                  <c:v>1010.8295005708652</c:v>
                </c:pt>
                <c:pt idx="8">
                  <c:v>981.32913390944543</c:v>
                </c:pt>
                <c:pt idx="9">
                  <c:v>960.0690401649648</c:v>
                </c:pt>
                <c:pt idx="10">
                  <c:v>932.89196946559957</c:v>
                </c:pt>
                <c:pt idx="11">
                  <c:v>887.90335791856353</c:v>
                </c:pt>
                <c:pt idx="12">
                  <c:v>841.97938543101543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536-433A-9969-10057F9D299D}"/>
            </c:ext>
          </c:extLst>
        </c:ser>
        <c:ser>
          <c:idx val="1"/>
          <c:order val="1"/>
          <c:tx>
            <c:v>Resistance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Sheet1!$G$4:$G$16</c:f>
              <c:numCache>
                <c:formatCode>0.00</c:formatCode>
                <c:ptCount val="13"/>
                <c:pt idx="0">
                  <c:v>86.611747206443681</c:v>
                </c:pt>
                <c:pt idx="1">
                  <c:v>97.438215607249163</c:v>
                </c:pt>
                <c:pt idx="2">
                  <c:v>108.26468400805464</c:v>
                </c:pt>
                <c:pt idx="3">
                  <c:v>119.09115240886007</c:v>
                </c:pt>
                <c:pt idx="4">
                  <c:v>129.91762080966555</c:v>
                </c:pt>
                <c:pt idx="5">
                  <c:v>140.744089210471</c:v>
                </c:pt>
                <c:pt idx="6">
                  <c:v>151.57055761127648</c:v>
                </c:pt>
                <c:pt idx="7">
                  <c:v>162.39702601208194</c:v>
                </c:pt>
                <c:pt idx="8">
                  <c:v>173.22349441288736</c:v>
                </c:pt>
                <c:pt idx="9">
                  <c:v>184.04996281369287</c:v>
                </c:pt>
                <c:pt idx="10">
                  <c:v>194.87643121449833</c:v>
                </c:pt>
                <c:pt idx="11">
                  <c:v>205.70289961530375</c:v>
                </c:pt>
                <c:pt idx="12">
                  <c:v>215.77151522805286</c:v>
                </c:pt>
              </c:numCache>
            </c:numRef>
          </c:xVal>
          <c:yVal>
            <c:numRef>
              <c:f>Sheet1!$I$4:$I$16</c:f>
              <c:numCache>
                <c:formatCode>0.00</c:formatCode>
                <c:ptCount val="13"/>
                <c:pt idx="0">
                  <c:v>105.42731684023573</c:v>
                </c:pt>
                <c:pt idx="1">
                  <c:v>123.57638318842336</c:v>
                </c:pt>
                <c:pt idx="2">
                  <c:v>143.8606338128684</c:v>
                </c:pt>
                <c:pt idx="3">
                  <c:v>166.28006871357064</c:v>
                </c:pt>
                <c:pt idx="4">
                  <c:v>190.83468789053046</c:v>
                </c:pt>
                <c:pt idx="5">
                  <c:v>217.52449134374746</c:v>
                </c:pt>
                <c:pt idx="6">
                  <c:v>246.34947907322197</c:v>
                </c:pt>
                <c:pt idx="7">
                  <c:v>277.30965107895378</c:v>
                </c:pt>
                <c:pt idx="8">
                  <c:v>310.40500736094293</c:v>
                </c:pt>
                <c:pt idx="9">
                  <c:v>345.63554791918955</c:v>
                </c:pt>
                <c:pt idx="10">
                  <c:v>383.00127275369346</c:v>
                </c:pt>
                <c:pt idx="11">
                  <c:v>422.50218186445466</c:v>
                </c:pt>
                <c:pt idx="12">
                  <c:v>461.15424846618981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536-433A-9969-10057F9D29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994368"/>
        <c:axId val="548823712"/>
      </c:scatterChart>
      <c:valAx>
        <c:axId val="559994368"/>
        <c:scaling>
          <c:orientation val="minMax"/>
          <c:max val="220"/>
          <c:min val="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(kph)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36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823712"/>
        <c:crosses val="autoZero"/>
        <c:crossBetween val="midCat"/>
        <c:majorUnit val="10"/>
      </c:valAx>
      <c:valAx>
        <c:axId val="548823712"/>
        <c:scaling>
          <c:orientation val="minMax"/>
          <c:max val="1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</a:t>
                </a:r>
                <a:r>
                  <a:rPr lang="en-US" baseline="0"/>
                  <a:t> (N)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4368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22793687943062"/>
          <c:y val="0.65980525455537842"/>
          <c:w val="0.20325014609935885"/>
          <c:h val="0.12694022086629414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VFR800 Force</a:t>
            </a:r>
            <a:r>
              <a:rPr lang="en-US" baseline="0"/>
              <a:t> vs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Force of Bike (N)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Sheet1!$Q$4:$Q$22</c:f>
              <c:numCache>
                <c:formatCode>0.00</c:formatCode>
                <c:ptCount val="19"/>
                <c:pt idx="0">
                  <c:v>61.771362173735568</c:v>
                </c:pt>
                <c:pt idx="1">
                  <c:v>72.066589202691489</c:v>
                </c:pt>
                <c:pt idx="2">
                  <c:v>82.361816231647424</c:v>
                </c:pt>
                <c:pt idx="3">
                  <c:v>92.657043260603373</c:v>
                </c:pt>
                <c:pt idx="4">
                  <c:v>102.95227028955928</c:v>
                </c:pt>
                <c:pt idx="5">
                  <c:v>113.24749731851522</c:v>
                </c:pt>
                <c:pt idx="6">
                  <c:v>123.54272434747114</c:v>
                </c:pt>
                <c:pt idx="7">
                  <c:v>133.83795137642704</c:v>
                </c:pt>
                <c:pt idx="8">
                  <c:v>144.13317840538298</c:v>
                </c:pt>
                <c:pt idx="9">
                  <c:v>154.42840543433891</c:v>
                </c:pt>
                <c:pt idx="10">
                  <c:v>164.72363246329485</c:v>
                </c:pt>
                <c:pt idx="11">
                  <c:v>175.01885949225075</c:v>
                </c:pt>
                <c:pt idx="12">
                  <c:v>185.31408652120675</c:v>
                </c:pt>
                <c:pt idx="13">
                  <c:v>195.60931355016265</c:v>
                </c:pt>
                <c:pt idx="14">
                  <c:v>205.90454057911856</c:v>
                </c:pt>
                <c:pt idx="15">
                  <c:v>216.1997676080745</c:v>
                </c:pt>
                <c:pt idx="16">
                  <c:v>226.49499463703043</c:v>
                </c:pt>
                <c:pt idx="17">
                  <c:v>236.79022166598634</c:v>
                </c:pt>
                <c:pt idx="18">
                  <c:v>241.73193063988521</c:v>
                </c:pt>
              </c:numCache>
            </c:numRef>
          </c:xVal>
          <c:yVal>
            <c:numRef>
              <c:f>Sheet1!$R$4:$R$22</c:f>
              <c:numCache>
                <c:formatCode>0.00</c:formatCode>
                <c:ptCount val="19"/>
                <c:pt idx="0">
                  <c:v>1128.647942217671</c:v>
                </c:pt>
                <c:pt idx="1">
                  <c:v>1194.8308294174092</c:v>
                </c:pt>
                <c:pt idx="2">
                  <c:v>1171.4883237748938</c:v>
                </c:pt>
                <c:pt idx="3">
                  <c:v>1166.2840268522684</c:v>
                </c:pt>
                <c:pt idx="4">
                  <c:v>1176.5144360012114</c:v>
                </c:pt>
                <c:pt idx="5">
                  <c:v>1202.9719002426607</c:v>
                </c:pt>
                <c:pt idx="6">
                  <c:v>1244.6201037043038</c:v>
                </c:pt>
                <c:pt idx="7">
                  <c:v>1273.5425220926697</c:v>
                </c:pt>
                <c:pt idx="8">
                  <c:v>1333.8893948489037</c:v>
                </c:pt>
                <c:pt idx="9">
                  <c:v>1405.9380974169637</c:v>
                </c:pt>
                <c:pt idx="10">
                  <c:v>1386.1900179043064</c:v>
                </c:pt>
                <c:pt idx="11">
                  <c:v>1414.9040854641353</c:v>
                </c:pt>
                <c:pt idx="12">
                  <c:v>1434.99524081961</c:v>
                </c:pt>
                <c:pt idx="13">
                  <c:v>1410.0287971714615</c:v>
                </c:pt>
                <c:pt idx="14">
                  <c:v>1372.2785736877536</c:v>
                </c:pt>
                <c:pt idx="15">
                  <c:v>1348.7526061018277</c:v>
                </c:pt>
                <c:pt idx="16">
                  <c:v>1299.7961209166147</c:v>
                </c:pt>
                <c:pt idx="17">
                  <c:v>1214.6338678819948</c:v>
                </c:pt>
                <c:pt idx="18">
                  <c:v>1161.1397923947948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BD-458F-9654-95D1F3611EE6}"/>
            </c:ext>
          </c:extLst>
        </c:ser>
        <c:ser>
          <c:idx val="1"/>
          <c:order val="1"/>
          <c:tx>
            <c:v>Resistance 1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Sheet1!$Q$4:$Q$22</c:f>
              <c:numCache>
                <c:formatCode>0.00</c:formatCode>
                <c:ptCount val="19"/>
                <c:pt idx="0">
                  <c:v>61.771362173735568</c:v>
                </c:pt>
                <c:pt idx="1">
                  <c:v>72.066589202691489</c:v>
                </c:pt>
                <c:pt idx="2">
                  <c:v>82.361816231647424</c:v>
                </c:pt>
                <c:pt idx="3">
                  <c:v>92.657043260603373</c:v>
                </c:pt>
                <c:pt idx="4">
                  <c:v>102.95227028955928</c:v>
                </c:pt>
                <c:pt idx="5">
                  <c:v>113.24749731851522</c:v>
                </c:pt>
                <c:pt idx="6">
                  <c:v>123.54272434747114</c:v>
                </c:pt>
                <c:pt idx="7">
                  <c:v>133.83795137642704</c:v>
                </c:pt>
                <c:pt idx="8">
                  <c:v>144.13317840538298</c:v>
                </c:pt>
                <c:pt idx="9">
                  <c:v>154.42840543433891</c:v>
                </c:pt>
                <c:pt idx="10">
                  <c:v>164.72363246329485</c:v>
                </c:pt>
                <c:pt idx="11">
                  <c:v>175.01885949225075</c:v>
                </c:pt>
                <c:pt idx="12">
                  <c:v>185.31408652120675</c:v>
                </c:pt>
                <c:pt idx="13">
                  <c:v>195.60931355016265</c:v>
                </c:pt>
                <c:pt idx="14">
                  <c:v>205.90454057911856</c:v>
                </c:pt>
                <c:pt idx="15">
                  <c:v>216.1997676080745</c:v>
                </c:pt>
                <c:pt idx="16">
                  <c:v>226.49499463703043</c:v>
                </c:pt>
                <c:pt idx="17">
                  <c:v>236.79022166598634</c:v>
                </c:pt>
                <c:pt idx="18">
                  <c:v>241.73193063988521</c:v>
                </c:pt>
              </c:numCache>
            </c:numRef>
          </c:xVal>
          <c:yVal>
            <c:numRef>
              <c:f>Sheet1!$S$4:$S$22</c:f>
              <c:numCache>
                <c:formatCode>0.00</c:formatCode>
                <c:ptCount val="19"/>
                <c:pt idx="0">
                  <c:v>58.861789323571529</c:v>
                </c:pt>
                <c:pt idx="1">
                  <c:v>63.595215468194581</c:v>
                </c:pt>
                <c:pt idx="2">
                  <c:v>69.056861019682714</c:v>
                </c:pt>
                <c:pt idx="3">
                  <c:v>75.24672597803594</c:v>
                </c:pt>
                <c:pt idx="4">
                  <c:v>82.164810343254246</c:v>
                </c:pt>
                <c:pt idx="5">
                  <c:v>89.811114115337645</c:v>
                </c:pt>
                <c:pt idx="6">
                  <c:v>98.185637294286124</c:v>
                </c:pt>
                <c:pt idx="7">
                  <c:v>107.28837988009968</c:v>
                </c:pt>
                <c:pt idx="8">
                  <c:v>117.11934187277832</c:v>
                </c:pt>
                <c:pt idx="9">
                  <c:v>127.67852327232204</c:v>
                </c:pt>
                <c:pt idx="10">
                  <c:v>138.96592407873084</c:v>
                </c:pt>
                <c:pt idx="11">
                  <c:v>150.98154429200474</c:v>
                </c:pt>
                <c:pt idx="12">
                  <c:v>163.7253839121438</c:v>
                </c:pt>
                <c:pt idx="13">
                  <c:v>177.19744293914786</c:v>
                </c:pt>
                <c:pt idx="14">
                  <c:v>191.39772137301699</c:v>
                </c:pt>
                <c:pt idx="15">
                  <c:v>206.32621921375124</c:v>
                </c:pt>
                <c:pt idx="16">
                  <c:v>221.98293646135059</c:v>
                </c:pt>
                <c:pt idx="17">
                  <c:v>238.36787311581497</c:v>
                </c:pt>
                <c:pt idx="18">
                  <c:v>246.49130624327645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EBD-458F-9654-95D1F3611EE6}"/>
            </c:ext>
          </c:extLst>
        </c:ser>
        <c:ser>
          <c:idx val="2"/>
          <c:order val="2"/>
          <c:tx>
            <c:v>Resistance 2 (N)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Sheet1!$Q$4:$Q$22</c:f>
              <c:numCache>
                <c:formatCode>0.00</c:formatCode>
                <c:ptCount val="19"/>
                <c:pt idx="0">
                  <c:v>61.771362173735568</c:v>
                </c:pt>
                <c:pt idx="1">
                  <c:v>72.066589202691489</c:v>
                </c:pt>
                <c:pt idx="2">
                  <c:v>82.361816231647424</c:v>
                </c:pt>
                <c:pt idx="3">
                  <c:v>92.657043260603373</c:v>
                </c:pt>
                <c:pt idx="4">
                  <c:v>102.95227028955928</c:v>
                </c:pt>
                <c:pt idx="5">
                  <c:v>113.24749731851522</c:v>
                </c:pt>
                <c:pt idx="6">
                  <c:v>123.54272434747114</c:v>
                </c:pt>
                <c:pt idx="7">
                  <c:v>133.83795137642704</c:v>
                </c:pt>
                <c:pt idx="8">
                  <c:v>144.13317840538298</c:v>
                </c:pt>
                <c:pt idx="9">
                  <c:v>154.42840543433891</c:v>
                </c:pt>
                <c:pt idx="10">
                  <c:v>164.72363246329485</c:v>
                </c:pt>
                <c:pt idx="11">
                  <c:v>175.01885949225075</c:v>
                </c:pt>
                <c:pt idx="12">
                  <c:v>185.31408652120675</c:v>
                </c:pt>
                <c:pt idx="13">
                  <c:v>195.60931355016265</c:v>
                </c:pt>
                <c:pt idx="14">
                  <c:v>205.90454057911856</c:v>
                </c:pt>
                <c:pt idx="15">
                  <c:v>216.1997676080745</c:v>
                </c:pt>
                <c:pt idx="16">
                  <c:v>226.49499463703043</c:v>
                </c:pt>
                <c:pt idx="17">
                  <c:v>236.79022166598634</c:v>
                </c:pt>
                <c:pt idx="18">
                  <c:v>241.73193063988521</c:v>
                </c:pt>
              </c:numCache>
            </c:numRef>
          </c:xVal>
          <c:yVal>
            <c:numRef>
              <c:f>Sheet1!$T$4:$T$22</c:f>
              <c:numCache>
                <c:formatCode>0.00</c:formatCode>
                <c:ptCount val="19"/>
                <c:pt idx="0">
                  <c:v>60.906148392385433</c:v>
                </c:pt>
                <c:pt idx="1">
                  <c:v>66.377815311857944</c:v>
                </c:pt>
                <c:pt idx="2">
                  <c:v>72.691277142018549</c:v>
                </c:pt>
                <c:pt idx="3">
                  <c:v>79.846533882867249</c:v>
                </c:pt>
                <c:pt idx="4">
                  <c:v>87.843585534403985</c:v>
                </c:pt>
                <c:pt idx="5">
                  <c:v>96.68243209662883</c:v>
                </c:pt>
                <c:pt idx="6">
                  <c:v>106.36307356954174</c:v>
                </c:pt>
                <c:pt idx="7">
                  <c:v>116.88550995314274</c:v>
                </c:pt>
                <c:pt idx="8">
                  <c:v>128.24974124743181</c:v>
                </c:pt>
                <c:pt idx="9">
                  <c:v>140.45576745240896</c:v>
                </c:pt>
                <c:pt idx="10">
                  <c:v>153.50358856807421</c:v>
                </c:pt>
                <c:pt idx="11">
                  <c:v>167.39320459442752</c:v>
                </c:pt>
                <c:pt idx="12">
                  <c:v>182.12461553146898</c:v>
                </c:pt>
                <c:pt idx="13">
                  <c:v>197.69782137919844</c:v>
                </c:pt>
                <c:pt idx="14">
                  <c:v>214.11282213761595</c:v>
                </c:pt>
                <c:pt idx="15">
                  <c:v>231.36961780672164</c:v>
                </c:pt>
                <c:pt idx="16">
                  <c:v>249.46820838651533</c:v>
                </c:pt>
                <c:pt idx="17">
                  <c:v>268.40859387699709</c:v>
                </c:pt>
                <c:pt idx="18">
                  <c:v>277.79898446470486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EBD-458F-9654-95D1F3611EE6}"/>
            </c:ext>
          </c:extLst>
        </c:ser>
        <c:ser>
          <c:idx val="3"/>
          <c:order val="3"/>
          <c:tx>
            <c:v>Resistance 3 (N)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Sheet1!$Q$4:$Q$22</c:f>
              <c:numCache>
                <c:formatCode>0.00</c:formatCode>
                <c:ptCount val="19"/>
                <c:pt idx="0">
                  <c:v>61.771362173735568</c:v>
                </c:pt>
                <c:pt idx="1">
                  <c:v>72.066589202691489</c:v>
                </c:pt>
                <c:pt idx="2">
                  <c:v>82.361816231647424</c:v>
                </c:pt>
                <c:pt idx="3">
                  <c:v>92.657043260603373</c:v>
                </c:pt>
                <c:pt idx="4">
                  <c:v>102.95227028955928</c:v>
                </c:pt>
                <c:pt idx="5">
                  <c:v>113.24749731851522</c:v>
                </c:pt>
                <c:pt idx="6">
                  <c:v>123.54272434747114</c:v>
                </c:pt>
                <c:pt idx="7">
                  <c:v>133.83795137642704</c:v>
                </c:pt>
                <c:pt idx="8">
                  <c:v>144.13317840538298</c:v>
                </c:pt>
                <c:pt idx="9">
                  <c:v>154.42840543433891</c:v>
                </c:pt>
                <c:pt idx="10">
                  <c:v>164.72363246329485</c:v>
                </c:pt>
                <c:pt idx="11">
                  <c:v>175.01885949225075</c:v>
                </c:pt>
                <c:pt idx="12">
                  <c:v>185.31408652120675</c:v>
                </c:pt>
                <c:pt idx="13">
                  <c:v>195.60931355016265</c:v>
                </c:pt>
                <c:pt idx="14">
                  <c:v>205.90454057911856</c:v>
                </c:pt>
                <c:pt idx="15">
                  <c:v>216.1997676080745</c:v>
                </c:pt>
                <c:pt idx="16">
                  <c:v>226.49499463703043</c:v>
                </c:pt>
                <c:pt idx="17">
                  <c:v>236.79022166598634</c:v>
                </c:pt>
                <c:pt idx="18">
                  <c:v>241.73193063988521</c:v>
                </c:pt>
              </c:numCache>
            </c:numRef>
          </c:xVal>
          <c:yVal>
            <c:numRef>
              <c:f>Sheet1!$U$4:$U$22</c:f>
              <c:numCache>
                <c:formatCode>0.00</c:formatCode>
                <c:ptCount val="19"/>
                <c:pt idx="0">
                  <c:v>108.6307659820076</c:v>
                </c:pt>
                <c:pt idx="1">
                  <c:v>131.33632258662146</c:v>
                </c:pt>
                <c:pt idx="2">
                  <c:v>157.53504174579126</c:v>
                </c:pt>
                <c:pt idx="3">
                  <c:v>187.22692345951714</c:v>
                </c:pt>
                <c:pt idx="4">
                  <c:v>220.4119677277989</c:v>
                </c:pt>
                <c:pt idx="5">
                  <c:v>257.09017455063668</c:v>
                </c:pt>
                <c:pt idx="6">
                  <c:v>297.26154392803039</c:v>
                </c:pt>
                <c:pt idx="7">
                  <c:v>340.92607585998007</c:v>
                </c:pt>
                <c:pt idx="8">
                  <c:v>388.08377034648584</c:v>
                </c:pt>
                <c:pt idx="9">
                  <c:v>438.73462738754745</c:v>
                </c:pt>
                <c:pt idx="10">
                  <c:v>492.87864698316503</c:v>
                </c:pt>
                <c:pt idx="11">
                  <c:v>550.51582913333868</c:v>
                </c:pt>
                <c:pt idx="12">
                  <c:v>611.64617383806853</c:v>
                </c:pt>
                <c:pt idx="13">
                  <c:v>676.26968109735412</c:v>
                </c:pt>
                <c:pt idx="14">
                  <c:v>744.38635091119556</c:v>
                </c:pt>
                <c:pt idx="15">
                  <c:v>815.9961832795932</c:v>
                </c:pt>
                <c:pt idx="16">
                  <c:v>891.09917820254668</c:v>
                </c:pt>
                <c:pt idx="17">
                  <c:v>969.69533568005625</c:v>
                </c:pt>
                <c:pt idx="18">
                  <c:v>1008.6622626086394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EBD-458F-9654-95D1F3611E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1147392"/>
        <c:axId val="553564688"/>
      </c:scatterChart>
      <c:valAx>
        <c:axId val="651147392"/>
        <c:scaling>
          <c:orientation val="minMax"/>
          <c:max val="250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(kph)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3564688"/>
        <c:crosses val="autoZero"/>
        <c:crossBetween val="midCat"/>
        <c:majorUnit val="10"/>
      </c:valAx>
      <c:valAx>
        <c:axId val="553564688"/>
        <c:scaling>
          <c:orientation val="minMax"/>
          <c:max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147392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750555989661598"/>
          <c:y val="0.43058482258884573"/>
          <c:w val="0.18463184468353669"/>
          <c:h val="0.23778234462152448"/>
        </c:manualLayout>
      </c:layout>
      <c:overlay val="1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190499</xdr:colOff>
      <xdr:row>17</xdr:row>
      <xdr:rowOff>138111</xdr:rowOff>
    </xdr:from>
    <xdr:to>
      <xdr:col>10</xdr:col>
      <xdr:colOff>523874</xdr:colOff>
      <xdr:row>35</xdr:row>
      <xdr:rowOff>161924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F9A73A-356F-493E-A513-2C4DBC05EF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28574</xdr:colOff>
      <xdr:row>22</xdr:row>
      <xdr:rowOff>100012</xdr:rowOff>
    </xdr:from>
    <xdr:to>
      <xdr:col>20</xdr:col>
      <xdr:colOff>761999</xdr:colOff>
      <xdr:row>42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27E386F-0C02-4078-829C-8A4DCEC3AC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114299</xdr:colOff>
      <xdr:row>36</xdr:row>
      <xdr:rowOff>80961</xdr:rowOff>
    </xdr:from>
    <xdr:to>
      <xdr:col>10</xdr:col>
      <xdr:colOff>447675</xdr:colOff>
      <xdr:row>54</xdr:row>
      <xdr:rowOff>28574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428307D-AB84-4CC7-9EB8-50E44CDEDE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19049</xdr:colOff>
      <xdr:row>42</xdr:row>
      <xdr:rowOff>166686</xdr:rowOff>
    </xdr:from>
    <xdr:to>
      <xdr:col>20</xdr:col>
      <xdr:colOff>752474</xdr:colOff>
      <xdr:row>61</xdr:row>
      <xdr:rowOff>152399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F9F5BDB-85BE-4313-BB95-56C6ED6A16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B5249-0FA9-481D-A19B-EDD6CED39312}">
  <dimension ref="C3:U22"/>
  <sheetViews>
    <sheetView tabSelected="1" topLeftCell="A34" workbookViewId="0">
      <selection activeCell="X58" sqref="X58"/>
    </sheetView>
  </sheetViews>
  <sheetFormatPr defaultRowHeight="15" x14ac:dyDescent="0.25"/>
  <cols>
    <col min="4" max="4" width="12.28515625" bestFit="1" customWidth="1"/>
    <col min="5" max="5" width="11" bestFit="1" customWidth="1"/>
    <col min="6" max="7" width="9.28515625" bestFit="1" customWidth="1"/>
    <col min="8" max="8" width="9.5703125" bestFit="1" customWidth="1"/>
    <col min="9" max="9" width="10.28515625" bestFit="1" customWidth="1"/>
    <col min="14" max="14" width="12.28515625" bestFit="1" customWidth="1"/>
    <col min="15" max="15" width="11" bestFit="1" customWidth="1"/>
    <col min="16" max="17" width="9.28515625" bestFit="1" customWidth="1"/>
    <col min="18" max="18" width="9.5703125" bestFit="1" customWidth="1"/>
    <col min="19" max="19" width="10.28515625" bestFit="1" customWidth="1"/>
    <col min="20" max="21" width="11.7109375" bestFit="1" customWidth="1"/>
  </cols>
  <sheetData>
    <row r="3" spans="3:21" x14ac:dyDescent="0.25">
      <c r="C3" s="1" t="s">
        <v>1</v>
      </c>
      <c r="D3" s="1" t="s">
        <v>0</v>
      </c>
      <c r="E3" s="1" t="s">
        <v>2</v>
      </c>
      <c r="F3" s="1" t="s">
        <v>5</v>
      </c>
      <c r="G3" s="1" t="s">
        <v>6</v>
      </c>
      <c r="H3" s="1" t="s">
        <v>3</v>
      </c>
      <c r="I3" s="1" t="s">
        <v>4</v>
      </c>
      <c r="M3" s="5" t="s">
        <v>1</v>
      </c>
      <c r="N3" s="5" t="s">
        <v>0</v>
      </c>
      <c r="O3" s="5" t="s">
        <v>2</v>
      </c>
      <c r="P3" s="5" t="s">
        <v>5</v>
      </c>
      <c r="Q3" s="5" t="s">
        <v>6</v>
      </c>
      <c r="R3" s="5" t="s">
        <v>3</v>
      </c>
      <c r="S3" s="5" t="s">
        <v>4</v>
      </c>
      <c r="T3" s="5" t="s">
        <v>7</v>
      </c>
      <c r="U3" s="5" t="s">
        <v>8</v>
      </c>
    </row>
    <row r="4" spans="3:21" x14ac:dyDescent="0.25">
      <c r="C4" s="3">
        <v>4000</v>
      </c>
      <c r="D4" s="4">
        <v>49.521999999999998</v>
      </c>
      <c r="E4" s="4">
        <v>27.433</v>
      </c>
      <c r="F4" s="4">
        <f>C4*(1/2.08)*(1/0.851)*(1/3)*2*PI()/60*0.305</f>
        <v>24.058818668456581</v>
      </c>
      <c r="G4" s="4">
        <f>F4*3600/1000</f>
        <v>86.611747206443681</v>
      </c>
      <c r="H4" s="4">
        <f>(E4/1.341)/F4*1000</f>
        <v>850.2961775884088</v>
      </c>
      <c r="I4" s="4">
        <f>(0.02*189.1*9.81)+(1.167*0.7*0.289*F4*F4/2)</f>
        <v>105.42731684023573</v>
      </c>
      <c r="M4" s="7">
        <v>3000</v>
      </c>
      <c r="N4" s="8">
        <v>63.817</v>
      </c>
      <c r="O4" s="8">
        <v>25.97</v>
      </c>
      <c r="P4" s="8">
        <f>M4*(1/1.939)*(1/0.965)*(1/2.867)*2*PI()/60*0.293</f>
        <v>17.158711714926547</v>
      </c>
      <c r="Q4" s="8">
        <f>P4*3600/1000</f>
        <v>61.771362173735568</v>
      </c>
      <c r="R4" s="8">
        <f>(O4/1.341)/P4*1000</f>
        <v>1128.647942217671</v>
      </c>
      <c r="S4" s="8">
        <f>(0.02*233.2*9.81)+(1.167*0.7*0.109*P4*P4/2)</f>
        <v>58.861789323571529</v>
      </c>
      <c r="T4" s="8">
        <f>(0.02*233.2*9.81)+(1.167*0.7*0.126*P4*P4/2)</f>
        <v>60.906148392385433</v>
      </c>
      <c r="U4" s="8">
        <f>(0.02*233.2*9.81)+(1.167*0.366*P4*P4/2)</f>
        <v>108.6307659820076</v>
      </c>
    </row>
    <row r="5" spans="3:21" x14ac:dyDescent="0.25">
      <c r="C5" s="1">
        <v>4500</v>
      </c>
      <c r="D5" s="2">
        <v>51.723999999999997</v>
      </c>
      <c r="E5" s="2">
        <v>32.223999999999997</v>
      </c>
      <c r="F5" s="2">
        <f t="shared" ref="F5:F16" si="0">C5*(1/2.08)*(1/0.851)*(1/3)*2*PI()/60*0.305</f>
        <v>27.066171002013657</v>
      </c>
      <c r="G5" s="2">
        <f t="shared" ref="G5:G16" si="1">F5*3600/1000</f>
        <v>97.438215607249163</v>
      </c>
      <c r="H5" s="2">
        <f t="shared" ref="H5:H16" si="2">(E5/1.341)/F5*1000</f>
        <v>887.81780342762784</v>
      </c>
      <c r="I5" s="2">
        <f t="shared" ref="I5:I16" si="3">(0.02*189.1*9.81)+(1.167*0.7*0.289*F5*F5/2)</f>
        <v>123.57638318842336</v>
      </c>
      <c r="M5" s="5">
        <v>3500</v>
      </c>
      <c r="N5" s="6">
        <v>67.542000000000002</v>
      </c>
      <c r="O5" s="6">
        <v>32.075000000000003</v>
      </c>
      <c r="P5" s="6">
        <f t="shared" ref="P5:P22" si="4">M5*(1/1.939)*(1/0.965)*(1/2.867)*2*PI()/60*0.293</f>
        <v>20.018497000747637</v>
      </c>
      <c r="Q5" s="6">
        <f t="shared" ref="Q5:Q22" si="5">P5*3600/1000</f>
        <v>72.066589202691489</v>
      </c>
      <c r="R5" s="6">
        <f t="shared" ref="R5:R22" si="6">(O5/1.341)/P5*1000</f>
        <v>1194.8308294174092</v>
      </c>
      <c r="S5" s="6">
        <f t="shared" ref="S5:S22" si="7">(0.02*233.2*9.81)+(1.167*0.7*0.109*P5*P5/2)</f>
        <v>63.595215468194581</v>
      </c>
      <c r="T5" s="6">
        <f t="shared" ref="T5:T22" si="8">(0.02*233.2*9.81)+(1.167*0.7*0.126*P5*P5/2)</f>
        <v>66.377815311857944</v>
      </c>
      <c r="U5" s="6">
        <f t="shared" ref="U5:U22" si="9">(0.02*233.2*9.81)+(1.167*0.366*P5*P5/2)</f>
        <v>131.33632258662146</v>
      </c>
    </row>
    <row r="6" spans="3:21" x14ac:dyDescent="0.25">
      <c r="C6" s="3">
        <v>5000</v>
      </c>
      <c r="D6" s="4">
        <v>52.334000000000003</v>
      </c>
      <c r="E6" s="4">
        <v>36.170999999999999</v>
      </c>
      <c r="F6" s="4">
        <f t="shared" si="0"/>
        <v>30.073523335570734</v>
      </c>
      <c r="G6" s="4">
        <f t="shared" si="1"/>
        <v>108.26468400805464</v>
      </c>
      <c r="H6" s="4">
        <f t="shared" si="2"/>
        <v>896.90702554005247</v>
      </c>
      <c r="I6" s="4">
        <f t="shared" si="3"/>
        <v>143.8606338128684</v>
      </c>
      <c r="M6" s="7">
        <v>4000</v>
      </c>
      <c r="N6" s="8">
        <v>66.545000000000002</v>
      </c>
      <c r="O6" s="8">
        <v>35.941000000000003</v>
      </c>
      <c r="P6" s="8">
        <f t="shared" si="4"/>
        <v>22.878282286568727</v>
      </c>
      <c r="Q6" s="8">
        <f t="shared" si="5"/>
        <v>82.361816231647424</v>
      </c>
      <c r="R6" s="8">
        <f t="shared" si="6"/>
        <v>1171.4883237748938</v>
      </c>
      <c r="S6" s="8">
        <f t="shared" si="7"/>
        <v>69.056861019682714</v>
      </c>
      <c r="T6" s="8">
        <f t="shared" si="8"/>
        <v>72.691277142018549</v>
      </c>
      <c r="U6" s="8">
        <f t="shared" si="9"/>
        <v>157.53504174579126</v>
      </c>
    </row>
    <row r="7" spans="3:21" x14ac:dyDescent="0.25">
      <c r="C7" s="1">
        <v>5500</v>
      </c>
      <c r="D7" s="2">
        <v>51.670999999999999</v>
      </c>
      <c r="E7" s="2">
        <v>39.140999999999998</v>
      </c>
      <c r="F7" s="2">
        <f t="shared" si="0"/>
        <v>33.080875669127799</v>
      </c>
      <c r="G7" s="2">
        <f t="shared" si="1"/>
        <v>119.09115240886007</v>
      </c>
      <c r="H7" s="2">
        <f t="shared" si="2"/>
        <v>882.3200375655839</v>
      </c>
      <c r="I7" s="2">
        <f t="shared" si="3"/>
        <v>166.28006871357064</v>
      </c>
      <c r="M7" s="5">
        <v>4500</v>
      </c>
      <c r="N7" s="6">
        <v>66.471999999999994</v>
      </c>
      <c r="O7" s="6">
        <v>40.253999999999998</v>
      </c>
      <c r="P7" s="6">
        <f t="shared" si="4"/>
        <v>25.738067572389824</v>
      </c>
      <c r="Q7" s="6">
        <f t="shared" si="5"/>
        <v>92.657043260603373</v>
      </c>
      <c r="R7" s="6">
        <f t="shared" si="6"/>
        <v>1166.2840268522684</v>
      </c>
      <c r="S7" s="6">
        <f t="shared" si="7"/>
        <v>75.24672597803594</v>
      </c>
      <c r="T7" s="6">
        <f t="shared" si="8"/>
        <v>79.846533882867249</v>
      </c>
      <c r="U7" s="6">
        <f t="shared" si="9"/>
        <v>187.22692345951714</v>
      </c>
    </row>
    <row r="8" spans="3:21" x14ac:dyDescent="0.25">
      <c r="C8" s="3">
        <v>6000</v>
      </c>
      <c r="D8" s="4">
        <v>53.591999999999999</v>
      </c>
      <c r="E8" s="4">
        <v>44.268000000000001</v>
      </c>
      <c r="F8" s="4">
        <f t="shared" si="0"/>
        <v>36.088228002684879</v>
      </c>
      <c r="G8" s="4">
        <f t="shared" si="1"/>
        <v>129.91762080966555</v>
      </c>
      <c r="H8" s="4">
        <f t="shared" si="2"/>
        <v>914.73556639773699</v>
      </c>
      <c r="I8" s="4">
        <f t="shared" si="3"/>
        <v>190.83468789053046</v>
      </c>
      <c r="M8" s="7">
        <v>5000</v>
      </c>
      <c r="N8" s="8">
        <v>67.272000000000006</v>
      </c>
      <c r="O8" s="8">
        <v>45.119</v>
      </c>
      <c r="P8" s="8">
        <f t="shared" si="4"/>
        <v>28.59785285821091</v>
      </c>
      <c r="Q8" s="8">
        <f t="shared" si="5"/>
        <v>102.95227028955928</v>
      </c>
      <c r="R8" s="8">
        <f t="shared" si="6"/>
        <v>1176.5144360012114</v>
      </c>
      <c r="S8" s="8">
        <f t="shared" si="7"/>
        <v>82.164810343254246</v>
      </c>
      <c r="T8" s="8">
        <f t="shared" si="8"/>
        <v>87.843585534403985</v>
      </c>
      <c r="U8" s="8">
        <f t="shared" si="9"/>
        <v>220.4119677277989</v>
      </c>
    </row>
    <row r="9" spans="3:21" x14ac:dyDescent="0.25">
      <c r="C9" s="1">
        <v>6500</v>
      </c>
      <c r="D9" s="2">
        <v>55.398000000000003</v>
      </c>
      <c r="E9" s="2">
        <v>49.539000000000001</v>
      </c>
      <c r="F9" s="2">
        <f t="shared" si="0"/>
        <v>39.095580336241945</v>
      </c>
      <c r="G9" s="2">
        <f t="shared" si="1"/>
        <v>140.744089210471</v>
      </c>
      <c r="H9" s="2">
        <f t="shared" si="2"/>
        <v>944.91075804945058</v>
      </c>
      <c r="I9" s="2">
        <f t="shared" si="3"/>
        <v>217.52449134374746</v>
      </c>
      <c r="M9" s="5">
        <v>5500</v>
      </c>
      <c r="N9" s="6">
        <v>68.896000000000001</v>
      </c>
      <c r="O9" s="6">
        <v>50.747</v>
      </c>
      <c r="P9" s="6">
        <f t="shared" si="4"/>
        <v>31.457638144032003</v>
      </c>
      <c r="Q9" s="6">
        <f t="shared" si="5"/>
        <v>113.24749731851522</v>
      </c>
      <c r="R9" s="6">
        <f t="shared" si="6"/>
        <v>1202.9719002426607</v>
      </c>
      <c r="S9" s="6">
        <f t="shared" si="7"/>
        <v>89.811114115337645</v>
      </c>
      <c r="T9" s="6">
        <f t="shared" si="8"/>
        <v>96.68243209662883</v>
      </c>
      <c r="U9" s="6">
        <f t="shared" si="9"/>
        <v>257.09017455063668</v>
      </c>
    </row>
    <row r="10" spans="3:21" x14ac:dyDescent="0.25">
      <c r="C10" s="3">
        <v>7000</v>
      </c>
      <c r="D10" s="4">
        <v>58.603999999999999</v>
      </c>
      <c r="E10" s="4">
        <v>56.451000000000001</v>
      </c>
      <c r="F10" s="4">
        <f t="shared" si="0"/>
        <v>42.102932669799024</v>
      </c>
      <c r="G10" s="4">
        <f t="shared" si="1"/>
        <v>151.57055761127648</v>
      </c>
      <c r="H10" s="4">
        <f t="shared" si="2"/>
        <v>999.84001585250849</v>
      </c>
      <c r="I10" s="4">
        <f t="shared" si="3"/>
        <v>246.34947907322197</v>
      </c>
      <c r="M10" s="7">
        <v>6000</v>
      </c>
      <c r="N10" s="8">
        <v>71.349000000000004</v>
      </c>
      <c r="O10" s="8">
        <v>57.277000000000001</v>
      </c>
      <c r="P10" s="8">
        <f t="shared" si="4"/>
        <v>34.317423429853093</v>
      </c>
      <c r="Q10" s="8">
        <f t="shared" si="5"/>
        <v>123.54272434747114</v>
      </c>
      <c r="R10" s="8">
        <f t="shared" si="6"/>
        <v>1244.6201037043038</v>
      </c>
      <c r="S10" s="8">
        <f t="shared" si="7"/>
        <v>98.185637294286124</v>
      </c>
      <c r="T10" s="8">
        <f t="shared" si="8"/>
        <v>106.36307356954174</v>
      </c>
      <c r="U10" s="8">
        <f t="shared" si="9"/>
        <v>297.26154392803039</v>
      </c>
    </row>
    <row r="11" spans="3:21" x14ac:dyDescent="0.25">
      <c r="C11" s="1">
        <v>7500</v>
      </c>
      <c r="D11" s="2">
        <v>59.362000000000002</v>
      </c>
      <c r="E11" s="2">
        <v>61.148000000000003</v>
      </c>
      <c r="F11" s="2">
        <f t="shared" si="0"/>
        <v>45.110285003356097</v>
      </c>
      <c r="G11" s="2">
        <f t="shared" si="1"/>
        <v>162.39702601208194</v>
      </c>
      <c r="H11" s="2">
        <f t="shared" si="2"/>
        <v>1010.8295005708652</v>
      </c>
      <c r="I11" s="2">
        <f t="shared" si="3"/>
        <v>277.30965107895378</v>
      </c>
      <c r="M11" s="5">
        <v>6500</v>
      </c>
      <c r="N11" s="6">
        <v>73.224000000000004</v>
      </c>
      <c r="O11" s="6">
        <v>63.491999999999997</v>
      </c>
      <c r="P11" s="6">
        <f t="shared" si="4"/>
        <v>37.177208715674183</v>
      </c>
      <c r="Q11" s="6">
        <f t="shared" si="5"/>
        <v>133.83795137642704</v>
      </c>
      <c r="R11" s="6">
        <f t="shared" si="6"/>
        <v>1273.5425220926697</v>
      </c>
      <c r="S11" s="6">
        <f t="shared" si="7"/>
        <v>107.28837988009968</v>
      </c>
      <c r="T11" s="6">
        <f t="shared" si="8"/>
        <v>116.88550995314274</v>
      </c>
      <c r="U11" s="6">
        <f t="shared" si="9"/>
        <v>340.92607585998007</v>
      </c>
    </row>
    <row r="12" spans="3:21" x14ac:dyDescent="0.25">
      <c r="C12" s="3">
        <v>8000</v>
      </c>
      <c r="D12" s="4">
        <v>57.883000000000003</v>
      </c>
      <c r="E12" s="4">
        <v>63.320999999999998</v>
      </c>
      <c r="F12" s="4">
        <f t="shared" si="0"/>
        <v>48.117637336913162</v>
      </c>
      <c r="G12" s="4">
        <f t="shared" si="1"/>
        <v>173.22349441288736</v>
      </c>
      <c r="H12" s="4">
        <f t="shared" si="2"/>
        <v>981.32913390944543</v>
      </c>
      <c r="I12" s="4">
        <f t="shared" si="3"/>
        <v>310.40500736094293</v>
      </c>
      <c r="M12" s="7">
        <v>7000</v>
      </c>
      <c r="N12" s="8">
        <v>76.796000000000006</v>
      </c>
      <c r="O12" s="8">
        <v>71.616</v>
      </c>
      <c r="P12" s="8">
        <f t="shared" si="4"/>
        <v>40.036994001495273</v>
      </c>
      <c r="Q12" s="8">
        <f t="shared" si="5"/>
        <v>144.13317840538298</v>
      </c>
      <c r="R12" s="8">
        <f t="shared" si="6"/>
        <v>1333.8893948489037</v>
      </c>
      <c r="S12" s="8">
        <f t="shared" si="7"/>
        <v>117.11934187277832</v>
      </c>
      <c r="T12" s="8">
        <f t="shared" si="8"/>
        <v>128.24974124743181</v>
      </c>
      <c r="U12" s="8">
        <f t="shared" si="9"/>
        <v>388.08377034648584</v>
      </c>
    </row>
    <row r="13" spans="3:21" x14ac:dyDescent="0.25">
      <c r="C13" s="1">
        <v>8500</v>
      </c>
      <c r="D13" s="2">
        <v>56.86</v>
      </c>
      <c r="E13" s="2">
        <v>65.820999999999998</v>
      </c>
      <c r="F13" s="2">
        <f t="shared" si="0"/>
        <v>51.124989670470242</v>
      </c>
      <c r="G13" s="2">
        <f t="shared" si="1"/>
        <v>184.04996281369287</v>
      </c>
      <c r="H13" s="2">
        <f t="shared" si="2"/>
        <v>960.0690401649648</v>
      </c>
      <c r="I13" s="2">
        <f t="shared" si="3"/>
        <v>345.63554791918955</v>
      </c>
      <c r="M13" s="5">
        <v>7500</v>
      </c>
      <c r="N13" s="6">
        <v>81.138999999999996</v>
      </c>
      <c r="O13" s="6">
        <v>80.876000000000005</v>
      </c>
      <c r="P13" s="6">
        <f t="shared" si="4"/>
        <v>42.896779287316363</v>
      </c>
      <c r="Q13" s="6">
        <f t="shared" si="5"/>
        <v>154.42840543433891</v>
      </c>
      <c r="R13" s="6">
        <f t="shared" si="6"/>
        <v>1405.9380974169637</v>
      </c>
      <c r="S13" s="6">
        <f t="shared" si="7"/>
        <v>127.67852327232204</v>
      </c>
      <c r="T13" s="6">
        <f t="shared" si="8"/>
        <v>140.45576745240896</v>
      </c>
      <c r="U13" s="6">
        <f t="shared" si="9"/>
        <v>438.73462738754745</v>
      </c>
    </row>
    <row r="14" spans="3:21" x14ac:dyDescent="0.25">
      <c r="C14" s="3">
        <v>9000</v>
      </c>
      <c r="D14" s="4">
        <v>55.515000000000001</v>
      </c>
      <c r="E14" s="4">
        <v>67.72</v>
      </c>
      <c r="F14" s="4">
        <f t="shared" si="0"/>
        <v>54.132342004027315</v>
      </c>
      <c r="G14" s="4">
        <f t="shared" si="1"/>
        <v>194.87643121449833</v>
      </c>
      <c r="H14" s="4">
        <f t="shared" si="2"/>
        <v>932.89196946559957</v>
      </c>
      <c r="I14" s="4">
        <f t="shared" si="3"/>
        <v>383.00127275369346</v>
      </c>
      <c r="M14" s="7">
        <v>8000</v>
      </c>
      <c r="N14" s="8">
        <v>80.613</v>
      </c>
      <c r="O14" s="8">
        <v>85.055999999999997</v>
      </c>
      <c r="P14" s="8">
        <f t="shared" si="4"/>
        <v>45.756564573137453</v>
      </c>
      <c r="Q14" s="8">
        <f t="shared" si="5"/>
        <v>164.72363246329485</v>
      </c>
      <c r="R14" s="8">
        <f t="shared" si="6"/>
        <v>1386.1900179043064</v>
      </c>
      <c r="S14" s="8">
        <f t="shared" si="7"/>
        <v>138.96592407873084</v>
      </c>
      <c r="T14" s="8">
        <f t="shared" si="8"/>
        <v>153.50358856807421</v>
      </c>
      <c r="U14" s="8">
        <f t="shared" si="9"/>
        <v>492.87864698316503</v>
      </c>
    </row>
    <row r="15" spans="3:21" x14ac:dyDescent="0.25">
      <c r="C15" s="1">
        <v>9500</v>
      </c>
      <c r="D15" s="2">
        <v>53.262999999999998</v>
      </c>
      <c r="E15" s="2">
        <v>68.034999999999997</v>
      </c>
      <c r="F15" s="2">
        <f t="shared" si="0"/>
        <v>57.13969433758438</v>
      </c>
      <c r="G15" s="2">
        <f t="shared" si="1"/>
        <v>205.70289961530375</v>
      </c>
      <c r="H15" s="2">
        <f t="shared" si="2"/>
        <v>887.90335791856353</v>
      </c>
      <c r="I15" s="2">
        <f t="shared" si="3"/>
        <v>422.50218186445466</v>
      </c>
      <c r="M15" s="5">
        <v>8500</v>
      </c>
      <c r="N15" s="6">
        <v>82.376000000000005</v>
      </c>
      <c r="O15" s="6">
        <v>92.244</v>
      </c>
      <c r="P15" s="6">
        <f t="shared" si="4"/>
        <v>48.616349858958543</v>
      </c>
      <c r="Q15" s="6">
        <f t="shared" si="5"/>
        <v>175.01885949225075</v>
      </c>
      <c r="R15" s="6">
        <f t="shared" si="6"/>
        <v>1414.9040854641353</v>
      </c>
      <c r="S15" s="6">
        <f t="shared" si="7"/>
        <v>150.98154429200474</v>
      </c>
      <c r="T15" s="6">
        <f t="shared" si="8"/>
        <v>167.39320459442752</v>
      </c>
      <c r="U15" s="6">
        <f t="shared" si="9"/>
        <v>550.51582913333868</v>
      </c>
    </row>
    <row r="16" spans="3:21" x14ac:dyDescent="0.25">
      <c r="C16" s="3">
        <v>9965</v>
      </c>
      <c r="D16" s="4">
        <v>50.896999999999998</v>
      </c>
      <c r="E16" s="4">
        <v>67.674000000000007</v>
      </c>
      <c r="F16" s="4">
        <f t="shared" si="0"/>
        <v>59.936532007792458</v>
      </c>
      <c r="G16" s="4">
        <f t="shared" si="1"/>
        <v>215.77151522805286</v>
      </c>
      <c r="H16" s="4">
        <f t="shared" si="2"/>
        <v>841.97938543101543</v>
      </c>
      <c r="I16" s="4">
        <f t="shared" si="3"/>
        <v>461.15424846618981</v>
      </c>
      <c r="M16" s="7">
        <v>9000</v>
      </c>
      <c r="N16" s="8">
        <v>83.891999999999996</v>
      </c>
      <c r="O16" s="8">
        <v>99.057000000000002</v>
      </c>
      <c r="P16" s="8">
        <f t="shared" si="4"/>
        <v>51.476135144779647</v>
      </c>
      <c r="Q16" s="8">
        <f t="shared" si="5"/>
        <v>185.31408652120675</v>
      </c>
      <c r="R16" s="8">
        <f t="shared" si="6"/>
        <v>1434.99524081961</v>
      </c>
      <c r="S16" s="8">
        <f t="shared" si="7"/>
        <v>163.7253839121438</v>
      </c>
      <c r="T16" s="8">
        <f t="shared" si="8"/>
        <v>182.12461553146898</v>
      </c>
      <c r="U16" s="8">
        <f t="shared" si="9"/>
        <v>611.64617383806853</v>
      </c>
    </row>
    <row r="17" spans="13:21" x14ac:dyDescent="0.25">
      <c r="M17" s="5">
        <v>9500</v>
      </c>
      <c r="N17" s="6">
        <v>82.971000000000004</v>
      </c>
      <c r="O17" s="6">
        <v>102.741</v>
      </c>
      <c r="P17" s="6">
        <f t="shared" si="4"/>
        <v>54.335920430600737</v>
      </c>
      <c r="Q17" s="6">
        <f t="shared" si="5"/>
        <v>195.60931355016265</v>
      </c>
      <c r="R17" s="6">
        <f t="shared" si="6"/>
        <v>1410.0287971714615</v>
      </c>
      <c r="S17" s="6">
        <f t="shared" si="7"/>
        <v>177.19744293914786</v>
      </c>
      <c r="T17" s="6">
        <f t="shared" si="8"/>
        <v>197.69782137919844</v>
      </c>
      <c r="U17" s="6">
        <f t="shared" si="9"/>
        <v>676.26968109735412</v>
      </c>
    </row>
    <row r="18" spans="13:21" x14ac:dyDescent="0.25">
      <c r="M18" s="7">
        <v>10000</v>
      </c>
      <c r="N18" s="8">
        <v>81.381</v>
      </c>
      <c r="O18" s="8">
        <v>105.253</v>
      </c>
      <c r="P18" s="8">
        <f t="shared" si="4"/>
        <v>57.19570571642182</v>
      </c>
      <c r="Q18" s="8">
        <f t="shared" si="5"/>
        <v>205.90454057911856</v>
      </c>
      <c r="R18" s="8">
        <f t="shared" si="6"/>
        <v>1372.2785736877536</v>
      </c>
      <c r="S18" s="8">
        <f t="shared" si="7"/>
        <v>191.39772137301699</v>
      </c>
      <c r="T18" s="8">
        <f t="shared" si="8"/>
        <v>214.11282213761595</v>
      </c>
      <c r="U18" s="8">
        <f t="shared" si="9"/>
        <v>744.38635091119556</v>
      </c>
    </row>
    <row r="19" spans="13:21" x14ac:dyDescent="0.25">
      <c r="M19" s="5">
        <v>10500</v>
      </c>
      <c r="N19" s="6">
        <v>80.763000000000005</v>
      </c>
      <c r="O19" s="6">
        <v>108.621</v>
      </c>
      <c r="P19" s="6">
        <f t="shared" si="4"/>
        <v>60.055491002242917</v>
      </c>
      <c r="Q19" s="6">
        <f t="shared" si="5"/>
        <v>216.1997676080745</v>
      </c>
      <c r="R19" s="6">
        <f t="shared" si="6"/>
        <v>1348.7526061018277</v>
      </c>
      <c r="S19" s="6">
        <f t="shared" si="7"/>
        <v>206.32621921375124</v>
      </c>
      <c r="T19" s="6">
        <f t="shared" si="8"/>
        <v>231.36961780672164</v>
      </c>
      <c r="U19" s="6">
        <f t="shared" si="9"/>
        <v>815.9961832795932</v>
      </c>
    </row>
    <row r="20" spans="13:21" x14ac:dyDescent="0.25">
      <c r="M20" s="7">
        <v>11000</v>
      </c>
      <c r="N20" s="8">
        <v>78.486999999999995</v>
      </c>
      <c r="O20" s="8">
        <v>109.663</v>
      </c>
      <c r="P20" s="8">
        <f t="shared" si="4"/>
        <v>62.915276288064007</v>
      </c>
      <c r="Q20" s="8">
        <f t="shared" si="5"/>
        <v>226.49499463703043</v>
      </c>
      <c r="R20" s="8">
        <f t="shared" si="6"/>
        <v>1299.7961209166147</v>
      </c>
      <c r="S20" s="8">
        <f t="shared" si="7"/>
        <v>221.98293646135059</v>
      </c>
      <c r="T20" s="8">
        <f t="shared" si="8"/>
        <v>249.46820838651533</v>
      </c>
      <c r="U20" s="8">
        <f t="shared" si="9"/>
        <v>891.09917820254668</v>
      </c>
    </row>
    <row r="21" spans="13:21" x14ac:dyDescent="0.25">
      <c r="M21" s="5">
        <v>11500</v>
      </c>
      <c r="N21" s="6">
        <v>74.385000000000005</v>
      </c>
      <c r="O21" s="6">
        <v>107.136</v>
      </c>
      <c r="P21" s="6">
        <f t="shared" si="4"/>
        <v>65.775061573885097</v>
      </c>
      <c r="Q21" s="6">
        <f t="shared" si="5"/>
        <v>236.79022166598634</v>
      </c>
      <c r="R21" s="6">
        <f t="shared" si="6"/>
        <v>1214.6338678819948</v>
      </c>
      <c r="S21" s="6">
        <f t="shared" si="7"/>
        <v>238.36787311581497</v>
      </c>
      <c r="T21" s="6">
        <f t="shared" si="8"/>
        <v>268.40859387699709</v>
      </c>
      <c r="U21" s="6">
        <f t="shared" si="9"/>
        <v>969.69533568005625</v>
      </c>
    </row>
    <row r="22" spans="13:21" x14ac:dyDescent="0.25">
      <c r="M22" s="7">
        <v>11740</v>
      </c>
      <c r="N22" s="8">
        <v>71.819000000000003</v>
      </c>
      <c r="O22" s="8">
        <v>104.55500000000001</v>
      </c>
      <c r="P22" s="8">
        <f t="shared" si="4"/>
        <v>67.147758511079232</v>
      </c>
      <c r="Q22" s="8">
        <f t="shared" si="5"/>
        <v>241.73193063988521</v>
      </c>
      <c r="R22" s="8">
        <f t="shared" si="6"/>
        <v>1161.1397923947948</v>
      </c>
      <c r="S22" s="8">
        <f t="shared" si="7"/>
        <v>246.49130624327645</v>
      </c>
      <c r="T22" s="8">
        <f t="shared" si="8"/>
        <v>277.79898446470486</v>
      </c>
      <c r="U22" s="8">
        <f t="shared" si="9"/>
        <v>1008.6622626086394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Myer</dc:creator>
  <cp:lastModifiedBy>Nathan Myer</cp:lastModifiedBy>
  <dcterms:created xsi:type="dcterms:W3CDTF">2020-01-01T19:48:55Z</dcterms:created>
  <dcterms:modified xsi:type="dcterms:W3CDTF">2020-01-01T21:42:03Z</dcterms:modified>
</cp:coreProperties>
</file>