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https://uowtsd-my.sharepoint.com/personal/2413461_student_uwtsd_ac_uk/Documents/Gareth Uni work/L5/Project Management/"/>
    </mc:Choice>
  </mc:AlternateContent>
  <xr:revisionPtr revIDLastSave="88" documentId="8_{A8A51B9D-7C7D-4266-9F89-47D804F4E68A}" xr6:coauthVersionLast="47" xr6:coauthVersionMax="47" xr10:uidLastSave="{345406CF-2845-4738-AA2C-10B529412103}"/>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1" l="1"/>
  <c r="E16" i="11"/>
  <c r="E15" i="11"/>
  <c r="E10" i="11"/>
  <c r="E17" i="11"/>
  <c r="F17" i="11"/>
  <c r="F13" i="11"/>
  <c r="H7" i="11"/>
  <c r="E9" i="11" l="1"/>
  <c r="F9" i="11" l="1"/>
  <c r="F10" i="11" s="1"/>
  <c r="E13" i="11"/>
  <c r="I5" i="11"/>
  <c r="H23" i="11"/>
  <c r="H22" i="11"/>
  <c r="H20" i="11"/>
  <c r="H14" i="11"/>
  <c r="H8" i="11"/>
  <c r="H9" i="11" l="1"/>
  <c r="E11" i="11"/>
  <c r="I6" i="11"/>
  <c r="H10" i="11" l="1"/>
  <c r="F11" i="11"/>
  <c r="E12" i="11" s="1"/>
  <c r="F12" i="11" s="1"/>
  <c r="J5" i="11"/>
  <c r="K5" i="11" s="1"/>
  <c r="L5" i="11" s="1"/>
  <c r="M5" i="11" s="1"/>
  <c r="N5" i="11" s="1"/>
  <c r="O5" i="11" s="1"/>
  <c r="P5" i="11" s="1"/>
  <c r="I4" i="11"/>
  <c r="H11" i="11" l="1"/>
  <c r="P4" i="11"/>
  <c r="Q5" i="11"/>
  <c r="R5" i="11" s="1"/>
  <c r="S5" i="11" s="1"/>
  <c r="T5" i="11" s="1"/>
  <c r="U5" i="11" s="1"/>
  <c r="V5" i="11" s="1"/>
  <c r="W5" i="11" s="1"/>
  <c r="J6" i="11"/>
  <c r="H12" i="11" l="1"/>
  <c r="W4" i="11"/>
  <c r="X5" i="11"/>
  <c r="Y5" i="11" s="1"/>
  <c r="Z5" i="11" s="1"/>
  <c r="AA5" i="11" s="1"/>
  <c r="AB5" i="11" s="1"/>
  <c r="AC5" i="11" s="1"/>
  <c r="AD5" i="11" s="1"/>
  <c r="K6" i="11"/>
  <c r="H13" i="11" l="1"/>
  <c r="AE5" i="11"/>
  <c r="AF5" i="11" s="1"/>
  <c r="AG5" i="11" s="1"/>
  <c r="AH5" i="11" s="1"/>
  <c r="AI5" i="11" s="1"/>
  <c r="AJ5" i="11" s="1"/>
  <c r="AD4" i="11"/>
  <c r="L6" i="11"/>
  <c r="F16" i="11" l="1"/>
  <c r="F15" i="11"/>
  <c r="H15" i="11" s="1"/>
  <c r="AK5" i="11"/>
  <c r="AL5" i="11" s="1"/>
  <c r="AM5" i="11" s="1"/>
  <c r="AN5" i="11" s="1"/>
  <c r="AO5" i="11" s="1"/>
  <c r="AP5" i="11" s="1"/>
  <c r="AQ5" i="11" s="1"/>
  <c r="M6" i="11"/>
  <c r="E18" i="11" l="1"/>
  <c r="F18" i="11" s="1"/>
  <c r="E19" i="11" s="1"/>
  <c r="F21" i="11" s="1"/>
  <c r="E21" i="11"/>
  <c r="H21" i="11" s="1"/>
  <c r="AR5" i="11"/>
  <c r="AS5" i="11" s="1"/>
  <c r="AK4" i="11"/>
  <c r="N6" i="11"/>
  <c r="H16" i="11" l="1"/>
  <c r="H17" i="11"/>
  <c r="AT5" i="11"/>
  <c r="AS6" i="11"/>
  <c r="AR4" i="11"/>
  <c r="O6" i="11"/>
  <c r="H19" i="11" l="1"/>
  <c r="H18" i="11"/>
  <c r="AU5" i="1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<sst xmlns="http://schemas.openxmlformats.org/spreadsheetml/2006/main" count="51" uniqueCount="42">
  <si>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</si>
  <si>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</si>
  <si>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</si>
  <si>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</si>
  <si>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</si>
  <si>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</si>
  <si>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</si>
  <si>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</si>
  <si>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</si>
  <si>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</si>
  <si>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</si>
  <si>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</si>
  <si>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</si>
  <si>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</si>
  <si>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</si>
  <si>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</si>
  <si>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</si>
  <si>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</si>
  <si>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</si>
  <si>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</si>
  <si>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Project lead</t>
  </si>
  <si>
    <t>Planning and design</t>
  </si>
  <si>
    <t>Execution</t>
  </si>
  <si>
    <t>Project start:</t>
  </si>
  <si>
    <t>Display week:</t>
  </si>
  <si>
    <t>ASSIGNED TO</t>
  </si>
  <si>
    <t>Evaluation</t>
  </si>
  <si>
    <t>Gareth John</t>
  </si>
  <si>
    <t>N/A</t>
  </si>
  <si>
    <t>Gain Project</t>
  </si>
  <si>
    <t xml:space="preserve">Design a circuit on Proceus </t>
  </si>
  <si>
    <t>Design a PCB on easyPC software</t>
  </si>
  <si>
    <t>Create a logbook to log everything.</t>
  </si>
  <si>
    <t>Design Pepple breadboard design</t>
  </si>
  <si>
    <t xml:space="preserve">Build a physical Breadboard </t>
  </si>
  <si>
    <t>Simulate the Procues and record the results</t>
  </si>
  <si>
    <t>simulate the breadboard and record the results</t>
  </si>
  <si>
    <t xml:space="preserve">Build a cuircuit on a Breadboard </t>
  </si>
  <si>
    <t xml:space="preserve">Soldering the componance on the PCB board </t>
  </si>
  <si>
    <t>Simulate the PCB and record the results</t>
  </si>
  <si>
    <t>Evaluate all the results from diferent boards</t>
  </si>
  <si>
    <t>Workshop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</si>
</sst>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0" tint="-4.9989318521683403E-2"/>
        <bgColor theme="4"/>
      </patternFill>
    </fill>
    <fill>
      <patternFill patternType="solid">
        <fgColor theme="0" tint="-0.14996795556505021"/>
        <bgColor indexed="64"/>
      </patternFill>
    </fill>
    <fill>
      <patternFill patternType="solid">
        <fgColor theme="4" tint="0.59999389629810485"/>
        <bgColor indexed="64"/>
      </patternFill>
    </fill>
  </fills>
  <borders count="20">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09">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0" borderId="18" xfId="0" applyNumberFormat="1" applyFont="1" applyFill="1" applyBorder="1" applyAlignment="1">
      <alignment horizontal="center" vertical="center"/>
    </xf>
    <xf numFmtId="168" fontId="21" fillId="10" borderId="16" xfId="0" applyNumberFormat="1" applyFont="1" applyFill="1" applyBorder="1" applyAlignment="1">
      <alignment horizontal="center" vertical="center"/>
    </xf>
    <xf numFmtId="168" fontId="21" fillId="10" borderId="17" xfId="0" applyNumberFormat="1" applyFont="1" applyFill="1" applyBorder="1" applyAlignment="1">
      <alignment horizontal="center" vertical="center"/>
    </xf>
    <xf numFmtId="0" fontId="22" fillId="2" borderId="15" xfId="0" applyFont="1" applyFill="1" applyBorder="1" applyAlignment="1">
      <alignment horizontal="center" vertical="center" shrinkToFit="1"/>
    </xf>
    <xf numFmtId="0" fontId="22" fillId="2" borderId="12" xfId="0" applyFont="1" applyFill="1" applyBorder="1" applyAlignment="1">
      <alignment horizontal="center" vertical="center" shrinkToFit="1"/>
    </xf>
    <xf numFmtId="0" fontId="22" fillId="2" borderId="13"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0"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9"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9" borderId="14" xfId="0" applyFont="1" applyFill="1" applyBorder="1" applyAlignment="1">
      <alignment horizontal="left" vertical="center" indent="1"/>
    </xf>
    <xf numFmtId="0" fontId="4" fillId="2" borderId="19" xfId="0" applyFont="1" applyFill="1" applyBorder="1" applyAlignment="1">
      <alignment horizontal="left" indent="1"/>
    </xf>
    <xf numFmtId="0" fontId="20" fillId="9" borderId="14" xfId="0" applyFont="1" applyFill="1" applyBorder="1" applyAlignment="1">
      <alignment vertical="center"/>
    </xf>
    <xf numFmtId="0" fontId="4" fillId="2" borderId="19" xfId="0" applyFont="1" applyFill="1" applyBorder="1"/>
    <xf numFmtId="0" fontId="20" fillId="9" borderId="14" xfId="0" applyFont="1" applyFill="1" applyBorder="1" applyAlignment="1">
      <alignment horizontal="center" vertical="center"/>
    </xf>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167" fontId="19" fillId="2" borderId="11" xfId="0" applyNumberFormat="1" applyFont="1" applyFill="1" applyBorder="1" applyAlignment="1">
      <alignment horizontal="center" vertical="center" wrapText="1"/>
    </xf>
    <xf numFmtId="167" fontId="19" fillId="2" borderId="17" xfId="0" applyNumberFormat="1" applyFont="1" applyFill="1" applyBorder="1" applyAlignment="1">
      <alignment horizontal="center" vertical="center" wrapText="1"/>
    </xf>
    <xf numFmtId="167" fontId="19" fillId="2" borderId="16" xfId="0" applyNumberFormat="1" applyFont="1" applyFill="1" applyBorder="1" applyAlignment="1">
      <alignment horizontal="center" vertical="center" wrapText="1"/>
    </xf>
    <xf numFmtId="0" fontId="19" fillId="11" borderId="0" xfId="11" applyFont="1" applyFill="1" applyBorder="1" applyAlignment="1">
      <alignment vertical="center"/>
    </xf>
    <xf numFmtId="0" fontId="23" fillId="11" borderId="0" xfId="0" applyFont="1" applyFill="1" applyAlignment="1">
      <alignment horizontal="left" vertical="center" inden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6">
    <dxf>
      <border>
        <left style="thin">
          <color theme="5"/>
        </left>
        <right style="thin">
          <color theme="5"/>
        </right>
        <vertical/>
        <horizontal/>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5"/>
      <tableStyleElement type="headerRow" dxfId="14"/>
      <tableStyleElement type="totalRow" dxfId="13"/>
      <tableStyleElement type="firstColumn" dxfId="12"/>
      <tableStyleElement type="lastColumn" dxfId="11"/>
      <tableStyleElement type="firstRowStripe" dxfId="10"/>
      <tableStyleElement type="secondRowStripe" dxfId="9"/>
      <tableStyleElement type="firstColumnStripe" dxfId="8"/>
      <tableStyleElement type="secondColumnStripe" dxfId="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26"/>
  <sheetViews>
    <sheetView showGridLines="0" tabSelected="1" showRuler="0" topLeftCell="C1" zoomScaleNormal="100" zoomScalePageLayoutView="70" workbookViewId="0">
      <selection activeCell="D2" sqref="D2"/>
    </sheetView>
  </sheetViews>
  <sheetFormatPr defaultColWidth="8.75" defaultRowHeight="30" customHeight="1" x14ac:dyDescent="0.2"/>
  <cols>
    <col min="1" max="1" width="2.75" style="13" customWidth="1"/>
    <col min="2" max="2" width="62.5" bestFit="1"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x14ac:dyDescent="1.1000000000000001">
      <c r="A1" s="14"/>
      <c r="B1" s="85" t="s">
        <v>29</v>
      </c>
      <c r="C1" s="18" t="s">
        <v>41</v>
      </c>
      <c r="D1" s="19"/>
      <c r="E1" s="20"/>
      <c r="F1" s="21"/>
      <c r="H1" s="1"/>
      <c r="I1" s="102" t="s">
        <v>23</v>
      </c>
      <c r="J1" s="103"/>
      <c r="K1" s="103"/>
      <c r="L1" s="103"/>
      <c r="M1" s="103"/>
      <c r="N1" s="103"/>
      <c r="O1" s="103"/>
      <c r="P1" s="24"/>
      <c r="Q1" s="101">
        <v>45565</v>
      </c>
      <c r="R1" s="100"/>
      <c r="S1" s="100"/>
      <c r="T1" s="100"/>
      <c r="U1" s="100"/>
      <c r="V1" s="100"/>
      <c r="W1" s="100"/>
      <c r="X1" s="100"/>
      <c r="Y1" s="100"/>
      <c r="Z1" s="100"/>
    </row>
    <row r="2" spans="1:64" ht="30" customHeight="1" x14ac:dyDescent="0.5">
      <c r="B2" s="83"/>
      <c r="C2" s="84" t="s">
        <v>20</v>
      </c>
      <c r="D2" s="22"/>
      <c r="E2" s="23"/>
      <c r="F2" s="22"/>
      <c r="I2" s="102" t="s">
        <v>24</v>
      </c>
      <c r="J2" s="103"/>
      <c r="K2" s="103"/>
      <c r="L2" s="103"/>
      <c r="M2" s="103"/>
      <c r="N2" s="103"/>
      <c r="O2" s="103"/>
      <c r="P2" s="24"/>
      <c r="Q2" s="99">
        <v>1</v>
      </c>
      <c r="R2" s="100"/>
      <c r="S2" s="100"/>
      <c r="T2" s="100"/>
      <c r="U2" s="100"/>
      <c r="V2" s="100"/>
      <c r="W2" s="100"/>
      <c r="X2" s="100"/>
      <c r="Y2" s="100"/>
      <c r="Z2" s="100"/>
    </row>
    <row r="3" spans="1:64" s="26" customFormat="1" ht="30" customHeight="1" x14ac:dyDescent="0.25">
      <c r="A3" s="13"/>
      <c r="B3" s="25"/>
      <c r="D3" s="27"/>
      <c r="E3" s="28"/>
    </row>
    <row r="4" spans="1:64" s="26" customFormat="1" ht="30" customHeight="1" x14ac:dyDescent="0.2">
      <c r="A4" s="14"/>
      <c r="B4" s="29"/>
      <c r="E4" s="30"/>
      <c r="I4" s="106">
        <f>I5</f>
        <v>45565</v>
      </c>
      <c r="J4" s="104"/>
      <c r="K4" s="104"/>
      <c r="L4" s="104"/>
      <c r="M4" s="104"/>
      <c r="N4" s="104"/>
      <c r="O4" s="104"/>
      <c r="P4" s="104">
        <f>P5</f>
        <v>45572</v>
      </c>
      <c r="Q4" s="104"/>
      <c r="R4" s="104"/>
      <c r="S4" s="104"/>
      <c r="T4" s="104"/>
      <c r="U4" s="104"/>
      <c r="V4" s="104"/>
      <c r="W4" s="104">
        <f>W5</f>
        <v>45579</v>
      </c>
      <c r="X4" s="104"/>
      <c r="Y4" s="104"/>
      <c r="Z4" s="104"/>
      <c r="AA4" s="104"/>
      <c r="AB4" s="104"/>
      <c r="AC4" s="104"/>
      <c r="AD4" s="104">
        <f>AD5</f>
        <v>45586</v>
      </c>
      <c r="AE4" s="104"/>
      <c r="AF4" s="104"/>
      <c r="AG4" s="104"/>
      <c r="AH4" s="104"/>
      <c r="AI4" s="104"/>
      <c r="AJ4" s="104"/>
      <c r="AK4" s="104">
        <f>AK5</f>
        <v>45593</v>
      </c>
      <c r="AL4" s="104"/>
      <c r="AM4" s="104"/>
      <c r="AN4" s="104"/>
      <c r="AO4" s="104"/>
      <c r="AP4" s="104"/>
      <c r="AQ4" s="104"/>
      <c r="AR4" s="104">
        <f>AR5</f>
        <v>45600</v>
      </c>
      <c r="AS4" s="104"/>
      <c r="AT4" s="104"/>
      <c r="AU4" s="104"/>
      <c r="AV4" s="104"/>
      <c r="AW4" s="104"/>
      <c r="AX4" s="104"/>
      <c r="AY4" s="104">
        <f>AY5</f>
        <v>45607</v>
      </c>
      <c r="AZ4" s="104"/>
      <c r="BA4" s="104"/>
      <c r="BB4" s="104"/>
      <c r="BC4" s="104"/>
      <c r="BD4" s="104"/>
      <c r="BE4" s="104"/>
      <c r="BF4" s="104">
        <f>BF5</f>
        <v>45614</v>
      </c>
      <c r="BG4" s="104"/>
      <c r="BH4" s="104"/>
      <c r="BI4" s="104"/>
      <c r="BJ4" s="104"/>
      <c r="BK4" s="104"/>
      <c r="BL4" s="105"/>
    </row>
    <row r="5" spans="1:64" s="26" customFormat="1" ht="15" customHeight="1" x14ac:dyDescent="0.2">
      <c r="A5" s="93"/>
      <c r="B5" s="94" t="s">
        <v>5</v>
      </c>
      <c r="C5" s="96" t="s">
        <v>25</v>
      </c>
      <c r="D5" s="98" t="s">
        <v>1</v>
      </c>
      <c r="E5" s="98" t="s">
        <v>3</v>
      </c>
      <c r="F5" s="98" t="s">
        <v>4</v>
      </c>
      <c r="I5" s="31">
        <f>Project_Start-WEEKDAY(Project_Start,1)+2+7*(Display_Week-1)</f>
        <v>45565</v>
      </c>
      <c r="J5" s="31">
        <f>I5+1</f>
        <v>45566</v>
      </c>
      <c r="K5" s="31">
        <f t="shared" ref="K5:AX5" si="0">J5+1</f>
        <v>45567</v>
      </c>
      <c r="L5" s="31">
        <f t="shared" si="0"/>
        <v>45568</v>
      </c>
      <c r="M5" s="31">
        <f t="shared" si="0"/>
        <v>45569</v>
      </c>
      <c r="N5" s="31">
        <f t="shared" si="0"/>
        <v>45570</v>
      </c>
      <c r="O5" s="32">
        <f t="shared" si="0"/>
        <v>45571</v>
      </c>
      <c r="P5" s="33">
        <f>O5+1</f>
        <v>45572</v>
      </c>
      <c r="Q5" s="31">
        <f>P5+1</f>
        <v>45573</v>
      </c>
      <c r="R5" s="31">
        <f t="shared" si="0"/>
        <v>45574</v>
      </c>
      <c r="S5" s="31">
        <f t="shared" si="0"/>
        <v>45575</v>
      </c>
      <c r="T5" s="31">
        <f t="shared" si="0"/>
        <v>45576</v>
      </c>
      <c r="U5" s="31">
        <f t="shared" si="0"/>
        <v>45577</v>
      </c>
      <c r="V5" s="32">
        <f t="shared" si="0"/>
        <v>45578</v>
      </c>
      <c r="W5" s="33">
        <f>V5+1</f>
        <v>45579</v>
      </c>
      <c r="X5" s="31">
        <f>W5+1</f>
        <v>45580</v>
      </c>
      <c r="Y5" s="31">
        <f t="shared" si="0"/>
        <v>45581</v>
      </c>
      <c r="Z5" s="31">
        <f t="shared" si="0"/>
        <v>45582</v>
      </c>
      <c r="AA5" s="31">
        <f t="shared" si="0"/>
        <v>45583</v>
      </c>
      <c r="AB5" s="31">
        <f t="shared" si="0"/>
        <v>45584</v>
      </c>
      <c r="AC5" s="32">
        <f t="shared" si="0"/>
        <v>45585</v>
      </c>
      <c r="AD5" s="33">
        <f>AC5+1</f>
        <v>45586</v>
      </c>
      <c r="AE5" s="31">
        <f>AD5+1</f>
        <v>45587</v>
      </c>
      <c r="AF5" s="31">
        <f t="shared" si="0"/>
        <v>45588</v>
      </c>
      <c r="AG5" s="31">
        <f t="shared" si="0"/>
        <v>45589</v>
      </c>
      <c r="AH5" s="31">
        <f t="shared" si="0"/>
        <v>45590</v>
      </c>
      <c r="AI5" s="31">
        <f t="shared" si="0"/>
        <v>45591</v>
      </c>
      <c r="AJ5" s="32">
        <f t="shared" si="0"/>
        <v>45592</v>
      </c>
      <c r="AK5" s="33">
        <f>AJ5+1</f>
        <v>45593</v>
      </c>
      <c r="AL5" s="31">
        <f>AK5+1</f>
        <v>45594</v>
      </c>
      <c r="AM5" s="31">
        <f t="shared" si="0"/>
        <v>45595</v>
      </c>
      <c r="AN5" s="31">
        <f t="shared" si="0"/>
        <v>45596</v>
      </c>
      <c r="AO5" s="31">
        <f t="shared" si="0"/>
        <v>45597</v>
      </c>
      <c r="AP5" s="31">
        <f t="shared" si="0"/>
        <v>45598</v>
      </c>
      <c r="AQ5" s="32">
        <f t="shared" si="0"/>
        <v>45599</v>
      </c>
      <c r="AR5" s="33">
        <f>AQ5+1</f>
        <v>45600</v>
      </c>
      <c r="AS5" s="31">
        <f>AR5+1</f>
        <v>45601</v>
      </c>
      <c r="AT5" s="31">
        <f t="shared" si="0"/>
        <v>45602</v>
      </c>
      <c r="AU5" s="31">
        <f t="shared" si="0"/>
        <v>45603</v>
      </c>
      <c r="AV5" s="31">
        <f t="shared" si="0"/>
        <v>45604</v>
      </c>
      <c r="AW5" s="31">
        <f t="shared" si="0"/>
        <v>45605</v>
      </c>
      <c r="AX5" s="32">
        <f t="shared" si="0"/>
        <v>45606</v>
      </c>
      <c r="AY5" s="33">
        <f>AX5+1</f>
        <v>45607</v>
      </c>
      <c r="AZ5" s="31">
        <f>AY5+1</f>
        <v>45608</v>
      </c>
      <c r="BA5" s="31">
        <f t="shared" ref="BA5:BE5" si="1">AZ5+1</f>
        <v>45609</v>
      </c>
      <c r="BB5" s="31">
        <f t="shared" si="1"/>
        <v>45610</v>
      </c>
      <c r="BC5" s="31">
        <f t="shared" si="1"/>
        <v>45611</v>
      </c>
      <c r="BD5" s="31">
        <f t="shared" si="1"/>
        <v>45612</v>
      </c>
      <c r="BE5" s="32">
        <f t="shared" si="1"/>
        <v>45613</v>
      </c>
      <c r="BF5" s="33">
        <f>BE5+1</f>
        <v>45614</v>
      </c>
      <c r="BG5" s="31">
        <f>BF5+1</f>
        <v>45615</v>
      </c>
      <c r="BH5" s="31">
        <f t="shared" ref="BH5:BL5" si="2">BG5+1</f>
        <v>45616</v>
      </c>
      <c r="BI5" s="31">
        <f t="shared" si="2"/>
        <v>45617</v>
      </c>
      <c r="BJ5" s="31">
        <f t="shared" si="2"/>
        <v>45618</v>
      </c>
      <c r="BK5" s="31">
        <f t="shared" si="2"/>
        <v>45619</v>
      </c>
      <c r="BL5" s="31">
        <f t="shared" si="2"/>
        <v>45620</v>
      </c>
    </row>
    <row r="6" spans="1:64" s="26" customFormat="1" ht="15" customHeight="1" thickBot="1" x14ac:dyDescent="0.25">
      <c r="A6" s="93"/>
      <c r="B6" s="95"/>
      <c r="C6" s="97"/>
      <c r="D6" s="97"/>
      <c r="E6" s="97"/>
      <c r="F6" s="97"/>
      <c r="I6" s="34" t="str">
        <f t="shared" ref="I6:AN6" si="3">LEFT(TEXT(I5,"ddd"),1)</f>
        <v>M</v>
      </c>
      <c r="J6" s="35" t="str">
        <f t="shared" si="3"/>
        <v>T</v>
      </c>
      <c r="K6" s="35" t="str">
        <f t="shared" si="3"/>
        <v>W</v>
      </c>
      <c r="L6" s="35" t="str">
        <f t="shared" si="3"/>
        <v>T</v>
      </c>
      <c r="M6" s="35" t="str">
        <f t="shared" si="3"/>
        <v>F</v>
      </c>
      <c r="N6" s="35" t="str">
        <f t="shared" si="3"/>
        <v>S</v>
      </c>
      <c r="O6" s="35" t="str">
        <f t="shared" si="3"/>
        <v>S</v>
      </c>
      <c r="P6" s="35" t="str">
        <f t="shared" si="3"/>
        <v>M</v>
      </c>
      <c r="Q6" s="35" t="str">
        <f t="shared" si="3"/>
        <v>T</v>
      </c>
      <c r="R6" s="35" t="str">
        <f t="shared" si="3"/>
        <v>W</v>
      </c>
      <c r="S6" s="35" t="str">
        <f t="shared" si="3"/>
        <v>T</v>
      </c>
      <c r="T6" s="35" t="str">
        <f t="shared" si="3"/>
        <v>F</v>
      </c>
      <c r="U6" s="35" t="str">
        <f t="shared" si="3"/>
        <v>S</v>
      </c>
      <c r="V6" s="35" t="str">
        <f t="shared" si="3"/>
        <v>S</v>
      </c>
      <c r="W6" s="35" t="str">
        <f t="shared" si="3"/>
        <v>M</v>
      </c>
      <c r="X6" s="35" t="str">
        <f t="shared" si="3"/>
        <v>T</v>
      </c>
      <c r="Y6" s="35" t="str">
        <f t="shared" si="3"/>
        <v>W</v>
      </c>
      <c r="Z6" s="35" t="str">
        <f t="shared" si="3"/>
        <v>T</v>
      </c>
      <c r="AA6" s="35" t="str">
        <f t="shared" si="3"/>
        <v>F</v>
      </c>
      <c r="AB6" s="35" t="str">
        <f t="shared" si="3"/>
        <v>S</v>
      </c>
      <c r="AC6" s="35" t="str">
        <f t="shared" si="3"/>
        <v>S</v>
      </c>
      <c r="AD6" s="35" t="str">
        <f t="shared" si="3"/>
        <v>M</v>
      </c>
      <c r="AE6" s="35" t="str">
        <f t="shared" si="3"/>
        <v>T</v>
      </c>
      <c r="AF6" s="35" t="str">
        <f t="shared" si="3"/>
        <v>W</v>
      </c>
      <c r="AG6" s="35" t="str">
        <f t="shared" si="3"/>
        <v>T</v>
      </c>
      <c r="AH6" s="35" t="str">
        <f t="shared" si="3"/>
        <v>F</v>
      </c>
      <c r="AI6" s="35" t="str">
        <f t="shared" si="3"/>
        <v>S</v>
      </c>
      <c r="AJ6" s="35" t="str">
        <f t="shared" si="3"/>
        <v>S</v>
      </c>
      <c r="AK6" s="35" t="str">
        <f t="shared" si="3"/>
        <v>M</v>
      </c>
      <c r="AL6" s="35" t="str">
        <f t="shared" si="3"/>
        <v>T</v>
      </c>
      <c r="AM6" s="35" t="str">
        <f t="shared" si="3"/>
        <v>W</v>
      </c>
      <c r="AN6" s="35" t="str">
        <f t="shared" si="3"/>
        <v>T</v>
      </c>
      <c r="AO6" s="35" t="str">
        <f t="shared" ref="AO6:BL6" si="4">LEFT(TEXT(AO5,"ddd"),1)</f>
        <v>F</v>
      </c>
      <c r="AP6" s="35" t="str">
        <f t="shared" si="4"/>
        <v>S</v>
      </c>
      <c r="AQ6" s="35" t="str">
        <f t="shared" si="4"/>
        <v>S</v>
      </c>
      <c r="AR6" s="35" t="str">
        <f t="shared" si="4"/>
        <v>M</v>
      </c>
      <c r="AS6" s="35" t="str">
        <f t="shared" si="4"/>
        <v>T</v>
      </c>
      <c r="AT6" s="35" t="str">
        <f t="shared" si="4"/>
        <v>W</v>
      </c>
      <c r="AU6" s="35" t="str">
        <f t="shared" si="4"/>
        <v>T</v>
      </c>
      <c r="AV6" s="35" t="str">
        <f t="shared" si="4"/>
        <v>F</v>
      </c>
      <c r="AW6" s="35" t="str">
        <f t="shared" si="4"/>
        <v>S</v>
      </c>
      <c r="AX6" s="35" t="str">
        <f t="shared" si="4"/>
        <v>S</v>
      </c>
      <c r="AY6" s="35" t="str">
        <f t="shared" si="4"/>
        <v>M</v>
      </c>
      <c r="AZ6" s="35" t="str">
        <f t="shared" si="4"/>
        <v>T</v>
      </c>
      <c r="BA6" s="35" t="str">
        <f t="shared" si="4"/>
        <v>W</v>
      </c>
      <c r="BB6" s="35" t="str">
        <f t="shared" si="4"/>
        <v>T</v>
      </c>
      <c r="BC6" s="35" t="str">
        <f t="shared" si="4"/>
        <v>F</v>
      </c>
      <c r="BD6" s="35" t="str">
        <f t="shared" si="4"/>
        <v>S</v>
      </c>
      <c r="BE6" s="35" t="str">
        <f t="shared" si="4"/>
        <v>S</v>
      </c>
      <c r="BF6" s="35" t="str">
        <f t="shared" si="4"/>
        <v>M</v>
      </c>
      <c r="BG6" s="35" t="str">
        <f t="shared" si="4"/>
        <v>T</v>
      </c>
      <c r="BH6" s="35" t="str">
        <f t="shared" si="4"/>
        <v>W</v>
      </c>
      <c r="BI6" s="35" t="str">
        <f t="shared" si="4"/>
        <v>T</v>
      </c>
      <c r="BJ6" s="35" t="str">
        <f t="shared" si="4"/>
        <v>F</v>
      </c>
      <c r="BK6" s="35" t="str">
        <f t="shared" si="4"/>
        <v>S</v>
      </c>
      <c r="BL6" s="36" t="str">
        <f t="shared" si="4"/>
        <v>S</v>
      </c>
    </row>
    <row r="7" spans="1:64" s="26" customFormat="1" ht="30" hidden="1" customHeight="1" thickBot="1" x14ac:dyDescent="0.25">
      <c r="A7" s="13" t="s">
        <v>19</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4" customFormat="1" ht="30" customHeight="1" thickBot="1" x14ac:dyDescent="0.25">
      <c r="A8" s="14"/>
      <c r="B8" s="108" t="s">
        <v>21</v>
      </c>
      <c r="C8" s="107"/>
      <c r="D8" s="40"/>
      <c r="E8" s="41"/>
      <c r="F8" s="42"/>
      <c r="G8" s="17"/>
      <c r="H8" s="5" t="str">
        <f t="shared" ref="H8:H23" si="5">IF(OR(ISBLANK(task_start),ISBLANK(task_end)),"",task_end-task_start+1)</f>
        <v/>
      </c>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row>
    <row r="9" spans="1:64" s="44" customFormat="1" ht="30" customHeight="1" thickBot="1" x14ac:dyDescent="0.25">
      <c r="A9" s="14"/>
      <c r="B9" s="45" t="s">
        <v>30</v>
      </c>
      <c r="C9" s="46" t="s">
        <v>27</v>
      </c>
      <c r="D9" s="47"/>
      <c r="E9" s="48">
        <f>Project_Start</f>
        <v>45565</v>
      </c>
      <c r="F9" s="48">
        <f>E9+7</f>
        <v>45572</v>
      </c>
      <c r="G9" s="17"/>
      <c r="H9" s="5">
        <f t="shared" si="5"/>
        <v>8</v>
      </c>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row>
    <row r="10" spans="1:64" s="44" customFormat="1" ht="30" customHeight="1" thickBot="1" x14ac:dyDescent="0.25">
      <c r="A10" s="14"/>
      <c r="B10" s="50" t="s">
        <v>31</v>
      </c>
      <c r="C10" s="46" t="s">
        <v>27</v>
      </c>
      <c r="D10" s="51"/>
      <c r="E10" s="52">
        <f>F17</f>
        <v>45579</v>
      </c>
      <c r="F10" s="52">
        <f>E10+7</f>
        <v>45586</v>
      </c>
      <c r="G10" s="17"/>
      <c r="H10" s="5">
        <f t="shared" si="5"/>
        <v>8</v>
      </c>
      <c r="I10" s="49"/>
      <c r="J10" s="49"/>
      <c r="K10" s="49"/>
      <c r="L10" s="49"/>
      <c r="M10" s="49"/>
      <c r="N10" s="49"/>
      <c r="O10" s="49"/>
      <c r="P10" s="49"/>
      <c r="Q10" s="49"/>
      <c r="R10" s="49"/>
      <c r="S10" s="49"/>
      <c r="T10" s="49"/>
      <c r="U10" s="53"/>
      <c r="V10" s="53"/>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row>
    <row r="11" spans="1:64" s="44" customFormat="1" ht="30" customHeight="1" thickBot="1" x14ac:dyDescent="0.25">
      <c r="A11" s="13"/>
      <c r="B11" s="50" t="s">
        <v>33</v>
      </c>
      <c r="C11" s="46" t="s">
        <v>27</v>
      </c>
      <c r="D11" s="51"/>
      <c r="E11" s="52">
        <f>F10</f>
        <v>45586</v>
      </c>
      <c r="F11" s="52">
        <f>E11+4</f>
        <v>45590</v>
      </c>
      <c r="G11" s="17"/>
      <c r="H11" s="5">
        <f t="shared" si="5"/>
        <v>5</v>
      </c>
      <c r="I11" s="49"/>
      <c r="J11" s="49"/>
      <c r="K11" s="49"/>
      <c r="L11" s="49"/>
      <c r="M11" s="49"/>
      <c r="N11" s="49"/>
      <c r="O11" s="49"/>
      <c r="P11" s="49"/>
      <c r="Q11" s="49"/>
      <c r="R11" s="49"/>
      <c r="S11" s="49"/>
      <c r="T11" s="49"/>
      <c r="U11" s="49"/>
      <c r="V11" s="49"/>
      <c r="W11" s="49"/>
      <c r="X11" s="49"/>
      <c r="Y11" s="49"/>
      <c r="Z11" s="49"/>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49"/>
    </row>
    <row r="12" spans="1:64" s="44" customFormat="1" ht="30" customHeight="1" thickBot="1" x14ac:dyDescent="0.25">
      <c r="A12" s="13"/>
      <c r="B12" s="50" t="s">
        <v>34</v>
      </c>
      <c r="C12" s="46" t="s">
        <v>27</v>
      </c>
      <c r="D12" s="51"/>
      <c r="E12" s="52">
        <f>F11</f>
        <v>45590</v>
      </c>
      <c r="F12" s="52">
        <f>E12+7</f>
        <v>45597</v>
      </c>
      <c r="G12" s="17"/>
      <c r="H12" s="5">
        <f t="shared" si="5"/>
        <v>8</v>
      </c>
      <c r="I12" s="49"/>
      <c r="J12" s="49"/>
      <c r="K12" s="49"/>
      <c r="L12" s="49"/>
      <c r="M12" s="49"/>
      <c r="N12" s="49"/>
      <c r="O12" s="49"/>
      <c r="P12" s="49"/>
      <c r="Q12" s="49"/>
      <c r="R12" s="49"/>
      <c r="S12" s="49"/>
      <c r="T12" s="49"/>
      <c r="U12" s="49"/>
      <c r="V12" s="49"/>
      <c r="W12" s="49"/>
      <c r="X12" s="49"/>
      <c r="Y12" s="53"/>
      <c r="Z12" s="49"/>
      <c r="AA12" s="49"/>
      <c r="AB12" s="49"/>
      <c r="AC12" s="49"/>
      <c r="AD12" s="49"/>
      <c r="AE12" s="49"/>
      <c r="AF12" s="49"/>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row>
    <row r="13" spans="1:64" s="44" customFormat="1" ht="30" customHeight="1" thickBot="1" x14ac:dyDescent="0.25">
      <c r="A13" s="13"/>
      <c r="B13" s="50" t="s">
        <v>32</v>
      </c>
      <c r="C13" s="46" t="s">
        <v>27</v>
      </c>
      <c r="D13" s="51"/>
      <c r="E13" s="52">
        <f>E9</f>
        <v>45565</v>
      </c>
      <c r="F13" s="52">
        <f>E13+90</f>
        <v>45655</v>
      </c>
      <c r="G13" s="17"/>
      <c r="H13" s="5">
        <f t="shared" si="5"/>
        <v>91</v>
      </c>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row>
    <row r="14" spans="1:64" s="44" customFormat="1" ht="30" customHeight="1" thickBot="1" x14ac:dyDescent="0.25">
      <c r="A14" s="14"/>
      <c r="B14" s="54" t="s">
        <v>22</v>
      </c>
      <c r="C14" s="55"/>
      <c r="D14" s="56"/>
      <c r="E14" s="57"/>
      <c r="F14" s="58"/>
      <c r="G14" s="17"/>
      <c r="H14" s="5" t="str">
        <f t="shared" si="5"/>
        <v/>
      </c>
    </row>
    <row r="15" spans="1:64" s="44" customFormat="1" ht="30" customHeight="1" thickBot="1" x14ac:dyDescent="0.25">
      <c r="A15" s="14"/>
      <c r="B15" s="59" t="s">
        <v>37</v>
      </c>
      <c r="C15" s="60" t="s">
        <v>28</v>
      </c>
      <c r="D15" s="61"/>
      <c r="E15" s="62">
        <f>F10+1</f>
        <v>45587</v>
      </c>
      <c r="F15" s="62">
        <f>E15+4</f>
        <v>45591</v>
      </c>
      <c r="G15" s="17"/>
      <c r="H15" s="5">
        <f t="shared" si="5"/>
        <v>5</v>
      </c>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row>
    <row r="16" spans="1:64" s="44" customFormat="1" ht="30" customHeight="1" thickBot="1" x14ac:dyDescent="0.25">
      <c r="A16" s="13"/>
      <c r="B16" s="59" t="s">
        <v>36</v>
      </c>
      <c r="C16" s="60" t="s">
        <v>28</v>
      </c>
      <c r="D16" s="61"/>
      <c r="E16" s="62">
        <f>F15</f>
        <v>45591</v>
      </c>
      <c r="F16" s="62">
        <f>E16+9</f>
        <v>45600</v>
      </c>
      <c r="G16" s="17"/>
      <c r="H16" s="5">
        <f t="shared" si="5"/>
        <v>10</v>
      </c>
      <c r="I16" s="49"/>
      <c r="J16" s="49"/>
      <c r="K16" s="49"/>
      <c r="L16" s="49"/>
      <c r="M16" s="49"/>
      <c r="N16" s="49"/>
      <c r="O16" s="49"/>
      <c r="P16" s="49"/>
      <c r="Q16" s="49"/>
      <c r="R16" s="49"/>
      <c r="S16" s="49"/>
      <c r="T16" s="49"/>
      <c r="U16" s="53"/>
      <c r="V16" s="53"/>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row>
    <row r="17" spans="1:64" s="44" customFormat="1" ht="30" customHeight="1" thickBot="1" x14ac:dyDescent="0.25">
      <c r="A17" s="13"/>
      <c r="B17" s="59" t="s">
        <v>35</v>
      </c>
      <c r="C17" s="60" t="s">
        <v>28</v>
      </c>
      <c r="D17" s="61"/>
      <c r="E17" s="62">
        <f>F9</f>
        <v>45572</v>
      </c>
      <c r="F17" s="62">
        <f>E17+7</f>
        <v>45579</v>
      </c>
      <c r="G17" s="17"/>
      <c r="H17" s="5">
        <f t="shared" si="5"/>
        <v>8</v>
      </c>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row>
    <row r="18" spans="1:64" s="44" customFormat="1" ht="30" customHeight="1" thickBot="1" x14ac:dyDescent="0.25">
      <c r="A18" s="13"/>
      <c r="B18" s="59" t="s">
        <v>38</v>
      </c>
      <c r="C18" s="60" t="s">
        <v>28</v>
      </c>
      <c r="D18" s="61"/>
      <c r="E18" s="62">
        <f>F16</f>
        <v>45600</v>
      </c>
      <c r="F18" s="62">
        <f>E18+14</f>
        <v>45614</v>
      </c>
      <c r="G18" s="17"/>
      <c r="H18" s="5">
        <f t="shared" si="5"/>
        <v>15</v>
      </c>
      <c r="I18" s="49"/>
      <c r="J18" s="49"/>
      <c r="K18" s="49"/>
      <c r="L18" s="49"/>
      <c r="M18" s="49"/>
      <c r="N18" s="49"/>
      <c r="O18" s="49"/>
      <c r="P18" s="49"/>
      <c r="Q18" s="49"/>
      <c r="R18" s="49"/>
      <c r="S18" s="49"/>
      <c r="T18" s="49"/>
      <c r="U18" s="49"/>
      <c r="V18" s="49"/>
      <c r="W18" s="49"/>
      <c r="X18" s="49"/>
      <c r="Y18" s="53"/>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row>
    <row r="19" spans="1:64" s="44" customFormat="1" ht="30" customHeight="1" thickBot="1" x14ac:dyDescent="0.25">
      <c r="A19" s="13"/>
      <c r="B19" s="59" t="s">
        <v>39</v>
      </c>
      <c r="C19" s="60" t="s">
        <v>28</v>
      </c>
      <c r="D19" s="61"/>
      <c r="E19" s="62">
        <f>F18</f>
        <v>45614</v>
      </c>
      <c r="F19" s="62">
        <f>E19+7</f>
        <v>45621</v>
      </c>
      <c r="G19" s="17"/>
      <c r="H19" s="5">
        <f t="shared" si="5"/>
        <v>8</v>
      </c>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row>
    <row r="20" spans="1:64" s="44" customFormat="1" ht="30" customHeight="1" thickBot="1" x14ac:dyDescent="0.25">
      <c r="A20" s="13"/>
      <c r="B20" s="63" t="s">
        <v>26</v>
      </c>
      <c r="C20" s="64"/>
      <c r="D20" s="65"/>
      <c r="E20" s="66"/>
      <c r="F20" s="67"/>
      <c r="G20" s="17"/>
      <c r="H20" s="5" t="str">
        <f t="shared" si="5"/>
        <v/>
      </c>
      <c r="I20" s="68"/>
      <c r="J20" s="68"/>
      <c r="K20" s="68"/>
      <c r="L20" s="68"/>
      <c r="M20" s="68"/>
      <c r="N20" s="68"/>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row>
    <row r="21" spans="1:64" s="44" customFormat="1" ht="30" customHeight="1" thickBot="1" x14ac:dyDescent="0.25">
      <c r="A21" s="13"/>
      <c r="B21" s="69" t="s">
        <v>40</v>
      </c>
      <c r="C21" s="70" t="s">
        <v>28</v>
      </c>
      <c r="D21" s="71"/>
      <c r="E21" s="72">
        <f>F16</f>
        <v>45600</v>
      </c>
      <c r="F21" s="72">
        <f>F19+5</f>
        <v>45626</v>
      </c>
      <c r="G21" s="17"/>
      <c r="H21" s="5">
        <f t="shared" si="5"/>
        <v>27</v>
      </c>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49"/>
      <c r="AH21" s="49"/>
      <c r="AI21" s="49"/>
      <c r="AJ21" s="49"/>
      <c r="AK21" s="49"/>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row>
    <row r="22" spans="1:64" s="44" customFormat="1" ht="30" customHeight="1" thickBot="1" x14ac:dyDescent="0.25">
      <c r="A22" s="13"/>
      <c r="B22" s="73"/>
      <c r="C22" s="74"/>
      <c r="D22" s="75"/>
      <c r="E22" s="76"/>
      <c r="F22" s="76"/>
      <c r="G22" s="17"/>
      <c r="H22" s="5" t="str">
        <f t="shared" si="5"/>
        <v/>
      </c>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c r="BJ22" s="43"/>
      <c r="BK22" s="43"/>
      <c r="BL22" s="43"/>
    </row>
    <row r="23" spans="1:64" s="44" customFormat="1" ht="30" customHeight="1" thickBot="1" x14ac:dyDescent="0.25">
      <c r="A23" s="14"/>
      <c r="B23" s="77" t="s">
        <v>0</v>
      </c>
      <c r="C23" s="78"/>
      <c r="D23" s="79"/>
      <c r="E23" s="80"/>
      <c r="F23" s="81"/>
      <c r="G23" s="17"/>
      <c r="H23" s="6" t="str">
        <f t="shared" si="5"/>
        <v/>
      </c>
      <c r="I23" s="82"/>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c r="BL23" s="82"/>
    </row>
    <row r="24" spans="1:64" ht="30" customHeight="1" x14ac:dyDescent="0.2">
      <c r="G24" s="3"/>
    </row>
    <row r="25" spans="1:64" ht="30" customHeight="1" x14ac:dyDescent="0.25">
      <c r="C25" s="16"/>
      <c r="F25" s="15"/>
    </row>
    <row r="26" spans="1:64" ht="30" customHeight="1" x14ac:dyDescent="0.2">
      <c r="C26"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2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6" priority="6">
      <formula>AND(task_start&lt;=I$5,ROUNDDOWN((task_end-task_start+1)*task_progress,0)+task_start-1&gt;=I$5)</formula>
    </cfRule>
    <cfRule type="expression" dxfId="5" priority="7" stopIfTrue="1">
      <formula>AND(task_end&gt;=I$5,task_start&lt;J$5)</formula>
    </cfRule>
  </conditionalFormatting>
  <conditionalFormatting sqref="I15:BL19">
    <cfRule type="expression" dxfId="4" priority="4">
      <formula>AND(task_start&lt;=I$5,ROUNDDOWN((task_end-task_start+1)*task_progress,0)+task_start-1&gt;=I$5)</formula>
    </cfRule>
    <cfRule type="expression" dxfId="3" priority="5" stopIfTrue="1">
      <formula>AND(task_end&gt;=I$5,task_start&lt;J$5)</formula>
    </cfRule>
  </conditionalFormatting>
  <conditionalFormatting sqref="I21:BL21">
    <cfRule type="expression" dxfId="2" priority="2">
      <formula>AND(task_start&lt;=I$5,ROUNDDOWN((task_end-task_start+1)*task_progress,0)+task_start-1&gt;=I$5)</formula>
    </cfRule>
    <cfRule type="expression" dxfId="1" priority="3" stopIfTrue="1">
      <formula>AND(task_end&gt;=I$5,task_start&lt;J$5)</formula>
    </cfRule>
  </conditionalFormatting>
  <conditionalFormatting sqref="I4:BL21">
    <cfRule type="expression" dxfId="0" priority="1">
      <formula>AND(TODAY()&gt;=I$5, TODAY()&lt;J$5)</formula>
    </cfRule>
  </conditionalFormatting>
  <dataValidations count="12">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This row marks the end of the Project Schedule. DO NOT enter anything in this row. _x000a_Insert new rows ABOVE this one to continue building out your Project Schedule." sqref="A23" xr:uid="{79B9237E-4DD3-4E0F-8ED6-E0B695A99D96}"/>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86" t="s">
        <v>8</v>
      </c>
      <c r="B2" s="8"/>
    </row>
    <row r="3" spans="1:2" s="11" customFormat="1" ht="27" customHeight="1" x14ac:dyDescent="0.2">
      <c r="A3" s="87"/>
      <c r="B3" s="12"/>
    </row>
    <row r="4" spans="1:2" s="10" customFormat="1" ht="31.5" x14ac:dyDescent="0.6">
      <c r="A4" s="88" t="s">
        <v>7</v>
      </c>
    </row>
    <row r="5" spans="1:2" ht="74.25" customHeight="1" x14ac:dyDescent="0.2">
      <c r="A5" s="89" t="s">
        <v>15</v>
      </c>
    </row>
    <row r="6" spans="1:2" ht="26.25" customHeight="1" x14ac:dyDescent="0.2">
      <c r="A6" s="88" t="s">
        <v>18</v>
      </c>
    </row>
    <row r="7" spans="1:2" s="7" customFormat="1" ht="205.15" customHeight="1" x14ac:dyDescent="0.2">
      <c r="A7" s="90" t="s">
        <v>17</v>
      </c>
    </row>
    <row r="8" spans="1:2" s="10" customFormat="1" ht="31.5" x14ac:dyDescent="0.6">
      <c r="A8" s="88" t="s">
        <v>9</v>
      </c>
    </row>
    <row r="9" spans="1:2" ht="57" x14ac:dyDescent="0.2">
      <c r="A9" s="89" t="s">
        <v>16</v>
      </c>
    </row>
    <row r="10" spans="1:2" s="7" customFormat="1" ht="28.15" customHeight="1" x14ac:dyDescent="0.2">
      <c r="A10" s="91" t="s">
        <v>14</v>
      </c>
    </row>
    <row r="11" spans="1:2" s="10" customFormat="1" ht="31.5" x14ac:dyDescent="0.6">
      <c r="A11" s="88" t="s">
        <v>6</v>
      </c>
    </row>
    <row r="12" spans="1:2" ht="28.5" x14ac:dyDescent="0.2">
      <c r="A12" s="89" t="s">
        <v>13</v>
      </c>
    </row>
    <row r="13" spans="1:2" s="7" customFormat="1" ht="28.15" customHeight="1" x14ac:dyDescent="0.2">
      <c r="A13" s="91" t="s">
        <v>2</v>
      </c>
    </row>
    <row r="14" spans="1:2" s="10" customFormat="1" ht="31.5" x14ac:dyDescent="0.6">
      <c r="A14" s="88" t="s">
        <v>10</v>
      </c>
    </row>
    <row r="15" spans="1:2" ht="75" customHeight="1" x14ac:dyDescent="0.2">
      <c r="A15" s="89" t="s">
        <v>11</v>
      </c>
    </row>
    <row r="16" spans="1:2" ht="71.25" x14ac:dyDescent="0.2">
      <c r="A16" s="89" t="s">
        <v>12</v>
      </c>
    </row>
    <row r="17" spans="1:1" x14ac:dyDescent="0.2">
      <c r="A17" s="92"/>
    </row>
    <row r="18" spans="1:1" x14ac:dyDescent="0.2">
      <c r="A18" s="92"/>
    </row>
    <row r="19" spans="1:1" x14ac:dyDescent="0.2">
      <c r="A19" s="92"/>
    </row>
    <row r="20" spans="1:1" x14ac:dyDescent="0.2">
      <c r="A20" s="92"/>
    </row>
    <row r="21" spans="1:1" x14ac:dyDescent="0.2">
      <c r="A21" s="92"/>
    </row>
    <row r="22" spans="1:1" x14ac:dyDescent="0.2">
      <c r="A22" s="92"/>
    </row>
    <row r="23" spans="1:1" x14ac:dyDescent="0.2">
      <c r="A23" s="92"/>
    </row>
    <row r="24" spans="1:1" x14ac:dyDescent="0.2">
      <c r="A24" s="92"/>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71b8322d373743610924d2d28ec514ff">
  <xsd:schema xmlns:xsd="http://www.w3.org/2001/XMLSchema" xmlns:xs="http://www.w3.org/2001/XMLSchema" xmlns:p="http://schemas.microsoft.com/office/2006/metadata/properties" xmlns:ns3="0085e1a2-9cbf-4b92-866b-21f3c89040b6" targetNamespace="http://schemas.microsoft.com/office/2006/metadata/properties" ma:root="true" ma:fieldsID="429cf68477d10fce1f6fe8bca37c039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82239A0-E68C-493F-BEE6-C77FEA397FD6}">
  <ds:schemaRefs>
    <ds:schemaRef ds:uri="http://www.w3.org/XML/1998/namespace"/>
    <ds:schemaRef ds:uri="http://purl.org/dc/elements/1.1/"/>
    <ds:schemaRef ds:uri="http://schemas.microsoft.com/office/2006/metadata/properties"/>
    <ds:schemaRef ds:uri="0085e1a2-9cbf-4b92-866b-21f3c89040b6"/>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E868327F-A951-4585-8F39-C2F7592429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Gareth E. John</dc:creator>
  <dc:description/>
  <cp:lastModifiedBy>Gareth John</cp:lastModifiedBy>
  <dcterms:created xsi:type="dcterms:W3CDTF">2022-03-11T22:41:12Z</dcterms:created>
  <dcterms:modified xsi:type="dcterms:W3CDTF">2025-05-28T15:06:39Z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