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5144_student_uwtsd_ac_uk/Documents/UNI STUFF/FIRST YEAR/POWERTRAIN TECHNOLOGY/"/>
    </mc:Choice>
  </mc:AlternateContent>
  <xr:revisionPtr revIDLastSave="354" documentId="8_{B9B95EBD-12B5-4702-9CAD-AC799CF4D2E4}" xr6:coauthVersionLast="47" xr6:coauthVersionMax="47" xr10:uidLastSave="{48C64287-6346-4A44-AF26-E60E5F16CDEE}"/>
  <bookViews>
    <workbookView xWindow="-120" yWindow="-120" windowWidth="29040" windowHeight="15840" activeTab="1" xr2:uid="{00000000-000D-0000-FFFF-FFFF00000000}"/>
  </bookViews>
  <sheets>
    <sheet name="results" sheetId="1" r:id="rId1"/>
    <sheet name="graphs" sheetId="2" r:id="rId2"/>
    <sheet name="nominal value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3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8" i="1"/>
  <c r="C3" i="1"/>
  <c r="F8" i="1"/>
  <c r="L3" i="1"/>
  <c r="H2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8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H84" i="1" l="1"/>
  <c r="H56" i="1"/>
  <c r="K3" i="1"/>
  <c r="H3" i="1"/>
  <c r="E9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E87" i="1" l="1"/>
  <c r="E85" i="1"/>
  <c r="E68" i="1"/>
  <c r="E65" i="1"/>
  <c r="E46" i="1"/>
  <c r="E28" i="1"/>
  <c r="E27" i="1"/>
  <c r="E26" i="1"/>
  <c r="E25" i="1"/>
  <c r="E11" i="1"/>
  <c r="E88" i="1"/>
  <c r="E86" i="1"/>
  <c r="E84" i="1"/>
  <c r="E67" i="1"/>
  <c r="E66" i="1"/>
  <c r="E48" i="1"/>
  <c r="E47" i="1"/>
  <c r="E45" i="1"/>
  <c r="E10" i="1"/>
  <c r="E61" i="1"/>
  <c r="E41" i="1"/>
  <c r="E80" i="1"/>
  <c r="E40" i="1"/>
  <c r="E79" i="1"/>
  <c r="E19" i="1"/>
  <c r="E98" i="1"/>
  <c r="E58" i="1"/>
  <c r="E97" i="1"/>
  <c r="E17" i="1"/>
  <c r="E76" i="1"/>
  <c r="E36" i="1"/>
  <c r="E95" i="1"/>
  <c r="E55" i="1"/>
  <c r="E35" i="1"/>
  <c r="E54" i="1"/>
  <c r="E14" i="1"/>
  <c r="E20" i="1"/>
  <c r="E39" i="1"/>
  <c r="E38" i="1"/>
  <c r="E77" i="1"/>
  <c r="E37" i="1"/>
  <c r="E96" i="1"/>
  <c r="E56" i="1"/>
  <c r="E16" i="1"/>
  <c r="E75" i="1"/>
  <c r="E15" i="1"/>
  <c r="E94" i="1"/>
  <c r="E74" i="1"/>
  <c r="E34" i="1"/>
  <c r="E93" i="1"/>
  <c r="E73" i="1"/>
  <c r="E53" i="1"/>
  <c r="E33" i="1"/>
  <c r="E13" i="1"/>
  <c r="E12" i="1"/>
  <c r="E64" i="1"/>
  <c r="E44" i="1"/>
  <c r="E24" i="1"/>
  <c r="E83" i="1"/>
  <c r="E63" i="1"/>
  <c r="E43" i="1"/>
  <c r="E23" i="1"/>
  <c r="E82" i="1"/>
  <c r="E62" i="1"/>
  <c r="E42" i="1"/>
  <c r="E22" i="1"/>
  <c r="E81" i="1"/>
  <c r="E21" i="1"/>
  <c r="E60" i="1"/>
  <c r="E8" i="1"/>
  <c r="E59" i="1"/>
  <c r="E78" i="1"/>
  <c r="E18" i="1"/>
  <c r="E57" i="1"/>
  <c r="E92" i="1"/>
  <c r="E72" i="1"/>
  <c r="E52" i="1"/>
  <c r="E32" i="1"/>
  <c r="E91" i="1"/>
  <c r="E71" i="1"/>
  <c r="E51" i="1"/>
  <c r="E31" i="1"/>
  <c r="E90" i="1"/>
  <c r="E70" i="1"/>
  <c r="E50" i="1"/>
  <c r="E30" i="1"/>
  <c r="E89" i="1"/>
  <c r="E69" i="1"/>
  <c r="E49" i="1"/>
  <c r="E29" i="1"/>
</calcChain>
</file>

<file path=xl/sharedStrings.xml><?xml version="1.0" encoding="utf-8"?>
<sst xmlns="http://schemas.openxmlformats.org/spreadsheetml/2006/main" count="69" uniqueCount="45">
  <si>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</si>
  <si>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</si>
  <si>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</si>
  <si>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</si>
  <si>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</si>
  <si>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</si>
  <si>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</si>
  <si>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</si>
  <si>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</si>
  <si>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</si>
  <si>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</si>
  <si>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</si>
  <si>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</si>
  <si>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Arm Length </t>
  </si>
  <si>
    <t>mm</t>
  </si>
  <si>
    <t>m</t>
  </si>
  <si>
    <t>Torque</t>
  </si>
  <si>
    <t>Nm</t>
  </si>
  <si>
    <t>Brake Power</t>
  </si>
  <si>
    <t>W</t>
  </si>
  <si>
    <t>Corrected Power</t>
  </si>
  <si>
    <t>BMEP</t>
  </si>
  <si>
    <t>l/hr</t>
  </si>
  <si>
    <t>Mass of Fuel</t>
  </si>
  <si>
    <t>kg/hr</t>
  </si>
  <si>
    <t>SFC</t>
  </si>
  <si>
    <t>Energy per hour from fuel</t>
  </si>
  <si>
    <t xml:space="preserve">J </t>
  </si>
  <si>
    <t>Mechanical Energy per hour</t>
  </si>
  <si>
    <t>J</t>
  </si>
  <si>
    <t>Overall Thermal Efficiency</t>
  </si>
  <si>
    <t>Area</t>
  </si>
  <si>
    <t>Bore</t>
  </si>
  <si>
    <t>Stroke</t>
  </si>
  <si>
    <t>Calorific Value (Fuel)</t>
  </si>
  <si>
    <t>kg/kWh</t>
  </si>
  <si>
    <t>MJ/Kg</t>
  </si>
  <si>
    <t>Bar</t>
  </si>
  <si>
    <t>Pa</t>
  </si>
  <si>
    <t>Density of Fuel</t>
  </si>
  <si>
    <t>Kg/l</t>
  </si>
  <si>
    <t>from manual</t>
  </si>
  <si>
    <t>research</t>
  </si>
  <si>
    <t>given to us</t>
  </si>
  <si>
    <t>J/Kg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</si>
</sst>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12" xfId="0" applyBorder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63286545703528"/>
          <c:y val="0.1398962130196143"/>
          <c:w val="0.83275554034006616"/>
          <c:h val="0.69262321251383618"/>
        </c:manualLayout>
      </c:layout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results!$K$8:$K$98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0.35347202552110368</c:v>
                </c:pt>
                <c:pt idx="2">
                  <c:v>0.34037298876228217</c:v>
                </c:pt>
                <c:pt idx="3">
                  <c:v>0.3199935924395812</c:v>
                </c:pt>
                <c:pt idx="4">
                  <c:v>0.30865537349541738</c:v>
                </c:pt>
                <c:pt idx="5">
                  <c:v>0.30946121832120266</c:v>
                </c:pt>
                <c:pt idx="6">
                  <c:v>0.29236823626761432</c:v>
                </c:pt>
                <c:pt idx="7">
                  <c:v>0.27781911341973303</c:v>
                </c:pt>
                <c:pt idx="8">
                  <c:v>0.27494560709643079</c:v>
                </c:pt>
                <c:pt idx="9">
                  <c:v>0.26575630780182191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0.27100346302788753</c:v>
                </c:pt>
                <c:pt idx="18">
                  <c:v>0.27095342620242696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0.26485444055868856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0.27278288115130361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0.27427107660453848</c:v>
                </c:pt>
                <c:pt idx="38">
                  <c:v>0.27857254397804404</c:v>
                </c:pt>
                <c:pt idx="39">
                  <c:v>0.28219887734068316</c:v>
                </c:pt>
                <c:pt idx="40">
                  <c:v>0.28709266653130938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0.29515657702783127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0.30080359213006497</c:v>
                </c:pt>
                <c:pt idx="53">
                  <c:v>0.29983033490414179</c:v>
                </c:pt>
                <c:pt idx="54">
                  <c:v>0.30407558910629873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0.30532398633705327</c:v>
                </c:pt>
                <c:pt idx="58">
                  <c:v>0.30505749972431451</c:v>
                </c:pt>
                <c:pt idx="59">
                  <c:v>0.3112624815207875</c:v>
                </c:pt>
                <c:pt idx="60">
                  <c:v>0.31225963507624394</c:v>
                </c:pt>
                <c:pt idx="61">
                  <c:v>0.31449666316106356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0.32486217579869919</c:v>
                </c:pt>
                <c:pt idx="71">
                  <c:v>0.32466469239407586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0.33993779508429822</c:v>
                </c:pt>
                <c:pt idx="79">
                  <c:v>0.34154886374644905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</c:v>
                </c:pt>
                <c:pt idx="84">
                  <c:v>0.35667486480148042</c:v>
                </c:pt>
                <c:pt idx="85">
                  <c:v>0.35705623292584177</c:v>
                </c:pt>
                <c:pt idx="86">
                  <c:v>0.35992281029205797</c:v>
                </c:pt>
                <c:pt idx="87">
                  <c:v>0.35952261474745661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59F-4249-9108-D4DCFF193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321088"/>
        <c:axId val="542321568"/>
      </c:scatterChart>
      <c:valAx>
        <c:axId val="54232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21568"/>
        <c:crosses val="autoZero"/>
        <c:crossBetween val="midCat"/>
        <c:majorUnit val="500"/>
      </c:valAx>
      <c:valAx>
        <c:axId val="54232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21088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0460289855072464"/>
          <c:y val="2.64026285019493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results!$E$8:$E$98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73E-4F3F-B7BF-AE4EC01715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321088"/>
        <c:axId val="542321568"/>
      </c:scatterChart>
      <c:valAx>
        <c:axId val="54232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21568"/>
        <c:crosses val="autoZero"/>
        <c:crossBetween val="midCat"/>
        <c:majorUnit val="500"/>
      </c:valAx>
      <c:valAx>
        <c:axId val="54232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21088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0460289855072464"/>
          <c:y val="2.64026285019493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results!$F$8:$F$98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BA-42F3-82D9-DFCB89C3AD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321088"/>
        <c:axId val="542321568"/>
      </c:scatterChart>
      <c:valAx>
        <c:axId val="54232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21568"/>
        <c:crosses val="autoZero"/>
        <c:crossBetween val="midCat"/>
        <c:majorUnit val="500"/>
      </c:valAx>
      <c:valAx>
        <c:axId val="54232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21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3</xdr:row>
      <xdr:rowOff>4761</xdr:rowOff>
    </xdr:from>
    <xdr:to>
      <xdr:col>9</xdr:col>
      <xdr:colOff>457200</xdr:colOff>
      <xdr:row>20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90FC46-FFEC-A4BC-8B37-175DC42B78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22</xdr:row>
      <xdr:rowOff>133351</xdr:rowOff>
    </xdr:from>
    <xdr:to>
      <xdr:col>9</xdr:col>
      <xdr:colOff>457200</xdr:colOff>
      <xdr:row>40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F4B0427-F7C8-43F2-8CF7-EBCFCFCB8F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3</xdr:row>
      <xdr:rowOff>0</xdr:rowOff>
    </xdr:from>
    <xdr:to>
      <xdr:col>19</xdr:col>
      <xdr:colOff>600075</xdr:colOff>
      <xdr:row>20</xdr:row>
      <xdr:rowOff>128589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CD75952-26F2-4E3E-A7C7-C974B12A30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8"/>
  <sheetViews>
    <sheetView topLeftCell="A8" workbookViewId="0">
      <selection activeCell="P10" sqref="P10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7" style="1" bestFit="1" customWidth="1"/>
    <col min="5" max="5" width="12" bestFit="1" customWidth="1"/>
    <col min="6" max="6" width="14" bestFit="1" customWidth="1"/>
    <col min="7" max="7" width="16" style="1" bestFit="1" customWidth="1"/>
    <col min="8" max="8" width="11.5703125" style="1" bestFit="1" customWidth="1"/>
    <col min="9" max="9" width="14.140625" style="1" bestFit="1" customWidth="1"/>
    <col min="10" max="10" width="12.140625" bestFit="1" customWidth="1"/>
    <col min="11" max="11" width="12" bestFit="1" customWidth="1"/>
    <col min="12" max="12" width="24.140625" bestFit="1" customWidth="1"/>
    <col min="13" max="13" width="26.140625" bestFit="1" customWidth="1"/>
    <col min="14" max="14" width="24.5703125" bestFit="1" customWidth="1"/>
  </cols>
  <sheetData>
    <row r="1" spans="1:14" x14ac:dyDescent="0.25">
      <c r="A1"/>
      <c r="B1"/>
      <c r="C1" s="10" t="s">
        <v>0</v>
      </c>
      <c r="D1" s="11" t="s">
        <v>0</v>
      </c>
      <c r="E1" s="11" t="s">
        <v>1</v>
      </c>
      <c r="F1" s="11" t="s">
        <v>2</v>
      </c>
      <c r="G1" s="11" t="s">
        <v>13</v>
      </c>
      <c r="H1" s="11" t="s">
        <v>13</v>
      </c>
      <c r="I1" s="11" t="s">
        <v>32</v>
      </c>
      <c r="J1" s="11" t="s">
        <v>33</v>
      </c>
      <c r="K1" s="11" t="s">
        <v>31</v>
      </c>
      <c r="L1" s="11" t="s">
        <v>34</v>
      </c>
      <c r="M1" s="12" t="s">
        <v>39</v>
      </c>
    </row>
    <row r="2" spans="1:14" x14ac:dyDescent="0.25">
      <c r="C2" s="13" t="s">
        <v>37</v>
      </c>
      <c r="D2" s="14" t="s">
        <v>3</v>
      </c>
      <c r="E2" s="14" t="s">
        <v>4</v>
      </c>
      <c r="F2" s="14" t="s">
        <v>5</v>
      </c>
      <c r="G2" s="14" t="s">
        <v>14</v>
      </c>
      <c r="H2" s="14" t="s">
        <v>15</v>
      </c>
      <c r="I2" s="14" t="s">
        <v>15</v>
      </c>
      <c r="J2" s="14" t="s">
        <v>15</v>
      </c>
      <c r="K2" s="14" t="s">
        <v>15</v>
      </c>
      <c r="L2" s="20" t="s">
        <v>44</v>
      </c>
      <c r="M2" s="18" t="s">
        <v>40</v>
      </c>
    </row>
    <row r="3" spans="1:14" ht="15.75" thickBot="1" x14ac:dyDescent="0.3">
      <c r="C3" s="2">
        <f>D3*10^-3</f>
        <v>1.0188999999999999</v>
      </c>
      <c r="D3" s="3">
        <v>1018.9</v>
      </c>
      <c r="E3" s="3">
        <v>46</v>
      </c>
      <c r="F3" s="3">
        <v>27</v>
      </c>
      <c r="G3" s="3">
        <v>815.77599999999995</v>
      </c>
      <c r="H3" s="15">
        <f>G3/1000</f>
        <v>0.81577599999999995</v>
      </c>
      <c r="I3" s="15">
        <v>7.4999999999999997E-2</v>
      </c>
      <c r="J3" s="16">
        <v>0.09</v>
      </c>
      <c r="K3" s="3">
        <f>(PI()*(I3^2))/4</f>
        <v>4.4178646691106467E-3</v>
      </c>
      <c r="L3" s="15">
        <f>44*10^6</f>
        <v>44000000</v>
      </c>
      <c r="M3" s="17">
        <v>0.75</v>
      </c>
    </row>
    <row r="5" spans="1:14" ht="15.75" thickBot="1" x14ac:dyDescent="0.3"/>
    <row r="6" spans="1:14" x14ac:dyDescent="0.25">
      <c r="A6" s="4" t="s">
        <v>6</v>
      </c>
      <c r="B6" s="5" t="s">
        <v>7</v>
      </c>
      <c r="C6" s="5" t="s">
        <v>8</v>
      </c>
      <c r="D6" s="5" t="s">
        <v>9</v>
      </c>
      <c r="E6" s="5" t="s">
        <v>16</v>
      </c>
      <c r="F6" s="5" t="s">
        <v>18</v>
      </c>
      <c r="G6" s="5" t="s">
        <v>20</v>
      </c>
      <c r="H6" s="5" t="s">
        <v>21</v>
      </c>
      <c r="I6" s="5" t="s">
        <v>8</v>
      </c>
      <c r="J6" s="5" t="s">
        <v>23</v>
      </c>
      <c r="K6" s="5" t="s">
        <v>25</v>
      </c>
      <c r="L6" s="5" t="s">
        <v>26</v>
      </c>
      <c r="M6" s="5" t="s">
        <v>28</v>
      </c>
      <c r="N6" s="6" t="s">
        <v>30</v>
      </c>
    </row>
    <row r="7" spans="1:14" ht="15.75" thickBot="1" x14ac:dyDescent="0.3">
      <c r="A7" s="7" t="s">
        <v>10</v>
      </c>
      <c r="B7" s="8" t="s">
        <v>11</v>
      </c>
      <c r="C7" s="8" t="s">
        <v>12</v>
      </c>
      <c r="D7" s="8" t="s">
        <v>9</v>
      </c>
      <c r="E7" s="8" t="s">
        <v>17</v>
      </c>
      <c r="F7" s="8" t="s">
        <v>19</v>
      </c>
      <c r="G7" s="8" t="s">
        <v>19</v>
      </c>
      <c r="H7" s="8" t="s">
        <v>38</v>
      </c>
      <c r="I7" s="8" t="s">
        <v>22</v>
      </c>
      <c r="J7" s="8" t="s">
        <v>24</v>
      </c>
      <c r="K7" s="8" t="s">
        <v>35</v>
      </c>
      <c r="L7" s="8" t="s">
        <v>27</v>
      </c>
      <c r="M7" s="8" t="s">
        <v>29</v>
      </c>
      <c r="N7" s="9" t="s">
        <v>4</v>
      </c>
    </row>
    <row r="8" spans="1:14" x14ac:dyDescent="0.25">
      <c r="A8" s="33">
        <v>102.27500000000001</v>
      </c>
      <c r="B8" s="34">
        <v>1000</v>
      </c>
      <c r="C8" s="34">
        <v>7.0400000000000004E-2</v>
      </c>
      <c r="D8" s="34">
        <v>1.2658</v>
      </c>
      <c r="E8" s="24">
        <f t="shared" ref="E8:E39" si="0">A8*$H$3</f>
        <v>83.433490399999997</v>
      </c>
      <c r="F8" s="25">
        <f>(2*PI()*B8*E8)/60</f>
        <v>8737.1346834664837</v>
      </c>
      <c r="G8" s="24">
        <f>(((F8*1.01325)/$C$3)*SQRT((($F$3+273)/293)))</f>
        <v>8791.8627117276737</v>
      </c>
      <c r="H8" s="24">
        <f>(4*PI()*E8)/($J$3*$K$3*4)</f>
        <v>659227.5784691358</v>
      </c>
      <c r="I8" s="24">
        <f>C8*60</f>
        <v>4.2240000000000002</v>
      </c>
      <c r="J8" s="24">
        <f>I8*$M$3</f>
        <v>3.1680000000000001</v>
      </c>
      <c r="K8" s="24">
        <f>(J8/F8)*10^3</f>
        <v>0.36259026726403704</v>
      </c>
      <c r="L8" s="24">
        <f>J8*$L$3</f>
        <v>139392000</v>
      </c>
      <c r="M8" s="24">
        <f>G8*3600</f>
        <v>31650705.762219626</v>
      </c>
      <c r="N8" s="26">
        <f>(M8/L8)*100</f>
        <v>22.70625700342891</v>
      </c>
    </row>
    <row r="9" spans="1:14" x14ac:dyDescent="0.25">
      <c r="A9" s="35">
        <v>102.756</v>
      </c>
      <c r="B9" s="36">
        <f t="shared" ref="B9:B40" si="1">B8+50</f>
        <v>1050</v>
      </c>
      <c r="C9" s="36">
        <v>7.2400000000000006E-2</v>
      </c>
      <c r="D9" s="36">
        <v>1.26783</v>
      </c>
      <c r="E9" s="19">
        <f t="shared" si="0"/>
        <v>83.825878656</v>
      </c>
      <c r="F9" s="21">
        <f t="shared" ref="F9:F72" si="2">(2*PI()*B9*E9)/60</f>
        <v>9217.1367598239667</v>
      </c>
      <c r="G9" s="19">
        <f t="shared" ref="G9:G72" si="3">(((F9*1.01325)/$C$3)*SQRT((($F$3+273)/293)))</f>
        <v>9274.8714450902298</v>
      </c>
      <c r="H9" s="19">
        <f t="shared" ref="H9:H72" si="4">(4*PI()*E9)/($J$3*$K$3*4)</f>
        <v>662327.93012148142</v>
      </c>
      <c r="I9" s="19">
        <f t="shared" ref="I9:I72" si="5">C9*60</f>
        <v>4.3440000000000003</v>
      </c>
      <c r="J9" s="19">
        <f t="shared" ref="J9:J72" si="6">I9*$M$3</f>
        <v>3.258</v>
      </c>
      <c r="K9" s="19">
        <f t="shared" ref="K9:K72" si="7">(J9/F9)*10^3</f>
        <v>0.35347202552110368</v>
      </c>
      <c r="L9" s="19">
        <f t="shared" ref="L9:L72" si="8">J9*$L$3</f>
        <v>143352000</v>
      </c>
      <c r="M9" s="19">
        <f t="shared" ref="M9:M72" si="9">G9*3600</f>
        <v>33389537.202324826</v>
      </c>
      <c r="N9" s="23">
        <f t="shared" ref="N9:N72" si="10">(M9/L9)*100</f>
        <v>23.291992579332572</v>
      </c>
    </row>
    <row r="10" spans="1:14" x14ac:dyDescent="0.25">
      <c r="A10" s="35">
        <v>103.68899999999999</v>
      </c>
      <c r="B10" s="36">
        <f t="shared" si="1"/>
        <v>1100</v>
      </c>
      <c r="C10" s="36">
        <v>7.3700000000000002E-2</v>
      </c>
      <c r="D10" s="36">
        <v>1.2734399999999999</v>
      </c>
      <c r="E10" s="19">
        <f t="shared" si="0"/>
        <v>84.586997663999995</v>
      </c>
      <c r="F10" s="21">
        <f t="shared" si="2"/>
        <v>9743.7226498494456</v>
      </c>
      <c r="G10" s="19">
        <f t="shared" si="3"/>
        <v>9804.7557857537413</v>
      </c>
      <c r="H10" s="19">
        <f t="shared" si="4"/>
        <v>668341.7099377776</v>
      </c>
      <c r="I10" s="19">
        <f t="shared" si="5"/>
        <v>4.4219999999999997</v>
      </c>
      <c r="J10" s="19">
        <f t="shared" si="6"/>
        <v>3.3164999999999996</v>
      </c>
      <c r="K10" s="19">
        <f t="shared" si="7"/>
        <v>0.34037298876228217</v>
      </c>
      <c r="L10" s="19">
        <f t="shared" si="8"/>
        <v>145925999.99999997</v>
      </c>
      <c r="M10" s="19">
        <f t="shared" si="9"/>
        <v>35297120.828713469</v>
      </c>
      <c r="N10" s="23">
        <f t="shared" si="10"/>
        <v>24.18837001542801</v>
      </c>
    </row>
    <row r="11" spans="1:14" x14ac:dyDescent="0.25">
      <c r="A11" s="35">
        <v>104.209</v>
      </c>
      <c r="B11" s="36">
        <f t="shared" si="1"/>
        <v>1150</v>
      </c>
      <c r="C11" s="36">
        <v>7.2800000000000004E-2</v>
      </c>
      <c r="D11" s="36">
        <v>1.2847599999999999</v>
      </c>
      <c r="E11" s="19">
        <f t="shared" si="0"/>
        <v>85.011201184000001</v>
      </c>
      <c r="F11" s="21">
        <f t="shared" si="2"/>
        <v>10237.7049959791</v>
      </c>
      <c r="G11" s="19">
        <f t="shared" si="3"/>
        <v>10301.832359084754</v>
      </c>
      <c r="H11" s="19">
        <f t="shared" si="4"/>
        <v>671693.4414538272</v>
      </c>
      <c r="I11" s="19">
        <f t="shared" si="5"/>
        <v>4.3680000000000003</v>
      </c>
      <c r="J11" s="19">
        <f t="shared" si="6"/>
        <v>3.2760000000000002</v>
      </c>
      <c r="K11" s="19">
        <f t="shared" si="7"/>
        <v>0.3199935924395812</v>
      </c>
      <c r="L11" s="19">
        <f t="shared" si="8"/>
        <v>144144000</v>
      </c>
      <c r="M11" s="19">
        <f t="shared" si="9"/>
        <v>37086596.492705114</v>
      </c>
      <c r="N11" s="23">
        <f t="shared" si="10"/>
        <v>25.728852045666216</v>
      </c>
    </row>
    <row r="12" spans="1:14" x14ac:dyDescent="0.25">
      <c r="A12" s="35">
        <v>105.81100000000001</v>
      </c>
      <c r="B12" s="36">
        <f t="shared" si="1"/>
        <v>1200</v>
      </c>
      <c r="C12" s="36">
        <v>7.4399999999999994E-2</v>
      </c>
      <c r="D12" s="36">
        <v>1.2918099999999999</v>
      </c>
      <c r="E12" s="19">
        <f t="shared" si="0"/>
        <v>86.318074335999995</v>
      </c>
      <c r="F12" s="21">
        <f t="shared" si="2"/>
        <v>10847.049128239809</v>
      </c>
      <c r="G12" s="19">
        <f t="shared" si="3"/>
        <v>10914.993326509313</v>
      </c>
      <c r="H12" s="19">
        <f t="shared" si="4"/>
        <v>682019.35277827154</v>
      </c>
      <c r="I12" s="19">
        <f t="shared" si="5"/>
        <v>4.4639999999999995</v>
      </c>
      <c r="J12" s="19">
        <f t="shared" si="6"/>
        <v>3.3479999999999999</v>
      </c>
      <c r="K12" s="19">
        <f t="shared" si="7"/>
        <v>0.30865537349541738</v>
      </c>
      <c r="L12" s="19">
        <f t="shared" si="8"/>
        <v>147312000</v>
      </c>
      <c r="M12" s="19">
        <f t="shared" si="9"/>
        <v>39293975.975433528</v>
      </c>
      <c r="N12" s="23">
        <f t="shared" si="10"/>
        <v>26.67398173633752</v>
      </c>
    </row>
    <row r="13" spans="1:14" x14ac:dyDescent="0.25">
      <c r="A13" s="35">
        <v>107.51</v>
      </c>
      <c r="B13" s="36">
        <f t="shared" si="1"/>
        <v>1250</v>
      </c>
      <c r="C13" s="36">
        <v>7.8950000000000006E-2</v>
      </c>
      <c r="D13" s="36">
        <v>1.2972900000000001</v>
      </c>
      <c r="E13" s="19">
        <f t="shared" si="0"/>
        <v>87.704077760000004</v>
      </c>
      <c r="F13" s="21">
        <f t="shared" si="2"/>
        <v>11480.436932528499</v>
      </c>
      <c r="G13" s="19">
        <f t="shared" si="3"/>
        <v>11552.348571716479</v>
      </c>
      <c r="H13" s="19">
        <f t="shared" si="4"/>
        <v>692970.49094320985</v>
      </c>
      <c r="I13" s="19">
        <f t="shared" si="5"/>
        <v>4.7370000000000001</v>
      </c>
      <c r="J13" s="19">
        <f t="shared" si="6"/>
        <v>3.5527500000000001</v>
      </c>
      <c r="K13" s="19">
        <f t="shared" si="7"/>
        <v>0.30946121832120266</v>
      </c>
      <c r="L13" s="19">
        <f t="shared" si="8"/>
        <v>156321000</v>
      </c>
      <c r="M13" s="19">
        <f t="shared" si="9"/>
        <v>41588454.858179323</v>
      </c>
      <c r="N13" s="23">
        <f t="shared" si="10"/>
        <v>26.60452201443141</v>
      </c>
    </row>
    <row r="14" spans="1:14" x14ac:dyDescent="0.25">
      <c r="A14" s="35">
        <v>109.488</v>
      </c>
      <c r="B14" s="36">
        <f t="shared" si="1"/>
        <v>1300</v>
      </c>
      <c r="C14" s="36">
        <v>7.9000000000000001E-2</v>
      </c>
      <c r="D14" s="36">
        <v>1.29895</v>
      </c>
      <c r="E14" s="19">
        <f t="shared" si="0"/>
        <v>89.317682687999991</v>
      </c>
      <c r="F14" s="21">
        <f t="shared" si="2"/>
        <v>12159.323616625683</v>
      </c>
      <c r="G14" s="19">
        <f t="shared" si="3"/>
        <v>12235.487694511181</v>
      </c>
      <c r="H14" s="19">
        <f t="shared" si="4"/>
        <v>705719.96197925915</v>
      </c>
      <c r="I14" s="19">
        <f t="shared" si="5"/>
        <v>4.74</v>
      </c>
      <c r="J14" s="19">
        <f t="shared" si="6"/>
        <v>3.5550000000000002</v>
      </c>
      <c r="K14" s="19">
        <f t="shared" si="7"/>
        <v>0.29236823626761432</v>
      </c>
      <c r="L14" s="19">
        <f t="shared" si="8"/>
        <v>156420000</v>
      </c>
      <c r="M14" s="19">
        <f t="shared" si="9"/>
        <v>44047755.700240254</v>
      </c>
      <c r="N14" s="23">
        <f t="shared" si="10"/>
        <v>28.159925649047601</v>
      </c>
    </row>
    <row r="15" spans="1:14" x14ac:dyDescent="0.25">
      <c r="A15" s="35">
        <v>111.797</v>
      </c>
      <c r="B15" s="36">
        <f t="shared" si="1"/>
        <v>1350</v>
      </c>
      <c r="C15" s="36">
        <v>7.9600000000000004E-2</v>
      </c>
      <c r="D15" s="36">
        <v>1.2946899999999999</v>
      </c>
      <c r="E15" s="19">
        <f t="shared" si="0"/>
        <v>91.201309471999991</v>
      </c>
      <c r="F15" s="21">
        <f t="shared" si="2"/>
        <v>12893.281372575198</v>
      </c>
      <c r="G15" s="19">
        <f t="shared" si="3"/>
        <v>12974.04284563261</v>
      </c>
      <c r="H15" s="19">
        <f t="shared" si="4"/>
        <v>720602.93903802463</v>
      </c>
      <c r="I15" s="19">
        <f t="shared" si="5"/>
        <v>4.7759999999999998</v>
      </c>
      <c r="J15" s="19">
        <f t="shared" si="6"/>
        <v>3.5819999999999999</v>
      </c>
      <c r="K15" s="19">
        <f t="shared" si="7"/>
        <v>0.27781911341973303</v>
      </c>
      <c r="L15" s="19">
        <f t="shared" si="8"/>
        <v>157608000</v>
      </c>
      <c r="M15" s="19">
        <f t="shared" si="9"/>
        <v>46706554.244277395</v>
      </c>
      <c r="N15" s="23">
        <f t="shared" si="10"/>
        <v>29.634634183719989</v>
      </c>
    </row>
    <row r="16" spans="1:14" x14ac:dyDescent="0.25">
      <c r="A16" s="35">
        <v>114.268</v>
      </c>
      <c r="B16" s="36">
        <f t="shared" si="1"/>
        <v>1400</v>
      </c>
      <c r="C16" s="36">
        <v>8.3500000000000005E-2</v>
      </c>
      <c r="D16" s="36">
        <v>1.2855000000000001</v>
      </c>
      <c r="E16" s="19">
        <f t="shared" si="0"/>
        <v>93.217091967999991</v>
      </c>
      <c r="F16" s="21">
        <f t="shared" si="2"/>
        <v>13666.339461398067</v>
      </c>
      <c r="G16" s="19">
        <f t="shared" si="3"/>
        <v>13751.94324792155</v>
      </c>
      <c r="H16" s="19">
        <f t="shared" si="4"/>
        <v>736530.10937678989</v>
      </c>
      <c r="I16" s="19">
        <f t="shared" si="5"/>
        <v>5.0100000000000007</v>
      </c>
      <c r="J16" s="19">
        <f t="shared" si="6"/>
        <v>3.7575000000000003</v>
      </c>
      <c r="K16" s="19">
        <f t="shared" si="7"/>
        <v>0.27494560709643079</v>
      </c>
      <c r="L16" s="19">
        <f t="shared" si="8"/>
        <v>165330000</v>
      </c>
      <c r="M16" s="19">
        <f t="shared" si="9"/>
        <v>49506995.692517579</v>
      </c>
      <c r="N16" s="23">
        <f t="shared" si="10"/>
        <v>29.944351111424165</v>
      </c>
    </row>
    <row r="17" spans="1:14" x14ac:dyDescent="0.25">
      <c r="A17" s="35">
        <v>115.783</v>
      </c>
      <c r="B17" s="36">
        <f t="shared" si="1"/>
        <v>1450</v>
      </c>
      <c r="C17" s="36">
        <v>8.4699999999999998E-2</v>
      </c>
      <c r="D17" s="36">
        <v>1.2781800000000001</v>
      </c>
      <c r="E17" s="19">
        <f t="shared" si="0"/>
        <v>94.452992607999988</v>
      </c>
      <c r="F17" s="21">
        <f t="shared" si="2"/>
        <v>14342.08667153175</v>
      </c>
      <c r="G17" s="19">
        <f t="shared" si="3"/>
        <v>14431.923231584935</v>
      </c>
      <c r="H17" s="19">
        <f t="shared" si="4"/>
        <v>746295.25023604929</v>
      </c>
      <c r="I17" s="19">
        <f t="shared" si="5"/>
        <v>5.0819999999999999</v>
      </c>
      <c r="J17" s="19">
        <f t="shared" si="6"/>
        <v>3.8114999999999997</v>
      </c>
      <c r="K17" s="19">
        <f t="shared" si="7"/>
        <v>0.26575630780182191</v>
      </c>
      <c r="L17" s="19">
        <f t="shared" si="8"/>
        <v>167706000</v>
      </c>
      <c r="M17" s="19">
        <f t="shared" si="9"/>
        <v>51954923.633705765</v>
      </c>
      <c r="N17" s="23">
        <f t="shared" si="10"/>
        <v>30.979764369614543</v>
      </c>
    </row>
    <row r="18" spans="1:14" x14ac:dyDescent="0.25">
      <c r="A18" s="35">
        <v>116.985</v>
      </c>
      <c r="B18" s="36">
        <f t="shared" si="1"/>
        <v>1500</v>
      </c>
      <c r="C18" s="36">
        <v>8.8650000000000007E-2</v>
      </c>
      <c r="D18" s="36">
        <v>1.2795000000000001</v>
      </c>
      <c r="E18" s="19">
        <f t="shared" si="0"/>
        <v>95.43355536</v>
      </c>
      <c r="F18" s="21">
        <f t="shared" si="2"/>
        <v>14990.667821246541</v>
      </c>
      <c r="G18" s="19">
        <f t="shared" si="3"/>
        <v>15084.566990928308</v>
      </c>
      <c r="H18" s="19">
        <f t="shared" si="4"/>
        <v>754042.90654814814</v>
      </c>
      <c r="I18" s="19">
        <f t="shared" si="5"/>
        <v>5.3190000000000008</v>
      </c>
      <c r="J18" s="19">
        <f t="shared" si="6"/>
        <v>3.9892500000000006</v>
      </c>
      <c r="K18" s="19">
        <f t="shared" si="7"/>
        <v>0.26611556253324253</v>
      </c>
      <c r="L18" s="19">
        <f t="shared" si="8"/>
        <v>175527000.00000003</v>
      </c>
      <c r="M18" s="19">
        <f t="shared" si="9"/>
        <v>54304441.16734191</v>
      </c>
      <c r="N18" s="23">
        <f t="shared" si="10"/>
        <v>30.937941836493476</v>
      </c>
    </row>
    <row r="19" spans="1:14" x14ac:dyDescent="0.25">
      <c r="A19" s="35">
        <v>117.788</v>
      </c>
      <c r="B19" s="36">
        <f t="shared" si="1"/>
        <v>1550</v>
      </c>
      <c r="C19" s="36">
        <v>9.3200000000000005E-2</v>
      </c>
      <c r="D19" s="36">
        <v>1.27766</v>
      </c>
      <c r="E19" s="19">
        <f t="shared" si="0"/>
        <v>96.088623487999996</v>
      </c>
      <c r="F19" s="21">
        <f t="shared" si="2"/>
        <v>15596.68453824525</v>
      </c>
      <c r="G19" s="19">
        <f t="shared" si="3"/>
        <v>15694.379700688514</v>
      </c>
      <c r="H19" s="19">
        <f t="shared" si="4"/>
        <v>759218.75348543201</v>
      </c>
      <c r="I19" s="19">
        <f t="shared" si="5"/>
        <v>5.5920000000000005</v>
      </c>
      <c r="J19" s="19">
        <f t="shared" si="6"/>
        <v>4.1940000000000008</v>
      </c>
      <c r="K19" s="19">
        <f t="shared" si="7"/>
        <v>0.2689033037576497</v>
      </c>
      <c r="L19" s="19">
        <f t="shared" si="8"/>
        <v>184536000.00000003</v>
      </c>
      <c r="M19" s="19">
        <f t="shared" si="9"/>
        <v>56499766.922478653</v>
      </c>
      <c r="N19" s="23">
        <f t="shared" si="10"/>
        <v>30.617205814842979</v>
      </c>
    </row>
    <row r="20" spans="1:14" x14ac:dyDescent="0.25">
      <c r="A20" s="35">
        <v>118.471</v>
      </c>
      <c r="B20" s="36">
        <f t="shared" si="1"/>
        <v>1600</v>
      </c>
      <c r="C20" s="36">
        <v>9.5899999999999999E-2</v>
      </c>
      <c r="D20" s="36">
        <v>1.2823500000000001</v>
      </c>
      <c r="E20" s="19">
        <f t="shared" si="0"/>
        <v>96.645798495999998</v>
      </c>
      <c r="F20" s="21">
        <f t="shared" si="2"/>
        <v>16193.158962952166</v>
      </c>
      <c r="G20" s="19">
        <f t="shared" si="3"/>
        <v>16294.590346748892</v>
      </c>
      <c r="H20" s="19">
        <f t="shared" si="4"/>
        <v>763621.12391901226</v>
      </c>
      <c r="I20" s="19">
        <f t="shared" si="5"/>
        <v>5.7539999999999996</v>
      </c>
      <c r="J20" s="19">
        <f t="shared" si="6"/>
        <v>4.3155000000000001</v>
      </c>
      <c r="K20" s="19">
        <f t="shared" si="7"/>
        <v>0.26650142877453997</v>
      </c>
      <c r="L20" s="19">
        <f t="shared" si="8"/>
        <v>189882000</v>
      </c>
      <c r="M20" s="19">
        <f t="shared" si="9"/>
        <v>58660525.248296008</v>
      </c>
      <c r="N20" s="23">
        <f t="shared" si="10"/>
        <v>30.893146927194788</v>
      </c>
    </row>
    <row r="21" spans="1:14" x14ac:dyDescent="0.25">
      <c r="A21" s="35">
        <v>118.77200000000001</v>
      </c>
      <c r="B21" s="36">
        <f t="shared" si="1"/>
        <v>1650</v>
      </c>
      <c r="C21" s="36">
        <v>9.8750000000000004E-2</v>
      </c>
      <c r="D21" s="36">
        <v>1.2902800000000001</v>
      </c>
      <c r="E21" s="19">
        <f t="shared" si="0"/>
        <v>96.891347072000002</v>
      </c>
      <c r="F21" s="21">
        <f t="shared" si="2"/>
        <v>16741.622928679779</v>
      </c>
      <c r="G21" s="19">
        <f t="shared" si="3"/>
        <v>16846.489803916669</v>
      </c>
      <c r="H21" s="19">
        <f t="shared" si="4"/>
        <v>765561.26081580238</v>
      </c>
      <c r="I21" s="19">
        <f t="shared" si="5"/>
        <v>5.9250000000000007</v>
      </c>
      <c r="J21" s="19">
        <f t="shared" si="6"/>
        <v>4.4437500000000005</v>
      </c>
      <c r="K21" s="19">
        <f t="shared" si="7"/>
        <v>0.26543125591411398</v>
      </c>
      <c r="L21" s="19">
        <f t="shared" si="8"/>
        <v>195525000.00000003</v>
      </c>
      <c r="M21" s="19">
        <f t="shared" si="9"/>
        <v>60647363.294100009</v>
      </c>
      <c r="N21" s="23">
        <f t="shared" si="10"/>
        <v>31.01770274599156</v>
      </c>
    </row>
    <row r="22" spans="1:14" x14ac:dyDescent="0.25">
      <c r="A22" s="35">
        <v>118.65600000000001</v>
      </c>
      <c r="B22" s="36">
        <f t="shared" si="1"/>
        <v>1700</v>
      </c>
      <c r="C22" s="36">
        <v>0.10005</v>
      </c>
      <c r="D22" s="36">
        <v>1.29942</v>
      </c>
      <c r="E22" s="19">
        <f t="shared" si="0"/>
        <v>96.796717055999991</v>
      </c>
      <c r="F22" s="21">
        <f t="shared" si="2"/>
        <v>17232.098461035232</v>
      </c>
      <c r="G22" s="19">
        <f t="shared" si="3"/>
        <v>17340.037597347247</v>
      </c>
      <c r="H22" s="19">
        <f t="shared" si="4"/>
        <v>764813.56686222204</v>
      </c>
      <c r="I22" s="19">
        <f t="shared" si="5"/>
        <v>6.0030000000000001</v>
      </c>
      <c r="J22" s="19">
        <f t="shared" si="6"/>
        <v>4.5022500000000001</v>
      </c>
      <c r="K22" s="19">
        <f t="shared" si="7"/>
        <v>0.26127113944830166</v>
      </c>
      <c r="L22" s="19">
        <f t="shared" si="8"/>
        <v>198099000</v>
      </c>
      <c r="M22" s="19">
        <f t="shared" si="9"/>
        <v>62424135.350450091</v>
      </c>
      <c r="N22" s="23">
        <f t="shared" si="10"/>
        <v>31.511585293439186</v>
      </c>
    </row>
    <row r="23" spans="1:14" x14ac:dyDescent="0.25">
      <c r="A23" s="35">
        <v>118.861</v>
      </c>
      <c r="B23" s="36">
        <f t="shared" si="1"/>
        <v>1750</v>
      </c>
      <c r="C23" s="36">
        <v>0.10305</v>
      </c>
      <c r="D23" s="36">
        <v>1.31053</v>
      </c>
      <c r="E23" s="19">
        <f t="shared" si="0"/>
        <v>96.963951135999991</v>
      </c>
      <c r="F23" s="21">
        <f t="shared" si="2"/>
        <v>17769.572132194007</v>
      </c>
      <c r="G23" s="19">
        <f t="shared" si="3"/>
        <v>17880.877918481154</v>
      </c>
      <c r="H23" s="19">
        <f t="shared" si="4"/>
        <v>766134.92255604931</v>
      </c>
      <c r="I23" s="19">
        <f t="shared" si="5"/>
        <v>6.1829999999999998</v>
      </c>
      <c r="J23" s="19">
        <f t="shared" si="6"/>
        <v>4.6372499999999999</v>
      </c>
      <c r="K23" s="19">
        <f t="shared" si="7"/>
        <v>0.26096576583284559</v>
      </c>
      <c r="L23" s="19">
        <f t="shared" si="8"/>
        <v>204039000</v>
      </c>
      <c r="M23" s="19">
        <f t="shared" si="9"/>
        <v>64371160.506532155</v>
      </c>
      <c r="N23" s="23">
        <f t="shared" si="10"/>
        <v>31.548459121311197</v>
      </c>
    </row>
    <row r="24" spans="1:14" x14ac:dyDescent="0.25">
      <c r="A24" s="35">
        <v>119.584</v>
      </c>
      <c r="B24" s="36">
        <f t="shared" si="1"/>
        <v>1800</v>
      </c>
      <c r="C24" s="36">
        <v>0.10929999999999999</v>
      </c>
      <c r="D24" s="36">
        <v>1.3149</v>
      </c>
      <c r="E24" s="19">
        <f t="shared" si="0"/>
        <v>97.553757183999991</v>
      </c>
      <c r="F24" s="21">
        <f t="shared" si="2"/>
        <v>18388.45001396021</v>
      </c>
      <c r="G24" s="19">
        <f t="shared" si="3"/>
        <v>18503.632353308582</v>
      </c>
      <c r="H24" s="19">
        <f t="shared" si="4"/>
        <v>770795.11849086406</v>
      </c>
      <c r="I24" s="19">
        <f t="shared" si="5"/>
        <v>6.5579999999999998</v>
      </c>
      <c r="J24" s="19">
        <f t="shared" si="6"/>
        <v>4.9184999999999999</v>
      </c>
      <c r="K24" s="19">
        <f t="shared" si="7"/>
        <v>0.26747768279903716</v>
      </c>
      <c r="L24" s="19">
        <f t="shared" si="8"/>
        <v>216414000</v>
      </c>
      <c r="M24" s="19">
        <f t="shared" si="9"/>
        <v>66613076.471910894</v>
      </c>
      <c r="N24" s="23">
        <f t="shared" si="10"/>
        <v>30.780391505129472</v>
      </c>
    </row>
    <row r="25" spans="1:14" x14ac:dyDescent="0.25">
      <c r="A25" s="35">
        <v>119.934</v>
      </c>
      <c r="B25" s="36">
        <f t="shared" si="1"/>
        <v>1850</v>
      </c>
      <c r="C25" s="36">
        <v>0.11415</v>
      </c>
      <c r="D25" s="36">
        <v>1.3184899999999999</v>
      </c>
      <c r="E25" s="19">
        <f t="shared" si="0"/>
        <v>97.839278783999987</v>
      </c>
      <c r="F25" s="21">
        <f t="shared" si="2"/>
        <v>18954.554833387512</v>
      </c>
      <c r="G25" s="19">
        <f t="shared" si="3"/>
        <v>19073.283163690452</v>
      </c>
      <c r="H25" s="19">
        <f t="shared" si="4"/>
        <v>773051.09162666649</v>
      </c>
      <c r="I25" s="19">
        <f t="shared" si="5"/>
        <v>6.8490000000000002</v>
      </c>
      <c r="J25" s="19">
        <f t="shared" si="6"/>
        <v>5.1367500000000001</v>
      </c>
      <c r="K25" s="19">
        <f t="shared" si="7"/>
        <v>0.27100346302788753</v>
      </c>
      <c r="L25" s="19">
        <f t="shared" si="8"/>
        <v>226017000</v>
      </c>
      <c r="M25" s="19">
        <f t="shared" si="9"/>
        <v>68663819.389285624</v>
      </c>
      <c r="N25" s="23">
        <f t="shared" si="10"/>
        <v>30.379935752304306</v>
      </c>
    </row>
    <row r="26" spans="1:14" x14ac:dyDescent="0.25">
      <c r="A26" s="35">
        <v>120.176</v>
      </c>
      <c r="B26" s="36">
        <f t="shared" si="1"/>
        <v>1900</v>
      </c>
      <c r="C26" s="36">
        <v>0.11745</v>
      </c>
      <c r="D26" s="36">
        <v>1.3189200000000001</v>
      </c>
      <c r="E26" s="19">
        <f t="shared" si="0"/>
        <v>98.036696575999997</v>
      </c>
      <c r="F26" s="21">
        <f t="shared" si="2"/>
        <v>19506.119830540305</v>
      </c>
      <c r="G26" s="19">
        <f t="shared" si="3"/>
        <v>19628.30307665325</v>
      </c>
      <c r="H26" s="19">
        <f t="shared" si="4"/>
        <v>774610.93590913573</v>
      </c>
      <c r="I26" s="19">
        <f t="shared" si="5"/>
        <v>7.0469999999999997</v>
      </c>
      <c r="J26" s="19">
        <f t="shared" si="6"/>
        <v>5.2852499999999996</v>
      </c>
      <c r="K26" s="19">
        <f t="shared" si="7"/>
        <v>0.27095342620242696</v>
      </c>
      <c r="L26" s="19">
        <f t="shared" si="8"/>
        <v>232550999.99999997</v>
      </c>
      <c r="M26" s="19">
        <f t="shared" si="9"/>
        <v>70661891.075951695</v>
      </c>
      <c r="N26" s="23">
        <f t="shared" si="10"/>
        <v>30.385545998921398</v>
      </c>
    </row>
    <row r="27" spans="1:14" x14ac:dyDescent="0.25">
      <c r="A27" s="35">
        <v>120.94799999999999</v>
      </c>
      <c r="B27" s="36">
        <f t="shared" si="1"/>
        <v>1950</v>
      </c>
      <c r="C27" s="36">
        <v>0.12055</v>
      </c>
      <c r="D27" s="36">
        <v>1.31484</v>
      </c>
      <c r="E27" s="19">
        <f t="shared" si="0"/>
        <v>98.666475647999988</v>
      </c>
      <c r="F27" s="21">
        <f t="shared" si="2"/>
        <v>20148.041878337946</v>
      </c>
      <c r="G27" s="19">
        <f t="shared" si="3"/>
        <v>20274.246022519434</v>
      </c>
      <c r="H27" s="19">
        <f t="shared" si="4"/>
        <v>779586.96808296279</v>
      </c>
      <c r="I27" s="19">
        <f t="shared" si="5"/>
        <v>7.2330000000000005</v>
      </c>
      <c r="J27" s="19">
        <f t="shared" si="6"/>
        <v>5.4247500000000004</v>
      </c>
      <c r="K27" s="19">
        <f t="shared" si="7"/>
        <v>0.26924452672655946</v>
      </c>
      <c r="L27" s="19">
        <f t="shared" si="8"/>
        <v>238689000.00000003</v>
      </c>
      <c r="M27" s="19">
        <f t="shared" si="9"/>
        <v>72987285.681069955</v>
      </c>
      <c r="N27" s="23">
        <f t="shared" si="10"/>
        <v>30.578403563243363</v>
      </c>
    </row>
    <row r="28" spans="1:14" x14ac:dyDescent="0.25">
      <c r="A28" s="35">
        <v>122.157</v>
      </c>
      <c r="B28" s="36">
        <f t="shared" si="1"/>
        <v>2000</v>
      </c>
      <c r="C28" s="36">
        <v>0.12554999999999999</v>
      </c>
      <c r="D28" s="36">
        <v>1.31653</v>
      </c>
      <c r="E28" s="19">
        <f t="shared" si="0"/>
        <v>99.652748831999986</v>
      </c>
      <c r="F28" s="21">
        <f t="shared" si="2"/>
        <v>20871.222909376</v>
      </c>
      <c r="G28" s="19">
        <f t="shared" si="3"/>
        <v>21001.956945030892</v>
      </c>
      <c r="H28" s="19">
        <f t="shared" si="4"/>
        <v>787379.74385777756</v>
      </c>
      <c r="I28" s="19">
        <f t="shared" si="5"/>
        <v>7.5329999999999995</v>
      </c>
      <c r="J28" s="19">
        <f t="shared" si="6"/>
        <v>5.6497499999999992</v>
      </c>
      <c r="K28" s="19">
        <f t="shared" si="7"/>
        <v>0.2706956858508735</v>
      </c>
      <c r="L28" s="19">
        <f t="shared" si="8"/>
        <v>248588999.99999997</v>
      </c>
      <c r="M28" s="19">
        <f t="shared" si="9"/>
        <v>75607045.002111211</v>
      </c>
      <c r="N28" s="23">
        <f t="shared" si="10"/>
        <v>30.41447731078657</v>
      </c>
    </row>
    <row r="29" spans="1:14" x14ac:dyDescent="0.25">
      <c r="A29" s="35">
        <v>122.845</v>
      </c>
      <c r="B29" s="36">
        <f t="shared" si="1"/>
        <v>2050</v>
      </c>
      <c r="C29" s="36">
        <v>0.12784999999999999</v>
      </c>
      <c r="D29" s="36">
        <v>1.32098</v>
      </c>
      <c r="E29" s="19">
        <f t="shared" si="0"/>
        <v>100.21400272</v>
      </c>
      <c r="F29" s="21">
        <f t="shared" si="2"/>
        <v>21513.490940018601</v>
      </c>
      <c r="G29" s="19">
        <f t="shared" si="3"/>
        <v>21648.248040923794</v>
      </c>
      <c r="H29" s="19">
        <f t="shared" si="4"/>
        <v>791814.34247901221</v>
      </c>
      <c r="I29" s="19">
        <f t="shared" si="5"/>
        <v>7.6709999999999994</v>
      </c>
      <c r="J29" s="19">
        <f t="shared" si="6"/>
        <v>5.7532499999999995</v>
      </c>
      <c r="K29" s="19">
        <f t="shared" si="7"/>
        <v>0.26742521778731948</v>
      </c>
      <c r="L29" s="19">
        <f t="shared" si="8"/>
        <v>253142999.99999997</v>
      </c>
      <c r="M29" s="19">
        <f t="shared" si="9"/>
        <v>77933692.947325662</v>
      </c>
      <c r="N29" s="23">
        <f t="shared" si="10"/>
        <v>30.786430178723357</v>
      </c>
    </row>
    <row r="30" spans="1:14" x14ac:dyDescent="0.25">
      <c r="A30" s="35">
        <v>123.79600000000001</v>
      </c>
      <c r="B30" s="36">
        <f t="shared" si="1"/>
        <v>2100</v>
      </c>
      <c r="C30" s="36">
        <v>0.13089999999999999</v>
      </c>
      <c r="D30" s="36">
        <v>1.32287</v>
      </c>
      <c r="E30" s="19">
        <f t="shared" si="0"/>
        <v>100.989805696</v>
      </c>
      <c r="F30" s="21">
        <f t="shared" si="2"/>
        <v>22208.818216340998</v>
      </c>
      <c r="G30" s="19">
        <f t="shared" si="3"/>
        <v>22347.930737210288</v>
      </c>
      <c r="H30" s="19">
        <f t="shared" si="4"/>
        <v>797944.14377086412</v>
      </c>
      <c r="I30" s="19">
        <f t="shared" si="5"/>
        <v>7.8539999999999992</v>
      </c>
      <c r="J30" s="19">
        <f t="shared" si="6"/>
        <v>5.8904999999999994</v>
      </c>
      <c r="K30" s="19">
        <f t="shared" si="7"/>
        <v>0.26523248299929059</v>
      </c>
      <c r="L30" s="19">
        <f t="shared" si="8"/>
        <v>259181999.99999997</v>
      </c>
      <c r="M30" s="19">
        <f t="shared" si="9"/>
        <v>80452550.653957039</v>
      </c>
      <c r="N30" s="23">
        <f t="shared" si="10"/>
        <v>31.040948311980404</v>
      </c>
    </row>
    <row r="31" spans="1:14" x14ac:dyDescent="0.25">
      <c r="A31" s="35">
        <v>124.794</v>
      </c>
      <c r="B31" s="36">
        <f t="shared" si="1"/>
        <v>2150</v>
      </c>
      <c r="C31" s="36">
        <v>0.13435</v>
      </c>
      <c r="D31" s="36">
        <v>1.3216399999999999</v>
      </c>
      <c r="E31" s="19">
        <f t="shared" si="0"/>
        <v>101.80395014399998</v>
      </c>
      <c r="F31" s="21">
        <f t="shared" si="2"/>
        <v>22920.902167981523</v>
      </c>
      <c r="G31" s="19">
        <f t="shared" si="3"/>
        <v>23064.475069975928</v>
      </c>
      <c r="H31" s="19">
        <f t="shared" si="4"/>
        <v>804376.89002666646</v>
      </c>
      <c r="I31" s="19">
        <f t="shared" si="5"/>
        <v>8.0609999999999999</v>
      </c>
      <c r="J31" s="19">
        <f t="shared" si="6"/>
        <v>6.04575</v>
      </c>
      <c r="K31" s="19">
        <f t="shared" si="7"/>
        <v>0.26376579576546422</v>
      </c>
      <c r="L31" s="19">
        <f t="shared" si="8"/>
        <v>266013000</v>
      </c>
      <c r="M31" s="19">
        <f t="shared" si="9"/>
        <v>83032110.251913339</v>
      </c>
      <c r="N31" s="23">
        <f t="shared" si="10"/>
        <v>31.213553567650205</v>
      </c>
    </row>
    <row r="32" spans="1:14" x14ac:dyDescent="0.25">
      <c r="A32" s="35">
        <v>125.137</v>
      </c>
      <c r="B32" s="36">
        <f t="shared" si="1"/>
        <v>2200</v>
      </c>
      <c r="C32" s="36">
        <v>0.13769999999999999</v>
      </c>
      <c r="D32" s="36">
        <v>1.3165199999999999</v>
      </c>
      <c r="E32" s="19">
        <f t="shared" si="0"/>
        <v>102.08376131199999</v>
      </c>
      <c r="F32" s="21">
        <f t="shared" si="2"/>
        <v>23518.410269830161</v>
      </c>
      <c r="G32" s="19">
        <f t="shared" si="3"/>
        <v>23665.725867967976</v>
      </c>
      <c r="H32" s="19">
        <f t="shared" si="4"/>
        <v>806587.74369975296</v>
      </c>
      <c r="I32" s="19">
        <f t="shared" si="5"/>
        <v>8.2619999999999987</v>
      </c>
      <c r="J32" s="19">
        <f t="shared" si="6"/>
        <v>6.1964999999999986</v>
      </c>
      <c r="K32" s="19">
        <f t="shared" si="7"/>
        <v>0.26347444104030199</v>
      </c>
      <c r="L32" s="19">
        <f t="shared" si="8"/>
        <v>272645999.99999994</v>
      </c>
      <c r="M32" s="19">
        <f t="shared" si="9"/>
        <v>85196613.124684721</v>
      </c>
      <c r="N32" s="23">
        <f t="shared" si="10"/>
        <v>31.248070070598779</v>
      </c>
    </row>
    <row r="33" spans="1:14" x14ac:dyDescent="0.25">
      <c r="A33" s="35">
        <v>126.02800000000001</v>
      </c>
      <c r="B33" s="36">
        <f t="shared" si="1"/>
        <v>2250</v>
      </c>
      <c r="C33" s="36">
        <v>0.14105000000000001</v>
      </c>
      <c r="D33" s="36">
        <v>1.3046500000000001</v>
      </c>
      <c r="E33" s="19">
        <f t="shared" si="0"/>
        <v>102.810617728</v>
      </c>
      <c r="F33" s="21">
        <f t="shared" si="2"/>
        <v>24224.181102398499</v>
      </c>
      <c r="G33" s="19">
        <f t="shared" si="3"/>
        <v>24375.917537283149</v>
      </c>
      <c r="H33" s="19">
        <f t="shared" si="4"/>
        <v>812330.806739753</v>
      </c>
      <c r="I33" s="19">
        <f t="shared" si="5"/>
        <v>8.463000000000001</v>
      </c>
      <c r="J33" s="19">
        <f t="shared" si="6"/>
        <v>6.3472500000000007</v>
      </c>
      <c r="K33" s="19">
        <f t="shared" si="7"/>
        <v>0.26202124122047382</v>
      </c>
      <c r="L33" s="19">
        <f t="shared" si="8"/>
        <v>279279000.00000006</v>
      </c>
      <c r="M33" s="19">
        <f t="shared" si="9"/>
        <v>87753303.134219334</v>
      </c>
      <c r="N33" s="23">
        <f t="shared" si="10"/>
        <v>31.421375446853979</v>
      </c>
    </row>
    <row r="34" spans="1:14" x14ac:dyDescent="0.25">
      <c r="A34" s="35">
        <v>126.66</v>
      </c>
      <c r="B34" s="36">
        <f t="shared" si="1"/>
        <v>2300</v>
      </c>
      <c r="C34" s="36">
        <v>0.14495</v>
      </c>
      <c r="D34" s="36">
        <v>1.2964599999999999</v>
      </c>
      <c r="E34" s="19">
        <f t="shared" si="0"/>
        <v>103.32618815999999</v>
      </c>
      <c r="F34" s="21">
        <f t="shared" si="2"/>
        <v>24886.674179595098</v>
      </c>
      <c r="G34" s="19">
        <f t="shared" si="3"/>
        <v>25042.560366219324</v>
      </c>
      <c r="H34" s="19">
        <f t="shared" si="4"/>
        <v>816404.44965925906</v>
      </c>
      <c r="I34" s="19">
        <f t="shared" si="5"/>
        <v>8.6969999999999992</v>
      </c>
      <c r="J34" s="19">
        <f t="shared" si="6"/>
        <v>6.5227499999999994</v>
      </c>
      <c r="K34" s="19">
        <f t="shared" si="7"/>
        <v>0.26209809928512207</v>
      </c>
      <c r="L34" s="19">
        <f t="shared" si="8"/>
        <v>287001000</v>
      </c>
      <c r="M34" s="19">
        <f t="shared" si="9"/>
        <v>90153217.318389565</v>
      </c>
      <c r="N34" s="23">
        <f t="shared" si="10"/>
        <v>31.412161392604755</v>
      </c>
    </row>
    <row r="35" spans="1:14" x14ac:dyDescent="0.25">
      <c r="A35" s="35">
        <v>126.822</v>
      </c>
      <c r="B35" s="36">
        <f t="shared" si="1"/>
        <v>2350</v>
      </c>
      <c r="C35" s="36">
        <v>0.14985000000000001</v>
      </c>
      <c r="D35" s="36">
        <v>1.2822899999999999</v>
      </c>
      <c r="E35" s="19">
        <f t="shared" si="0"/>
        <v>103.458343872</v>
      </c>
      <c r="F35" s="21">
        <f t="shared" si="2"/>
        <v>25460.211223099272</v>
      </c>
      <c r="G35" s="19">
        <f t="shared" si="3"/>
        <v>25619.689954952904</v>
      </c>
      <c r="H35" s="19">
        <f t="shared" si="4"/>
        <v>817448.64293925918</v>
      </c>
      <c r="I35" s="19">
        <f t="shared" si="5"/>
        <v>8.9910000000000014</v>
      </c>
      <c r="J35" s="19">
        <f t="shared" si="6"/>
        <v>6.7432500000000015</v>
      </c>
      <c r="K35" s="19">
        <f t="shared" si="7"/>
        <v>0.26485444055868856</v>
      </c>
      <c r="L35" s="19">
        <f t="shared" si="8"/>
        <v>296703000.00000006</v>
      </c>
      <c r="M35" s="19">
        <f t="shared" si="9"/>
        <v>92230883.837830454</v>
      </c>
      <c r="N35" s="23">
        <f t="shared" si="10"/>
        <v>31.085254897264413</v>
      </c>
    </row>
    <row r="36" spans="1:14" x14ac:dyDescent="0.25">
      <c r="A36" s="35">
        <v>126.69</v>
      </c>
      <c r="B36" s="36">
        <f t="shared" si="1"/>
        <v>2400</v>
      </c>
      <c r="C36" s="36">
        <v>0.1537</v>
      </c>
      <c r="D36" s="36">
        <v>1.2730399999999999</v>
      </c>
      <c r="E36" s="19">
        <f t="shared" si="0"/>
        <v>103.35066144</v>
      </c>
      <c r="F36" s="21">
        <f t="shared" si="2"/>
        <v>25974.854297883991</v>
      </c>
      <c r="G36" s="19">
        <f t="shared" si="3"/>
        <v>26137.556672471957</v>
      </c>
      <c r="H36" s="19">
        <f t="shared" si="4"/>
        <v>816597.81878518499</v>
      </c>
      <c r="I36" s="19">
        <f t="shared" si="5"/>
        <v>9.2219999999999995</v>
      </c>
      <c r="J36" s="19">
        <f t="shared" si="6"/>
        <v>6.9164999999999992</v>
      </c>
      <c r="K36" s="19">
        <f t="shared" si="7"/>
        <v>0.26627675830941788</v>
      </c>
      <c r="L36" s="19">
        <f t="shared" si="8"/>
        <v>304325999.99999994</v>
      </c>
      <c r="M36" s="19">
        <f t="shared" si="9"/>
        <v>94095204.020899042</v>
      </c>
      <c r="N36" s="23">
        <f t="shared" si="10"/>
        <v>30.919212956138832</v>
      </c>
    </row>
    <row r="37" spans="1:14" x14ac:dyDescent="0.25">
      <c r="A37" s="35">
        <v>126.55200000000001</v>
      </c>
      <c r="B37" s="36">
        <f t="shared" si="1"/>
        <v>2450</v>
      </c>
      <c r="C37" s="36">
        <v>0.15565000000000001</v>
      </c>
      <c r="D37" s="36">
        <v>1.2698400000000001</v>
      </c>
      <c r="E37" s="19">
        <f t="shared" si="0"/>
        <v>103.238084352</v>
      </c>
      <c r="F37" s="21">
        <f t="shared" si="2"/>
        <v>26487.113935292338</v>
      </c>
      <c r="G37" s="19">
        <f t="shared" si="3"/>
        <v>26653.02502314029</v>
      </c>
      <c r="H37" s="19">
        <f t="shared" si="4"/>
        <v>815708.32080592588</v>
      </c>
      <c r="I37" s="19">
        <f t="shared" si="5"/>
        <v>9.3390000000000004</v>
      </c>
      <c r="J37" s="19">
        <f t="shared" si="6"/>
        <v>7.0042500000000008</v>
      </c>
      <c r="K37" s="19">
        <f t="shared" si="7"/>
        <v>0.26443990904827491</v>
      </c>
      <c r="L37" s="19">
        <f t="shared" si="8"/>
        <v>308187000.00000006</v>
      </c>
      <c r="M37" s="19">
        <f t="shared" si="9"/>
        <v>95950890.083305046</v>
      </c>
      <c r="N37" s="23">
        <f t="shared" si="10"/>
        <v>31.133983614917248</v>
      </c>
    </row>
    <row r="38" spans="1:14" x14ac:dyDescent="0.25">
      <c r="A38" s="35">
        <v>126.438</v>
      </c>
      <c r="B38" s="36">
        <f t="shared" si="1"/>
        <v>2500</v>
      </c>
      <c r="C38" s="36">
        <v>0.15959999999999999</v>
      </c>
      <c r="D38" s="36">
        <v>1.2744599999999999</v>
      </c>
      <c r="E38" s="19">
        <f t="shared" si="0"/>
        <v>103.145085888</v>
      </c>
      <c r="F38" s="21">
        <f t="shared" si="2"/>
        <v>27003.320339969086</v>
      </c>
      <c r="G38" s="19">
        <f t="shared" si="3"/>
        <v>27172.464863002286</v>
      </c>
      <c r="H38" s="19">
        <f t="shared" si="4"/>
        <v>814973.5181274073</v>
      </c>
      <c r="I38" s="19">
        <f t="shared" si="5"/>
        <v>9.5759999999999987</v>
      </c>
      <c r="J38" s="19">
        <f t="shared" si="6"/>
        <v>7.1819999999999986</v>
      </c>
      <c r="K38" s="19">
        <f t="shared" si="7"/>
        <v>0.26596729252474666</v>
      </c>
      <c r="L38" s="19">
        <f t="shared" si="8"/>
        <v>316007999.99999994</v>
      </c>
      <c r="M38" s="19">
        <f t="shared" si="9"/>
        <v>97820873.506808221</v>
      </c>
      <c r="N38" s="23">
        <f t="shared" si="10"/>
        <v>30.955188953067086</v>
      </c>
    </row>
    <row r="39" spans="1:14" x14ac:dyDescent="0.25">
      <c r="A39" s="35">
        <v>126.239</v>
      </c>
      <c r="B39" s="36">
        <f t="shared" si="1"/>
        <v>2550</v>
      </c>
      <c r="C39" s="36">
        <v>0.16259999999999999</v>
      </c>
      <c r="D39" s="36">
        <v>1.2787599999999999</v>
      </c>
      <c r="E39" s="19">
        <f t="shared" si="0"/>
        <v>102.982746464</v>
      </c>
      <c r="F39" s="21">
        <f t="shared" si="2"/>
        <v>27500.036377713226</v>
      </c>
      <c r="G39" s="19">
        <f t="shared" si="3"/>
        <v>27672.292251359217</v>
      </c>
      <c r="H39" s="19">
        <f t="shared" si="4"/>
        <v>813690.83625876543</v>
      </c>
      <c r="I39" s="19">
        <f t="shared" si="5"/>
        <v>9.7560000000000002</v>
      </c>
      <c r="J39" s="19">
        <f t="shared" si="6"/>
        <v>7.3170000000000002</v>
      </c>
      <c r="K39" s="19">
        <f t="shared" si="7"/>
        <v>0.26607237530528849</v>
      </c>
      <c r="L39" s="19">
        <f t="shared" si="8"/>
        <v>321948000</v>
      </c>
      <c r="M39" s="19">
        <f t="shared" si="9"/>
        <v>99620252.104893178</v>
      </c>
      <c r="N39" s="23">
        <f t="shared" si="10"/>
        <v>30.942963492518409</v>
      </c>
    </row>
    <row r="40" spans="1:14" x14ac:dyDescent="0.25">
      <c r="A40" s="35">
        <v>126.161</v>
      </c>
      <c r="B40" s="36">
        <f t="shared" si="1"/>
        <v>2600</v>
      </c>
      <c r="C40" s="36">
        <v>0.16805</v>
      </c>
      <c r="D40" s="36">
        <v>1.27634</v>
      </c>
      <c r="E40" s="19">
        <f t="shared" ref="E40:E71" si="11">A40*$H$3</f>
        <v>102.919115936</v>
      </c>
      <c r="F40" s="21">
        <f t="shared" si="2"/>
        <v>28021.928006669459</v>
      </c>
      <c r="G40" s="19">
        <f t="shared" si="3"/>
        <v>28197.452926845413</v>
      </c>
      <c r="H40" s="19">
        <f t="shared" si="4"/>
        <v>813188.07653135806</v>
      </c>
      <c r="I40" s="19">
        <f t="shared" si="5"/>
        <v>10.083</v>
      </c>
      <c r="J40" s="19">
        <f t="shared" si="6"/>
        <v>7.5622500000000006</v>
      </c>
      <c r="K40" s="19">
        <f t="shared" si="7"/>
        <v>0.26986901109017625</v>
      </c>
      <c r="L40" s="19">
        <f t="shared" si="8"/>
        <v>332739000</v>
      </c>
      <c r="M40" s="19">
        <f t="shared" si="9"/>
        <v>101510830.53664349</v>
      </c>
      <c r="N40" s="23">
        <f t="shared" si="10"/>
        <v>30.50764429076348</v>
      </c>
    </row>
    <row r="41" spans="1:14" x14ac:dyDescent="0.25">
      <c r="A41" s="35">
        <v>125.84699999999999</v>
      </c>
      <c r="B41" s="36">
        <f t="shared" ref="B41:B72" si="12">B40+50</f>
        <v>2650</v>
      </c>
      <c r="C41" s="36">
        <v>0.17144999999999999</v>
      </c>
      <c r="D41" s="36">
        <v>1.28027</v>
      </c>
      <c r="E41" s="19">
        <f t="shared" si="11"/>
        <v>102.66296227199999</v>
      </c>
      <c r="F41" s="21">
        <f t="shared" si="2"/>
        <v>28489.726712804179</v>
      </c>
      <c r="G41" s="19">
        <f t="shared" si="3"/>
        <v>28668.181850006356</v>
      </c>
      <c r="H41" s="19">
        <f t="shared" si="4"/>
        <v>811164.1463466665</v>
      </c>
      <c r="I41" s="19">
        <f t="shared" si="5"/>
        <v>10.286999999999999</v>
      </c>
      <c r="J41" s="19">
        <f t="shared" si="6"/>
        <v>7.7152499999999993</v>
      </c>
      <c r="K41" s="19">
        <f t="shared" si="7"/>
        <v>0.27080814350291832</v>
      </c>
      <c r="L41" s="19">
        <f t="shared" si="8"/>
        <v>339470999.99999994</v>
      </c>
      <c r="M41" s="19">
        <f t="shared" si="9"/>
        <v>103205454.66002288</v>
      </c>
      <c r="N41" s="23">
        <f t="shared" si="10"/>
        <v>30.401847185775193</v>
      </c>
    </row>
    <row r="42" spans="1:14" x14ac:dyDescent="0.25">
      <c r="A42" s="35">
        <v>124.911</v>
      </c>
      <c r="B42" s="36">
        <f t="shared" si="12"/>
        <v>2700</v>
      </c>
      <c r="C42" s="36">
        <v>0.17465</v>
      </c>
      <c r="D42" s="36">
        <v>1.2837099999999999</v>
      </c>
      <c r="E42" s="19">
        <f t="shared" si="11"/>
        <v>101.89939593599999</v>
      </c>
      <c r="F42" s="21">
        <f t="shared" si="2"/>
        <v>28811.375430999771</v>
      </c>
      <c r="G42" s="19">
        <f t="shared" si="3"/>
        <v>28991.845324844409</v>
      </c>
      <c r="H42" s="19">
        <f t="shared" si="4"/>
        <v>805131.02961777768</v>
      </c>
      <c r="I42" s="19">
        <f t="shared" si="5"/>
        <v>10.478999999999999</v>
      </c>
      <c r="J42" s="19">
        <f t="shared" si="6"/>
        <v>7.8592499999999994</v>
      </c>
      <c r="K42" s="19">
        <f t="shared" si="7"/>
        <v>0.27278288115130361</v>
      </c>
      <c r="L42" s="19">
        <f t="shared" si="8"/>
        <v>345807000</v>
      </c>
      <c r="M42" s="19">
        <f t="shared" si="9"/>
        <v>104370643.16943987</v>
      </c>
      <c r="N42" s="23">
        <f t="shared" si="10"/>
        <v>30.181761262623329</v>
      </c>
    </row>
    <row r="43" spans="1:14" x14ac:dyDescent="0.25">
      <c r="A43" s="35">
        <v>123.92700000000001</v>
      </c>
      <c r="B43" s="36">
        <f t="shared" si="12"/>
        <v>2750</v>
      </c>
      <c r="C43" s="36">
        <v>0.1784</v>
      </c>
      <c r="D43" s="36">
        <v>1.2811999999999999</v>
      </c>
      <c r="E43" s="19">
        <f t="shared" si="11"/>
        <v>101.096672352</v>
      </c>
      <c r="F43" s="21">
        <f t="shared" si="2"/>
        <v>29113.751623313274</v>
      </c>
      <c r="G43" s="19">
        <f t="shared" si="3"/>
        <v>29296.115553749765</v>
      </c>
      <c r="H43" s="19">
        <f t="shared" si="4"/>
        <v>798788.52228740731</v>
      </c>
      <c r="I43" s="19">
        <f t="shared" si="5"/>
        <v>10.704000000000001</v>
      </c>
      <c r="J43" s="19">
        <f t="shared" si="6"/>
        <v>8.0280000000000005</v>
      </c>
      <c r="K43" s="19">
        <f t="shared" si="7"/>
        <v>0.27574598093264829</v>
      </c>
      <c r="L43" s="19">
        <f t="shared" si="8"/>
        <v>353232000</v>
      </c>
      <c r="M43" s="19">
        <f t="shared" si="9"/>
        <v>105466015.99349916</v>
      </c>
      <c r="N43" s="23">
        <f t="shared" si="10"/>
        <v>29.857435338106164</v>
      </c>
    </row>
    <row r="44" spans="1:14" x14ac:dyDescent="0.25">
      <c r="A44" s="35">
        <v>123.68899999999999</v>
      </c>
      <c r="B44" s="36">
        <f t="shared" si="12"/>
        <v>2800</v>
      </c>
      <c r="C44" s="36">
        <v>0.18004999999999999</v>
      </c>
      <c r="D44" s="36">
        <v>1.2744800000000001</v>
      </c>
      <c r="E44" s="19">
        <f t="shared" si="11"/>
        <v>100.90251766399999</v>
      </c>
      <c r="F44" s="21">
        <f t="shared" si="2"/>
        <v>29586.163434047423</v>
      </c>
      <c r="G44" s="19">
        <f t="shared" si="3"/>
        <v>29771.486477266928</v>
      </c>
      <c r="H44" s="19">
        <f t="shared" si="4"/>
        <v>797254.46055506158</v>
      </c>
      <c r="I44" s="19">
        <f t="shared" si="5"/>
        <v>10.802999999999999</v>
      </c>
      <c r="J44" s="19">
        <f t="shared" si="6"/>
        <v>8.1022499999999997</v>
      </c>
      <c r="K44" s="19">
        <f t="shared" si="7"/>
        <v>0.27385267502024346</v>
      </c>
      <c r="L44" s="19">
        <f t="shared" si="8"/>
        <v>356499000</v>
      </c>
      <c r="M44" s="19">
        <f t="shared" si="9"/>
        <v>107177351.31816094</v>
      </c>
      <c r="N44" s="23">
        <f t="shared" si="10"/>
        <v>30.063857491370506</v>
      </c>
    </row>
    <row r="45" spans="1:14" x14ac:dyDescent="0.25">
      <c r="A45" s="35">
        <v>123.389</v>
      </c>
      <c r="B45" s="36">
        <f t="shared" si="12"/>
        <v>2850</v>
      </c>
      <c r="C45" s="36">
        <v>0.18310000000000001</v>
      </c>
      <c r="D45" s="36">
        <v>1.2603599999999999</v>
      </c>
      <c r="E45" s="19">
        <f t="shared" si="11"/>
        <v>100.65778486399999</v>
      </c>
      <c r="F45" s="21">
        <f t="shared" si="2"/>
        <v>30041.446958259603</v>
      </c>
      <c r="G45" s="19">
        <f t="shared" si="3"/>
        <v>30229.621825387363</v>
      </c>
      <c r="H45" s="19">
        <f t="shared" si="4"/>
        <v>795320.76929580234</v>
      </c>
      <c r="I45" s="19">
        <f t="shared" si="5"/>
        <v>10.986000000000001</v>
      </c>
      <c r="J45" s="19">
        <f t="shared" si="6"/>
        <v>8.2394999999999996</v>
      </c>
      <c r="K45" s="19">
        <f t="shared" si="7"/>
        <v>0.27427107660453848</v>
      </c>
      <c r="L45" s="19">
        <f t="shared" si="8"/>
        <v>362538000</v>
      </c>
      <c r="M45" s="19">
        <f t="shared" si="9"/>
        <v>108826638.5713945</v>
      </c>
      <c r="N45" s="23">
        <f t="shared" si="10"/>
        <v>30.017994960912926</v>
      </c>
    </row>
    <row r="46" spans="1:14" x14ac:dyDescent="0.25">
      <c r="A46" s="35">
        <v>122.51900000000001</v>
      </c>
      <c r="B46" s="36">
        <f t="shared" si="12"/>
        <v>2900</v>
      </c>
      <c r="C46" s="36">
        <v>0.18790000000000001</v>
      </c>
      <c r="D46" s="36">
        <v>1.2531000000000001</v>
      </c>
      <c r="E46" s="19">
        <f t="shared" si="11"/>
        <v>99.948059743999991</v>
      </c>
      <c r="F46" s="21">
        <f t="shared" si="2"/>
        <v>30352.95538912273</v>
      </c>
      <c r="G46" s="19">
        <f t="shared" si="3"/>
        <v>30543.081495738661</v>
      </c>
      <c r="H46" s="19">
        <f t="shared" si="4"/>
        <v>789713.06464395043</v>
      </c>
      <c r="I46" s="19">
        <f t="shared" si="5"/>
        <v>11.274000000000001</v>
      </c>
      <c r="J46" s="19">
        <f t="shared" si="6"/>
        <v>8.4555000000000007</v>
      </c>
      <c r="K46" s="19">
        <f t="shared" si="7"/>
        <v>0.27857254397804404</v>
      </c>
      <c r="L46" s="19">
        <f t="shared" si="8"/>
        <v>372042000.00000006</v>
      </c>
      <c r="M46" s="19">
        <f t="shared" si="9"/>
        <v>109955093.38465919</v>
      </c>
      <c r="N46" s="23">
        <f t="shared" si="10"/>
        <v>29.554484005746438</v>
      </c>
    </row>
    <row r="47" spans="1:14" x14ac:dyDescent="0.25">
      <c r="A47" s="35">
        <v>121.837</v>
      </c>
      <c r="B47" s="36">
        <f t="shared" si="12"/>
        <v>2950</v>
      </c>
      <c r="C47" s="36">
        <v>0.19255</v>
      </c>
      <c r="D47" s="36">
        <v>1.23943</v>
      </c>
      <c r="E47" s="19">
        <f t="shared" si="11"/>
        <v>99.391700512</v>
      </c>
      <c r="F47" s="21">
        <f t="shared" si="2"/>
        <v>30704.409888702448</v>
      </c>
      <c r="G47" s="19">
        <f t="shared" si="3"/>
        <v>30896.737450656128</v>
      </c>
      <c r="H47" s="19">
        <f t="shared" si="4"/>
        <v>785317.13984790118</v>
      </c>
      <c r="I47" s="19">
        <f t="shared" si="5"/>
        <v>11.553000000000001</v>
      </c>
      <c r="J47" s="19">
        <f t="shared" si="6"/>
        <v>8.6647500000000015</v>
      </c>
      <c r="K47" s="19">
        <f t="shared" si="7"/>
        <v>0.28219887734068316</v>
      </c>
      <c r="L47" s="19">
        <f t="shared" si="8"/>
        <v>381249000.00000006</v>
      </c>
      <c r="M47" s="19">
        <f t="shared" si="9"/>
        <v>111228254.82236207</v>
      </c>
      <c r="N47" s="23">
        <f t="shared" si="10"/>
        <v>29.174700739506736</v>
      </c>
    </row>
    <row r="48" spans="1:14" x14ac:dyDescent="0.25">
      <c r="A48" s="35">
        <v>121.709</v>
      </c>
      <c r="B48" s="36">
        <f t="shared" si="12"/>
        <v>3000</v>
      </c>
      <c r="C48" s="36">
        <v>0.19900000000000001</v>
      </c>
      <c r="D48" s="36">
        <v>1.2273499999999999</v>
      </c>
      <c r="E48" s="19">
        <f t="shared" si="11"/>
        <v>99.287281183999994</v>
      </c>
      <c r="F48" s="21">
        <f t="shared" si="2"/>
        <v>31192.01931625585</v>
      </c>
      <c r="G48" s="19">
        <f t="shared" si="3"/>
        <v>31387.401186457981</v>
      </c>
      <c r="H48" s="19">
        <f t="shared" si="4"/>
        <v>784492.09824395052</v>
      </c>
      <c r="I48" s="19">
        <f t="shared" si="5"/>
        <v>11.940000000000001</v>
      </c>
      <c r="J48" s="19">
        <f t="shared" si="6"/>
        <v>8.9550000000000018</v>
      </c>
      <c r="K48" s="19">
        <f t="shared" si="7"/>
        <v>0.28709266653130938</v>
      </c>
      <c r="L48" s="19">
        <f t="shared" si="8"/>
        <v>394020000.00000006</v>
      </c>
      <c r="M48" s="19">
        <f t="shared" si="9"/>
        <v>112994644.27124873</v>
      </c>
      <c r="N48" s="23">
        <f t="shared" si="10"/>
        <v>28.677388018691619</v>
      </c>
    </row>
    <row r="49" spans="1:14" x14ac:dyDescent="0.25">
      <c r="A49" s="35">
        <v>121.123</v>
      </c>
      <c r="B49" s="36">
        <f t="shared" si="12"/>
        <v>3050</v>
      </c>
      <c r="C49" s="36">
        <v>0.20605000000000001</v>
      </c>
      <c r="D49" s="36">
        <v>1.2193000000000001</v>
      </c>
      <c r="E49" s="19">
        <f t="shared" si="11"/>
        <v>98.809236447999993</v>
      </c>
      <c r="F49" s="21">
        <f t="shared" si="2"/>
        <v>31559.201085405119</v>
      </c>
      <c r="G49" s="19">
        <f t="shared" si="3"/>
        <v>31756.8829240714</v>
      </c>
      <c r="H49" s="19">
        <f t="shared" si="4"/>
        <v>780714.95465086412</v>
      </c>
      <c r="I49" s="19">
        <f t="shared" si="5"/>
        <v>12.363000000000001</v>
      </c>
      <c r="J49" s="19">
        <f t="shared" si="6"/>
        <v>9.2722500000000014</v>
      </c>
      <c r="K49" s="19">
        <f t="shared" si="7"/>
        <v>0.29380496594028327</v>
      </c>
      <c r="L49" s="19">
        <f t="shared" si="8"/>
        <v>407979000.00000006</v>
      </c>
      <c r="M49" s="19">
        <f t="shared" si="9"/>
        <v>114324778.52665704</v>
      </c>
      <c r="N49" s="23">
        <f t="shared" si="10"/>
        <v>28.022221370868849</v>
      </c>
    </row>
    <row r="50" spans="1:14" x14ac:dyDescent="0.25">
      <c r="A50" s="35">
        <v>121.124</v>
      </c>
      <c r="B50" s="36">
        <f t="shared" si="12"/>
        <v>3100</v>
      </c>
      <c r="C50" s="36">
        <v>0.21004999999999999</v>
      </c>
      <c r="D50" s="36">
        <v>1.20692</v>
      </c>
      <c r="E50" s="19">
        <f t="shared" si="11"/>
        <v>98.810052223999989</v>
      </c>
      <c r="F50" s="21">
        <f t="shared" si="2"/>
        <v>32076.829864000025</v>
      </c>
      <c r="G50" s="19">
        <f t="shared" si="3"/>
        <v>32277.754047376562</v>
      </c>
      <c r="H50" s="19">
        <f t="shared" si="4"/>
        <v>780721.400288395</v>
      </c>
      <c r="I50" s="19">
        <f t="shared" si="5"/>
        <v>12.603</v>
      </c>
      <c r="J50" s="19">
        <f t="shared" si="6"/>
        <v>9.4522499999999994</v>
      </c>
      <c r="K50" s="19">
        <f t="shared" si="7"/>
        <v>0.29467531673409858</v>
      </c>
      <c r="L50" s="19">
        <f t="shared" si="8"/>
        <v>415899000</v>
      </c>
      <c r="M50" s="19">
        <f t="shared" si="9"/>
        <v>116199914.57055563</v>
      </c>
      <c r="N50" s="23">
        <f t="shared" si="10"/>
        <v>27.939455149100052</v>
      </c>
    </row>
    <row r="51" spans="1:14" x14ac:dyDescent="0.25">
      <c r="A51" s="35">
        <v>120.851</v>
      </c>
      <c r="B51" s="36">
        <f t="shared" si="12"/>
        <v>3150</v>
      </c>
      <c r="C51" s="36">
        <v>0.21604999999999999</v>
      </c>
      <c r="D51" s="36">
        <v>1.1927399999999999</v>
      </c>
      <c r="E51" s="19">
        <f t="shared" si="11"/>
        <v>98.587345375999988</v>
      </c>
      <c r="F51" s="21">
        <f t="shared" si="2"/>
        <v>32520.73439686693</v>
      </c>
      <c r="G51" s="19">
        <f t="shared" si="3"/>
        <v>32724.439127951628</v>
      </c>
      <c r="H51" s="19">
        <f t="shared" si="4"/>
        <v>778961.74124246894</v>
      </c>
      <c r="I51" s="19">
        <f t="shared" si="5"/>
        <v>12.962999999999999</v>
      </c>
      <c r="J51" s="19">
        <f t="shared" si="6"/>
        <v>9.7222499999999989</v>
      </c>
      <c r="K51" s="19">
        <f t="shared" si="7"/>
        <v>0.2989554258324697</v>
      </c>
      <c r="L51" s="19">
        <f t="shared" si="8"/>
        <v>427778999.99999994</v>
      </c>
      <c r="M51" s="19">
        <f t="shared" si="9"/>
        <v>117807980.86062586</v>
      </c>
      <c r="N51" s="23">
        <f t="shared" si="10"/>
        <v>27.539449309252177</v>
      </c>
    </row>
    <row r="52" spans="1:14" x14ac:dyDescent="0.25">
      <c r="A52" s="35">
        <v>120.596</v>
      </c>
      <c r="B52" s="36">
        <f t="shared" si="12"/>
        <v>3200</v>
      </c>
      <c r="C52" s="36">
        <v>0.21795</v>
      </c>
      <c r="D52" s="36">
        <v>1.1848099999999999</v>
      </c>
      <c r="E52" s="19">
        <f t="shared" si="11"/>
        <v>98.379322496</v>
      </c>
      <c r="F52" s="21">
        <f t="shared" si="2"/>
        <v>32967.227393981295</v>
      </c>
      <c r="G52" s="19">
        <f t="shared" si="3"/>
        <v>33173.728886504359</v>
      </c>
      <c r="H52" s="19">
        <f t="shared" si="4"/>
        <v>777318.10367209872</v>
      </c>
      <c r="I52" s="19">
        <f t="shared" si="5"/>
        <v>13.077</v>
      </c>
      <c r="J52" s="19">
        <f t="shared" si="6"/>
        <v>9.8077500000000004</v>
      </c>
      <c r="K52" s="19">
        <f t="shared" si="7"/>
        <v>0.29749999545884059</v>
      </c>
      <c r="L52" s="19">
        <f t="shared" si="8"/>
        <v>431541000</v>
      </c>
      <c r="M52" s="19">
        <f t="shared" si="9"/>
        <v>119425423.99141569</v>
      </c>
      <c r="N52" s="23">
        <f t="shared" si="10"/>
        <v>27.674177886090938</v>
      </c>
    </row>
    <row r="53" spans="1:14" x14ac:dyDescent="0.25">
      <c r="A53" s="35">
        <v>120.84</v>
      </c>
      <c r="B53" s="36">
        <f t="shared" si="12"/>
        <v>3250</v>
      </c>
      <c r="C53" s="36">
        <v>0.22305</v>
      </c>
      <c r="D53" s="36">
        <v>1.17378</v>
      </c>
      <c r="E53" s="19">
        <f t="shared" si="11"/>
        <v>98.578371840000003</v>
      </c>
      <c r="F53" s="21">
        <f t="shared" si="2"/>
        <v>33550.084617333589</v>
      </c>
      <c r="G53" s="19">
        <f t="shared" si="3"/>
        <v>33760.237035216909</v>
      </c>
      <c r="H53" s="19">
        <f t="shared" si="4"/>
        <v>778890.83922962961</v>
      </c>
      <c r="I53" s="19">
        <f t="shared" si="5"/>
        <v>13.382999999999999</v>
      </c>
      <c r="J53" s="19">
        <f t="shared" si="6"/>
        <v>10.03725</v>
      </c>
      <c r="K53" s="19">
        <f t="shared" si="7"/>
        <v>0.29917212175418101</v>
      </c>
      <c r="L53" s="19">
        <f t="shared" si="8"/>
        <v>441639000</v>
      </c>
      <c r="M53" s="19">
        <f t="shared" si="9"/>
        <v>121536853.32678087</v>
      </c>
      <c r="N53" s="23">
        <f t="shared" si="10"/>
        <v>27.519501974866543</v>
      </c>
    </row>
    <row r="54" spans="1:14" x14ac:dyDescent="0.25">
      <c r="A54" s="35">
        <v>121.633</v>
      </c>
      <c r="B54" s="36">
        <f t="shared" si="12"/>
        <v>3300</v>
      </c>
      <c r="C54" s="36">
        <v>0.22550000000000001</v>
      </c>
      <c r="D54" s="36">
        <v>1.1611800000000001</v>
      </c>
      <c r="E54" s="19">
        <f t="shared" si="11"/>
        <v>99.225282207999996</v>
      </c>
      <c r="F54" s="21">
        <f t="shared" si="2"/>
        <v>34289.795939852949</v>
      </c>
      <c r="G54" s="19">
        <f t="shared" si="3"/>
        <v>34504.581792338184</v>
      </c>
      <c r="H54" s="19">
        <f t="shared" si="4"/>
        <v>784002.22979160491</v>
      </c>
      <c r="I54" s="19">
        <f t="shared" si="5"/>
        <v>13.530000000000001</v>
      </c>
      <c r="J54" s="19">
        <f t="shared" si="6"/>
        <v>10.147500000000001</v>
      </c>
      <c r="K54" s="19">
        <f t="shared" si="7"/>
        <v>0.29593351963364056</v>
      </c>
      <c r="L54" s="19">
        <f t="shared" si="8"/>
        <v>446490000.00000006</v>
      </c>
      <c r="M54" s="19">
        <f t="shared" si="9"/>
        <v>124216494.45241746</v>
      </c>
      <c r="N54" s="23">
        <f t="shared" si="10"/>
        <v>27.820666633612724</v>
      </c>
    </row>
    <row r="55" spans="1:14" x14ac:dyDescent="0.25">
      <c r="A55" s="35">
        <v>122.181</v>
      </c>
      <c r="B55" s="36">
        <f t="shared" si="12"/>
        <v>3350</v>
      </c>
      <c r="C55" s="36">
        <v>0.22850000000000001</v>
      </c>
      <c r="D55" s="36">
        <v>1.1510400000000001</v>
      </c>
      <c r="E55" s="19">
        <f t="shared" si="11"/>
        <v>99.672327455999991</v>
      </c>
      <c r="F55" s="21">
        <f t="shared" si="2"/>
        <v>34966.166773386183</v>
      </c>
      <c r="G55" s="19">
        <f t="shared" si="3"/>
        <v>35185.189305679349</v>
      </c>
      <c r="H55" s="19">
        <f t="shared" si="4"/>
        <v>787534.43915851833</v>
      </c>
      <c r="I55" s="19">
        <f t="shared" si="5"/>
        <v>13.71</v>
      </c>
      <c r="J55" s="19">
        <f t="shared" si="6"/>
        <v>10.282500000000001</v>
      </c>
      <c r="K55" s="19">
        <f t="shared" si="7"/>
        <v>0.29406998103739312</v>
      </c>
      <c r="L55" s="19">
        <f t="shared" si="8"/>
        <v>452430000</v>
      </c>
      <c r="M55" s="19">
        <f t="shared" si="9"/>
        <v>126666681.50044565</v>
      </c>
      <c r="N55" s="23">
        <f t="shared" si="10"/>
        <v>27.996967818324524</v>
      </c>
    </row>
    <row r="56" spans="1:14" x14ac:dyDescent="0.25">
      <c r="A56" s="35">
        <v>122.93300000000001</v>
      </c>
      <c r="B56" s="36">
        <f t="shared" si="12"/>
        <v>3400</v>
      </c>
      <c r="C56" s="36">
        <v>0.23419999999999999</v>
      </c>
      <c r="D56" s="36">
        <v>1.14117</v>
      </c>
      <c r="E56" s="19">
        <f t="shared" si="11"/>
        <v>100.285791008</v>
      </c>
      <c r="F56" s="21">
        <f t="shared" si="2"/>
        <v>35706.471819553066</v>
      </c>
      <c r="G56" s="19">
        <f t="shared" si="3"/>
        <v>35930.131505439072</v>
      </c>
      <c r="H56" s="19">
        <f t="shared" si="4"/>
        <v>792381.55858172837</v>
      </c>
      <c r="I56" s="19">
        <f t="shared" si="5"/>
        <v>14.052</v>
      </c>
      <c r="J56" s="19">
        <f t="shared" si="6"/>
        <v>10.539</v>
      </c>
      <c r="K56" s="19">
        <f t="shared" si="7"/>
        <v>0.29515657702783127</v>
      </c>
      <c r="L56" s="19">
        <f t="shared" si="8"/>
        <v>463716000</v>
      </c>
      <c r="M56" s="19">
        <f t="shared" si="9"/>
        <v>129348473.41958067</v>
      </c>
      <c r="N56" s="23">
        <f t="shared" si="10"/>
        <v>27.89389915801496</v>
      </c>
    </row>
    <row r="57" spans="1:14" x14ac:dyDescent="0.25">
      <c r="A57" s="35">
        <v>123.47499999999999</v>
      </c>
      <c r="B57" s="36">
        <f t="shared" si="12"/>
        <v>3450</v>
      </c>
      <c r="C57" s="36">
        <v>0.23605000000000001</v>
      </c>
      <c r="D57" s="36">
        <v>1.12669</v>
      </c>
      <c r="E57" s="19">
        <f t="shared" si="11"/>
        <v>100.72794159999999</v>
      </c>
      <c r="F57" s="21">
        <f t="shared" si="2"/>
        <v>36391.308554304895</v>
      </c>
      <c r="G57" s="19">
        <f t="shared" si="3"/>
        <v>36619.25794906362</v>
      </c>
      <c r="H57" s="19">
        <f t="shared" si="4"/>
        <v>795875.09412345674</v>
      </c>
      <c r="I57" s="19">
        <f t="shared" si="5"/>
        <v>14.163</v>
      </c>
      <c r="J57" s="19">
        <f t="shared" si="6"/>
        <v>10.622250000000001</v>
      </c>
      <c r="K57" s="19">
        <f t="shared" si="7"/>
        <v>0.29188975120663657</v>
      </c>
      <c r="L57" s="19">
        <f t="shared" si="8"/>
        <v>467379000.00000006</v>
      </c>
      <c r="M57" s="19">
        <f t="shared" si="9"/>
        <v>131829328.61662903</v>
      </c>
      <c r="N57" s="23">
        <f t="shared" si="10"/>
        <v>28.206087268925007</v>
      </c>
    </row>
    <row r="58" spans="1:14" x14ac:dyDescent="0.25">
      <c r="A58" s="35">
        <v>123.428</v>
      </c>
      <c r="B58" s="36">
        <f t="shared" si="12"/>
        <v>3500</v>
      </c>
      <c r="C58" s="36">
        <v>0.24195</v>
      </c>
      <c r="D58" s="36">
        <v>1.11975</v>
      </c>
      <c r="E58" s="19">
        <f t="shared" si="11"/>
        <v>100.689600128</v>
      </c>
      <c r="F58" s="21">
        <f t="shared" si="2"/>
        <v>36904.665939752173</v>
      </c>
      <c r="G58" s="19">
        <f t="shared" si="3"/>
        <v>37135.83092389079</v>
      </c>
      <c r="H58" s="19">
        <f t="shared" si="4"/>
        <v>795572.14915950608</v>
      </c>
      <c r="I58" s="19">
        <f t="shared" si="5"/>
        <v>14.516999999999999</v>
      </c>
      <c r="J58" s="19">
        <f t="shared" si="6"/>
        <v>10.88775</v>
      </c>
      <c r="K58" s="19">
        <f t="shared" si="7"/>
        <v>0.29502367038830635</v>
      </c>
      <c r="L58" s="19">
        <f t="shared" si="8"/>
        <v>479061000</v>
      </c>
      <c r="M58" s="19">
        <f t="shared" si="9"/>
        <v>133688991.32600684</v>
      </c>
      <c r="N58" s="23">
        <f t="shared" si="10"/>
        <v>27.906465215495906</v>
      </c>
    </row>
    <row r="59" spans="1:14" x14ac:dyDescent="0.25">
      <c r="A59" s="35">
        <v>124.205</v>
      </c>
      <c r="B59" s="36">
        <f t="shared" si="12"/>
        <v>3550</v>
      </c>
      <c r="C59" s="36">
        <v>0.24545</v>
      </c>
      <c r="D59" s="36">
        <v>1.10622</v>
      </c>
      <c r="E59" s="19">
        <f t="shared" si="11"/>
        <v>101.32345807999999</v>
      </c>
      <c r="F59" s="21">
        <f t="shared" si="2"/>
        <v>37667.515398952222</v>
      </c>
      <c r="G59" s="19">
        <f t="shared" si="3"/>
        <v>37903.458751317332</v>
      </c>
      <c r="H59" s="19">
        <f t="shared" si="4"/>
        <v>800580.40952098754</v>
      </c>
      <c r="I59" s="19">
        <f t="shared" si="5"/>
        <v>14.727</v>
      </c>
      <c r="J59" s="19">
        <f t="shared" si="6"/>
        <v>11.045249999999999</v>
      </c>
      <c r="K59" s="19">
        <f t="shared" si="7"/>
        <v>0.29323011839286961</v>
      </c>
      <c r="L59" s="19">
        <f t="shared" si="8"/>
        <v>485991000</v>
      </c>
      <c r="M59" s="19">
        <f t="shared" si="9"/>
        <v>136452451.50474238</v>
      </c>
      <c r="N59" s="23">
        <f t="shared" si="10"/>
        <v>28.077156059421345</v>
      </c>
    </row>
    <row r="60" spans="1:14" x14ac:dyDescent="0.25">
      <c r="A60" s="35">
        <v>124.066</v>
      </c>
      <c r="B60" s="36">
        <f t="shared" si="12"/>
        <v>3600</v>
      </c>
      <c r="C60" s="36">
        <v>0.25505</v>
      </c>
      <c r="D60" s="36">
        <v>1.09697</v>
      </c>
      <c r="E60" s="19">
        <f t="shared" si="11"/>
        <v>101.21006521599999</v>
      </c>
      <c r="F60" s="21">
        <f t="shared" si="2"/>
        <v>38155.295682231532</v>
      </c>
      <c r="G60" s="19">
        <f t="shared" si="3"/>
        <v>38394.294413058313</v>
      </c>
      <c r="H60" s="19">
        <f t="shared" si="4"/>
        <v>799684.46590419742</v>
      </c>
      <c r="I60" s="19">
        <f t="shared" si="5"/>
        <v>15.303000000000001</v>
      </c>
      <c r="J60" s="19">
        <f t="shared" si="6"/>
        <v>11.477250000000002</v>
      </c>
      <c r="K60" s="19">
        <f t="shared" si="7"/>
        <v>0.30080359213006497</v>
      </c>
      <c r="L60" s="19">
        <f t="shared" si="8"/>
        <v>504999000.00000006</v>
      </c>
      <c r="M60" s="19">
        <f t="shared" si="9"/>
        <v>138219459.88700992</v>
      </c>
      <c r="N60" s="23">
        <f t="shared" si="10"/>
        <v>27.370244275139139</v>
      </c>
    </row>
    <row r="61" spans="1:14" x14ac:dyDescent="0.25">
      <c r="A61" s="35">
        <v>123.967</v>
      </c>
      <c r="B61" s="36">
        <f t="shared" si="12"/>
        <v>3650</v>
      </c>
      <c r="C61" s="36">
        <v>0.25755</v>
      </c>
      <c r="D61" s="36">
        <v>1.0940099999999999</v>
      </c>
      <c r="E61" s="19">
        <f t="shared" si="11"/>
        <v>101.129303392</v>
      </c>
      <c r="F61" s="21">
        <f t="shared" si="2"/>
        <v>38654.36098620687</v>
      </c>
      <c r="G61" s="19">
        <f t="shared" si="3"/>
        <v>38896.485783078148</v>
      </c>
      <c r="H61" s="19">
        <f t="shared" si="4"/>
        <v>799046.34778864193</v>
      </c>
      <c r="I61" s="19">
        <f t="shared" si="5"/>
        <v>15.452999999999999</v>
      </c>
      <c r="J61" s="19">
        <f t="shared" si="6"/>
        <v>11.589749999999999</v>
      </c>
      <c r="K61" s="19">
        <f t="shared" si="7"/>
        <v>0.29983033490414179</v>
      </c>
      <c r="L61" s="19">
        <f t="shared" si="8"/>
        <v>509948999.99999994</v>
      </c>
      <c r="M61" s="19">
        <f t="shared" si="9"/>
        <v>140027348.81908134</v>
      </c>
      <c r="N61" s="23">
        <f t="shared" si="10"/>
        <v>27.459088814583684</v>
      </c>
    </row>
    <row r="62" spans="1:14" x14ac:dyDescent="0.25">
      <c r="A62" s="35">
        <v>123.815</v>
      </c>
      <c r="B62" s="36">
        <f t="shared" si="12"/>
        <v>3700</v>
      </c>
      <c r="C62" s="36">
        <v>0.26445000000000002</v>
      </c>
      <c r="D62" s="36">
        <v>1.09659</v>
      </c>
      <c r="E62" s="19">
        <f t="shared" si="11"/>
        <v>101.00530543999999</v>
      </c>
      <c r="F62" s="21">
        <f t="shared" si="2"/>
        <v>39135.828150413974</v>
      </c>
      <c r="G62" s="19">
        <f t="shared" si="3"/>
        <v>39380.96878136864</v>
      </c>
      <c r="H62" s="19">
        <f t="shared" si="4"/>
        <v>798066.61088395049</v>
      </c>
      <c r="I62" s="19">
        <f t="shared" si="5"/>
        <v>15.867000000000001</v>
      </c>
      <c r="J62" s="19">
        <f t="shared" si="6"/>
        <v>11.90025</v>
      </c>
      <c r="K62" s="19">
        <f t="shared" si="7"/>
        <v>0.30407558910629873</v>
      </c>
      <c r="L62" s="19">
        <f t="shared" si="8"/>
        <v>523611000</v>
      </c>
      <c r="M62" s="19">
        <f t="shared" si="9"/>
        <v>141771487.61292711</v>
      </c>
      <c r="N62" s="23">
        <f t="shared" si="10"/>
        <v>27.075727517742582</v>
      </c>
    </row>
    <row r="63" spans="1:14" x14ac:dyDescent="0.25">
      <c r="A63" s="35">
        <v>123.767</v>
      </c>
      <c r="B63" s="36">
        <f t="shared" si="12"/>
        <v>3750</v>
      </c>
      <c r="C63" s="36">
        <v>0.2651</v>
      </c>
      <c r="D63" s="36">
        <v>1.0980799999999999</v>
      </c>
      <c r="E63" s="19">
        <f t="shared" si="11"/>
        <v>100.96614819199999</v>
      </c>
      <c r="F63" s="21">
        <f t="shared" si="2"/>
        <v>39649.313677655693</v>
      </c>
      <c r="G63" s="19">
        <f t="shared" si="3"/>
        <v>39897.670700650167</v>
      </c>
      <c r="H63" s="19">
        <f t="shared" si="4"/>
        <v>797757.22028246894</v>
      </c>
      <c r="I63" s="19">
        <f t="shared" si="5"/>
        <v>15.906000000000001</v>
      </c>
      <c r="J63" s="19">
        <f t="shared" si="6"/>
        <v>11.929500000000001</v>
      </c>
      <c r="K63" s="19">
        <f t="shared" si="7"/>
        <v>0.30087532149952073</v>
      </c>
      <c r="L63" s="19">
        <f t="shared" si="8"/>
        <v>524898000.00000006</v>
      </c>
      <c r="M63" s="19">
        <f t="shared" si="9"/>
        <v>143631614.5223406</v>
      </c>
      <c r="N63" s="23">
        <f t="shared" si="10"/>
        <v>27.363719145879884</v>
      </c>
    </row>
    <row r="64" spans="1:14" x14ac:dyDescent="0.25">
      <c r="A64" s="35">
        <v>123.509</v>
      </c>
      <c r="B64" s="36">
        <f t="shared" si="12"/>
        <v>3800</v>
      </c>
      <c r="C64" s="36">
        <v>0.26929999999999998</v>
      </c>
      <c r="D64" s="36">
        <v>1.09907</v>
      </c>
      <c r="E64" s="19">
        <f t="shared" si="11"/>
        <v>100.75567798399999</v>
      </c>
      <c r="F64" s="21">
        <f t="shared" si="2"/>
        <v>40094.217716519139</v>
      </c>
      <c r="G64" s="19">
        <f t="shared" si="3"/>
        <v>40345.361547969078</v>
      </c>
      <c r="H64" s="19">
        <f t="shared" si="4"/>
        <v>796094.24579950597</v>
      </c>
      <c r="I64" s="19">
        <f t="shared" si="5"/>
        <v>16.157999999999998</v>
      </c>
      <c r="J64" s="19">
        <f t="shared" si="6"/>
        <v>12.118499999999997</v>
      </c>
      <c r="K64" s="19">
        <f t="shared" si="7"/>
        <v>0.30225056604626255</v>
      </c>
      <c r="L64" s="19">
        <f t="shared" si="8"/>
        <v>533213999.99999988</v>
      </c>
      <c r="M64" s="19">
        <f t="shared" si="9"/>
        <v>145243301.57268867</v>
      </c>
      <c r="N64" s="23">
        <f t="shared" si="10"/>
        <v>27.239213818971127</v>
      </c>
    </row>
    <row r="65" spans="1:14" x14ac:dyDescent="0.25">
      <c r="A65" s="35">
        <v>122.672</v>
      </c>
      <c r="B65" s="36">
        <f t="shared" si="12"/>
        <v>3850</v>
      </c>
      <c r="C65" s="36">
        <v>0.27374999999999999</v>
      </c>
      <c r="D65" s="36">
        <v>1.1053299999999999</v>
      </c>
      <c r="E65" s="19">
        <f t="shared" si="11"/>
        <v>100.072873472</v>
      </c>
      <c r="F65" s="21">
        <f t="shared" si="2"/>
        <v>40346.486195817866</v>
      </c>
      <c r="G65" s="19">
        <f t="shared" si="3"/>
        <v>40599.210197079148</v>
      </c>
      <c r="H65" s="19">
        <f t="shared" si="4"/>
        <v>790699.24718617275</v>
      </c>
      <c r="I65" s="19">
        <f t="shared" si="5"/>
        <v>16.425000000000001</v>
      </c>
      <c r="J65" s="19">
        <f t="shared" si="6"/>
        <v>12.318750000000001</v>
      </c>
      <c r="K65" s="19">
        <f t="shared" si="7"/>
        <v>0.30532398633705327</v>
      </c>
      <c r="L65" s="19">
        <f t="shared" si="8"/>
        <v>542025000.00000012</v>
      </c>
      <c r="M65" s="19">
        <f t="shared" si="9"/>
        <v>146157156.70948493</v>
      </c>
      <c r="N65" s="23">
        <f t="shared" si="10"/>
        <v>26.965021301505448</v>
      </c>
    </row>
    <row r="66" spans="1:14" x14ac:dyDescent="0.25">
      <c r="A66" s="35">
        <v>122.157</v>
      </c>
      <c r="B66" s="36">
        <f t="shared" si="12"/>
        <v>3900</v>
      </c>
      <c r="C66" s="36">
        <v>0.27589999999999998</v>
      </c>
      <c r="D66" s="36">
        <v>1.11704</v>
      </c>
      <c r="E66" s="19">
        <f t="shared" si="11"/>
        <v>99.652748831999986</v>
      </c>
      <c r="F66" s="21">
        <f t="shared" si="2"/>
        <v>40698.884673283203</v>
      </c>
      <c r="G66" s="19">
        <f t="shared" si="3"/>
        <v>40953.816042810242</v>
      </c>
      <c r="H66" s="19">
        <f t="shared" si="4"/>
        <v>787379.74385777756</v>
      </c>
      <c r="I66" s="19">
        <f t="shared" si="5"/>
        <v>16.553999999999998</v>
      </c>
      <c r="J66" s="19">
        <f t="shared" si="6"/>
        <v>12.415499999999998</v>
      </c>
      <c r="K66" s="19">
        <f t="shared" si="7"/>
        <v>0.30505749972431451</v>
      </c>
      <c r="L66" s="19">
        <f t="shared" si="8"/>
        <v>546281999.99999988</v>
      </c>
      <c r="M66" s="19">
        <f t="shared" si="9"/>
        <v>147433737.75411686</v>
      </c>
      <c r="N66" s="23">
        <f t="shared" si="10"/>
        <v>26.988576917071565</v>
      </c>
    </row>
    <row r="67" spans="1:14" x14ac:dyDescent="0.25">
      <c r="A67" s="35">
        <v>121.184</v>
      </c>
      <c r="B67" s="36">
        <f t="shared" si="12"/>
        <v>3950</v>
      </c>
      <c r="C67" s="36">
        <v>0.28284999999999999</v>
      </c>
      <c r="D67" s="36">
        <v>1.12259</v>
      </c>
      <c r="E67" s="19">
        <f t="shared" si="11"/>
        <v>98.858998783999994</v>
      </c>
      <c r="F67" s="21">
        <f t="shared" si="2"/>
        <v>40892.336068939134</v>
      </c>
      <c r="G67" s="19">
        <f t="shared" si="3"/>
        <v>41148.479187378398</v>
      </c>
      <c r="H67" s="19">
        <f t="shared" si="4"/>
        <v>781108.13854024687</v>
      </c>
      <c r="I67" s="19">
        <f t="shared" si="5"/>
        <v>16.971</v>
      </c>
      <c r="J67" s="19">
        <f t="shared" si="6"/>
        <v>12.728249999999999</v>
      </c>
      <c r="K67" s="19">
        <f t="shared" si="7"/>
        <v>0.3112624815207875</v>
      </c>
      <c r="L67" s="19">
        <f t="shared" si="8"/>
        <v>560043000</v>
      </c>
      <c r="M67" s="19">
        <f t="shared" si="9"/>
        <v>148134525.07456222</v>
      </c>
      <c r="N67" s="23">
        <f t="shared" si="10"/>
        <v>26.45056273796159</v>
      </c>
    </row>
    <row r="68" spans="1:14" x14ac:dyDescent="0.25">
      <c r="A68" s="35">
        <v>120.004</v>
      </c>
      <c r="B68" s="36">
        <f t="shared" si="12"/>
        <v>4000</v>
      </c>
      <c r="C68" s="36">
        <v>0.28455000000000003</v>
      </c>
      <c r="D68" s="36">
        <v>1.1246100000000001</v>
      </c>
      <c r="E68" s="19">
        <f t="shared" si="11"/>
        <v>97.896383103999995</v>
      </c>
      <c r="F68" s="21">
        <f t="shared" si="2"/>
        <v>41006.741063005102</v>
      </c>
      <c r="G68" s="19">
        <f t="shared" si="3"/>
        <v>41263.60079621285</v>
      </c>
      <c r="H68" s="19">
        <f t="shared" si="4"/>
        <v>773502.28625382716</v>
      </c>
      <c r="I68" s="19">
        <f t="shared" si="5"/>
        <v>17.073</v>
      </c>
      <c r="J68" s="19">
        <f t="shared" si="6"/>
        <v>12.80475</v>
      </c>
      <c r="K68" s="19">
        <f t="shared" si="7"/>
        <v>0.31225963507624394</v>
      </c>
      <c r="L68" s="19">
        <f t="shared" si="8"/>
        <v>563409000</v>
      </c>
      <c r="M68" s="19">
        <f t="shared" si="9"/>
        <v>148548962.86636627</v>
      </c>
      <c r="N68" s="23">
        <f t="shared" si="10"/>
        <v>26.366096896990687</v>
      </c>
    </row>
    <row r="69" spans="1:14" x14ac:dyDescent="0.25">
      <c r="A69" s="35">
        <v>118.73399999999999</v>
      </c>
      <c r="B69" s="36">
        <f t="shared" si="12"/>
        <v>4050</v>
      </c>
      <c r="C69" s="36">
        <v>0.28710000000000002</v>
      </c>
      <c r="D69" s="36">
        <v>1.1222000000000001</v>
      </c>
      <c r="E69" s="19">
        <f t="shared" si="11"/>
        <v>96.860347583999996</v>
      </c>
      <c r="F69" s="21">
        <f t="shared" si="2"/>
        <v>41079.927113196507</v>
      </c>
      <c r="G69" s="19">
        <f t="shared" si="3"/>
        <v>41337.24527223473</v>
      </c>
      <c r="H69" s="19">
        <f t="shared" si="4"/>
        <v>765316.32658962952</v>
      </c>
      <c r="I69" s="19">
        <f t="shared" si="5"/>
        <v>17.226000000000003</v>
      </c>
      <c r="J69" s="19">
        <f t="shared" si="6"/>
        <v>12.919500000000003</v>
      </c>
      <c r="K69" s="19">
        <f t="shared" si="7"/>
        <v>0.31449666316106356</v>
      </c>
      <c r="L69" s="19">
        <f t="shared" si="8"/>
        <v>568458000.00000012</v>
      </c>
      <c r="M69" s="19">
        <f t="shared" si="9"/>
        <v>148814082.98004502</v>
      </c>
      <c r="N69" s="23">
        <f t="shared" si="10"/>
        <v>26.178553733089338</v>
      </c>
    </row>
    <row r="70" spans="1:14" x14ac:dyDescent="0.25">
      <c r="A70" s="35">
        <v>117.44199999999999</v>
      </c>
      <c r="B70" s="36">
        <f t="shared" si="12"/>
        <v>4100</v>
      </c>
      <c r="C70" s="36">
        <v>0.28894999999999998</v>
      </c>
      <c r="D70" s="36">
        <v>1.1239399999999999</v>
      </c>
      <c r="E70" s="19">
        <f t="shared" si="11"/>
        <v>95.806364991999985</v>
      </c>
      <c r="F70" s="21">
        <f t="shared" si="2"/>
        <v>41134.558231554627</v>
      </c>
      <c r="G70" s="19">
        <f t="shared" si="3"/>
        <v>41392.218591268211</v>
      </c>
      <c r="H70" s="19">
        <f t="shared" si="4"/>
        <v>756988.56289975299</v>
      </c>
      <c r="I70" s="19">
        <f t="shared" si="5"/>
        <v>17.337</v>
      </c>
      <c r="J70" s="19">
        <f t="shared" si="6"/>
        <v>13.002749999999999</v>
      </c>
      <c r="K70" s="19">
        <f t="shared" si="7"/>
        <v>0.31610282348979968</v>
      </c>
      <c r="L70" s="19">
        <f t="shared" si="8"/>
        <v>572121000</v>
      </c>
      <c r="M70" s="19">
        <f t="shared" si="9"/>
        <v>149011986.92856556</v>
      </c>
      <c r="N70" s="23">
        <f t="shared" si="10"/>
        <v>26.045537032999238</v>
      </c>
    </row>
    <row r="71" spans="1:14" x14ac:dyDescent="0.25">
      <c r="A71" s="35">
        <v>116.5</v>
      </c>
      <c r="B71" s="36">
        <f t="shared" si="12"/>
        <v>4150</v>
      </c>
      <c r="C71" s="36">
        <v>0.29304999999999998</v>
      </c>
      <c r="D71" s="36">
        <v>1.12233</v>
      </c>
      <c r="E71" s="19">
        <f t="shared" si="11"/>
        <v>95.037903999999997</v>
      </c>
      <c r="F71" s="21">
        <f t="shared" si="2"/>
        <v>41302.236040957789</v>
      </c>
      <c r="G71" s="19">
        <f t="shared" si="3"/>
        <v>41560.946707920171</v>
      </c>
      <c r="H71" s="19">
        <f t="shared" si="4"/>
        <v>750916.77234567888</v>
      </c>
      <c r="I71" s="19">
        <f t="shared" si="5"/>
        <v>17.582999999999998</v>
      </c>
      <c r="J71" s="19">
        <f t="shared" si="6"/>
        <v>13.187249999999999</v>
      </c>
      <c r="K71" s="19">
        <f t="shared" si="7"/>
        <v>0.3192865874603672</v>
      </c>
      <c r="L71" s="19">
        <f t="shared" si="8"/>
        <v>580239000</v>
      </c>
      <c r="M71" s="19">
        <f t="shared" si="9"/>
        <v>149619408.1485126</v>
      </c>
      <c r="N71" s="23">
        <f t="shared" si="10"/>
        <v>25.785824142898463</v>
      </c>
    </row>
    <row r="72" spans="1:14" x14ac:dyDescent="0.25">
      <c r="A72" s="35">
        <v>115.931</v>
      </c>
      <c r="B72" s="36">
        <f t="shared" si="12"/>
        <v>4200</v>
      </c>
      <c r="C72" s="36">
        <v>0.2949</v>
      </c>
      <c r="D72" s="36">
        <v>1.1217900000000001</v>
      </c>
      <c r="E72" s="19">
        <f t="shared" ref="E72:E98" si="13">A72*$H$3</f>
        <v>94.573727455999986</v>
      </c>
      <c r="F72" s="21">
        <f t="shared" si="2"/>
        <v>41595.697835772196</v>
      </c>
      <c r="G72" s="19">
        <f t="shared" si="3"/>
        <v>41856.246700951961</v>
      </c>
      <c r="H72" s="19">
        <f t="shared" si="4"/>
        <v>747249.2045906171</v>
      </c>
      <c r="I72" s="19">
        <f t="shared" si="5"/>
        <v>17.693999999999999</v>
      </c>
      <c r="J72" s="19">
        <f t="shared" si="6"/>
        <v>13.270499999999998</v>
      </c>
      <c r="K72" s="19">
        <f t="shared" si="7"/>
        <v>0.31903539766046191</v>
      </c>
      <c r="L72" s="19">
        <f t="shared" si="8"/>
        <v>583901999.99999988</v>
      </c>
      <c r="M72" s="19">
        <f t="shared" si="9"/>
        <v>150682488.12342706</v>
      </c>
      <c r="N72" s="23">
        <f t="shared" si="10"/>
        <v>25.806126391659408</v>
      </c>
    </row>
    <row r="73" spans="1:14" x14ac:dyDescent="0.25">
      <c r="A73" s="35">
        <v>115.03400000000001</v>
      </c>
      <c r="B73" s="36">
        <f t="shared" ref="B73:B98" si="14">B72+50</f>
        <v>4250</v>
      </c>
      <c r="C73" s="36">
        <v>0.29715000000000003</v>
      </c>
      <c r="D73" s="36">
        <v>1.12456</v>
      </c>
      <c r="E73" s="19">
        <f t="shared" si="13"/>
        <v>93.841976383999992</v>
      </c>
      <c r="F73" s="21">
        <f t="shared" ref="F73:F98" si="15">(2*PI()*B73*E73)/60</f>
        <v>41765.212344228843</v>
      </c>
      <c r="G73" s="19">
        <f t="shared" ref="G73:G98" si="16">(((F73*1.01325)/$C$3)*SQRT((($F$3+273)/293)))</f>
        <v>42026.823021449469</v>
      </c>
      <c r="H73" s="19">
        <f t="shared" ref="H73:H98" si="17">(4*PI()*E73)/($J$3*$K$3*4)</f>
        <v>741467.46772543201</v>
      </c>
      <c r="I73" s="19">
        <f t="shared" ref="I73:I98" si="18">C73*60</f>
        <v>17.829000000000001</v>
      </c>
      <c r="J73" s="19">
        <f t="shared" ref="J73:J98" si="19">I73*$M$3</f>
        <v>13.37175</v>
      </c>
      <c r="K73" s="19">
        <f t="shared" ref="K73:K98" si="20">(J73/F73)*10^3</f>
        <v>0.32016477947699751</v>
      </c>
      <c r="L73" s="19">
        <f t="shared" ref="L73:L98" si="21">J73*$L$3</f>
        <v>588357000</v>
      </c>
      <c r="M73" s="19">
        <f t="shared" ref="M73:M98" si="22">G73*3600</f>
        <v>151296562.8772181</v>
      </c>
      <c r="N73" s="23">
        <f t="shared" ref="N73:N98" si="23">(M73/L73)*100</f>
        <v>25.715095235922764</v>
      </c>
    </row>
    <row r="74" spans="1:14" x14ac:dyDescent="0.25">
      <c r="A74" s="35">
        <v>114.39100000000001</v>
      </c>
      <c r="B74" s="36">
        <f t="shared" si="14"/>
        <v>4300</v>
      </c>
      <c r="C74" s="36">
        <v>0.30220000000000002</v>
      </c>
      <c r="D74" s="36">
        <v>1.1227799999999999</v>
      </c>
      <c r="E74" s="19">
        <f t="shared" si="13"/>
        <v>93.317432416000003</v>
      </c>
      <c r="F74" s="21">
        <f t="shared" si="15"/>
        <v>42020.368285295357</v>
      </c>
      <c r="G74" s="19">
        <f t="shared" si="16"/>
        <v>42283.577218930659</v>
      </c>
      <c r="H74" s="19">
        <f t="shared" si="17"/>
        <v>737322.92279308639</v>
      </c>
      <c r="I74" s="19">
        <f t="shared" si="18"/>
        <v>18.132000000000001</v>
      </c>
      <c r="J74" s="19">
        <f t="shared" si="19"/>
        <v>13.599</v>
      </c>
      <c r="K74" s="19">
        <f t="shared" si="20"/>
        <v>0.32362876754601999</v>
      </c>
      <c r="L74" s="19">
        <f t="shared" si="21"/>
        <v>598356000</v>
      </c>
      <c r="M74" s="19">
        <f t="shared" si="22"/>
        <v>152220877.98815036</v>
      </c>
      <c r="N74" s="23">
        <f t="shared" si="23"/>
        <v>25.439851524535623</v>
      </c>
    </row>
    <row r="75" spans="1:14" x14ac:dyDescent="0.25">
      <c r="A75" s="35">
        <v>114.01600000000001</v>
      </c>
      <c r="B75" s="36">
        <f t="shared" si="14"/>
        <v>4350</v>
      </c>
      <c r="C75" s="36">
        <v>0.30604999999999999</v>
      </c>
      <c r="D75" s="36">
        <v>1.1194299999999999</v>
      </c>
      <c r="E75" s="19">
        <f t="shared" si="13"/>
        <v>93.011516415999992</v>
      </c>
      <c r="F75" s="21">
        <f t="shared" si="15"/>
        <v>42369.623017404039</v>
      </c>
      <c r="G75" s="19">
        <f t="shared" si="16"/>
        <v>42635.019627381946</v>
      </c>
      <c r="H75" s="19">
        <f t="shared" si="17"/>
        <v>734905.8087190123</v>
      </c>
      <c r="I75" s="19">
        <f t="shared" si="18"/>
        <v>18.363</v>
      </c>
      <c r="J75" s="19">
        <f t="shared" si="19"/>
        <v>13.77225</v>
      </c>
      <c r="K75" s="19">
        <f t="shared" si="20"/>
        <v>0.3250500953086794</v>
      </c>
      <c r="L75" s="19">
        <f t="shared" si="21"/>
        <v>605979000</v>
      </c>
      <c r="M75" s="19">
        <f t="shared" si="22"/>
        <v>153486070.658575</v>
      </c>
      <c r="N75" s="23">
        <f t="shared" si="23"/>
        <v>25.328612156291719</v>
      </c>
    </row>
    <row r="76" spans="1:14" x14ac:dyDescent="0.25">
      <c r="A76" s="35">
        <v>113.871</v>
      </c>
      <c r="B76" s="36">
        <f t="shared" si="14"/>
        <v>4400</v>
      </c>
      <c r="C76" s="36">
        <v>0.30919999999999997</v>
      </c>
      <c r="D76" s="36">
        <v>1.1198600000000001</v>
      </c>
      <c r="E76" s="19">
        <f t="shared" si="13"/>
        <v>92.893228895999997</v>
      </c>
      <c r="F76" s="21">
        <f t="shared" si="15"/>
        <v>42802.127201959942</v>
      </c>
      <c r="G76" s="19">
        <f t="shared" si="16"/>
        <v>43070.232949669262</v>
      </c>
      <c r="H76" s="19">
        <f t="shared" si="17"/>
        <v>733971.19127703691</v>
      </c>
      <c r="I76" s="19">
        <f t="shared" si="18"/>
        <v>18.552</v>
      </c>
      <c r="J76" s="19">
        <f t="shared" si="19"/>
        <v>13.914</v>
      </c>
      <c r="K76" s="19">
        <f t="shared" si="20"/>
        <v>0.3250773012833546</v>
      </c>
      <c r="L76" s="19">
        <f t="shared" si="21"/>
        <v>612216000</v>
      </c>
      <c r="M76" s="19">
        <f t="shared" si="22"/>
        <v>155052838.61880934</v>
      </c>
      <c r="N76" s="23">
        <f t="shared" si="23"/>
        <v>25.326492384846087</v>
      </c>
    </row>
    <row r="77" spans="1:14" x14ac:dyDescent="0.25">
      <c r="A77" s="35">
        <v>113.985</v>
      </c>
      <c r="B77" s="36">
        <f t="shared" si="14"/>
        <v>4450</v>
      </c>
      <c r="C77" s="36">
        <v>0.30990000000000001</v>
      </c>
      <c r="D77" s="36">
        <v>1.11873</v>
      </c>
      <c r="E77" s="19">
        <f t="shared" si="13"/>
        <v>92.986227359999987</v>
      </c>
      <c r="F77" s="21">
        <f t="shared" si="15"/>
        <v>43331.852565948924</v>
      </c>
      <c r="G77" s="19">
        <f t="shared" si="16"/>
        <v>43603.276429464102</v>
      </c>
      <c r="H77" s="19">
        <f t="shared" si="17"/>
        <v>734705.99395555549</v>
      </c>
      <c r="I77" s="19">
        <f t="shared" si="18"/>
        <v>18.594000000000001</v>
      </c>
      <c r="J77" s="19">
        <f t="shared" si="19"/>
        <v>13.945500000000001</v>
      </c>
      <c r="K77" s="19">
        <f t="shared" si="20"/>
        <v>0.32183022820858265</v>
      </c>
      <c r="L77" s="19">
        <f t="shared" si="21"/>
        <v>613602000</v>
      </c>
      <c r="M77" s="19">
        <f t="shared" si="22"/>
        <v>156971795.14607078</v>
      </c>
      <c r="N77" s="23">
        <f t="shared" si="23"/>
        <v>25.582021431819125</v>
      </c>
    </row>
    <row r="78" spans="1:14" x14ac:dyDescent="0.25">
      <c r="A78" s="35">
        <v>113.306</v>
      </c>
      <c r="B78" s="36">
        <f t="shared" si="14"/>
        <v>4500</v>
      </c>
      <c r="C78" s="36">
        <v>0.31445000000000001</v>
      </c>
      <c r="D78" s="36">
        <v>1.1156299999999999</v>
      </c>
      <c r="E78" s="19">
        <f t="shared" si="13"/>
        <v>92.432315455999998</v>
      </c>
      <c r="F78" s="21">
        <f t="shared" si="15"/>
        <v>43557.702478629581</v>
      </c>
      <c r="G78" s="19">
        <f t="shared" si="16"/>
        <v>43830.541030237786</v>
      </c>
      <c r="H78" s="19">
        <f t="shared" si="17"/>
        <v>730329.40607209876</v>
      </c>
      <c r="I78" s="19">
        <f t="shared" si="18"/>
        <v>18.867000000000001</v>
      </c>
      <c r="J78" s="19">
        <f t="shared" si="19"/>
        <v>14.15025</v>
      </c>
      <c r="K78" s="19">
        <f t="shared" si="20"/>
        <v>0.32486217579869919</v>
      </c>
      <c r="L78" s="19">
        <f t="shared" si="21"/>
        <v>622611000</v>
      </c>
      <c r="M78" s="19">
        <f t="shared" si="22"/>
        <v>157789947.70885602</v>
      </c>
      <c r="N78" s="23">
        <f t="shared" si="23"/>
        <v>25.343263724678174</v>
      </c>
    </row>
    <row r="79" spans="1:14" x14ac:dyDescent="0.25">
      <c r="A79" s="35">
        <v>113.074</v>
      </c>
      <c r="B79" s="36">
        <f t="shared" si="14"/>
        <v>4550</v>
      </c>
      <c r="C79" s="36">
        <v>0.31709999999999999</v>
      </c>
      <c r="D79" s="36">
        <v>1.1095299999999999</v>
      </c>
      <c r="E79" s="19">
        <f t="shared" si="13"/>
        <v>92.243055423999991</v>
      </c>
      <c r="F79" s="21">
        <f t="shared" si="15"/>
        <v>43951.4992984817</v>
      </c>
      <c r="G79" s="19">
        <f t="shared" si="16"/>
        <v>44226.804531017566</v>
      </c>
      <c r="H79" s="19">
        <f t="shared" si="17"/>
        <v>728834.0181649382</v>
      </c>
      <c r="I79" s="19">
        <f t="shared" si="18"/>
        <v>19.026</v>
      </c>
      <c r="J79" s="19">
        <f t="shared" si="19"/>
        <v>14.269500000000001</v>
      </c>
      <c r="K79" s="19">
        <f t="shared" si="20"/>
        <v>0.32466469239407586</v>
      </c>
      <c r="L79" s="19">
        <f t="shared" si="21"/>
        <v>627858000</v>
      </c>
      <c r="M79" s="19">
        <f t="shared" si="22"/>
        <v>159216496.31166324</v>
      </c>
      <c r="N79" s="23">
        <f t="shared" si="23"/>
        <v>25.358679241430902</v>
      </c>
    </row>
    <row r="80" spans="1:14" x14ac:dyDescent="0.25">
      <c r="A80" s="35">
        <v>112.19499999999999</v>
      </c>
      <c r="B80" s="36">
        <f t="shared" si="14"/>
        <v>4600</v>
      </c>
      <c r="C80" s="36">
        <v>0.31940000000000002</v>
      </c>
      <c r="D80" s="36">
        <v>1.1056900000000001</v>
      </c>
      <c r="E80" s="19">
        <f t="shared" si="13"/>
        <v>91.525988319999982</v>
      </c>
      <c r="F80" s="21">
        <f t="shared" si="15"/>
        <v>44089.063786194092</v>
      </c>
      <c r="G80" s="19">
        <f t="shared" si="16"/>
        <v>44365.230700899694</v>
      </c>
      <c r="H80" s="19">
        <f t="shared" si="17"/>
        <v>723168.30277530849</v>
      </c>
      <c r="I80" s="19">
        <f t="shared" si="18"/>
        <v>19.164000000000001</v>
      </c>
      <c r="J80" s="19">
        <f t="shared" si="19"/>
        <v>14.373000000000001</v>
      </c>
      <c r="K80" s="19">
        <f t="shared" si="20"/>
        <v>0.32599921081791527</v>
      </c>
      <c r="L80" s="19">
        <f t="shared" si="21"/>
        <v>632412000</v>
      </c>
      <c r="M80" s="19">
        <f t="shared" si="22"/>
        <v>159714830.5232389</v>
      </c>
      <c r="N80" s="23">
        <f t="shared" si="23"/>
        <v>25.254870325553419</v>
      </c>
    </row>
    <row r="81" spans="1:14" x14ac:dyDescent="0.25">
      <c r="A81" s="35">
        <v>111.06100000000001</v>
      </c>
      <c r="B81" s="36">
        <f t="shared" si="14"/>
        <v>4650</v>
      </c>
      <c r="C81" s="36">
        <v>0.32055</v>
      </c>
      <c r="D81" s="36">
        <v>1.09782</v>
      </c>
      <c r="E81" s="19">
        <f t="shared" si="13"/>
        <v>90.600898336</v>
      </c>
      <c r="F81" s="21">
        <f t="shared" si="15"/>
        <v>44117.82307625706</v>
      </c>
      <c r="G81" s="19">
        <f t="shared" si="16"/>
        <v>44394.170134601998</v>
      </c>
      <c r="H81" s="19">
        <f t="shared" si="17"/>
        <v>715858.94981530856</v>
      </c>
      <c r="I81" s="19">
        <f t="shared" si="18"/>
        <v>19.233000000000001</v>
      </c>
      <c r="J81" s="19">
        <f t="shared" si="19"/>
        <v>14.42475</v>
      </c>
      <c r="K81" s="19">
        <f t="shared" si="20"/>
        <v>0.32695969551958659</v>
      </c>
      <c r="L81" s="19">
        <f t="shared" si="21"/>
        <v>634689000</v>
      </c>
      <c r="M81" s="19">
        <f t="shared" si="22"/>
        <v>159819012.4845672</v>
      </c>
      <c r="N81" s="23">
        <f t="shared" si="23"/>
        <v>25.180681008268174</v>
      </c>
    </row>
    <row r="82" spans="1:14" x14ac:dyDescent="0.25">
      <c r="A82" s="35">
        <v>109.973</v>
      </c>
      <c r="B82" s="36">
        <f t="shared" si="14"/>
        <v>4700</v>
      </c>
      <c r="C82" s="36">
        <v>0.32069999999999999</v>
      </c>
      <c r="D82" s="36">
        <v>1.09558</v>
      </c>
      <c r="E82" s="19">
        <f t="shared" si="13"/>
        <v>89.713334047999993</v>
      </c>
      <c r="F82" s="21">
        <f t="shared" si="15"/>
        <v>44155.364350631527</v>
      </c>
      <c r="G82" s="19">
        <f t="shared" si="16"/>
        <v>44431.946561575045</v>
      </c>
      <c r="H82" s="19">
        <f t="shared" si="17"/>
        <v>708846.09618172841</v>
      </c>
      <c r="I82" s="19">
        <f t="shared" si="18"/>
        <v>19.241999999999997</v>
      </c>
      <c r="J82" s="19">
        <f t="shared" si="19"/>
        <v>14.431499999999998</v>
      </c>
      <c r="K82" s="19">
        <f t="shared" si="20"/>
        <v>0.32683458085412881</v>
      </c>
      <c r="L82" s="19">
        <f t="shared" si="21"/>
        <v>634985999.99999988</v>
      </c>
      <c r="M82" s="19">
        <f t="shared" si="22"/>
        <v>159955007.62167016</v>
      </c>
      <c r="N82" s="23">
        <f t="shared" si="23"/>
        <v>25.190320356932311</v>
      </c>
    </row>
    <row r="83" spans="1:14" x14ac:dyDescent="0.25">
      <c r="A83" s="35">
        <v>108.654</v>
      </c>
      <c r="B83" s="36">
        <f t="shared" si="14"/>
        <v>4750</v>
      </c>
      <c r="C83" s="36">
        <v>0.32485000000000003</v>
      </c>
      <c r="D83" s="36">
        <v>1.0882700000000001</v>
      </c>
      <c r="E83" s="19">
        <f t="shared" si="13"/>
        <v>88.637325503999989</v>
      </c>
      <c r="F83" s="21">
        <f t="shared" si="15"/>
        <v>44089.875350892151</v>
      </c>
      <c r="G83" s="19">
        <f t="shared" si="16"/>
        <v>44366.047349110515</v>
      </c>
      <c r="H83" s="19">
        <f t="shared" si="17"/>
        <v>700344.30027851835</v>
      </c>
      <c r="I83" s="19">
        <f t="shared" si="18"/>
        <v>19.491000000000003</v>
      </c>
      <c r="J83" s="19">
        <f t="shared" si="19"/>
        <v>14.618250000000003</v>
      </c>
      <c r="K83" s="19">
        <f t="shared" si="20"/>
        <v>0.3315557116834581</v>
      </c>
      <c r="L83" s="19">
        <f t="shared" si="21"/>
        <v>643203000.00000012</v>
      </c>
      <c r="M83" s="19">
        <f t="shared" si="22"/>
        <v>159717770.45679787</v>
      </c>
      <c r="N83" s="23">
        <f t="shared" si="23"/>
        <v>24.83162710012202</v>
      </c>
    </row>
    <row r="84" spans="1:14" x14ac:dyDescent="0.25">
      <c r="A84" s="35">
        <v>107.07599999999999</v>
      </c>
      <c r="B84" s="36">
        <f t="shared" si="14"/>
        <v>4800</v>
      </c>
      <c r="C84" s="36">
        <v>0.32455000000000001</v>
      </c>
      <c r="D84" s="36">
        <v>1.08396</v>
      </c>
      <c r="E84" s="19">
        <f t="shared" si="13"/>
        <v>87.350030975999985</v>
      </c>
      <c r="F84" s="21">
        <f t="shared" si="15"/>
        <v>43906.914496806785</v>
      </c>
      <c r="G84" s="19">
        <f t="shared" si="16"/>
        <v>44181.940457204306</v>
      </c>
      <c r="H84" s="19">
        <f t="shared" si="17"/>
        <v>690173.08425481466</v>
      </c>
      <c r="I84" s="19">
        <f t="shared" si="18"/>
        <v>19.472999999999999</v>
      </c>
      <c r="J84" s="19">
        <f t="shared" si="19"/>
        <v>14.604749999999999</v>
      </c>
      <c r="K84" s="19">
        <f t="shared" si="20"/>
        <v>0.332629841276188</v>
      </c>
      <c r="L84" s="19">
        <f t="shared" si="21"/>
        <v>642609000</v>
      </c>
      <c r="M84" s="19">
        <f t="shared" si="22"/>
        <v>159054985.64593551</v>
      </c>
      <c r="N84" s="23">
        <f t="shared" si="23"/>
        <v>24.751440712149304</v>
      </c>
    </row>
    <row r="85" spans="1:14" x14ac:dyDescent="0.25">
      <c r="A85" s="35">
        <v>105.24</v>
      </c>
      <c r="B85" s="36">
        <f t="shared" si="14"/>
        <v>4850</v>
      </c>
      <c r="C85" s="36">
        <v>0.32569999999999999</v>
      </c>
      <c r="D85" s="36">
        <v>1.0822099999999999</v>
      </c>
      <c r="E85" s="19">
        <f t="shared" si="13"/>
        <v>85.852266239999992</v>
      </c>
      <c r="F85" s="21">
        <f t="shared" si="15"/>
        <v>43603.577241035069</v>
      </c>
      <c r="G85" s="19">
        <f t="shared" si="16"/>
        <v>43876.703144891399</v>
      </c>
      <c r="H85" s="19">
        <f t="shared" si="17"/>
        <v>678338.893748148</v>
      </c>
      <c r="I85" s="19">
        <f t="shared" si="18"/>
        <v>19.541999999999998</v>
      </c>
      <c r="J85" s="19">
        <f t="shared" si="19"/>
        <v>14.656499999999998</v>
      </c>
      <c r="K85" s="19">
        <f t="shared" si="20"/>
        <v>0.33613067842990763</v>
      </c>
      <c r="L85" s="19">
        <f t="shared" si="21"/>
        <v>644885999.99999988</v>
      </c>
      <c r="M85" s="19">
        <f t="shared" si="22"/>
        <v>157956131.32160902</v>
      </c>
      <c r="N85" s="23">
        <f t="shared" si="23"/>
        <v>24.493651796070786</v>
      </c>
    </row>
    <row r="86" spans="1:14" x14ac:dyDescent="0.25">
      <c r="A86" s="35">
        <v>103.63200000000001</v>
      </c>
      <c r="B86" s="36">
        <f t="shared" si="14"/>
        <v>4900</v>
      </c>
      <c r="C86" s="36">
        <v>0.32769999999999999</v>
      </c>
      <c r="D86" s="36">
        <v>1.0846</v>
      </c>
      <c r="E86" s="19">
        <f t="shared" si="13"/>
        <v>84.540498431999993</v>
      </c>
      <c r="F86" s="21">
        <f t="shared" si="15"/>
        <v>43379.995438115795</v>
      </c>
      <c r="G86" s="19">
        <f t="shared" si="16"/>
        <v>43651.720860959518</v>
      </c>
      <c r="H86" s="19">
        <f t="shared" si="17"/>
        <v>667974.30859851849</v>
      </c>
      <c r="I86" s="19">
        <f t="shared" si="18"/>
        <v>19.661999999999999</v>
      </c>
      <c r="J86" s="19">
        <f t="shared" si="19"/>
        <v>14.746499999999999</v>
      </c>
      <c r="K86" s="19">
        <f t="shared" si="20"/>
        <v>0.33993779508429822</v>
      </c>
      <c r="L86" s="19">
        <f t="shared" si="21"/>
        <v>648846000</v>
      </c>
      <c r="M86" s="19">
        <f t="shared" si="22"/>
        <v>157146195.09945425</v>
      </c>
      <c r="N86" s="23">
        <f t="shared" si="23"/>
        <v>24.219336344749639</v>
      </c>
    </row>
    <row r="87" spans="1:14" x14ac:dyDescent="0.25">
      <c r="A87" s="35">
        <v>102.33499999999999</v>
      </c>
      <c r="B87" s="36">
        <f t="shared" si="14"/>
        <v>4950</v>
      </c>
      <c r="C87" s="36">
        <v>0.32845000000000002</v>
      </c>
      <c r="D87" s="36">
        <v>1.08823</v>
      </c>
      <c r="E87" s="19">
        <f t="shared" si="13"/>
        <v>83.482436959999987</v>
      </c>
      <c r="F87" s="21">
        <f t="shared" si="15"/>
        <v>43274.188758455988</v>
      </c>
      <c r="G87" s="19">
        <f t="shared" si="16"/>
        <v>43545.251425011244</v>
      </c>
      <c r="H87" s="19">
        <f t="shared" si="17"/>
        <v>659614.31672098755</v>
      </c>
      <c r="I87" s="19">
        <f t="shared" si="18"/>
        <v>19.707000000000001</v>
      </c>
      <c r="J87" s="19">
        <f t="shared" si="19"/>
        <v>14.780250000000001</v>
      </c>
      <c r="K87" s="19">
        <f t="shared" si="20"/>
        <v>0.34154886374644905</v>
      </c>
      <c r="L87" s="19">
        <f t="shared" si="21"/>
        <v>650331000</v>
      </c>
      <c r="M87" s="19">
        <f t="shared" si="22"/>
        <v>156762905.13004047</v>
      </c>
      <c r="N87" s="23">
        <f t="shared" si="23"/>
        <v>24.105094963955352</v>
      </c>
    </row>
    <row r="88" spans="1:14" x14ac:dyDescent="0.25">
      <c r="A88" s="35">
        <v>101.10599999999999</v>
      </c>
      <c r="B88" s="36">
        <f t="shared" si="14"/>
        <v>5000</v>
      </c>
      <c r="C88" s="36">
        <v>0.32869999999999999</v>
      </c>
      <c r="D88" s="36">
        <v>1.08687</v>
      </c>
      <c r="E88" s="19">
        <f t="shared" si="13"/>
        <v>82.479848255999997</v>
      </c>
      <c r="F88" s="21">
        <f t="shared" si="15"/>
        <v>43186.347558375084</v>
      </c>
      <c r="G88" s="19">
        <f t="shared" si="16"/>
        <v>43456.860001561385</v>
      </c>
      <c r="H88" s="19">
        <f t="shared" si="17"/>
        <v>651692.62819555553</v>
      </c>
      <c r="I88" s="19">
        <f t="shared" si="18"/>
        <v>19.722000000000001</v>
      </c>
      <c r="J88" s="19">
        <f t="shared" si="19"/>
        <v>14.791500000000001</v>
      </c>
      <c r="K88" s="19">
        <f t="shared" si="20"/>
        <v>0.34250407446488262</v>
      </c>
      <c r="L88" s="19">
        <f t="shared" si="21"/>
        <v>650826000</v>
      </c>
      <c r="M88" s="19">
        <f t="shared" si="22"/>
        <v>156444696.00562099</v>
      </c>
      <c r="N88" s="23">
        <f t="shared" si="23"/>
        <v>24.037868186830423</v>
      </c>
    </row>
    <row r="89" spans="1:14" x14ac:dyDescent="0.25">
      <c r="A89" s="35">
        <v>99.314899999999994</v>
      </c>
      <c r="B89" s="36">
        <f t="shared" si="14"/>
        <v>5050</v>
      </c>
      <c r="C89" s="36">
        <v>0.32984999999999998</v>
      </c>
      <c r="D89" s="36">
        <v>1.0891</v>
      </c>
      <c r="E89" s="19">
        <f t="shared" si="13"/>
        <v>81.018711862399996</v>
      </c>
      <c r="F89" s="21">
        <f t="shared" si="15"/>
        <v>42845.511315021053</v>
      </c>
      <c r="G89" s="19">
        <f t="shared" si="16"/>
        <v>43113.888813945356</v>
      </c>
      <c r="H89" s="19">
        <f t="shared" si="17"/>
        <v>640147.84681402461</v>
      </c>
      <c r="I89" s="19">
        <f t="shared" si="18"/>
        <v>19.790999999999997</v>
      </c>
      <c r="J89" s="19">
        <f t="shared" si="19"/>
        <v>14.843249999999998</v>
      </c>
      <c r="K89" s="19">
        <f t="shared" si="20"/>
        <v>0.34643652379044332</v>
      </c>
      <c r="L89" s="19">
        <f t="shared" si="21"/>
        <v>653102999.99999988</v>
      </c>
      <c r="M89" s="19">
        <f t="shared" si="22"/>
        <v>155209999.73020327</v>
      </c>
      <c r="N89" s="23">
        <f t="shared" si="23"/>
        <v>23.765010990640572</v>
      </c>
    </row>
    <row r="90" spans="1:14" x14ac:dyDescent="0.25">
      <c r="A90" s="35">
        <v>97.581500000000005</v>
      </c>
      <c r="B90" s="36">
        <f t="shared" si="14"/>
        <v>5100</v>
      </c>
      <c r="C90" s="36">
        <v>0.32969999999999999</v>
      </c>
      <c r="D90" s="36">
        <v>1.09185</v>
      </c>
      <c r="E90" s="19">
        <f t="shared" si="13"/>
        <v>79.604645743999995</v>
      </c>
      <c r="F90" s="21">
        <f t="shared" si="15"/>
        <v>42514.512944364622</v>
      </c>
      <c r="G90" s="19">
        <f t="shared" si="16"/>
        <v>42780.817121903834</v>
      </c>
      <c r="H90" s="19">
        <f t="shared" si="17"/>
        <v>628974.97871802456</v>
      </c>
      <c r="I90" s="19">
        <f t="shared" si="18"/>
        <v>19.782</v>
      </c>
      <c r="J90" s="19">
        <f t="shared" si="19"/>
        <v>14.836500000000001</v>
      </c>
      <c r="K90" s="19">
        <f t="shared" si="20"/>
        <v>0.34897494931708034</v>
      </c>
      <c r="L90" s="19">
        <f t="shared" si="21"/>
        <v>652806000</v>
      </c>
      <c r="M90" s="19">
        <f t="shared" si="22"/>
        <v>154010941.63885379</v>
      </c>
      <c r="N90" s="23">
        <f t="shared" si="23"/>
        <v>23.592145543829833</v>
      </c>
    </row>
    <row r="91" spans="1:14" x14ac:dyDescent="0.25">
      <c r="A91" s="35">
        <v>95.848600000000005</v>
      </c>
      <c r="B91" s="36">
        <f t="shared" si="14"/>
        <v>5150</v>
      </c>
      <c r="C91" s="36">
        <v>0.33095000000000002</v>
      </c>
      <c r="D91" s="36">
        <v>1.0940700000000001</v>
      </c>
      <c r="E91" s="19">
        <f t="shared" si="13"/>
        <v>78.190987513599993</v>
      </c>
      <c r="F91" s="21">
        <f t="shared" si="15"/>
        <v>42168.926484691117</v>
      </c>
      <c r="G91" s="19">
        <f t="shared" si="16"/>
        <v>42433.065963365436</v>
      </c>
      <c r="H91" s="19">
        <f t="shared" si="17"/>
        <v>617805.33344079007</v>
      </c>
      <c r="I91" s="19">
        <f t="shared" si="18"/>
        <v>19.857000000000003</v>
      </c>
      <c r="J91" s="19">
        <f t="shared" si="19"/>
        <v>14.892750000000003</v>
      </c>
      <c r="K91" s="19">
        <f t="shared" si="20"/>
        <v>0.3531688198277142</v>
      </c>
      <c r="L91" s="19">
        <f t="shared" si="21"/>
        <v>655281000.00000012</v>
      </c>
      <c r="M91" s="19">
        <f t="shared" si="22"/>
        <v>152759037.46811557</v>
      </c>
      <c r="N91" s="23">
        <f t="shared" si="23"/>
        <v>23.311989431727081</v>
      </c>
    </row>
    <row r="92" spans="1:14" x14ac:dyDescent="0.25">
      <c r="A92" s="35">
        <v>94.803299999999993</v>
      </c>
      <c r="B92" s="36">
        <f t="shared" si="14"/>
        <v>5200</v>
      </c>
      <c r="C92" s="36">
        <v>0.33379999999999999</v>
      </c>
      <c r="D92" s="36">
        <v>1.0934600000000001</v>
      </c>
      <c r="E92" s="19">
        <f t="shared" si="13"/>
        <v>77.338256860799987</v>
      </c>
      <c r="F92" s="21">
        <f t="shared" si="15"/>
        <v>42113.985263190472</v>
      </c>
      <c r="G92" s="19">
        <f t="shared" si="16"/>
        <v>42377.780598752448</v>
      </c>
      <c r="H92" s="19">
        <f t="shared" si="17"/>
        <v>611067.70852977771</v>
      </c>
      <c r="I92" s="19">
        <f t="shared" si="18"/>
        <v>20.027999999999999</v>
      </c>
      <c r="J92" s="19">
        <f t="shared" si="19"/>
        <v>15.020999999999999</v>
      </c>
      <c r="K92" s="19">
        <f t="shared" si="20"/>
        <v>0.35667486480148042</v>
      </c>
      <c r="L92" s="19">
        <f t="shared" si="21"/>
        <v>660924000</v>
      </c>
      <c r="M92" s="19">
        <f t="shared" si="22"/>
        <v>152560010.15550882</v>
      </c>
      <c r="N92" s="23">
        <f t="shared" si="23"/>
        <v>23.082837081950242</v>
      </c>
    </row>
    <row r="93" spans="1:14" x14ac:dyDescent="0.25">
      <c r="A93" s="35">
        <v>93.0976</v>
      </c>
      <c r="B93" s="36">
        <f t="shared" si="14"/>
        <v>5250</v>
      </c>
      <c r="C93" s="36">
        <v>0.33129999999999998</v>
      </c>
      <c r="D93" s="36">
        <v>1.0880399999999999</v>
      </c>
      <c r="E93" s="19">
        <f t="shared" si="13"/>
        <v>75.94678773759999</v>
      </c>
      <c r="F93" s="21">
        <f t="shared" si="15"/>
        <v>41753.927323532807</v>
      </c>
      <c r="G93" s="19">
        <f t="shared" si="16"/>
        <v>42015.467313170608</v>
      </c>
      <c r="H93" s="19">
        <f t="shared" si="17"/>
        <v>600073.38459338259</v>
      </c>
      <c r="I93" s="19">
        <f t="shared" si="18"/>
        <v>19.878</v>
      </c>
      <c r="J93" s="19">
        <f t="shared" si="19"/>
        <v>14.9085</v>
      </c>
      <c r="K93" s="19">
        <f t="shared" si="20"/>
        <v>0.35705623292584177</v>
      </c>
      <c r="L93" s="19">
        <f t="shared" si="21"/>
        <v>655974000</v>
      </c>
      <c r="M93" s="19">
        <f t="shared" si="22"/>
        <v>151255682.32741418</v>
      </c>
      <c r="N93" s="23">
        <f t="shared" si="23"/>
        <v>23.058182538852787</v>
      </c>
    </row>
    <row r="94" spans="1:14" x14ac:dyDescent="0.25">
      <c r="A94" s="35">
        <v>91.788600000000002</v>
      </c>
      <c r="B94" s="36">
        <f t="shared" si="14"/>
        <v>5300</v>
      </c>
      <c r="C94" s="36">
        <v>0.33239999999999997</v>
      </c>
      <c r="D94" s="36">
        <v>1.0833900000000001</v>
      </c>
      <c r="E94" s="19">
        <f t="shared" si="13"/>
        <v>74.878936953600004</v>
      </c>
      <c r="F94" s="21">
        <f t="shared" si="15"/>
        <v>41558.910889427614</v>
      </c>
      <c r="G94" s="19">
        <f t="shared" si="16"/>
        <v>41819.229327000146</v>
      </c>
      <c r="H94" s="19">
        <f t="shared" si="17"/>
        <v>591636.04506548145</v>
      </c>
      <c r="I94" s="19">
        <f t="shared" si="18"/>
        <v>19.943999999999999</v>
      </c>
      <c r="J94" s="19">
        <f t="shared" si="19"/>
        <v>14.957999999999998</v>
      </c>
      <c r="K94" s="19">
        <f t="shared" si="20"/>
        <v>0.35992281029205797</v>
      </c>
      <c r="L94" s="19">
        <f t="shared" si="21"/>
        <v>658151999.99999988</v>
      </c>
      <c r="M94" s="19">
        <f t="shared" si="22"/>
        <v>150549225.57720053</v>
      </c>
      <c r="N94" s="23">
        <f t="shared" si="23"/>
        <v>22.8745374286184</v>
      </c>
    </row>
    <row r="95" spans="1:14" x14ac:dyDescent="0.25">
      <c r="A95" s="35">
        <v>90.593800000000002</v>
      </c>
      <c r="B95" s="36">
        <f t="shared" si="14"/>
        <v>5350</v>
      </c>
      <c r="C95" s="36">
        <v>0.33079999999999998</v>
      </c>
      <c r="D95" s="36">
        <v>1.0800700000000001</v>
      </c>
      <c r="E95" s="19">
        <f t="shared" si="13"/>
        <v>73.904247788799992</v>
      </c>
      <c r="F95" s="21">
        <f t="shared" si="15"/>
        <v>41404.905809489988</v>
      </c>
      <c r="G95" s="19">
        <f t="shared" si="16"/>
        <v>41664.259583626219</v>
      </c>
      <c r="H95" s="19">
        <f t="shared" si="17"/>
        <v>583934.79734360485</v>
      </c>
      <c r="I95" s="19">
        <f t="shared" si="18"/>
        <v>19.847999999999999</v>
      </c>
      <c r="J95" s="19">
        <f t="shared" si="19"/>
        <v>14.885999999999999</v>
      </c>
      <c r="K95" s="19">
        <f t="shared" si="20"/>
        <v>0.35952261474745661</v>
      </c>
      <c r="L95" s="19">
        <f t="shared" si="21"/>
        <v>654984000</v>
      </c>
      <c r="M95" s="19">
        <f t="shared" si="22"/>
        <v>149991334.50105438</v>
      </c>
      <c r="N95" s="23">
        <f t="shared" si="23"/>
        <v>22.899999771147751</v>
      </c>
    </row>
    <row r="96" spans="1:14" x14ac:dyDescent="0.25">
      <c r="A96" s="35">
        <v>89.6374</v>
      </c>
      <c r="B96" s="36">
        <f t="shared" si="14"/>
        <v>5400</v>
      </c>
      <c r="C96" s="36">
        <v>0.33879999999999999</v>
      </c>
      <c r="D96" s="36">
        <v>1.0789500000000001</v>
      </c>
      <c r="E96" s="19">
        <f t="shared" si="13"/>
        <v>73.124039622399991</v>
      </c>
      <c r="F96" s="21">
        <f t="shared" si="15"/>
        <v>41350.670222137342</v>
      </c>
      <c r="G96" s="19">
        <f t="shared" si="16"/>
        <v>41609.684273141807</v>
      </c>
      <c r="H96" s="19">
        <f t="shared" si="17"/>
        <v>577770.18960908637</v>
      </c>
      <c r="I96" s="19">
        <f t="shared" si="18"/>
        <v>20.327999999999999</v>
      </c>
      <c r="J96" s="19">
        <f t="shared" si="19"/>
        <v>15.245999999999999</v>
      </c>
      <c r="K96" s="19">
        <f t="shared" si="20"/>
        <v>0.36870019078525013</v>
      </c>
      <c r="L96" s="19">
        <f t="shared" si="21"/>
        <v>670824000</v>
      </c>
      <c r="M96" s="19">
        <f t="shared" si="22"/>
        <v>149794863.3833105</v>
      </c>
      <c r="N96" s="23">
        <f t="shared" si="23"/>
        <v>22.329979753752177</v>
      </c>
    </row>
    <row r="97" spans="1:14" x14ac:dyDescent="0.25">
      <c r="A97" s="35">
        <v>88.925600000000003</v>
      </c>
      <c r="B97" s="36">
        <f t="shared" si="14"/>
        <v>5450</v>
      </c>
      <c r="C97" s="36">
        <v>0.34379999999999999</v>
      </c>
      <c r="D97" s="36">
        <v>1.0792299999999999</v>
      </c>
      <c r="E97" s="19">
        <f t="shared" si="13"/>
        <v>72.543370265600004</v>
      </c>
      <c r="F97" s="21">
        <f t="shared" si="15"/>
        <v>41402.145635238005</v>
      </c>
      <c r="G97" s="19">
        <f t="shared" si="16"/>
        <v>41661.482120079752</v>
      </c>
      <c r="H97" s="19">
        <f t="shared" si="17"/>
        <v>573182.18481461727</v>
      </c>
      <c r="I97" s="19">
        <f t="shared" si="18"/>
        <v>20.628</v>
      </c>
      <c r="J97" s="19">
        <f t="shared" si="19"/>
        <v>15.471</v>
      </c>
      <c r="K97" s="19">
        <f t="shared" si="20"/>
        <v>0.37367628567617983</v>
      </c>
      <c r="L97" s="19">
        <f t="shared" si="21"/>
        <v>680724000</v>
      </c>
      <c r="M97" s="19">
        <f t="shared" si="22"/>
        <v>149981335.63228711</v>
      </c>
      <c r="N97" s="23">
        <f t="shared" si="23"/>
        <v>22.032620508794622</v>
      </c>
    </row>
    <row r="98" spans="1:14" ht="15.75" thickBot="1" x14ac:dyDescent="0.3">
      <c r="A98" s="37">
        <v>88.647400000000005</v>
      </c>
      <c r="B98" s="38">
        <f t="shared" si="14"/>
        <v>5500</v>
      </c>
      <c r="C98" s="38">
        <v>0.3488</v>
      </c>
      <c r="D98" s="38">
        <v>1.0836600000000001</v>
      </c>
      <c r="E98" s="15">
        <f t="shared" si="13"/>
        <v>72.316421382399994</v>
      </c>
      <c r="F98" s="16">
        <f t="shared" si="15"/>
        <v>41651.268660622794</v>
      </c>
      <c r="G98" s="15">
        <f t="shared" si="16"/>
        <v>41912.165612650613</v>
      </c>
      <c r="H98" s="15">
        <f t="shared" si="17"/>
        <v>571389.00845353084</v>
      </c>
      <c r="I98" s="15">
        <f t="shared" si="18"/>
        <v>20.928000000000001</v>
      </c>
      <c r="J98" s="15">
        <f t="shared" si="19"/>
        <v>15.696000000000002</v>
      </c>
      <c r="K98" s="15">
        <f t="shared" si="20"/>
        <v>0.37684326323627776</v>
      </c>
      <c r="L98" s="15">
        <f t="shared" si="21"/>
        <v>690624000.00000012</v>
      </c>
      <c r="M98" s="15">
        <f t="shared" si="22"/>
        <v>150883796.20554221</v>
      </c>
      <c r="N98" s="27">
        <f t="shared" si="23"/>
        <v>21.847459139204862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6F8ED-9B8B-4350-8C0E-C34AEB565946}">
  <dimension ref="A1"/>
  <sheetViews>
    <sheetView tabSelected="1" topLeftCell="A7" workbookViewId="0">
      <selection activeCell="R39" sqref="R3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E5D8B-17A3-482C-9D31-37160A2780CC}">
  <dimension ref="C2:F24"/>
  <sheetViews>
    <sheetView workbookViewId="0">
      <selection activeCell="F23" sqref="F23"/>
    </sheetView>
  </sheetViews>
  <sheetFormatPr defaultRowHeight="15" x14ac:dyDescent="0.25"/>
  <cols>
    <col min="3" max="3" width="19.85546875" bestFit="1" customWidth="1"/>
    <col min="4" max="4" width="14.42578125" bestFit="1" customWidth="1"/>
    <col min="5" max="5" width="14" bestFit="1" customWidth="1"/>
    <col min="6" max="6" width="11.5703125" bestFit="1" customWidth="1"/>
  </cols>
  <sheetData>
    <row r="2" spans="3:6" ht="15.75" thickBot="1" x14ac:dyDescent="0.3">
      <c r="D2" t="s">
        <v>43</v>
      </c>
    </row>
    <row r="3" spans="3:6" x14ac:dyDescent="0.25">
      <c r="C3" s="10" t="s">
        <v>0</v>
      </c>
      <c r="D3" s="11" t="s">
        <v>1</v>
      </c>
      <c r="E3" s="11" t="s">
        <v>2</v>
      </c>
      <c r="F3" s="12" t="s">
        <v>13</v>
      </c>
    </row>
    <row r="4" spans="3:6" x14ac:dyDescent="0.25">
      <c r="C4" s="13" t="s">
        <v>3</v>
      </c>
      <c r="D4" s="14" t="s">
        <v>4</v>
      </c>
      <c r="E4" s="14" t="s">
        <v>5</v>
      </c>
      <c r="F4" s="28" t="s">
        <v>14</v>
      </c>
    </row>
    <row r="5" spans="3:6" ht="15.75" thickBot="1" x14ac:dyDescent="0.3">
      <c r="C5" s="2">
        <v>1018.9</v>
      </c>
      <c r="D5" s="3">
        <v>46</v>
      </c>
      <c r="E5" s="3">
        <v>27</v>
      </c>
      <c r="F5" s="29">
        <v>815.77599999999995</v>
      </c>
    </row>
    <row r="11" spans="3:6" ht="15.75" thickBot="1" x14ac:dyDescent="0.3">
      <c r="C11" t="s">
        <v>41</v>
      </c>
    </row>
    <row r="12" spans="3:6" ht="15.75" thickBot="1" x14ac:dyDescent="0.3">
      <c r="C12" s="10" t="s">
        <v>32</v>
      </c>
      <c r="D12" s="12" t="s">
        <v>33</v>
      </c>
    </row>
    <row r="13" spans="3:6" ht="15.75" thickBot="1" x14ac:dyDescent="0.3">
      <c r="C13" s="13" t="s">
        <v>15</v>
      </c>
      <c r="D13" s="28" t="s">
        <v>15</v>
      </c>
      <c r="F13" s="32"/>
    </row>
    <row r="14" spans="3:6" ht="15.75" thickBot="1" x14ac:dyDescent="0.3">
      <c r="C14" s="22">
        <v>7.4999999999999997E-2</v>
      </c>
      <c r="D14" s="30">
        <v>0.09</v>
      </c>
    </row>
    <row r="21" spans="3:4" ht="15.75" thickBot="1" x14ac:dyDescent="0.3">
      <c r="C21" t="s">
        <v>42</v>
      </c>
    </row>
    <row r="22" spans="3:4" x14ac:dyDescent="0.25">
      <c r="C22" s="10" t="s">
        <v>34</v>
      </c>
      <c r="D22" s="12" t="s">
        <v>39</v>
      </c>
    </row>
    <row r="23" spans="3:4" x14ac:dyDescent="0.25">
      <c r="C23" s="31" t="s">
        <v>36</v>
      </c>
      <c r="D23" s="18" t="s">
        <v>40</v>
      </c>
    </row>
    <row r="24" spans="3:4" ht="15.75" thickBot="1" x14ac:dyDescent="0.3">
      <c r="C24" s="22">
        <f>44*10^6</f>
        <v>44000000</v>
      </c>
      <c r="D24" s="17">
        <v>0.75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results</vt:lpstr>
      <vt:lpstr>graphs</vt:lpstr>
      <vt:lpstr>nominal values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Izzy Wratten (2405144)</cp:lastModifiedBy>
  <cp:revision/>
  <dcterms:created xsi:type="dcterms:W3CDTF">2019-10-18T15:00:30Z</dcterms:created>
  <dcterms:modified xsi:type="dcterms:W3CDTF">2026-03-21T10:19:02Z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