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23"/>
  <workbookPr/>
  <xr:revisionPtr revIDLastSave="0" documentId="8_{C4ED5DF8-2392-448A-8C11-205F40522BA4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U5" i="1" l="1"/>
  <c r="AU6" i="1"/>
  <c r="AU7" i="1"/>
  <c r="AU8" i="1"/>
  <c r="AU9" i="1"/>
  <c r="AU10" i="1"/>
  <c r="AU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4" i="1"/>
  <c r="AT5" i="1"/>
  <c r="AT6" i="1" s="1"/>
  <c r="AT7" i="1" s="1"/>
  <c r="AT8" i="1" s="1"/>
  <c r="AT9" i="1" s="1"/>
  <c r="AT10" i="1" s="1"/>
  <c r="AT11" i="1" s="1"/>
  <c r="AT12" i="1" s="1"/>
  <c r="AT13" i="1" s="1"/>
  <c r="AT14" i="1" s="1"/>
  <c r="AT15" i="1" s="1"/>
  <c r="AT16" i="1" s="1"/>
  <c r="AT17" i="1" s="1"/>
  <c r="AT18" i="1" s="1"/>
  <c r="AT19" i="1" s="1"/>
  <c r="AT20" i="1" s="1"/>
  <c r="AT21" i="1" s="1"/>
  <c r="AT22" i="1" s="1"/>
  <c r="AT23" i="1" s="1"/>
  <c r="AT24" i="1" s="1"/>
  <c r="AT25" i="1" s="1"/>
  <c r="AT26" i="1" s="1"/>
  <c r="AT27" i="1" s="1"/>
  <c r="AT28" i="1" s="1"/>
  <c r="AT29" i="1" s="1"/>
  <c r="AT30" i="1" s="1"/>
  <c r="AT31" i="1" s="1"/>
  <c r="AT32" i="1" s="1"/>
  <c r="AT33" i="1" s="1"/>
  <c r="AT34" i="1" s="1"/>
  <c r="AT35" i="1" s="1"/>
  <c r="AT36" i="1" s="1"/>
  <c r="AT37" i="1" s="1"/>
  <c r="AT38" i="1" s="1"/>
  <c r="AT39" i="1" s="1"/>
  <c r="AT40" i="1" s="1"/>
  <c r="AT41" i="1" s="1"/>
  <c r="AT42" i="1" s="1"/>
  <c r="AT43" i="1" s="1"/>
  <c r="AT44" i="1" s="1"/>
  <c r="AT45" i="1" s="1"/>
  <c r="AT46" i="1" s="1"/>
  <c r="AT47" i="1" s="1"/>
  <c r="AT48" i="1" s="1"/>
  <c r="AT49" i="1" s="1"/>
  <c r="AT50" i="1" s="1"/>
  <c r="AT51" i="1" s="1"/>
  <c r="AT52" i="1" s="1"/>
  <c r="AT53" i="1" s="1"/>
  <c r="AT54" i="1" s="1"/>
  <c r="AT55" i="1" s="1"/>
  <c r="AT56" i="1" s="1"/>
  <c r="AT57" i="1" s="1"/>
  <c r="AT58" i="1" s="1"/>
  <c r="AT59" i="1" s="1"/>
  <c r="AT60" i="1" s="1"/>
  <c r="AT61" i="1" s="1"/>
  <c r="AT62" i="1" s="1"/>
  <c r="AT63" i="1" s="1"/>
  <c r="AT64" i="1" s="1"/>
  <c r="AT65" i="1" s="1"/>
  <c r="AT66" i="1" s="1"/>
  <c r="AT67" i="1" s="1"/>
  <c r="AT68" i="1" s="1"/>
  <c r="AT69" i="1" s="1"/>
  <c r="AT70" i="1" s="1"/>
  <c r="AT71" i="1" s="1"/>
  <c r="AT72" i="1" s="1"/>
  <c r="AT73" i="1" s="1"/>
  <c r="AT74" i="1" s="1"/>
  <c r="AT75" i="1" s="1"/>
  <c r="AT76" i="1" s="1"/>
  <c r="AT77" i="1" s="1"/>
  <c r="AT78" i="1" s="1"/>
  <c r="AT79" i="1" s="1"/>
  <c r="AT80" i="1" s="1"/>
  <c r="AT81" i="1" s="1"/>
  <c r="AT82" i="1" s="1"/>
  <c r="AT83" i="1" s="1"/>
  <c r="AT84" i="1" s="1"/>
  <c r="AT85" i="1" s="1"/>
  <c r="AT86" i="1" s="1"/>
  <c r="AT87" i="1" s="1"/>
  <c r="AT88" i="1" s="1"/>
  <c r="AT89" i="1" s="1"/>
  <c r="AT90" i="1" s="1"/>
  <c r="AT91" i="1" s="1"/>
  <c r="AT92" i="1" s="1"/>
  <c r="AT93" i="1" s="1"/>
  <c r="AT94" i="1" s="1"/>
  <c r="AR5" i="1"/>
  <c r="AR6" i="1"/>
  <c r="AR7" i="1"/>
  <c r="AR8" i="1"/>
  <c r="AR9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44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76" i="1"/>
  <c r="AR77" i="1"/>
  <c r="AR78" i="1"/>
  <c r="AR79" i="1"/>
  <c r="AR80" i="1"/>
  <c r="AR81" i="1"/>
  <c r="AR82" i="1"/>
  <c r="AR83" i="1"/>
  <c r="AR84" i="1"/>
  <c r="AR85" i="1"/>
  <c r="AR86" i="1"/>
  <c r="AR87" i="1"/>
  <c r="AR88" i="1"/>
  <c r="AR89" i="1"/>
  <c r="AR90" i="1"/>
  <c r="AR91" i="1"/>
  <c r="AR92" i="1"/>
  <c r="AR93" i="1"/>
  <c r="AR94" i="1"/>
  <c r="AR4" i="1"/>
  <c r="AQ5" i="1"/>
  <c r="AQ6" i="1" s="1"/>
  <c r="AQ7" i="1" s="1"/>
  <c r="AQ8" i="1" s="1"/>
  <c r="AQ9" i="1" s="1"/>
  <c r="AQ10" i="1" s="1"/>
  <c r="AQ11" i="1" s="1"/>
  <c r="AQ12" i="1" s="1"/>
  <c r="AQ13" i="1" s="1"/>
  <c r="AQ14" i="1" s="1"/>
  <c r="AQ15" i="1" s="1"/>
  <c r="AQ16" i="1" s="1"/>
  <c r="AQ17" i="1" s="1"/>
  <c r="AQ18" i="1" s="1"/>
  <c r="AQ19" i="1" s="1"/>
  <c r="AQ20" i="1" s="1"/>
  <c r="AQ21" i="1" s="1"/>
  <c r="AQ22" i="1" s="1"/>
  <c r="AQ23" i="1" s="1"/>
  <c r="AQ24" i="1" s="1"/>
  <c r="AQ25" i="1" s="1"/>
  <c r="AQ26" i="1" s="1"/>
  <c r="AQ27" i="1" s="1"/>
  <c r="AQ28" i="1" s="1"/>
  <c r="AQ29" i="1" s="1"/>
  <c r="AQ30" i="1" s="1"/>
  <c r="AQ31" i="1" s="1"/>
  <c r="AQ32" i="1" s="1"/>
  <c r="AQ33" i="1" s="1"/>
  <c r="AQ34" i="1" s="1"/>
  <c r="AQ35" i="1" s="1"/>
  <c r="AQ36" i="1" s="1"/>
  <c r="AQ37" i="1" s="1"/>
  <c r="AQ38" i="1" s="1"/>
  <c r="AQ39" i="1" s="1"/>
  <c r="AQ40" i="1" s="1"/>
  <c r="AQ41" i="1" s="1"/>
  <c r="AQ42" i="1" s="1"/>
  <c r="AQ43" i="1" s="1"/>
  <c r="AQ44" i="1" s="1"/>
  <c r="AQ45" i="1" s="1"/>
  <c r="AQ46" i="1" s="1"/>
  <c r="AQ47" i="1" s="1"/>
  <c r="AQ48" i="1" s="1"/>
  <c r="AQ49" i="1" s="1"/>
  <c r="AQ50" i="1" s="1"/>
  <c r="AQ51" i="1" s="1"/>
  <c r="AQ52" i="1" s="1"/>
  <c r="AQ53" i="1" s="1"/>
  <c r="AQ54" i="1" s="1"/>
  <c r="AQ55" i="1" s="1"/>
  <c r="AQ56" i="1" s="1"/>
  <c r="AQ57" i="1" s="1"/>
  <c r="AQ58" i="1" s="1"/>
  <c r="AQ59" i="1" s="1"/>
  <c r="AQ60" i="1" s="1"/>
  <c r="AQ61" i="1" s="1"/>
  <c r="AQ62" i="1" s="1"/>
  <c r="AQ63" i="1" s="1"/>
  <c r="AQ64" i="1" s="1"/>
  <c r="AQ65" i="1" s="1"/>
  <c r="AQ66" i="1" s="1"/>
  <c r="AQ67" i="1" s="1"/>
  <c r="AQ68" i="1" s="1"/>
  <c r="AQ69" i="1" s="1"/>
  <c r="AQ70" i="1" s="1"/>
  <c r="AQ71" i="1" s="1"/>
  <c r="AQ72" i="1" s="1"/>
  <c r="AQ73" i="1" s="1"/>
  <c r="AQ74" i="1" s="1"/>
  <c r="AQ75" i="1" s="1"/>
  <c r="AQ76" i="1" s="1"/>
  <c r="AQ77" i="1" s="1"/>
  <c r="AQ78" i="1" s="1"/>
  <c r="AQ79" i="1" s="1"/>
  <c r="AQ80" i="1" s="1"/>
  <c r="AQ81" i="1" s="1"/>
  <c r="AQ82" i="1" s="1"/>
  <c r="AQ83" i="1" s="1"/>
  <c r="AQ84" i="1" s="1"/>
  <c r="AQ85" i="1" s="1"/>
  <c r="AQ86" i="1" s="1"/>
  <c r="AQ87" i="1" s="1"/>
  <c r="AQ88" i="1" s="1"/>
  <c r="AQ89" i="1" s="1"/>
  <c r="AQ90" i="1" s="1"/>
  <c r="AQ91" i="1" s="1"/>
  <c r="AQ92" i="1" s="1"/>
  <c r="AQ93" i="1" s="1"/>
  <c r="AQ94" i="1" s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4" i="1"/>
  <c r="AE7" i="1"/>
  <c r="AE6" i="1"/>
  <c r="AE5" i="1"/>
  <c r="Q5" i="1"/>
  <c r="AA5" i="1" s="1"/>
  <c r="Q6" i="1"/>
  <c r="AA6" i="1" s="1"/>
  <c r="Q7" i="1"/>
  <c r="AA7" i="1" s="1"/>
  <c r="Q8" i="1"/>
  <c r="AA8" i="1" s="1"/>
  <c r="Q9" i="1"/>
  <c r="AA9" i="1" s="1"/>
  <c r="Q10" i="1"/>
  <c r="AA10" i="1" s="1"/>
  <c r="Q11" i="1"/>
  <c r="AA11" i="1" s="1"/>
  <c r="Q12" i="1"/>
  <c r="AA12" i="1" s="1"/>
  <c r="Q13" i="1"/>
  <c r="AA13" i="1" s="1"/>
  <c r="Q14" i="1"/>
  <c r="AA14" i="1" s="1"/>
  <c r="Q15" i="1"/>
  <c r="AA15" i="1" s="1"/>
  <c r="Q16" i="1"/>
  <c r="AA16" i="1" s="1"/>
  <c r="Q17" i="1"/>
  <c r="AA17" i="1" s="1"/>
  <c r="Q18" i="1"/>
  <c r="AA18" i="1" s="1"/>
  <c r="Q19" i="1"/>
  <c r="AA19" i="1" s="1"/>
  <c r="Q20" i="1"/>
  <c r="AA20" i="1" s="1"/>
  <c r="Q21" i="1"/>
  <c r="AA21" i="1" s="1"/>
  <c r="Q22" i="1"/>
  <c r="AA22" i="1" s="1"/>
  <c r="Q23" i="1"/>
  <c r="AA23" i="1" s="1"/>
  <c r="Q24" i="1"/>
  <c r="AA24" i="1" s="1"/>
  <c r="Q25" i="1"/>
  <c r="AA25" i="1" s="1"/>
  <c r="Q26" i="1"/>
  <c r="AA26" i="1" s="1"/>
  <c r="Q27" i="1"/>
  <c r="AA27" i="1" s="1"/>
  <c r="Q28" i="1"/>
  <c r="AA28" i="1" s="1"/>
  <c r="Q29" i="1"/>
  <c r="AA29" i="1" s="1"/>
  <c r="Q30" i="1"/>
  <c r="AA30" i="1" s="1"/>
  <c r="Q31" i="1"/>
  <c r="AA31" i="1" s="1"/>
  <c r="Q32" i="1"/>
  <c r="AA32" i="1" s="1"/>
  <c r="Q33" i="1"/>
  <c r="AA33" i="1" s="1"/>
  <c r="Q34" i="1"/>
  <c r="AA34" i="1" s="1"/>
  <c r="Q35" i="1"/>
  <c r="AA35" i="1" s="1"/>
  <c r="Q36" i="1"/>
  <c r="AA36" i="1" s="1"/>
  <c r="Q37" i="1"/>
  <c r="AA37" i="1" s="1"/>
  <c r="Q38" i="1"/>
  <c r="AA38" i="1" s="1"/>
  <c r="Q39" i="1"/>
  <c r="AA39" i="1" s="1"/>
  <c r="Q40" i="1"/>
  <c r="AA40" i="1" s="1"/>
  <c r="Q41" i="1"/>
  <c r="AA41" i="1" s="1"/>
  <c r="Q42" i="1"/>
  <c r="AA42" i="1" s="1"/>
  <c r="Q43" i="1"/>
  <c r="AA43" i="1" s="1"/>
  <c r="Q44" i="1"/>
  <c r="AA44" i="1" s="1"/>
  <c r="Q45" i="1"/>
  <c r="AA45" i="1" s="1"/>
  <c r="Q46" i="1"/>
  <c r="AA46" i="1" s="1"/>
  <c r="Q47" i="1"/>
  <c r="AA47" i="1" s="1"/>
  <c r="Q48" i="1"/>
  <c r="AA48" i="1" s="1"/>
  <c r="Q49" i="1"/>
  <c r="AA49" i="1" s="1"/>
  <c r="Q50" i="1"/>
  <c r="AA50" i="1" s="1"/>
  <c r="Q51" i="1"/>
  <c r="AA51" i="1" s="1"/>
  <c r="Q52" i="1"/>
  <c r="AA52" i="1" s="1"/>
  <c r="Q53" i="1"/>
  <c r="AA53" i="1" s="1"/>
  <c r="Q54" i="1"/>
  <c r="AA54" i="1" s="1"/>
  <c r="Q55" i="1"/>
  <c r="AA55" i="1" s="1"/>
  <c r="Q56" i="1"/>
  <c r="AA56" i="1" s="1"/>
  <c r="Q57" i="1"/>
  <c r="AA57" i="1" s="1"/>
  <c r="Q58" i="1"/>
  <c r="AA58" i="1" s="1"/>
  <c r="Q59" i="1"/>
  <c r="AA59" i="1" s="1"/>
  <c r="Q60" i="1"/>
  <c r="AA60" i="1" s="1"/>
  <c r="Q61" i="1"/>
  <c r="AA61" i="1" s="1"/>
  <c r="Q62" i="1"/>
  <c r="AA62" i="1" s="1"/>
  <c r="Q63" i="1"/>
  <c r="AA63" i="1" s="1"/>
  <c r="Q64" i="1"/>
  <c r="AA64" i="1" s="1"/>
  <c r="Q65" i="1"/>
  <c r="AA65" i="1" s="1"/>
  <c r="Q66" i="1"/>
  <c r="AA66" i="1" s="1"/>
  <c r="Q67" i="1"/>
  <c r="AA67" i="1" s="1"/>
  <c r="Q68" i="1"/>
  <c r="AA68" i="1" s="1"/>
  <c r="Q69" i="1"/>
  <c r="AA69" i="1" s="1"/>
  <c r="Q70" i="1"/>
  <c r="AA70" i="1" s="1"/>
  <c r="Q71" i="1"/>
  <c r="AA71" i="1" s="1"/>
  <c r="Q72" i="1"/>
  <c r="AA72" i="1" s="1"/>
  <c r="Q73" i="1"/>
  <c r="AA73" i="1" s="1"/>
  <c r="Q74" i="1"/>
  <c r="AA74" i="1" s="1"/>
  <c r="Q75" i="1"/>
  <c r="AA75" i="1" s="1"/>
  <c r="Q76" i="1"/>
  <c r="AA76" i="1" s="1"/>
  <c r="Q77" i="1"/>
  <c r="AA77" i="1" s="1"/>
  <c r="Q78" i="1"/>
  <c r="AA78" i="1" s="1"/>
  <c r="Q79" i="1"/>
  <c r="AA79" i="1" s="1"/>
  <c r="Q80" i="1"/>
  <c r="AA80" i="1" s="1"/>
  <c r="Q81" i="1"/>
  <c r="AA81" i="1" s="1"/>
  <c r="Q82" i="1"/>
  <c r="AA82" i="1" s="1"/>
  <c r="Q83" i="1"/>
  <c r="AA83" i="1" s="1"/>
  <c r="Q84" i="1"/>
  <c r="AA84" i="1" s="1"/>
  <c r="Q85" i="1"/>
  <c r="AA85" i="1" s="1"/>
  <c r="Q86" i="1"/>
  <c r="AA86" i="1" s="1"/>
  <c r="Q87" i="1"/>
  <c r="AA87" i="1" s="1"/>
  <c r="Q88" i="1"/>
  <c r="AA88" i="1" s="1"/>
  <c r="Q89" i="1"/>
  <c r="AA89" i="1" s="1"/>
  <c r="Q90" i="1"/>
  <c r="AA90" i="1" s="1"/>
  <c r="Q91" i="1"/>
  <c r="AA91" i="1" s="1"/>
  <c r="Q92" i="1"/>
  <c r="AA92" i="1" s="1"/>
  <c r="Q93" i="1"/>
  <c r="AA93" i="1" s="1"/>
  <c r="Q94" i="1"/>
  <c r="AA94" i="1" s="1"/>
  <c r="L5" i="1"/>
  <c r="R5" i="1" s="1"/>
  <c r="L6" i="1"/>
  <c r="R6" i="1" s="1"/>
  <c r="L7" i="1"/>
  <c r="R7" i="1" s="1"/>
  <c r="L8" i="1"/>
  <c r="R8" i="1" s="1"/>
  <c r="L9" i="1"/>
  <c r="R9" i="1" s="1"/>
  <c r="L10" i="1"/>
  <c r="R10" i="1" s="1"/>
  <c r="L11" i="1"/>
  <c r="R11" i="1" s="1"/>
  <c r="L12" i="1"/>
  <c r="R12" i="1" s="1"/>
  <c r="L13" i="1"/>
  <c r="R13" i="1" s="1"/>
  <c r="L14" i="1"/>
  <c r="R14" i="1" s="1"/>
  <c r="L15" i="1"/>
  <c r="R15" i="1" s="1"/>
  <c r="L16" i="1"/>
  <c r="R16" i="1" s="1"/>
  <c r="L17" i="1"/>
  <c r="R17" i="1" s="1"/>
  <c r="L18" i="1"/>
  <c r="R18" i="1" s="1"/>
  <c r="L19" i="1"/>
  <c r="R19" i="1" s="1"/>
  <c r="L20" i="1"/>
  <c r="R20" i="1" s="1"/>
  <c r="L21" i="1"/>
  <c r="R21" i="1" s="1"/>
  <c r="L22" i="1"/>
  <c r="R22" i="1" s="1"/>
  <c r="L23" i="1"/>
  <c r="R23" i="1" s="1"/>
  <c r="L24" i="1"/>
  <c r="R24" i="1" s="1"/>
  <c r="L25" i="1"/>
  <c r="R25" i="1" s="1"/>
  <c r="L26" i="1"/>
  <c r="R26" i="1" s="1"/>
  <c r="L27" i="1"/>
  <c r="R27" i="1" s="1"/>
  <c r="L28" i="1"/>
  <c r="R28" i="1" s="1"/>
  <c r="L29" i="1"/>
  <c r="R29" i="1" s="1"/>
  <c r="L30" i="1"/>
  <c r="R30" i="1" s="1"/>
  <c r="L31" i="1"/>
  <c r="R31" i="1" s="1"/>
  <c r="L32" i="1"/>
  <c r="R32" i="1" s="1"/>
  <c r="L33" i="1"/>
  <c r="R33" i="1" s="1"/>
  <c r="L34" i="1"/>
  <c r="R34" i="1" s="1"/>
  <c r="L35" i="1"/>
  <c r="R35" i="1" s="1"/>
  <c r="L36" i="1"/>
  <c r="R36" i="1" s="1"/>
  <c r="L37" i="1"/>
  <c r="R37" i="1" s="1"/>
  <c r="L38" i="1"/>
  <c r="R38" i="1" s="1"/>
  <c r="L39" i="1"/>
  <c r="R39" i="1" s="1"/>
  <c r="L40" i="1"/>
  <c r="R40" i="1" s="1"/>
  <c r="L41" i="1"/>
  <c r="R41" i="1" s="1"/>
  <c r="L42" i="1"/>
  <c r="R42" i="1" s="1"/>
  <c r="L43" i="1"/>
  <c r="R43" i="1" s="1"/>
  <c r="L44" i="1"/>
  <c r="R44" i="1" s="1"/>
  <c r="L45" i="1"/>
  <c r="R45" i="1" s="1"/>
  <c r="L46" i="1"/>
  <c r="R46" i="1" s="1"/>
  <c r="L47" i="1"/>
  <c r="R47" i="1" s="1"/>
  <c r="L48" i="1"/>
  <c r="R48" i="1" s="1"/>
  <c r="L49" i="1"/>
  <c r="R49" i="1" s="1"/>
  <c r="L50" i="1"/>
  <c r="R50" i="1" s="1"/>
  <c r="L51" i="1"/>
  <c r="R51" i="1" s="1"/>
  <c r="L52" i="1"/>
  <c r="R52" i="1" s="1"/>
  <c r="L53" i="1"/>
  <c r="R53" i="1" s="1"/>
  <c r="L54" i="1"/>
  <c r="R54" i="1" s="1"/>
  <c r="L55" i="1"/>
  <c r="R55" i="1" s="1"/>
  <c r="L56" i="1"/>
  <c r="R56" i="1" s="1"/>
  <c r="L57" i="1"/>
  <c r="R57" i="1" s="1"/>
  <c r="L58" i="1"/>
  <c r="R58" i="1" s="1"/>
  <c r="L59" i="1"/>
  <c r="R59" i="1" s="1"/>
  <c r="L60" i="1"/>
  <c r="R60" i="1" s="1"/>
  <c r="L61" i="1"/>
  <c r="R61" i="1" s="1"/>
  <c r="L62" i="1"/>
  <c r="R62" i="1" s="1"/>
  <c r="L63" i="1"/>
  <c r="R63" i="1" s="1"/>
  <c r="L64" i="1"/>
  <c r="R64" i="1" s="1"/>
  <c r="L65" i="1"/>
  <c r="R65" i="1" s="1"/>
  <c r="L66" i="1"/>
  <c r="R66" i="1" s="1"/>
  <c r="L67" i="1"/>
  <c r="R67" i="1" s="1"/>
  <c r="L68" i="1"/>
  <c r="R68" i="1" s="1"/>
  <c r="L69" i="1"/>
  <c r="R69" i="1" s="1"/>
  <c r="L70" i="1"/>
  <c r="R70" i="1" s="1"/>
  <c r="L71" i="1"/>
  <c r="R71" i="1" s="1"/>
  <c r="L72" i="1"/>
  <c r="R72" i="1" s="1"/>
  <c r="L73" i="1"/>
  <c r="R73" i="1" s="1"/>
  <c r="L74" i="1"/>
  <c r="R74" i="1" s="1"/>
  <c r="L75" i="1"/>
  <c r="R75" i="1" s="1"/>
  <c r="L76" i="1"/>
  <c r="R76" i="1" s="1"/>
  <c r="L77" i="1"/>
  <c r="R77" i="1" s="1"/>
  <c r="L78" i="1"/>
  <c r="R78" i="1" s="1"/>
  <c r="L79" i="1"/>
  <c r="R79" i="1" s="1"/>
  <c r="L80" i="1"/>
  <c r="R80" i="1" s="1"/>
  <c r="L81" i="1"/>
  <c r="R81" i="1" s="1"/>
  <c r="L82" i="1"/>
  <c r="R82" i="1" s="1"/>
  <c r="L83" i="1"/>
  <c r="R83" i="1" s="1"/>
  <c r="L84" i="1"/>
  <c r="R84" i="1" s="1"/>
  <c r="L85" i="1"/>
  <c r="R85" i="1" s="1"/>
  <c r="L86" i="1"/>
  <c r="R86" i="1" s="1"/>
  <c r="L87" i="1"/>
  <c r="R87" i="1" s="1"/>
  <c r="L88" i="1"/>
  <c r="R88" i="1" s="1"/>
  <c r="L89" i="1"/>
  <c r="R89" i="1" s="1"/>
  <c r="L90" i="1"/>
  <c r="R90" i="1" s="1"/>
  <c r="L91" i="1"/>
  <c r="R91" i="1" s="1"/>
  <c r="L92" i="1"/>
  <c r="R92" i="1" s="1"/>
  <c r="L93" i="1"/>
  <c r="R93" i="1" s="1"/>
  <c r="L94" i="1"/>
  <c r="R94" i="1" s="1"/>
  <c r="L4" i="1"/>
  <c r="R4" i="1" s="1"/>
  <c r="Q4" i="1"/>
  <c r="J5" i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S4" i="1" l="1"/>
  <c r="T4" i="1" s="1"/>
  <c r="AB4" i="1" s="1"/>
  <c r="AA4" i="1"/>
  <c r="U4" i="1"/>
  <c r="Z4" i="1" s="1"/>
  <c r="S94" i="1"/>
  <c r="T94" i="1" s="1"/>
  <c r="S93" i="1"/>
  <c r="T93" i="1" s="1"/>
  <c r="S92" i="1"/>
  <c r="T92" i="1" s="1"/>
  <c r="S91" i="1"/>
  <c r="T91" i="1" s="1"/>
  <c r="S90" i="1"/>
  <c r="T90" i="1" s="1"/>
  <c r="S89" i="1"/>
  <c r="T89" i="1" s="1"/>
  <c r="S88" i="1"/>
  <c r="T88" i="1" s="1"/>
  <c r="S87" i="1"/>
  <c r="T87" i="1" s="1"/>
  <c r="S86" i="1"/>
  <c r="T86" i="1" s="1"/>
  <c r="S85" i="1"/>
  <c r="T85" i="1" s="1"/>
  <c r="S84" i="1"/>
  <c r="T84" i="1" s="1"/>
  <c r="S83" i="1"/>
  <c r="T83" i="1" s="1"/>
  <c r="S82" i="1"/>
  <c r="T82" i="1" s="1"/>
  <c r="S81" i="1"/>
  <c r="T81" i="1" s="1"/>
  <c r="S80" i="1"/>
  <c r="T80" i="1" s="1"/>
  <c r="S79" i="1"/>
  <c r="T79" i="1" s="1"/>
  <c r="S78" i="1"/>
  <c r="T78" i="1" s="1"/>
  <c r="S77" i="1"/>
  <c r="T77" i="1" s="1"/>
  <c r="S76" i="1"/>
  <c r="T76" i="1" s="1"/>
  <c r="S75" i="1"/>
  <c r="T75" i="1" s="1"/>
  <c r="S74" i="1"/>
  <c r="T74" i="1" s="1"/>
  <c r="S73" i="1"/>
  <c r="T73" i="1" s="1"/>
  <c r="S72" i="1"/>
  <c r="T72" i="1" s="1"/>
  <c r="S71" i="1"/>
  <c r="T71" i="1" s="1"/>
  <c r="S70" i="1"/>
  <c r="T70" i="1" s="1"/>
  <c r="S69" i="1"/>
  <c r="T69" i="1" s="1"/>
  <c r="S68" i="1"/>
  <c r="T68" i="1" s="1"/>
  <c r="S67" i="1"/>
  <c r="T67" i="1" s="1"/>
  <c r="S66" i="1"/>
  <c r="T66" i="1" s="1"/>
  <c r="S65" i="1"/>
  <c r="T65" i="1" s="1"/>
  <c r="S64" i="1"/>
  <c r="T64" i="1" s="1"/>
  <c r="S63" i="1"/>
  <c r="T63" i="1" s="1"/>
  <c r="S62" i="1"/>
  <c r="T62" i="1" s="1"/>
  <c r="S61" i="1"/>
  <c r="T61" i="1" s="1"/>
  <c r="S60" i="1"/>
  <c r="T60" i="1" s="1"/>
  <c r="S59" i="1"/>
  <c r="T59" i="1" s="1"/>
  <c r="S58" i="1"/>
  <c r="T58" i="1" s="1"/>
  <c r="S57" i="1"/>
  <c r="T57" i="1" s="1"/>
  <c r="S56" i="1"/>
  <c r="T56" i="1" s="1"/>
  <c r="S55" i="1"/>
  <c r="T55" i="1" s="1"/>
  <c r="S54" i="1"/>
  <c r="T54" i="1" s="1"/>
  <c r="S53" i="1"/>
  <c r="T53" i="1" s="1"/>
  <c r="S52" i="1"/>
  <c r="T52" i="1" s="1"/>
  <c r="S51" i="1"/>
  <c r="T51" i="1" s="1"/>
  <c r="S50" i="1"/>
  <c r="T50" i="1" s="1"/>
  <c r="S49" i="1"/>
  <c r="T49" i="1" s="1"/>
  <c r="S48" i="1"/>
  <c r="T48" i="1" s="1"/>
  <c r="S47" i="1"/>
  <c r="T47" i="1" s="1"/>
  <c r="S46" i="1"/>
  <c r="T46" i="1" s="1"/>
  <c r="S45" i="1"/>
  <c r="T45" i="1" s="1"/>
  <c r="S44" i="1"/>
  <c r="T44" i="1" s="1"/>
  <c r="S43" i="1"/>
  <c r="T43" i="1" s="1"/>
  <c r="S42" i="1"/>
  <c r="T42" i="1" s="1"/>
  <c r="S41" i="1"/>
  <c r="T41" i="1" s="1"/>
  <c r="S40" i="1"/>
  <c r="T40" i="1" s="1"/>
  <c r="S39" i="1"/>
  <c r="T39" i="1" s="1"/>
  <c r="S38" i="1"/>
  <c r="T38" i="1" s="1"/>
  <c r="S37" i="1"/>
  <c r="T37" i="1" s="1"/>
  <c r="S36" i="1"/>
  <c r="T36" i="1" s="1"/>
  <c r="S35" i="1"/>
  <c r="T35" i="1" s="1"/>
  <c r="S34" i="1"/>
  <c r="T34" i="1" s="1"/>
  <c r="S33" i="1"/>
  <c r="T33" i="1" s="1"/>
  <c r="S32" i="1"/>
  <c r="T32" i="1" s="1"/>
  <c r="S31" i="1"/>
  <c r="T31" i="1" s="1"/>
  <c r="S30" i="1"/>
  <c r="T30" i="1" s="1"/>
  <c r="S29" i="1"/>
  <c r="T29" i="1" s="1"/>
  <c r="S28" i="1"/>
  <c r="T28" i="1" s="1"/>
  <c r="S27" i="1"/>
  <c r="T27" i="1" s="1"/>
  <c r="S26" i="1"/>
  <c r="T26" i="1" s="1"/>
  <c r="S25" i="1"/>
  <c r="T25" i="1" s="1"/>
  <c r="S24" i="1"/>
  <c r="T24" i="1" s="1"/>
  <c r="S23" i="1"/>
  <c r="T23" i="1" s="1"/>
  <c r="S22" i="1"/>
  <c r="T22" i="1" s="1"/>
  <c r="S21" i="1"/>
  <c r="T21" i="1" s="1"/>
  <c r="S20" i="1"/>
  <c r="T20" i="1" s="1"/>
  <c r="S19" i="1"/>
  <c r="T19" i="1" s="1"/>
  <c r="S18" i="1"/>
  <c r="T18" i="1" s="1"/>
  <c r="S17" i="1"/>
  <c r="T17" i="1" s="1"/>
  <c r="S16" i="1"/>
  <c r="T16" i="1" s="1"/>
  <c r="S15" i="1"/>
  <c r="T15" i="1" s="1"/>
  <c r="AB15" i="1" s="1"/>
  <c r="S14" i="1"/>
  <c r="T14" i="1" s="1"/>
  <c r="S13" i="1"/>
  <c r="T13" i="1" s="1"/>
  <c r="S12" i="1"/>
  <c r="T12" i="1" s="1"/>
  <c r="S11" i="1"/>
  <c r="T11" i="1" s="1"/>
  <c r="S10" i="1"/>
  <c r="T10" i="1" s="1"/>
  <c r="S9" i="1"/>
  <c r="T9" i="1" s="1"/>
  <c r="S8" i="1"/>
  <c r="T8" i="1" s="1"/>
  <c r="S7" i="1"/>
  <c r="T7" i="1" s="1"/>
  <c r="S6" i="1"/>
  <c r="T6" i="1" s="1"/>
  <c r="S5" i="1"/>
  <c r="T5" i="1" s="1"/>
  <c r="U5" i="1" l="1"/>
  <c r="Z5" i="1" s="1"/>
  <c r="AB5" i="1"/>
  <c r="U6" i="1"/>
  <c r="Z6" i="1" s="1"/>
  <c r="AB6" i="1"/>
  <c r="U7" i="1"/>
  <c r="Z7" i="1" s="1"/>
  <c r="AB7" i="1"/>
  <c r="U8" i="1"/>
  <c r="Z8" i="1" s="1"/>
  <c r="AB8" i="1"/>
  <c r="U9" i="1"/>
  <c r="Z9" i="1" s="1"/>
  <c r="AB9" i="1"/>
  <c r="U10" i="1"/>
  <c r="Z10" i="1" s="1"/>
  <c r="AB10" i="1"/>
  <c r="U11" i="1"/>
  <c r="Z11" i="1" s="1"/>
  <c r="AB11" i="1"/>
  <c r="U12" i="1"/>
  <c r="Z12" i="1" s="1"/>
  <c r="AB12" i="1"/>
  <c r="U13" i="1"/>
  <c r="Z13" i="1" s="1"/>
  <c r="AB13" i="1"/>
  <c r="U14" i="1"/>
  <c r="Z14" i="1" s="1"/>
  <c r="AB14" i="1"/>
  <c r="U15" i="1"/>
  <c r="Z15" i="1" s="1"/>
  <c r="U16" i="1"/>
  <c r="Z16" i="1" s="1"/>
  <c r="AB16" i="1"/>
  <c r="U17" i="1"/>
  <c r="Z17" i="1" s="1"/>
  <c r="AB17" i="1"/>
  <c r="U18" i="1"/>
  <c r="Z18" i="1" s="1"/>
  <c r="AB18" i="1"/>
  <c r="U19" i="1"/>
  <c r="Z19" i="1" s="1"/>
  <c r="AB19" i="1"/>
  <c r="U20" i="1"/>
  <c r="Z20" i="1" s="1"/>
  <c r="AB20" i="1"/>
  <c r="U21" i="1"/>
  <c r="Z21" i="1" s="1"/>
  <c r="AB21" i="1"/>
  <c r="U22" i="1"/>
  <c r="Z22" i="1" s="1"/>
  <c r="AB22" i="1"/>
  <c r="U23" i="1"/>
  <c r="Z23" i="1" s="1"/>
  <c r="AB23" i="1"/>
  <c r="U24" i="1"/>
  <c r="Z24" i="1" s="1"/>
  <c r="AB24" i="1"/>
  <c r="U25" i="1"/>
  <c r="Z25" i="1" s="1"/>
  <c r="AB25" i="1"/>
  <c r="U26" i="1"/>
  <c r="Z26" i="1" s="1"/>
  <c r="AB26" i="1"/>
  <c r="U27" i="1"/>
  <c r="Z27" i="1" s="1"/>
  <c r="AB27" i="1"/>
  <c r="U28" i="1"/>
  <c r="Z28" i="1" s="1"/>
  <c r="AB28" i="1"/>
  <c r="U29" i="1"/>
  <c r="Z29" i="1" s="1"/>
  <c r="AB29" i="1"/>
  <c r="U30" i="1"/>
  <c r="Z30" i="1" s="1"/>
  <c r="AB30" i="1"/>
  <c r="U31" i="1"/>
  <c r="Z31" i="1" s="1"/>
  <c r="AB31" i="1"/>
  <c r="U32" i="1"/>
  <c r="Z32" i="1" s="1"/>
  <c r="AB32" i="1"/>
  <c r="U33" i="1"/>
  <c r="Z33" i="1" s="1"/>
  <c r="AB33" i="1"/>
  <c r="U34" i="1"/>
  <c r="Z34" i="1" s="1"/>
  <c r="AB34" i="1"/>
  <c r="U35" i="1"/>
  <c r="Z35" i="1" s="1"/>
  <c r="AB35" i="1"/>
  <c r="U36" i="1"/>
  <c r="Z36" i="1" s="1"/>
  <c r="AB36" i="1"/>
  <c r="U37" i="1"/>
  <c r="Z37" i="1" s="1"/>
  <c r="AB37" i="1"/>
  <c r="U38" i="1"/>
  <c r="Z38" i="1" s="1"/>
  <c r="AB38" i="1"/>
  <c r="U39" i="1"/>
  <c r="Z39" i="1" s="1"/>
  <c r="AB39" i="1"/>
  <c r="U40" i="1"/>
  <c r="Z40" i="1" s="1"/>
  <c r="AB40" i="1"/>
  <c r="U41" i="1"/>
  <c r="Z41" i="1" s="1"/>
  <c r="AB41" i="1"/>
  <c r="U42" i="1"/>
  <c r="Z42" i="1" s="1"/>
  <c r="AB42" i="1"/>
  <c r="U43" i="1"/>
  <c r="Z43" i="1" s="1"/>
  <c r="AB43" i="1"/>
  <c r="U44" i="1"/>
  <c r="Z44" i="1" s="1"/>
  <c r="AB44" i="1"/>
  <c r="U45" i="1"/>
  <c r="Z45" i="1" s="1"/>
  <c r="AB45" i="1"/>
  <c r="U46" i="1"/>
  <c r="Z46" i="1" s="1"/>
  <c r="AB46" i="1"/>
  <c r="U47" i="1"/>
  <c r="Z47" i="1" s="1"/>
  <c r="AB47" i="1"/>
  <c r="U48" i="1"/>
  <c r="Z48" i="1" s="1"/>
  <c r="AB48" i="1"/>
  <c r="U49" i="1"/>
  <c r="Z49" i="1" s="1"/>
  <c r="AB49" i="1"/>
  <c r="U50" i="1"/>
  <c r="Z50" i="1" s="1"/>
  <c r="AB50" i="1"/>
  <c r="U51" i="1"/>
  <c r="Z51" i="1" s="1"/>
  <c r="AB51" i="1"/>
  <c r="U52" i="1"/>
  <c r="Z52" i="1" s="1"/>
  <c r="AB52" i="1"/>
  <c r="U53" i="1"/>
  <c r="Z53" i="1" s="1"/>
  <c r="AB53" i="1"/>
  <c r="U54" i="1"/>
  <c r="Z54" i="1" s="1"/>
  <c r="AB54" i="1"/>
  <c r="U55" i="1"/>
  <c r="Z55" i="1" s="1"/>
  <c r="AB55" i="1"/>
  <c r="U56" i="1"/>
  <c r="Z56" i="1" s="1"/>
  <c r="AB56" i="1"/>
  <c r="U57" i="1"/>
  <c r="Z57" i="1" s="1"/>
  <c r="AB57" i="1"/>
  <c r="U58" i="1"/>
  <c r="Z58" i="1" s="1"/>
  <c r="AB58" i="1"/>
  <c r="U59" i="1"/>
  <c r="Z59" i="1" s="1"/>
  <c r="AB59" i="1"/>
  <c r="U60" i="1"/>
  <c r="Z60" i="1" s="1"/>
  <c r="AB60" i="1"/>
  <c r="U61" i="1"/>
  <c r="Z61" i="1" s="1"/>
  <c r="AB61" i="1"/>
  <c r="U62" i="1"/>
  <c r="Z62" i="1" s="1"/>
  <c r="AB62" i="1"/>
  <c r="U63" i="1"/>
  <c r="Z63" i="1" s="1"/>
  <c r="AB63" i="1"/>
  <c r="U64" i="1"/>
  <c r="Z64" i="1" s="1"/>
  <c r="AB64" i="1"/>
  <c r="U65" i="1"/>
  <c r="Z65" i="1" s="1"/>
  <c r="AB65" i="1"/>
  <c r="U66" i="1"/>
  <c r="Z66" i="1" s="1"/>
  <c r="AB66" i="1"/>
  <c r="U67" i="1"/>
  <c r="Z67" i="1" s="1"/>
  <c r="AB67" i="1"/>
  <c r="U68" i="1"/>
  <c r="Z68" i="1" s="1"/>
  <c r="AB68" i="1"/>
  <c r="U69" i="1"/>
  <c r="Z69" i="1" s="1"/>
  <c r="AB69" i="1"/>
  <c r="U70" i="1"/>
  <c r="Z70" i="1" s="1"/>
  <c r="AB70" i="1"/>
  <c r="U71" i="1"/>
  <c r="Z71" i="1" s="1"/>
  <c r="AB71" i="1"/>
  <c r="U72" i="1"/>
  <c r="Z72" i="1" s="1"/>
  <c r="AB72" i="1"/>
  <c r="U73" i="1"/>
  <c r="Z73" i="1" s="1"/>
  <c r="AB73" i="1"/>
  <c r="U74" i="1"/>
  <c r="Z74" i="1" s="1"/>
  <c r="AB74" i="1"/>
  <c r="U75" i="1"/>
  <c r="Z75" i="1" s="1"/>
  <c r="AB75" i="1"/>
  <c r="U76" i="1"/>
  <c r="Z76" i="1" s="1"/>
  <c r="AB76" i="1"/>
  <c r="U77" i="1"/>
  <c r="Z77" i="1" s="1"/>
  <c r="AB77" i="1"/>
  <c r="U78" i="1"/>
  <c r="Z78" i="1" s="1"/>
  <c r="AB78" i="1"/>
  <c r="U79" i="1"/>
  <c r="Z79" i="1" s="1"/>
  <c r="AB79" i="1"/>
  <c r="U80" i="1"/>
  <c r="Z80" i="1" s="1"/>
  <c r="AB80" i="1"/>
  <c r="U81" i="1"/>
  <c r="Z81" i="1" s="1"/>
  <c r="AB81" i="1"/>
  <c r="U82" i="1"/>
  <c r="Z82" i="1" s="1"/>
  <c r="AB82" i="1"/>
  <c r="U83" i="1"/>
  <c r="Z83" i="1" s="1"/>
  <c r="AB83" i="1"/>
  <c r="U84" i="1"/>
  <c r="Z84" i="1" s="1"/>
  <c r="AB84" i="1"/>
  <c r="U85" i="1"/>
  <c r="Z85" i="1" s="1"/>
  <c r="AB85" i="1"/>
  <c r="U86" i="1"/>
  <c r="Z86" i="1" s="1"/>
  <c r="AB86" i="1"/>
  <c r="U87" i="1"/>
  <c r="Z87" i="1" s="1"/>
  <c r="AB87" i="1"/>
  <c r="U88" i="1"/>
  <c r="Z88" i="1" s="1"/>
  <c r="AB88" i="1"/>
  <c r="U89" i="1"/>
  <c r="Z89" i="1" s="1"/>
  <c r="AB89" i="1"/>
  <c r="U90" i="1"/>
  <c r="Z90" i="1" s="1"/>
  <c r="AB90" i="1"/>
  <c r="U91" i="1"/>
  <c r="Z91" i="1" s="1"/>
  <c r="AB91" i="1"/>
  <c r="U92" i="1"/>
  <c r="Z92" i="1" s="1"/>
  <c r="AB92" i="1"/>
  <c r="U93" i="1"/>
  <c r="Z93" i="1" s="1"/>
  <c r="AB93" i="1"/>
  <c r="U94" i="1"/>
  <c r="Z94" i="1" s="1"/>
  <c r="AB94" i="1"/>
</calcChain>
</file>

<file path=xl/sharedStrings.xml><?xml version="1.0" encoding="utf-8"?>
<sst xmlns="http://schemas.openxmlformats.org/spreadsheetml/2006/main" count="51" uniqueCount="45">
  <si>
    <t>Load</t>
  </si>
  <si>
    <t>Dyno Speed</t>
  </si>
  <si>
    <t>Fuel Flow Rate</t>
  </si>
  <si>
    <t>Lambda</t>
  </si>
  <si>
    <t>Baro</t>
  </si>
  <si>
    <t>Humidity</t>
  </si>
  <si>
    <t>Ambient temp</t>
  </si>
  <si>
    <t>Newtons</t>
  </si>
  <si>
    <t>rpm</t>
  </si>
  <si>
    <t>l/min</t>
  </si>
  <si>
    <t>mBar</t>
  </si>
  <si>
    <t>%</t>
  </si>
  <si>
    <t>Deg C</t>
  </si>
  <si>
    <t>RPM</t>
  </si>
  <si>
    <t>Force (N)</t>
  </si>
  <si>
    <t>Force (lbs)</t>
  </si>
  <si>
    <t>Fuel Flow (L/min)</t>
  </si>
  <si>
    <t>Fuel Flow (Kg/s)</t>
  </si>
  <si>
    <t>Fuel flow (kg/h)</t>
  </si>
  <si>
    <t>Torque (Nm)</t>
  </si>
  <si>
    <t>Torque (lb ft)</t>
  </si>
  <si>
    <t>BHP</t>
  </si>
  <si>
    <t>Brake Power (W)</t>
  </si>
  <si>
    <t>KW</t>
  </si>
  <si>
    <t>Baro (mBar)</t>
  </si>
  <si>
    <t>Humidity (%)</t>
  </si>
  <si>
    <t>Ambient air temp (Deg C)</t>
  </si>
  <si>
    <t>SFC</t>
  </si>
  <si>
    <t>Corrected KW</t>
  </si>
  <si>
    <t>BMEP (kPa)</t>
  </si>
  <si>
    <t>Thermal Efficiency (%)</t>
  </si>
  <si>
    <t>Data</t>
  </si>
  <si>
    <t>Dyno arm in meters</t>
  </si>
  <si>
    <t>Dyno arm in foot</t>
  </si>
  <si>
    <t>2 PI</t>
  </si>
  <si>
    <t>SFC (Din)</t>
  </si>
  <si>
    <t>Fuel Mass</t>
  </si>
  <si>
    <t>0.75kg</t>
  </si>
  <si>
    <t/>
  </si>
  <si>
    <t>Bore</t>
  </si>
  <si>
    <t>0.075m</t>
  </si>
  <si>
    <t>Stroke</t>
  </si>
  <si>
    <t>0.09m</t>
  </si>
  <si>
    <t>Displacement</t>
  </si>
  <si>
    <t>1.590L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</si>
</sst>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/>
    <xf numFmtId="0" fontId="2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0" xfId="0" quotePrefix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SFC Against Engine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Sheet1!$Y$3</c:f>
              <c:strCache>
                <c:ptCount val="1"/>
                <c:pt idx="0">
                  <c:v>SFC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Sheet1!$J$4:$J$94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Sheet1!$Y$4:$Y$94</c:f>
              <c:numCache>
                <c:formatCode>General</c:formatCode>
                <c:ptCount val="91"/>
                <c:pt idx="0">
                  <c:v>0.26386135669526928</c:v>
                </c:pt>
                <c:pt idx="1">
                  <c:v>0.25722590104688636</c:v>
                </c:pt>
                <c:pt idx="2">
                  <c:v>0.24769357234798353</c:v>
                </c:pt>
                <c:pt idx="3">
                  <c:v>0.23286323726228536</c:v>
                </c:pt>
                <c:pt idx="4">
                  <c:v>0.22461227714774795</c:v>
                </c:pt>
                <c:pt idx="5">
                  <c:v>0.22519870024901315</c:v>
                </c:pt>
                <c:pt idx="6">
                  <c:v>0.21275992888137624</c:v>
                </c:pt>
                <c:pt idx="7">
                  <c:v>0.20217235486198712</c:v>
                </c:pt>
                <c:pt idx="8">
                  <c:v>0.20008126928856532</c:v>
                </c:pt>
                <c:pt idx="9">
                  <c:v>0.19339410419378719</c:v>
                </c:pt>
                <c:pt idx="10">
                  <c:v>0.193655538240396</c:v>
                </c:pt>
                <c:pt idx="11">
                  <c:v>0.19568421150605694</c:v>
                </c:pt>
                <c:pt idx="12">
                  <c:v>0.19393633780708025</c:v>
                </c:pt>
                <c:pt idx="13">
                  <c:v>0.19315755997340814</c:v>
                </c:pt>
                <c:pt idx="14">
                  <c:v>0.1901301925182298</c:v>
                </c:pt>
                <c:pt idx="15">
                  <c:v>0.18990796841640498</c:v>
                </c:pt>
                <c:pt idx="16">
                  <c:v>0.19464676975917525</c:v>
                </c:pt>
                <c:pt idx="17">
                  <c:v>0.19721252300350145</c:v>
                </c:pt>
                <c:pt idx="18">
                  <c:v>0.19717611059577092</c:v>
                </c:pt>
                <c:pt idx="19">
                  <c:v>0.19593252361931776</c:v>
                </c:pt>
                <c:pt idx="20">
                  <c:v>0.19698854980063654</c:v>
                </c:pt>
                <c:pt idx="21">
                  <c:v>0.19460859033071098</c:v>
                </c:pt>
                <c:pt idx="22">
                  <c:v>0.19301291050067046</c:v>
                </c:pt>
                <c:pt idx="23">
                  <c:v>0.19194558432480471</c:v>
                </c:pt>
                <c:pt idx="24">
                  <c:v>0.19173356194030725</c:v>
                </c:pt>
                <c:pt idx="25">
                  <c:v>0.19067605071999102</c:v>
                </c:pt>
                <c:pt idx="26">
                  <c:v>0.19073198127037252</c:v>
                </c:pt>
                <c:pt idx="27">
                  <c:v>0.19273780440910782</c:v>
                </c:pt>
                <c:pt idx="28">
                  <c:v>0.19377284237135387</c:v>
                </c:pt>
                <c:pt idx="29">
                  <c:v>0.19243614477671889</c:v>
                </c:pt>
                <c:pt idx="30">
                  <c:v>0.19354764034811633</c:v>
                </c:pt>
                <c:pt idx="31">
                  <c:v>0.19362411036825308</c:v>
                </c:pt>
                <c:pt idx="32">
                  <c:v>0.1963869685018631</c:v>
                </c:pt>
                <c:pt idx="33">
                  <c:v>0.19707038660465015</c:v>
                </c:pt>
                <c:pt idx="34">
                  <c:v>0.19850742725924869</c:v>
                </c:pt>
                <c:pt idx="35">
                  <c:v>0.20066371108404235</c:v>
                </c:pt>
                <c:pt idx="36">
                  <c:v>0.19928592929619718</c:v>
                </c:pt>
                <c:pt idx="37">
                  <c:v>0.19959040522851759</c:v>
                </c:pt>
                <c:pt idx="38">
                  <c:v>0.20272063546199243</c:v>
                </c:pt>
                <c:pt idx="39">
                  <c:v>0.20535956244730638</c:v>
                </c:pt>
                <c:pt idx="40">
                  <c:v>0.20892083248624807</c:v>
                </c:pt>
                <c:pt idx="41">
                  <c:v>0.21380545457486855</c:v>
                </c:pt>
                <c:pt idx="42">
                  <c:v>0.21443881945526033</c:v>
                </c:pt>
                <c:pt idx="43">
                  <c:v>0.21755350701160781</c:v>
                </c:pt>
                <c:pt idx="44">
                  <c:v>0.21649437259010479</c:v>
                </c:pt>
                <c:pt idx="45">
                  <c:v>0.21771119927490132</c:v>
                </c:pt>
                <c:pt idx="46">
                  <c:v>0.21535442904008495</c:v>
                </c:pt>
                <c:pt idx="47">
                  <c:v>0.21399830929100802</c:v>
                </c:pt>
                <c:pt idx="48">
                  <c:v>0.21478903843655306</c:v>
                </c:pt>
                <c:pt idx="49">
                  <c:v>0.21241172947078346</c:v>
                </c:pt>
                <c:pt idx="50">
                  <c:v>0.21469232065512039</c:v>
                </c:pt>
                <c:pt idx="51">
                  <c:v>0.21338713100844178</c:v>
                </c:pt>
                <c:pt idx="52">
                  <c:v>0.21889844015159968</c:v>
                </c:pt>
                <c:pt idx="53">
                  <c:v>0.21819018900635173</c:v>
                </c:pt>
                <c:pt idx="54">
                  <c:v>0.22127951222991668</c:v>
                </c:pt>
                <c:pt idx="55">
                  <c:v>0.21895063848798169</c:v>
                </c:pt>
                <c:pt idx="56">
                  <c:v>0.21995142070596338</c:v>
                </c:pt>
                <c:pt idx="57">
                  <c:v>0.22218798611005425</c:v>
                </c:pt>
                <c:pt idx="58">
                  <c:v>0.22199406055405707</c:v>
                </c:pt>
                <c:pt idx="59">
                  <c:v>0.22650950143293358</c:v>
                </c:pt>
                <c:pt idx="60">
                  <c:v>0.22723514222842858</c:v>
                </c:pt>
                <c:pt idx="61">
                  <c:v>0.22886305483038513</c:v>
                </c:pt>
                <c:pt idx="62">
                  <c:v>0.23003187727729832</c:v>
                </c:pt>
                <c:pt idx="63">
                  <c:v>0.23234874112201848</c:v>
                </c:pt>
                <c:pt idx="64">
                  <c:v>0.2321659472431559</c:v>
                </c:pt>
                <c:pt idx="65">
                  <c:v>0.23298781215582062</c:v>
                </c:pt>
                <c:pt idx="66">
                  <c:v>0.23550859849232453</c:v>
                </c:pt>
                <c:pt idx="67">
                  <c:v>0.23654291602818625</c:v>
                </c:pt>
                <c:pt idx="68">
                  <c:v>0.2365627141475406</c:v>
                </c:pt>
                <c:pt idx="69">
                  <c:v>0.23419977949608706</c:v>
                </c:pt>
                <c:pt idx="70">
                  <c:v>0.23640616471043299</c:v>
                </c:pt>
                <c:pt idx="71">
                  <c:v>0.23626245362998416</c:v>
                </c:pt>
                <c:pt idx="72">
                  <c:v>0.23723359895196458</c:v>
                </c:pt>
                <c:pt idx="73">
                  <c:v>0.23793255537564456</c:v>
                </c:pt>
                <c:pt idx="74">
                  <c:v>0.23784150790870823</c:v>
                </c:pt>
                <c:pt idx="75">
                  <c:v>0.2412771323537945</c:v>
                </c:pt>
                <c:pt idx="76">
                  <c:v>0.24205878954978835</c:v>
                </c:pt>
                <c:pt idx="77">
                  <c:v>0.24460639141433871</c:v>
                </c:pt>
                <c:pt idx="78">
                  <c:v>0.24737687660442553</c:v>
                </c:pt>
                <c:pt idx="79">
                  <c:v>0.24854927090538678</c:v>
                </c:pt>
                <c:pt idx="80">
                  <c:v>0.24924438938718588</c:v>
                </c:pt>
                <c:pt idx="81">
                  <c:v>0.25210608068962304</c:v>
                </c:pt>
                <c:pt idx="82">
                  <c:v>0.25395332388338637</c:v>
                </c:pt>
                <c:pt idx="83">
                  <c:v>0.25700525456837175</c:v>
                </c:pt>
                <c:pt idx="84">
                  <c:v>0.25955664622704228</c:v>
                </c:pt>
                <c:pt idx="85">
                  <c:v>0.25983417245920948</c:v>
                </c:pt>
                <c:pt idx="86">
                  <c:v>0.26192021574611057</c:v>
                </c:pt>
                <c:pt idx="87">
                  <c:v>0.26162898857076822</c:v>
                </c:pt>
                <c:pt idx="88">
                  <c:v>0.26830762250868023</c:v>
                </c:pt>
                <c:pt idx="89">
                  <c:v>0.27192878740886489</c:v>
                </c:pt>
                <c:pt idx="90">
                  <c:v>0.27423343557809543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A54-49CF-B8E7-3A8B4F0FB9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05856264"/>
        <c:axId val="1805858312"/>
      </c:scatterChart>
      <c:valAx>
        <c:axId val="1805856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5858312"/>
        <c:crosses val="autoZero"/>
        <c:crossBetween val="midCat"/>
        <c:majorUnit val="500"/>
        <c:minorUnit val="50"/>
      </c:valAx>
      <c:valAx>
        <c:axId val="1805858312"/>
        <c:scaling>
          <c:orientation val="minMax"/>
          <c:min val="0.1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5856264"/>
        <c:crosses val="autoZero"/>
        <c:crossBetween val="midCat"/>
        <c:majorUnit val="0.0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(Nm)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Sheet1!AU3</c:f>
              <c:strCache>
                <c:ptCount val="1"/>
                <c:pt idx="0">
                  <c:v>Torque (Nm)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Sheet1!$AT$4:$AT$94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Sheet1!$AU$4:$AU$94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2CE6D69C-799E-455F-AB13-F2A7C199DA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14636296"/>
        <c:axId val="1842555912"/>
      </c:lineChart>
      <c:catAx>
        <c:axId val="15146362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2555912"/>
        <c:crosses val="autoZero"/>
        <c:auto val="1"/>
        <c:lblAlgn val="ctr"/>
        <c:lblOffset val="100"/>
        <c:noMultiLvlLbl val="0"/>
      </c:catAx>
      <c:valAx>
        <c:axId val="1842555912"/>
        <c:scaling>
          <c:orientation val="minMax"/>
          <c:min val="7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46362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Brake Horepower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Sheet1!S3</c:f>
              <c:strCache>
                <c:ptCount val="1"/>
                <c:pt idx="0">
                  <c:v>BHP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Sheet1!$J$4:$J$94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Sheet1!$S$4:$S$94</c:f>
              <c:numCache>
                <c:formatCode>General</c:formatCode>
                <c:ptCount val="91"/>
                <c:pt idx="0">
                  <c:v>15.886041584158415</c:v>
                </c:pt>
                <c:pt idx="1">
                  <c:v>16.758791429702971</c:v>
                </c:pt>
                <c:pt idx="2">
                  <c:v>17.716240942574256</c:v>
                </c:pt>
                <c:pt idx="3">
                  <c:v>18.614410007920792</c:v>
                </c:pt>
                <c:pt idx="4">
                  <c:v>19.722332293069304</c:v>
                </c:pt>
                <c:pt idx="5">
                  <c:v>20.873971287128715</c:v>
                </c:pt>
                <c:pt idx="6">
                  <c:v>22.1083372990099</c:v>
                </c:pt>
                <c:pt idx="7">
                  <c:v>23.44283468910891</c:v>
                </c:pt>
                <c:pt idx="8">
                  <c:v>24.848425124752474</c:v>
                </c:pt>
                <c:pt idx="9">
                  <c:v>26.077082879207914</c:v>
                </c:pt>
                <c:pt idx="10">
                  <c:v>27.256346732673268</c:v>
                </c:pt>
                <c:pt idx="11">
                  <c:v>28.358219041584157</c:v>
                </c:pt>
                <c:pt idx="12">
                  <c:v>29.442741354455443</c:v>
                </c:pt>
                <c:pt idx="13">
                  <c:v>30.439970043564358</c:v>
                </c:pt>
                <c:pt idx="14">
                  <c:v>31.331762946534649</c:v>
                </c:pt>
                <c:pt idx="15">
                  <c:v>32.309008851485146</c:v>
                </c:pt>
                <c:pt idx="16">
                  <c:v>33.434265599999996</c:v>
                </c:pt>
                <c:pt idx="17">
                  <c:v>34.463569259405936</c:v>
                </c:pt>
                <c:pt idx="18">
                  <c:v>35.466436308910893</c:v>
                </c:pt>
                <c:pt idx="19">
                  <c:v>36.633592443564353</c:v>
                </c:pt>
                <c:pt idx="20">
                  <c:v>37.94849536633663</c:v>
                </c:pt>
                <c:pt idx="21">
                  <c:v>39.116280574257424</c:v>
                </c:pt>
                <c:pt idx="22">
                  <c:v>40.380539215841587</c:v>
                </c:pt>
                <c:pt idx="23">
                  <c:v>41.675265196039597</c:v>
                </c:pt>
                <c:pt idx="24">
                  <c:v>42.761666962376232</c:v>
                </c:pt>
                <c:pt idx="25">
                  <c:v>44.044914297029706</c:v>
                </c:pt>
                <c:pt idx="26">
                  <c:v>45.249473108910884</c:v>
                </c:pt>
                <c:pt idx="27">
                  <c:v>46.292290194059404</c:v>
                </c:pt>
                <c:pt idx="28">
                  <c:v>47.22802502970297</c:v>
                </c:pt>
                <c:pt idx="29">
                  <c:v>48.159426249504946</c:v>
                </c:pt>
                <c:pt idx="30">
                  <c:v>49.098003564356432</c:v>
                </c:pt>
                <c:pt idx="31">
                  <c:v>50.001143085148513</c:v>
                </c:pt>
                <c:pt idx="32">
                  <c:v>50.950057394059399</c:v>
                </c:pt>
                <c:pt idx="33">
                  <c:v>51.800618815841574</c:v>
                </c:pt>
                <c:pt idx="34">
                  <c:v>52.385447263366331</c:v>
                </c:pt>
                <c:pt idx="35">
                  <c:v>52.935233999999994</c:v>
                </c:pt>
                <c:pt idx="36">
                  <c:v>53.794183065346523</c:v>
                </c:pt>
                <c:pt idx="37">
                  <c:v>54.621989120792072</c:v>
                </c:pt>
                <c:pt idx="38">
                  <c:v>55.188380285148504</c:v>
                </c:pt>
                <c:pt idx="39">
                  <c:v>55.827402229702969</c:v>
                </c:pt>
                <c:pt idx="40">
                  <c:v>56.713983920792082</c:v>
                </c:pt>
                <c:pt idx="41">
                  <c:v>57.381601516831672</c:v>
                </c:pt>
                <c:pt idx="42">
                  <c:v>58.322765021782175</c:v>
                </c:pt>
                <c:pt idx="43">
                  <c:v>59.129881556435635</c:v>
                </c:pt>
                <c:pt idx="44">
                  <c:v>59.941704491089112</c:v>
                </c:pt>
                <c:pt idx="45">
                  <c:v>61.001467722772283</c:v>
                </c:pt>
                <c:pt idx="46">
                  <c:v>62.346426368316834</c:v>
                </c:pt>
                <c:pt idx="47">
                  <c:v>63.576218007920787</c:v>
                </c:pt>
                <c:pt idx="48">
                  <c:v>64.922256174257427</c:v>
                </c:pt>
                <c:pt idx="49">
                  <c:v>66.16744069306931</c:v>
                </c:pt>
                <c:pt idx="50">
                  <c:v>67.100837861386125</c:v>
                </c:pt>
                <c:pt idx="51">
                  <c:v>68.487866752475242</c:v>
                </c:pt>
                <c:pt idx="52">
                  <c:v>69.374759097029695</c:v>
                </c:pt>
                <c:pt idx="53">
                  <c:v>70.282170102970298</c:v>
                </c:pt>
                <c:pt idx="54">
                  <c:v>71.157583801980181</c:v>
                </c:pt>
                <c:pt idx="55">
                  <c:v>72.091213960396033</c:v>
                </c:pt>
                <c:pt idx="56">
                  <c:v>72.900147817821775</c:v>
                </c:pt>
                <c:pt idx="57">
                  <c:v>73.358827659405947</c:v>
                </c:pt>
                <c:pt idx="58">
                  <c:v>73.999565964356421</c:v>
                </c:pt>
                <c:pt idx="59">
                  <c:v>74.351303350495044</c:v>
                </c:pt>
                <c:pt idx="60">
                  <c:v>74.559316910891084</c:v>
                </c:pt>
                <c:pt idx="61">
                  <c:v>74.692385322772267</c:v>
                </c:pt>
                <c:pt idx="62">
                  <c:v>74.791716768316817</c:v>
                </c:pt>
                <c:pt idx="63">
                  <c:v>75.096592079207923</c:v>
                </c:pt>
                <c:pt idx="64">
                  <c:v>75.630170471287116</c:v>
                </c:pt>
                <c:pt idx="65">
                  <c:v>75.938385306930684</c:v>
                </c:pt>
                <c:pt idx="66">
                  <c:v>76.402315192079215</c:v>
                </c:pt>
                <c:pt idx="67">
                  <c:v>77.037337473267314</c:v>
                </c:pt>
                <c:pt idx="68">
                  <c:v>77.823725655445543</c:v>
                </c:pt>
                <c:pt idx="69">
                  <c:v>78.786883425742559</c:v>
                </c:pt>
                <c:pt idx="70">
                  <c:v>79.197528475247523</c:v>
                </c:pt>
                <c:pt idx="71">
                  <c:v>79.913538114851477</c:v>
                </c:pt>
                <c:pt idx="72">
                  <c:v>80.163660752475224</c:v>
                </c:pt>
                <c:pt idx="73">
                  <c:v>80.215951497029707</c:v>
                </c:pt>
                <c:pt idx="74">
                  <c:v>80.284209829702959</c:v>
                </c:pt>
                <c:pt idx="75">
                  <c:v>80.165136356435639</c:v>
                </c:pt>
                <c:pt idx="76">
                  <c:v>79.832473093069282</c:v>
                </c:pt>
                <c:pt idx="77">
                  <c:v>79.280938930693054</c:v>
                </c:pt>
                <c:pt idx="78">
                  <c:v>78.874417805940581</c:v>
                </c:pt>
                <c:pt idx="79">
                  <c:v>78.682037881188108</c:v>
                </c:pt>
                <c:pt idx="80">
                  <c:v>78.522323168316831</c:v>
                </c:pt>
                <c:pt idx="81">
                  <c:v>77.902607559999993</c:v>
                </c:pt>
                <c:pt idx="82">
                  <c:v>77.300779378217825</c:v>
                </c:pt>
                <c:pt idx="83">
                  <c:v>76.672426826930689</c:v>
                </c:pt>
                <c:pt idx="84">
                  <c:v>76.572531545346521</c:v>
                </c:pt>
                <c:pt idx="85">
                  <c:v>75.917866645544549</c:v>
                </c:pt>
                <c:pt idx="86">
                  <c:v>75.563283673663364</c:v>
                </c:pt>
                <c:pt idx="87">
                  <c:v>75.283268406336617</c:v>
                </c:pt>
                <c:pt idx="88">
                  <c:v>75.184656123564352</c:v>
                </c:pt>
                <c:pt idx="89">
                  <c:v>75.278249799603969</c:v>
                </c:pt>
                <c:pt idx="90">
                  <c:v>75.731210510891088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1D66B82B-DF23-434D-8020-02B43A9E9A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50247944"/>
        <c:axId val="1554571784"/>
      </c:lineChart>
      <c:catAx>
        <c:axId val="15502479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4571784"/>
        <c:crosses val="autoZero"/>
        <c:auto val="1"/>
        <c:lblAlgn val="ctr"/>
        <c:lblOffset val="100"/>
        <c:noMultiLvlLbl val="0"/>
      </c:catAx>
      <c:valAx>
        <c:axId val="1554571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BHP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024794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Horesepower Over Torque And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Sheet1!S3</c:f>
              <c:strCache>
                <c:ptCount val="1"/>
                <c:pt idx="0">
                  <c:v>BHP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Sheet1!$J$4:$J$94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Sheet1!$S$4:$S$94</c:f>
              <c:numCache>
                <c:formatCode>General</c:formatCode>
                <c:ptCount val="91"/>
                <c:pt idx="0">
                  <c:v>15.886041584158415</c:v>
                </c:pt>
                <c:pt idx="1">
                  <c:v>16.758791429702971</c:v>
                </c:pt>
                <c:pt idx="2">
                  <c:v>17.716240942574256</c:v>
                </c:pt>
                <c:pt idx="3">
                  <c:v>18.614410007920792</c:v>
                </c:pt>
                <c:pt idx="4">
                  <c:v>19.722332293069304</c:v>
                </c:pt>
                <c:pt idx="5">
                  <c:v>20.873971287128715</c:v>
                </c:pt>
                <c:pt idx="6">
                  <c:v>22.1083372990099</c:v>
                </c:pt>
                <c:pt idx="7">
                  <c:v>23.44283468910891</c:v>
                </c:pt>
                <c:pt idx="8">
                  <c:v>24.848425124752474</c:v>
                </c:pt>
                <c:pt idx="9">
                  <c:v>26.077082879207914</c:v>
                </c:pt>
                <c:pt idx="10">
                  <c:v>27.256346732673268</c:v>
                </c:pt>
                <c:pt idx="11">
                  <c:v>28.358219041584157</c:v>
                </c:pt>
                <c:pt idx="12">
                  <c:v>29.442741354455443</c:v>
                </c:pt>
                <c:pt idx="13">
                  <c:v>30.439970043564358</c:v>
                </c:pt>
                <c:pt idx="14">
                  <c:v>31.331762946534649</c:v>
                </c:pt>
                <c:pt idx="15">
                  <c:v>32.309008851485146</c:v>
                </c:pt>
                <c:pt idx="16">
                  <c:v>33.434265599999996</c:v>
                </c:pt>
                <c:pt idx="17">
                  <c:v>34.463569259405936</c:v>
                </c:pt>
                <c:pt idx="18">
                  <c:v>35.466436308910893</c:v>
                </c:pt>
                <c:pt idx="19">
                  <c:v>36.633592443564353</c:v>
                </c:pt>
                <c:pt idx="20">
                  <c:v>37.94849536633663</c:v>
                </c:pt>
                <c:pt idx="21">
                  <c:v>39.116280574257424</c:v>
                </c:pt>
                <c:pt idx="22">
                  <c:v>40.380539215841587</c:v>
                </c:pt>
                <c:pt idx="23">
                  <c:v>41.675265196039597</c:v>
                </c:pt>
                <c:pt idx="24">
                  <c:v>42.761666962376232</c:v>
                </c:pt>
                <c:pt idx="25">
                  <c:v>44.044914297029706</c:v>
                </c:pt>
                <c:pt idx="26">
                  <c:v>45.249473108910884</c:v>
                </c:pt>
                <c:pt idx="27">
                  <c:v>46.292290194059404</c:v>
                </c:pt>
                <c:pt idx="28">
                  <c:v>47.22802502970297</c:v>
                </c:pt>
                <c:pt idx="29">
                  <c:v>48.159426249504946</c:v>
                </c:pt>
                <c:pt idx="30">
                  <c:v>49.098003564356432</c:v>
                </c:pt>
                <c:pt idx="31">
                  <c:v>50.001143085148513</c:v>
                </c:pt>
                <c:pt idx="32">
                  <c:v>50.950057394059399</c:v>
                </c:pt>
                <c:pt idx="33">
                  <c:v>51.800618815841574</c:v>
                </c:pt>
                <c:pt idx="34">
                  <c:v>52.385447263366331</c:v>
                </c:pt>
                <c:pt idx="35">
                  <c:v>52.935233999999994</c:v>
                </c:pt>
                <c:pt idx="36">
                  <c:v>53.794183065346523</c:v>
                </c:pt>
                <c:pt idx="37">
                  <c:v>54.621989120792072</c:v>
                </c:pt>
                <c:pt idx="38">
                  <c:v>55.188380285148504</c:v>
                </c:pt>
                <c:pt idx="39">
                  <c:v>55.827402229702969</c:v>
                </c:pt>
                <c:pt idx="40">
                  <c:v>56.713983920792082</c:v>
                </c:pt>
                <c:pt idx="41">
                  <c:v>57.381601516831672</c:v>
                </c:pt>
                <c:pt idx="42">
                  <c:v>58.322765021782175</c:v>
                </c:pt>
                <c:pt idx="43">
                  <c:v>59.129881556435635</c:v>
                </c:pt>
                <c:pt idx="44">
                  <c:v>59.941704491089112</c:v>
                </c:pt>
                <c:pt idx="45">
                  <c:v>61.001467722772283</c:v>
                </c:pt>
                <c:pt idx="46">
                  <c:v>62.346426368316834</c:v>
                </c:pt>
                <c:pt idx="47">
                  <c:v>63.576218007920787</c:v>
                </c:pt>
                <c:pt idx="48">
                  <c:v>64.922256174257427</c:v>
                </c:pt>
                <c:pt idx="49">
                  <c:v>66.16744069306931</c:v>
                </c:pt>
                <c:pt idx="50">
                  <c:v>67.100837861386125</c:v>
                </c:pt>
                <c:pt idx="51">
                  <c:v>68.487866752475242</c:v>
                </c:pt>
                <c:pt idx="52">
                  <c:v>69.374759097029695</c:v>
                </c:pt>
                <c:pt idx="53">
                  <c:v>70.282170102970298</c:v>
                </c:pt>
                <c:pt idx="54">
                  <c:v>71.157583801980181</c:v>
                </c:pt>
                <c:pt idx="55">
                  <c:v>72.091213960396033</c:v>
                </c:pt>
                <c:pt idx="56">
                  <c:v>72.900147817821775</c:v>
                </c:pt>
                <c:pt idx="57">
                  <c:v>73.358827659405947</c:v>
                </c:pt>
                <c:pt idx="58">
                  <c:v>73.999565964356421</c:v>
                </c:pt>
                <c:pt idx="59">
                  <c:v>74.351303350495044</c:v>
                </c:pt>
                <c:pt idx="60">
                  <c:v>74.559316910891084</c:v>
                </c:pt>
                <c:pt idx="61">
                  <c:v>74.692385322772267</c:v>
                </c:pt>
                <c:pt idx="62">
                  <c:v>74.791716768316817</c:v>
                </c:pt>
                <c:pt idx="63">
                  <c:v>75.096592079207923</c:v>
                </c:pt>
                <c:pt idx="64">
                  <c:v>75.630170471287116</c:v>
                </c:pt>
                <c:pt idx="65">
                  <c:v>75.938385306930684</c:v>
                </c:pt>
                <c:pt idx="66">
                  <c:v>76.402315192079215</c:v>
                </c:pt>
                <c:pt idx="67">
                  <c:v>77.037337473267314</c:v>
                </c:pt>
                <c:pt idx="68">
                  <c:v>77.823725655445543</c:v>
                </c:pt>
                <c:pt idx="69">
                  <c:v>78.786883425742559</c:v>
                </c:pt>
                <c:pt idx="70">
                  <c:v>79.197528475247523</c:v>
                </c:pt>
                <c:pt idx="71">
                  <c:v>79.913538114851477</c:v>
                </c:pt>
                <c:pt idx="72">
                  <c:v>80.163660752475224</c:v>
                </c:pt>
                <c:pt idx="73">
                  <c:v>80.215951497029707</c:v>
                </c:pt>
                <c:pt idx="74">
                  <c:v>80.284209829702959</c:v>
                </c:pt>
                <c:pt idx="75">
                  <c:v>80.165136356435639</c:v>
                </c:pt>
                <c:pt idx="76">
                  <c:v>79.832473093069282</c:v>
                </c:pt>
                <c:pt idx="77">
                  <c:v>79.280938930693054</c:v>
                </c:pt>
                <c:pt idx="78">
                  <c:v>78.874417805940581</c:v>
                </c:pt>
                <c:pt idx="79">
                  <c:v>78.682037881188108</c:v>
                </c:pt>
                <c:pt idx="80">
                  <c:v>78.522323168316831</c:v>
                </c:pt>
                <c:pt idx="81">
                  <c:v>77.902607559999993</c:v>
                </c:pt>
                <c:pt idx="82">
                  <c:v>77.300779378217825</c:v>
                </c:pt>
                <c:pt idx="83">
                  <c:v>76.672426826930689</c:v>
                </c:pt>
                <c:pt idx="84">
                  <c:v>76.572531545346521</c:v>
                </c:pt>
                <c:pt idx="85">
                  <c:v>75.917866645544549</c:v>
                </c:pt>
                <c:pt idx="86">
                  <c:v>75.563283673663364</c:v>
                </c:pt>
                <c:pt idx="87">
                  <c:v>75.283268406336617</c:v>
                </c:pt>
                <c:pt idx="88">
                  <c:v>75.184656123564352</c:v>
                </c:pt>
                <c:pt idx="89">
                  <c:v>75.278249799603969</c:v>
                </c:pt>
                <c:pt idx="90">
                  <c:v>75.731210510891088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12-4D0C-8E27-0A5688DC4D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0247944"/>
        <c:axId val="1554571784"/>
      </c:lineChart>
      <c:lineChart>
        <c:grouping val="standard"/>
        <c:varyColors val="0"/>
        <c:ser>
          <c:idx val="1"/>
          <c:order val="1"/>
          <c:tx>
            <c:v>Torque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Sheet1!$J$4:$J$94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Sheet1!Q3:Q94</c:f>
              <c:numCache>
                <c:formatCode>General</c:formatCode>
                <c:ptCount val="92"/>
                <c:pt idx="0">
                  <c:v>0</c:v>
                </c:pt>
                <c:pt idx="1">
                  <c:v>83.433490399999997</c:v>
                </c:pt>
                <c:pt idx="2">
                  <c:v>83.825878656</c:v>
                </c:pt>
                <c:pt idx="3">
                  <c:v>84.586997663999995</c:v>
                </c:pt>
                <c:pt idx="4">
                  <c:v>85.011201184000001</c:v>
                </c:pt>
                <c:pt idx="5">
                  <c:v>86.318074335999995</c:v>
                </c:pt>
                <c:pt idx="6">
                  <c:v>87.704077760000004</c:v>
                </c:pt>
                <c:pt idx="7">
                  <c:v>89.317682687999991</c:v>
                </c:pt>
                <c:pt idx="8">
                  <c:v>91.201309471999991</c:v>
                </c:pt>
                <c:pt idx="9">
                  <c:v>93.217091967999991</c:v>
                </c:pt>
                <c:pt idx="10">
                  <c:v>94.452992607999988</c:v>
                </c:pt>
                <c:pt idx="11">
                  <c:v>95.43355536</c:v>
                </c:pt>
                <c:pt idx="12">
                  <c:v>96.088623487999996</c:v>
                </c:pt>
                <c:pt idx="13">
                  <c:v>96.645798495999998</c:v>
                </c:pt>
                <c:pt idx="14">
                  <c:v>96.891347072000002</c:v>
                </c:pt>
                <c:pt idx="15">
                  <c:v>96.796717055999991</c:v>
                </c:pt>
                <c:pt idx="16">
                  <c:v>96.963951135999991</c:v>
                </c:pt>
                <c:pt idx="17">
                  <c:v>97.553757183999991</c:v>
                </c:pt>
                <c:pt idx="18">
                  <c:v>97.839278783999987</c:v>
                </c:pt>
                <c:pt idx="19">
                  <c:v>98.036696575999997</c:v>
                </c:pt>
                <c:pt idx="20">
                  <c:v>98.666475647999988</c:v>
                </c:pt>
                <c:pt idx="21">
                  <c:v>99.652748831999986</c:v>
                </c:pt>
                <c:pt idx="22">
                  <c:v>100.21400272</c:v>
                </c:pt>
                <c:pt idx="23">
                  <c:v>100.989805696</c:v>
                </c:pt>
                <c:pt idx="24">
                  <c:v>101.80395014399998</c:v>
                </c:pt>
                <c:pt idx="25">
                  <c:v>102.08376131199999</c:v>
                </c:pt>
                <c:pt idx="26">
                  <c:v>102.810617728</c:v>
                </c:pt>
                <c:pt idx="27">
                  <c:v>103.32618815999999</c:v>
                </c:pt>
                <c:pt idx="28">
                  <c:v>103.458343872</c:v>
                </c:pt>
                <c:pt idx="29">
                  <c:v>103.35066144</c:v>
                </c:pt>
                <c:pt idx="30">
                  <c:v>103.238084352</c:v>
                </c:pt>
                <c:pt idx="31">
                  <c:v>103.145085888</c:v>
                </c:pt>
                <c:pt idx="32">
                  <c:v>102.982746464</c:v>
                </c:pt>
                <c:pt idx="33">
                  <c:v>102.919115936</c:v>
                </c:pt>
                <c:pt idx="34">
                  <c:v>102.66296227199999</c:v>
                </c:pt>
                <c:pt idx="35">
                  <c:v>101.89939593599999</c:v>
                </c:pt>
                <c:pt idx="36">
                  <c:v>101.096672352</c:v>
                </c:pt>
                <c:pt idx="37">
                  <c:v>100.90251766399999</c:v>
                </c:pt>
                <c:pt idx="38">
                  <c:v>100.65778486399999</c:v>
                </c:pt>
                <c:pt idx="39">
                  <c:v>99.948059743999991</c:v>
                </c:pt>
                <c:pt idx="40">
                  <c:v>99.391700512</c:v>
                </c:pt>
                <c:pt idx="41">
                  <c:v>99.287281183999994</c:v>
                </c:pt>
                <c:pt idx="42">
                  <c:v>98.809236447999993</c:v>
                </c:pt>
                <c:pt idx="43">
                  <c:v>98.810052223999989</c:v>
                </c:pt>
                <c:pt idx="44">
                  <c:v>98.587345375999988</c:v>
                </c:pt>
                <c:pt idx="45">
                  <c:v>98.379322496</c:v>
                </c:pt>
                <c:pt idx="46">
                  <c:v>98.578371840000003</c:v>
                </c:pt>
                <c:pt idx="47">
                  <c:v>99.225282207999996</c:v>
                </c:pt>
                <c:pt idx="48">
                  <c:v>99.672327455999991</c:v>
                </c:pt>
                <c:pt idx="49">
                  <c:v>100.285791008</c:v>
                </c:pt>
                <c:pt idx="50">
                  <c:v>100.72794159999999</c:v>
                </c:pt>
                <c:pt idx="51">
                  <c:v>100.689600128</c:v>
                </c:pt>
                <c:pt idx="52">
                  <c:v>101.32345807999999</c:v>
                </c:pt>
                <c:pt idx="53">
                  <c:v>101.21006521599999</c:v>
                </c:pt>
                <c:pt idx="54">
                  <c:v>101.129303392</c:v>
                </c:pt>
                <c:pt idx="55">
                  <c:v>101.00530543999999</c:v>
                </c:pt>
                <c:pt idx="56">
                  <c:v>100.96614819199999</c:v>
                </c:pt>
                <c:pt idx="57">
                  <c:v>100.75567798399999</c:v>
                </c:pt>
                <c:pt idx="58">
                  <c:v>100.072873472</c:v>
                </c:pt>
                <c:pt idx="59">
                  <c:v>99.652748831999986</c:v>
                </c:pt>
                <c:pt idx="60">
                  <c:v>98.858998783999994</c:v>
                </c:pt>
                <c:pt idx="61">
                  <c:v>97.896383103999995</c:v>
                </c:pt>
                <c:pt idx="62">
                  <c:v>96.860347583999996</c:v>
                </c:pt>
                <c:pt idx="63">
                  <c:v>95.806364991999985</c:v>
                </c:pt>
                <c:pt idx="64">
                  <c:v>95.037903999999997</c:v>
                </c:pt>
                <c:pt idx="65">
                  <c:v>94.573727455999986</c:v>
                </c:pt>
                <c:pt idx="66">
                  <c:v>93.841976383999992</c:v>
                </c:pt>
                <c:pt idx="67">
                  <c:v>93.317432416000003</c:v>
                </c:pt>
                <c:pt idx="68">
                  <c:v>93.011516415999992</c:v>
                </c:pt>
                <c:pt idx="69">
                  <c:v>92.893228895999997</c:v>
                </c:pt>
                <c:pt idx="70">
                  <c:v>92.986227359999987</c:v>
                </c:pt>
                <c:pt idx="71">
                  <c:v>92.432315455999998</c:v>
                </c:pt>
                <c:pt idx="72">
                  <c:v>92.243055423999991</c:v>
                </c:pt>
                <c:pt idx="73">
                  <c:v>91.525988319999982</c:v>
                </c:pt>
                <c:pt idx="74">
                  <c:v>90.600898336</c:v>
                </c:pt>
                <c:pt idx="75">
                  <c:v>89.713334047999993</c:v>
                </c:pt>
                <c:pt idx="76">
                  <c:v>88.637325503999989</c:v>
                </c:pt>
                <c:pt idx="77">
                  <c:v>87.350030975999985</c:v>
                </c:pt>
                <c:pt idx="78">
                  <c:v>85.852266239999992</c:v>
                </c:pt>
                <c:pt idx="79">
                  <c:v>84.540498431999993</c:v>
                </c:pt>
                <c:pt idx="80">
                  <c:v>83.482436959999987</c:v>
                </c:pt>
                <c:pt idx="81">
                  <c:v>82.479848255999997</c:v>
                </c:pt>
                <c:pt idx="82">
                  <c:v>81.018711862399996</c:v>
                </c:pt>
                <c:pt idx="83">
                  <c:v>79.604645743999995</c:v>
                </c:pt>
                <c:pt idx="84">
                  <c:v>78.190987513599993</c:v>
                </c:pt>
                <c:pt idx="85">
                  <c:v>77.338256860799987</c:v>
                </c:pt>
                <c:pt idx="86">
                  <c:v>75.94678773759999</c:v>
                </c:pt>
                <c:pt idx="87">
                  <c:v>74.878936953600004</c:v>
                </c:pt>
                <c:pt idx="88">
                  <c:v>73.904247788799992</c:v>
                </c:pt>
                <c:pt idx="89">
                  <c:v>73.124039622399991</c:v>
                </c:pt>
                <c:pt idx="90">
                  <c:v>72.543370265600004</c:v>
                </c:pt>
                <c:pt idx="91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F87-4005-A60C-AF318873C2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2903944"/>
        <c:axId val="1452900872"/>
      </c:lineChart>
      <c:catAx>
        <c:axId val="15502479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4571784"/>
        <c:crosses val="autoZero"/>
        <c:auto val="1"/>
        <c:lblAlgn val="ctr"/>
        <c:lblOffset val="100"/>
        <c:noMultiLvlLbl val="0"/>
      </c:catAx>
      <c:valAx>
        <c:axId val="1554571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Horsepower (BHP)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0247944"/>
        <c:crosses val="autoZero"/>
        <c:crossBetween val="between"/>
        <c:majorUnit val="5"/>
      </c:valAx>
      <c:valAx>
        <c:axId val="145290087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2903944"/>
        <c:crosses val="max"/>
        <c:crossBetween val="between"/>
      </c:valAx>
      <c:catAx>
        <c:axId val="14529039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52900872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581025</xdr:colOff>
      <xdr:row>10</xdr:row>
      <xdr:rowOff>133350</xdr:rowOff>
    </xdr:from>
    <xdr:to>
      <xdr:col>39</xdr:col>
      <xdr:colOff>381000</xdr:colOff>
      <xdr:row>32</xdr:row>
      <xdr:rowOff>142875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EAE91D8-0BF1-5A48-F160-800E73DC0C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28</xdr:col>
      <xdr:colOff>9525</xdr:colOff>
      <xdr:row>32</xdr:row>
      <xdr:rowOff>161925</xdr:rowOff>
    </xdr:from>
    <xdr:to>
      <xdr:col>39</xdr:col>
      <xdr:colOff>600075</xdr:colOff>
      <xdr:row>55</xdr:row>
      <xdr:rowOff>133350</xdr:rowOff>
    </xdr:to>
    <xdr:graphicFrame macro="">
      <xdr:nvGraphicFramePr>
        <xdr:cNvPr id="5" name="Chart 4" descr="Chart type: Line. 'Torque (Nm)'&#10;&#10;Description automatically generated">
          <a:extLst>
            <a:ext uri="{FF2B5EF4-FFF2-40B4-BE49-F238E27FC236}">
              <a16:creationId xmlns:a16="http://schemas.microsoft.com/office/drawing/2014/main" id="{6C964BD1-4431-161D-EAF7-AF8969F95E3E}"/>
            </a:ext>
            <a:ext uri="{147F2762-F138-4A5C-976F-8EAC2B608ADB}">
              <a16:predDERef xmlns:a16="http://schemas.microsoft.com/office/drawing/2014/main" pred="{5EAE91D8-0BF1-5A48-F160-800E73DC0C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27</xdr:col>
      <xdr:colOff>590550</xdr:colOff>
      <xdr:row>55</xdr:row>
      <xdr:rowOff>114300</xdr:rowOff>
    </xdr:from>
    <xdr:to>
      <xdr:col>39</xdr:col>
      <xdr:colOff>342900</xdr:colOff>
      <xdr:row>77</xdr:row>
      <xdr:rowOff>171450</xdr:rowOff>
    </xdr:to>
    <xdr:graphicFrame macro="">
      <xdr:nvGraphicFramePr>
        <xdr:cNvPr id="6" name="Chart 5" descr="Chart type: Line. 'BHP'&#10;&#10;Description automatically generated">
          <a:extLst>
            <a:ext uri="{FF2B5EF4-FFF2-40B4-BE49-F238E27FC236}">
              <a16:creationId xmlns:a16="http://schemas.microsoft.com/office/drawing/2014/main" id="{BD9E7402-15CF-D81C-D1C2-B4820496FF59}"/>
            </a:ext>
            <a:ext uri="{147F2762-F138-4A5C-976F-8EAC2B608ADB}">
              <a16:predDERef xmlns:a16="http://schemas.microsoft.com/office/drawing/2014/main" pred="{6C964BD1-4431-161D-EAF7-AF8969F95E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27</xdr:col>
      <xdr:colOff>600075</xdr:colOff>
      <xdr:row>78</xdr:row>
      <xdr:rowOff>0</xdr:rowOff>
    </xdr:from>
    <xdr:to>
      <xdr:col>39</xdr:col>
      <xdr:colOff>352425</xdr:colOff>
      <xdr:row>100</xdr:row>
      <xdr:rowOff>57150</xdr:rowOff>
    </xdr:to>
    <xdr:graphicFrame macro="">
      <xdr:nvGraphicFramePr>
        <xdr:cNvPr id="7" name="Chart 6" descr="Chart type: Line. 'BHP'&#10;&#10;Description automatically generated">
          <a:extLst>
            <a:ext uri="{FF2B5EF4-FFF2-40B4-BE49-F238E27FC236}">
              <a16:creationId xmlns:a16="http://schemas.microsoft.com/office/drawing/2014/main" id="{D8E0007E-CB2D-47D2-BE19-199765907889}"/>
            </a:ext>
            <a:ext uri="{147F2762-F138-4A5C-976F-8EAC2B608ADB}">
              <a16:predDERef xmlns:a16="http://schemas.microsoft.com/office/drawing/2014/main" pred="{BD9E7402-15CF-D81C-D1C2-B4820496FF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U103"/>
  <sheetViews>
    <sheetView tabSelected="1" workbookViewId="0">
      <selection activeCell="E6" sqref="E6"/>
    </sheetView>
  </sheetViews>
  <sheetFormatPr defaultRowHeight="15"/>
  <cols>
    <col min="1" max="1" width="8.85546875" bestFit="1" customWidth="1"/>
    <col min="2" max="2" width="11.42578125" bestFit="1" customWidth="1"/>
    <col min="3" max="3" width="13.85546875" bestFit="1" customWidth="1"/>
    <col min="4" max="4" width="8" bestFit="1" customWidth="1"/>
    <col min="6" max="6" width="6.85546875" bestFit="1" customWidth="1"/>
    <col min="7" max="7" width="9" bestFit="1" customWidth="1"/>
    <col min="8" max="8" width="13.7109375" bestFit="1" customWidth="1"/>
    <col min="10" max="10" width="6.140625" bestFit="1" customWidth="1"/>
    <col min="11" max="11" width="11.42578125" bestFit="1" customWidth="1"/>
    <col min="12" max="12" width="13" bestFit="1" customWidth="1"/>
    <col min="13" max="13" width="20.42578125" bestFit="1" customWidth="1"/>
    <col min="14" max="14" width="18.85546875" bestFit="1" customWidth="1"/>
    <col min="15" max="15" width="18.42578125" bestFit="1" customWidth="1"/>
    <col min="16" max="16" width="15" bestFit="1" customWidth="1"/>
    <col min="17" max="17" width="15.42578125" bestFit="1" customWidth="1"/>
    <col min="18" max="19" width="19.5703125" bestFit="1" customWidth="1"/>
    <col min="20" max="20" width="14.42578125" bestFit="1" customWidth="1"/>
    <col min="21" max="21" width="15.5703125" bestFit="1" customWidth="1"/>
    <col min="22" max="23" width="29.140625" bestFit="1" customWidth="1"/>
    <col min="24" max="24" width="16.7109375" bestFit="1" customWidth="1"/>
    <col min="25" max="25" width="17.42578125" bestFit="1" customWidth="1"/>
    <col min="26" max="26" width="13.85546875" bestFit="1" customWidth="1"/>
    <col min="27" max="27" width="26.140625" bestFit="1" customWidth="1"/>
    <col min="29" max="29" width="17.42578125" bestFit="1" customWidth="1"/>
    <col min="44" max="44" width="7.42578125" bestFit="1" customWidth="1"/>
  </cols>
  <sheetData>
    <row r="2" spans="1:47">
      <c r="A2" s="12" t="s">
        <v>0</v>
      </c>
      <c r="B2" s="12" t="s">
        <v>1</v>
      </c>
      <c r="C2" s="12" t="s">
        <v>2</v>
      </c>
      <c r="D2" s="12" t="s">
        <v>3</v>
      </c>
      <c r="F2" s="1" t="s">
        <v>4</v>
      </c>
      <c r="G2" s="1" t="s">
        <v>5</v>
      </c>
      <c r="H2" s="1" t="s">
        <v>6</v>
      </c>
    </row>
    <row r="3" spans="1:47" ht="18.75">
      <c r="A3" s="12" t="s">
        <v>7</v>
      </c>
      <c r="B3" s="12" t="s">
        <v>8</v>
      </c>
      <c r="C3" s="12" t="s">
        <v>9</v>
      </c>
      <c r="D3" s="12" t="s">
        <v>3</v>
      </c>
      <c r="F3" s="1" t="s">
        <v>10</v>
      </c>
      <c r="G3" s="1" t="s">
        <v>11</v>
      </c>
      <c r="H3" s="1" t="s">
        <v>12</v>
      </c>
      <c r="J3" s="5" t="s">
        <v>13</v>
      </c>
      <c r="K3" s="5" t="s">
        <v>14</v>
      </c>
      <c r="L3" s="5" t="s">
        <v>15</v>
      </c>
      <c r="M3" s="5" t="s">
        <v>16</v>
      </c>
      <c r="N3" s="5" t="s">
        <v>17</v>
      </c>
      <c r="O3" s="5" t="s">
        <v>18</v>
      </c>
      <c r="P3" s="5" t="s">
        <v>3</v>
      </c>
      <c r="Q3" s="5" t="s">
        <v>19</v>
      </c>
      <c r="R3" s="5" t="s">
        <v>20</v>
      </c>
      <c r="S3" s="5" t="s">
        <v>21</v>
      </c>
      <c r="T3" s="5" t="s">
        <v>22</v>
      </c>
      <c r="U3" s="5" t="s">
        <v>23</v>
      </c>
      <c r="V3" s="5" t="s">
        <v>24</v>
      </c>
      <c r="W3" s="5" t="s">
        <v>25</v>
      </c>
      <c r="X3" s="5" t="s">
        <v>26</v>
      </c>
      <c r="Y3" s="5" t="s">
        <v>27</v>
      </c>
      <c r="Z3" s="5" t="s">
        <v>28</v>
      </c>
      <c r="AA3" s="5" t="s">
        <v>29</v>
      </c>
      <c r="AB3" s="5" t="s">
        <v>30</v>
      </c>
      <c r="AD3" s="4" t="s">
        <v>31</v>
      </c>
      <c r="AE3" s="4"/>
      <c r="AQ3" s="5" t="s">
        <v>13</v>
      </c>
      <c r="AR3" s="5" t="s">
        <v>27</v>
      </c>
      <c r="AT3" s="5" t="s">
        <v>13</v>
      </c>
      <c r="AU3" s="5" t="s">
        <v>19</v>
      </c>
    </row>
    <row r="4" spans="1:47">
      <c r="A4" s="6">
        <v>102.27500000000001</v>
      </c>
      <c r="B4" s="6">
        <v>1000</v>
      </c>
      <c r="C4" s="6">
        <v>7.0400000000000004E-2</v>
      </c>
      <c r="D4" s="6">
        <v>1.2658</v>
      </c>
      <c r="F4" s="3">
        <v>1018.9</v>
      </c>
      <c r="G4" s="3">
        <v>46</v>
      </c>
      <c r="H4" s="3">
        <v>27</v>
      </c>
      <c r="J4" s="6">
        <v>1000</v>
      </c>
      <c r="K4" s="6">
        <v>102.27500000000001</v>
      </c>
      <c r="L4" s="6">
        <f>K4* 0.2248089431</f>
        <v>22.992334655552501</v>
      </c>
      <c r="M4" s="6">
        <v>7.0400000000000004E-2</v>
      </c>
      <c r="N4" s="4">
        <f>(M4*0.74)/60</f>
        <v>8.6826666666666677E-4</v>
      </c>
      <c r="O4" s="6">
        <f>N4*60*60</f>
        <v>3.1257600000000001</v>
      </c>
      <c r="P4" s="6">
        <v>1.2658</v>
      </c>
      <c r="Q4" s="6">
        <f>K4*0.815776</f>
        <v>83.433490399999997</v>
      </c>
      <c r="R4" s="6">
        <f>L4*$AE$5</f>
        <v>61.521630930775025</v>
      </c>
      <c r="S4" s="6">
        <f>(Q4*J4)/5252</f>
        <v>15.886041584158415</v>
      </c>
      <c r="T4" s="6">
        <f>S4*745.7</f>
        <v>11846.22120930693</v>
      </c>
      <c r="U4" s="6">
        <f>T4/1000</f>
        <v>11.846221209306931</v>
      </c>
      <c r="V4" s="6">
        <v>1018.9</v>
      </c>
      <c r="W4" s="6">
        <v>46</v>
      </c>
      <c r="X4" s="6">
        <v>27</v>
      </c>
      <c r="Y4" s="4">
        <f>O4/U4</f>
        <v>0.26386135669526928</v>
      </c>
      <c r="Z4" s="6">
        <f>U4*$AE$7</f>
        <v>11.775302244870465</v>
      </c>
      <c r="AA4" s="4">
        <f>(130600*Q4)/1.6</f>
        <v>6810258.6538999993</v>
      </c>
      <c r="AB4" s="4">
        <f>(T4)/(N4*44000000)*100</f>
        <v>31.008019833943617</v>
      </c>
      <c r="AD4" s="4" t="s">
        <v>32</v>
      </c>
      <c r="AE4" s="4">
        <v>0.81577599999999995</v>
      </c>
      <c r="AQ4" s="6">
        <v>1000</v>
      </c>
      <c r="AR4" s="4">
        <f>O4/U4</f>
        <v>0.26386135669526928</v>
      </c>
      <c r="AT4" s="6">
        <v>1000</v>
      </c>
      <c r="AU4" s="6">
        <f>K4*0.815776</f>
        <v>83.433490399999997</v>
      </c>
    </row>
    <row r="5" spans="1:47">
      <c r="A5" s="6">
        <v>102.756</v>
      </c>
      <c r="B5" s="6">
        <f t="shared" ref="B5:B68" si="0">B4+50</f>
        <v>1050</v>
      </c>
      <c r="C5" s="6">
        <v>7.2400000000000006E-2</v>
      </c>
      <c r="D5" s="6">
        <v>1.26783</v>
      </c>
      <c r="J5" s="6">
        <f t="shared" ref="J5:J68" si="1">J4+50</f>
        <v>1050</v>
      </c>
      <c r="K5" s="6">
        <v>102.756</v>
      </c>
      <c r="L5" s="6">
        <f t="shared" ref="L5:L68" si="2">K5* 0.2248089431</f>
        <v>23.100467757183598</v>
      </c>
      <c r="M5" s="6">
        <v>7.2400000000000006E-2</v>
      </c>
      <c r="N5" s="4">
        <f t="shared" ref="N5:N68" si="3">(M5*0.74)/60</f>
        <v>8.9293333333333343E-4</v>
      </c>
      <c r="O5" s="6">
        <f t="shared" ref="O5:O68" si="4">N5*60*60</f>
        <v>3.2145600000000005</v>
      </c>
      <c r="P5" s="6">
        <v>1.26783</v>
      </c>
      <c r="Q5" s="6">
        <f>K5*0.815776</f>
        <v>83.825878656</v>
      </c>
      <c r="R5" s="6">
        <f>L5*$AE$5</f>
        <v>61.81096756707619</v>
      </c>
      <c r="S5" s="6">
        <f>(Q5*J5)/5252</f>
        <v>16.758791429702971</v>
      </c>
      <c r="T5" s="6">
        <f t="shared" ref="T5:T68" si="5">S5*745.7</f>
        <v>12497.030769129506</v>
      </c>
      <c r="U5" s="6">
        <f t="shared" ref="U5:U68" si="6">T5/1000</f>
        <v>12.497030769129506</v>
      </c>
      <c r="V5" s="6">
        <v>1018.9</v>
      </c>
      <c r="W5" s="6">
        <v>46</v>
      </c>
      <c r="X5" s="6">
        <v>27</v>
      </c>
      <c r="Y5" s="4">
        <f t="shared" ref="Y5:Y68" si="7">O5/U5</f>
        <v>0.25722590104688636</v>
      </c>
      <c r="Z5" s="6">
        <f>U5*$AE$7</f>
        <v>12.422215647495529</v>
      </c>
      <c r="AA5" s="4">
        <f t="shared" ref="AA5:AA68" si="8">(130600*Q5)/1.6</f>
        <v>6842287.3452960001</v>
      </c>
      <c r="AB5" s="4">
        <f>(T5)/(N5*44000000)*100</f>
        <v>31.807909501021925</v>
      </c>
      <c r="AD5" s="4" t="s">
        <v>33</v>
      </c>
      <c r="AE5" s="4">
        <f>0.815776*3.28</f>
        <v>2.6757452799999997</v>
      </c>
      <c r="AQ5" s="6">
        <f t="shared" ref="AQ5:AQ68" si="9">AQ4+50</f>
        <v>1050</v>
      </c>
      <c r="AR5" s="4">
        <f t="shared" ref="AR5:AR68" si="10">O5/U5</f>
        <v>0.25722590104688636</v>
      </c>
      <c r="AT5" s="6">
        <f t="shared" ref="AT5:AT68" si="11">AT4+50</f>
        <v>1050</v>
      </c>
      <c r="AU5" s="6">
        <f t="shared" ref="AU5:AU68" si="12">K5*0.815776</f>
        <v>83.825878656</v>
      </c>
    </row>
    <row r="6" spans="1:47">
      <c r="A6" s="6">
        <v>103.68899999999999</v>
      </c>
      <c r="B6" s="6">
        <f t="shared" si="0"/>
        <v>1100</v>
      </c>
      <c r="C6" s="6">
        <v>7.3700000000000002E-2</v>
      </c>
      <c r="D6" s="6">
        <v>1.2734399999999999</v>
      </c>
      <c r="J6" s="6">
        <f t="shared" si="1"/>
        <v>1100</v>
      </c>
      <c r="K6" s="6">
        <v>103.68899999999999</v>
      </c>
      <c r="L6" s="6">
        <f t="shared" si="2"/>
        <v>23.310214501095899</v>
      </c>
      <c r="M6" s="6">
        <v>7.3700000000000002E-2</v>
      </c>
      <c r="N6" s="4">
        <f t="shared" si="3"/>
        <v>9.0896666666666673E-4</v>
      </c>
      <c r="O6" s="6">
        <f t="shared" si="4"/>
        <v>3.2722800000000003</v>
      </c>
      <c r="P6" s="6">
        <v>1.2734399999999999</v>
      </c>
      <c r="Q6" s="6">
        <f>K6*0.815776</f>
        <v>84.586997663999995</v>
      </c>
      <c r="R6" s="6">
        <f>L6*$AE$5</f>
        <v>62.372196427094899</v>
      </c>
      <c r="S6" s="6">
        <f>(Q6*J6)/5252</f>
        <v>17.716240942574256</v>
      </c>
      <c r="T6" s="6">
        <f t="shared" si="5"/>
        <v>13211.000870877624</v>
      </c>
      <c r="U6" s="6">
        <f t="shared" si="6"/>
        <v>13.211000870877625</v>
      </c>
      <c r="V6" s="6">
        <v>1018.9</v>
      </c>
      <c r="W6" s="6">
        <v>46</v>
      </c>
      <c r="X6" s="6">
        <v>27</v>
      </c>
      <c r="Y6" s="4">
        <f t="shared" si="7"/>
        <v>0.24769357234798353</v>
      </c>
      <c r="Z6" s="6">
        <f>U6*$AE$7</f>
        <v>13.131911473138217</v>
      </c>
      <c r="AA6" s="4">
        <f t="shared" si="8"/>
        <v>6904413.6843239991</v>
      </c>
      <c r="AB6" s="4">
        <f>(T6)/(N6*44000000)*100</f>
        <v>33.032016552789607</v>
      </c>
      <c r="AD6" s="4" t="s">
        <v>34</v>
      </c>
      <c r="AE6" s="4">
        <f>PI()*2</f>
        <v>6.2831853071795862</v>
      </c>
      <c r="AQ6" s="6">
        <f t="shared" si="9"/>
        <v>1100</v>
      </c>
      <c r="AR6" s="4">
        <f t="shared" si="10"/>
        <v>0.24769357234798353</v>
      </c>
      <c r="AT6" s="6">
        <f t="shared" si="11"/>
        <v>1100</v>
      </c>
      <c r="AU6" s="6">
        <f t="shared" si="12"/>
        <v>84.586997663999995</v>
      </c>
    </row>
    <row r="7" spans="1:47">
      <c r="A7" s="6">
        <v>104.209</v>
      </c>
      <c r="B7" s="6">
        <f t="shared" si="0"/>
        <v>1150</v>
      </c>
      <c r="C7" s="6">
        <v>7.2800000000000004E-2</v>
      </c>
      <c r="D7" s="6">
        <v>1.2847599999999999</v>
      </c>
      <c r="J7" s="6">
        <f t="shared" si="1"/>
        <v>1150</v>
      </c>
      <c r="K7" s="6">
        <v>104.209</v>
      </c>
      <c r="L7" s="6">
        <f t="shared" si="2"/>
        <v>23.427115151507898</v>
      </c>
      <c r="M7" s="6">
        <v>7.2800000000000004E-2</v>
      </c>
      <c r="N7" s="4">
        <f t="shared" si="3"/>
        <v>8.9786666666666673E-4</v>
      </c>
      <c r="O7" s="6">
        <f t="shared" si="4"/>
        <v>3.2323200000000001</v>
      </c>
      <c r="P7" s="6">
        <v>1.2847599999999999</v>
      </c>
      <c r="Q7" s="6">
        <f>K7*0.815776</f>
        <v>85.011201184000001</v>
      </c>
      <c r="R7" s="6">
        <f>L7*$AE$5</f>
        <v>62.684992790663735</v>
      </c>
      <c r="S7" s="6">
        <f>(Q7*J7)/5252</f>
        <v>18.614410007920792</v>
      </c>
      <c r="T7" s="6">
        <f t="shared" si="5"/>
        <v>13880.765542906536</v>
      </c>
      <c r="U7" s="6">
        <f t="shared" si="6"/>
        <v>13.880765542906536</v>
      </c>
      <c r="V7" s="6">
        <v>1018.9</v>
      </c>
      <c r="W7" s="6">
        <v>46</v>
      </c>
      <c r="X7" s="6">
        <v>27</v>
      </c>
      <c r="Y7" s="4">
        <f t="shared" si="7"/>
        <v>0.23286323726228536</v>
      </c>
      <c r="Z7" s="6">
        <f>U7*$AE$7</f>
        <v>13.797666510692373</v>
      </c>
      <c r="AA7" s="4">
        <f t="shared" si="8"/>
        <v>6939039.2966440003</v>
      </c>
      <c r="AB7" s="4">
        <f>(T7)/(N7*44000000)*100</f>
        <v>35.135722916205083</v>
      </c>
      <c r="AD7" s="4" t="s">
        <v>35</v>
      </c>
      <c r="AE7" s="4">
        <f>(0.9767^0.5) * 1.0058</f>
        <v>0.99401336821392905</v>
      </c>
      <c r="AQ7" s="6">
        <f t="shared" si="9"/>
        <v>1150</v>
      </c>
      <c r="AR7" s="4">
        <f t="shared" si="10"/>
        <v>0.23286323726228536</v>
      </c>
      <c r="AT7" s="6">
        <f t="shared" si="11"/>
        <v>1150</v>
      </c>
      <c r="AU7" s="6">
        <f t="shared" si="12"/>
        <v>85.011201184000001</v>
      </c>
    </row>
    <row r="8" spans="1:47">
      <c r="A8" s="6">
        <v>105.81100000000001</v>
      </c>
      <c r="B8" s="6">
        <f t="shared" si="0"/>
        <v>1200</v>
      </c>
      <c r="C8" s="6">
        <v>7.4399999999999994E-2</v>
      </c>
      <c r="D8" s="6">
        <v>1.2918099999999999</v>
      </c>
      <c r="J8" s="6">
        <f t="shared" si="1"/>
        <v>1200</v>
      </c>
      <c r="K8" s="6">
        <v>105.81100000000001</v>
      </c>
      <c r="L8" s="6">
        <f t="shared" si="2"/>
        <v>23.787259078354101</v>
      </c>
      <c r="M8" s="6">
        <v>7.4399999999999994E-2</v>
      </c>
      <c r="N8" s="4">
        <f t="shared" si="3"/>
        <v>9.1759999999999986E-4</v>
      </c>
      <c r="O8" s="6">
        <f t="shared" si="4"/>
        <v>3.3033599999999996</v>
      </c>
      <c r="P8" s="6">
        <v>1.2918099999999999</v>
      </c>
      <c r="Q8" s="6">
        <f>K8*0.815776</f>
        <v>86.318074335999995</v>
      </c>
      <c r="R8" s="6">
        <f>L8*$AE$5</f>
        <v>63.648646203043128</v>
      </c>
      <c r="S8" s="6">
        <f>(Q8*J8)/5252</f>
        <v>19.722332293069304</v>
      </c>
      <c r="T8" s="6">
        <f t="shared" si="5"/>
        <v>14706.94319094178</v>
      </c>
      <c r="U8" s="6">
        <f t="shared" si="6"/>
        <v>14.70694319094178</v>
      </c>
      <c r="V8" s="6">
        <v>1018.9</v>
      </c>
      <c r="W8" s="6">
        <v>46</v>
      </c>
      <c r="X8" s="6">
        <v>27</v>
      </c>
      <c r="Y8" s="4">
        <f t="shared" si="7"/>
        <v>0.22461227714774795</v>
      </c>
      <c r="Z8" s="6">
        <f>U8*$AE$7</f>
        <v>14.618898137358949</v>
      </c>
      <c r="AA8" s="4">
        <f t="shared" si="8"/>
        <v>7045712.8176759994</v>
      </c>
      <c r="AB8" s="4">
        <f>(T8)/(N8*44000000)*100</f>
        <v>36.426406809616445</v>
      </c>
      <c r="AD8" s="7" t="s">
        <v>36</v>
      </c>
      <c r="AE8" s="7" t="s">
        <v>37</v>
      </c>
      <c r="AF8" s="11" t="s">
        <v>38</v>
      </c>
      <c r="AQ8" s="6">
        <f t="shared" si="9"/>
        <v>1200</v>
      </c>
      <c r="AR8" s="4">
        <f t="shared" si="10"/>
        <v>0.22461227714774795</v>
      </c>
      <c r="AT8" s="6">
        <f t="shared" si="11"/>
        <v>1200</v>
      </c>
      <c r="AU8" s="6">
        <f t="shared" si="12"/>
        <v>86.318074335999995</v>
      </c>
    </row>
    <row r="9" spans="1:47">
      <c r="A9" s="6">
        <v>107.51</v>
      </c>
      <c r="B9" s="6">
        <f t="shared" si="0"/>
        <v>1250</v>
      </c>
      <c r="C9" s="6">
        <v>7.8950000000000006E-2</v>
      </c>
      <c r="D9" s="6">
        <v>1.2972900000000001</v>
      </c>
      <c r="J9" s="6">
        <f t="shared" si="1"/>
        <v>1250</v>
      </c>
      <c r="K9" s="6">
        <v>107.51</v>
      </c>
      <c r="L9" s="6">
        <f t="shared" si="2"/>
        <v>24.169209472681001</v>
      </c>
      <c r="M9" s="6">
        <v>7.8950000000000006E-2</v>
      </c>
      <c r="N9" s="4">
        <f t="shared" si="3"/>
        <v>9.7371666666666676E-4</v>
      </c>
      <c r="O9" s="6">
        <f t="shared" si="4"/>
        <v>3.5053800000000002</v>
      </c>
      <c r="P9" s="6">
        <v>1.2972900000000001</v>
      </c>
      <c r="Q9" s="6">
        <f>K9*0.815776</f>
        <v>87.704077760000004</v>
      </c>
      <c r="R9" s="6">
        <f>L9*$AE$5</f>
        <v>64.670648167857465</v>
      </c>
      <c r="S9" s="6">
        <f>(Q9*J9)/5252</f>
        <v>20.873971287128715</v>
      </c>
      <c r="T9" s="6">
        <f t="shared" si="5"/>
        <v>15565.720388811884</v>
      </c>
      <c r="U9" s="6">
        <f t="shared" si="6"/>
        <v>15.565720388811885</v>
      </c>
      <c r="V9" s="6">
        <v>1018.9</v>
      </c>
      <c r="W9" s="6">
        <v>46</v>
      </c>
      <c r="X9" s="6">
        <v>27</v>
      </c>
      <c r="Y9" s="4">
        <f t="shared" si="7"/>
        <v>0.22519870024901315</v>
      </c>
      <c r="Z9" s="6">
        <f>U9*$AE$7</f>
        <v>15.472534152359131</v>
      </c>
      <c r="AA9" s="4">
        <f t="shared" si="8"/>
        <v>7158845.3471600004</v>
      </c>
      <c r="AB9" s="4">
        <f>(T9)/(N9*44000000)*100</f>
        <v>36.331551526590275</v>
      </c>
      <c r="AD9" s="4" t="s">
        <v>39</v>
      </c>
      <c r="AE9" s="4" t="s">
        <v>40</v>
      </c>
      <c r="AQ9" s="6">
        <f t="shared" si="9"/>
        <v>1250</v>
      </c>
      <c r="AR9" s="4">
        <f t="shared" si="10"/>
        <v>0.22519870024901315</v>
      </c>
      <c r="AT9" s="6">
        <f t="shared" si="11"/>
        <v>1250</v>
      </c>
      <c r="AU9" s="6">
        <f t="shared" si="12"/>
        <v>87.704077760000004</v>
      </c>
    </row>
    <row r="10" spans="1:47">
      <c r="A10" s="6">
        <v>109.488</v>
      </c>
      <c r="B10" s="6">
        <f t="shared" si="0"/>
        <v>1300</v>
      </c>
      <c r="C10" s="6">
        <v>7.9000000000000001E-2</v>
      </c>
      <c r="D10" s="6">
        <v>1.29895</v>
      </c>
      <c r="J10" s="6">
        <f t="shared" si="1"/>
        <v>1300</v>
      </c>
      <c r="K10" s="6">
        <v>109.488</v>
      </c>
      <c r="L10" s="6">
        <f t="shared" si="2"/>
        <v>24.6138815621328</v>
      </c>
      <c r="M10" s="6">
        <v>7.9000000000000001E-2</v>
      </c>
      <c r="N10" s="4">
        <f t="shared" si="3"/>
        <v>9.7433333333333334E-4</v>
      </c>
      <c r="O10" s="6">
        <f t="shared" si="4"/>
        <v>3.5076000000000001</v>
      </c>
      <c r="P10" s="6">
        <v>1.29895</v>
      </c>
      <c r="Q10" s="6">
        <f>K10*0.815776</f>
        <v>89.317682687999991</v>
      </c>
      <c r="R10" s="6">
        <f>L10*$AE$5</f>
        <v>65.860477412355863</v>
      </c>
      <c r="S10" s="6">
        <f>(Q10*J10)/5252</f>
        <v>22.1083372990099</v>
      </c>
      <c r="T10" s="6">
        <f t="shared" si="5"/>
        <v>16486.187123871685</v>
      </c>
      <c r="U10" s="6">
        <f t="shared" si="6"/>
        <v>16.486187123871684</v>
      </c>
      <c r="V10" s="6">
        <v>1018.9</v>
      </c>
      <c r="W10" s="6">
        <v>46</v>
      </c>
      <c r="X10" s="6">
        <v>27</v>
      </c>
      <c r="Y10" s="4">
        <f t="shared" si="7"/>
        <v>0.21275992888137624</v>
      </c>
      <c r="Z10" s="6">
        <f>U10*$AE$7</f>
        <v>16.3874903920048</v>
      </c>
      <c r="AA10" s="4">
        <f t="shared" si="8"/>
        <v>7290555.8494079998</v>
      </c>
      <c r="AB10" s="4">
        <f>(T10)/(N10*44000000)*100</f>
        <v>38.455635066412974</v>
      </c>
      <c r="AD10" s="4" t="s">
        <v>41</v>
      </c>
      <c r="AE10" s="4" t="s">
        <v>42</v>
      </c>
      <c r="AQ10" s="6">
        <f t="shared" si="9"/>
        <v>1300</v>
      </c>
      <c r="AR10" s="4">
        <f t="shared" si="10"/>
        <v>0.21275992888137624</v>
      </c>
      <c r="AT10" s="6">
        <f t="shared" si="11"/>
        <v>1300</v>
      </c>
      <c r="AU10" s="6">
        <f t="shared" si="12"/>
        <v>89.317682687999991</v>
      </c>
    </row>
    <row r="11" spans="1:47">
      <c r="A11" s="6">
        <v>111.797</v>
      </c>
      <c r="B11" s="6">
        <f t="shared" si="0"/>
        <v>1350</v>
      </c>
      <c r="C11" s="6">
        <v>7.9600000000000004E-2</v>
      </c>
      <c r="D11" s="6">
        <v>1.2946899999999999</v>
      </c>
      <c r="J11" s="6">
        <f t="shared" si="1"/>
        <v>1350</v>
      </c>
      <c r="K11" s="6">
        <v>111.797</v>
      </c>
      <c r="L11" s="6">
        <f t="shared" si="2"/>
        <v>25.1329654117507</v>
      </c>
      <c r="M11" s="6">
        <v>7.9600000000000004E-2</v>
      </c>
      <c r="N11" s="4">
        <f t="shared" si="3"/>
        <v>9.8173333333333342E-4</v>
      </c>
      <c r="O11" s="6">
        <f t="shared" si="4"/>
        <v>3.5342400000000005</v>
      </c>
      <c r="P11" s="6">
        <v>1.2946899999999999</v>
      </c>
      <c r="Q11" s="6">
        <f>K11*0.815776</f>
        <v>91.201309471999991</v>
      </c>
      <c r="R11" s="6">
        <f>L11*$AE$5</f>
        <v>67.249413572895179</v>
      </c>
      <c r="S11" s="6">
        <f>(Q11*J11)/5252</f>
        <v>23.44283468910891</v>
      </c>
      <c r="T11" s="6">
        <f t="shared" si="5"/>
        <v>17481.321827668515</v>
      </c>
      <c r="U11" s="6">
        <f t="shared" si="6"/>
        <v>17.481321827668516</v>
      </c>
      <c r="V11" s="6">
        <v>1018.9</v>
      </c>
      <c r="W11" s="6">
        <v>46</v>
      </c>
      <c r="X11" s="6">
        <v>27</v>
      </c>
      <c r="Y11" s="4">
        <f t="shared" si="7"/>
        <v>0.20217235486198712</v>
      </c>
      <c r="Z11" s="6">
        <f>U11*$AE$7</f>
        <v>17.376667590752461</v>
      </c>
      <c r="AA11" s="4">
        <f t="shared" si="8"/>
        <v>7444306.8856519992</v>
      </c>
      <c r="AB11" s="4">
        <f>(T11)/(N11*44000000)*100</f>
        <v>40.46952011516855</v>
      </c>
      <c r="AD11" s="4" t="s">
        <v>43</v>
      </c>
      <c r="AE11" s="4" t="s">
        <v>44</v>
      </c>
      <c r="AQ11" s="6">
        <f t="shared" si="9"/>
        <v>1350</v>
      </c>
      <c r="AR11" s="4">
        <f t="shared" si="10"/>
        <v>0.20217235486198712</v>
      </c>
      <c r="AT11" s="6">
        <f t="shared" si="11"/>
        <v>1350</v>
      </c>
      <c r="AU11" s="6">
        <f t="shared" si="12"/>
        <v>91.201309471999991</v>
      </c>
    </row>
    <row r="12" spans="1:47">
      <c r="A12" s="6">
        <v>114.268</v>
      </c>
      <c r="B12" s="6">
        <f t="shared" si="0"/>
        <v>1400</v>
      </c>
      <c r="C12" s="6">
        <v>8.3500000000000005E-2</v>
      </c>
      <c r="D12" s="6">
        <v>1.2855000000000001</v>
      </c>
      <c r="J12" s="6">
        <f t="shared" si="1"/>
        <v>1400</v>
      </c>
      <c r="K12" s="6">
        <v>114.268</v>
      </c>
      <c r="L12" s="6">
        <f t="shared" si="2"/>
        <v>25.6884683101508</v>
      </c>
      <c r="M12" s="6">
        <v>8.3500000000000005E-2</v>
      </c>
      <c r="N12" s="4">
        <f t="shared" si="3"/>
        <v>1.0298333333333333E-3</v>
      </c>
      <c r="O12" s="6">
        <f t="shared" si="4"/>
        <v>3.7073999999999998</v>
      </c>
      <c r="P12" s="6">
        <v>1.2855000000000001</v>
      </c>
      <c r="Q12" s="6">
        <f>K12*0.815776</f>
        <v>93.217091967999991</v>
      </c>
      <c r="R12" s="6">
        <f>L12*$AE$5</f>
        <v>68.735797831315566</v>
      </c>
      <c r="S12" s="6">
        <f>(Q12*J12)/5252</f>
        <v>24.848425124752474</v>
      </c>
      <c r="T12" s="6">
        <f t="shared" si="5"/>
        <v>18529.47061552792</v>
      </c>
      <c r="U12" s="6">
        <f t="shared" si="6"/>
        <v>18.52947061552792</v>
      </c>
      <c r="V12" s="6">
        <v>1018.9</v>
      </c>
      <c r="W12" s="6">
        <v>46</v>
      </c>
      <c r="X12" s="6">
        <v>27</v>
      </c>
      <c r="Y12" s="4">
        <f t="shared" si="7"/>
        <v>0.20008126928856532</v>
      </c>
      <c r="Z12" s="6">
        <f>U12*$AE$7</f>
        <v>18.418541497761932</v>
      </c>
      <c r="AA12" s="4">
        <f t="shared" si="8"/>
        <v>7608845.1318879994</v>
      </c>
      <c r="AB12" s="4">
        <f>(T12)/(N12*44000000)*100</f>
        <v>40.892474397581076</v>
      </c>
      <c r="AQ12" s="6">
        <f t="shared" si="9"/>
        <v>1400</v>
      </c>
      <c r="AR12" s="4">
        <f t="shared" si="10"/>
        <v>0.20008126928856532</v>
      </c>
      <c r="AT12" s="6">
        <f t="shared" si="11"/>
        <v>1400</v>
      </c>
      <c r="AU12" s="6">
        <f t="shared" si="12"/>
        <v>93.217091967999991</v>
      </c>
    </row>
    <row r="13" spans="1:47">
      <c r="A13" s="6">
        <v>115.783</v>
      </c>
      <c r="B13" s="6">
        <f t="shared" si="0"/>
        <v>1450</v>
      </c>
      <c r="C13" s="6">
        <v>8.4699999999999998E-2</v>
      </c>
      <c r="D13" s="6">
        <v>1.2781800000000001</v>
      </c>
      <c r="J13" s="6">
        <f t="shared" si="1"/>
        <v>1450</v>
      </c>
      <c r="K13" s="6">
        <v>115.783</v>
      </c>
      <c r="L13" s="6">
        <f t="shared" si="2"/>
        <v>26.0290538589473</v>
      </c>
      <c r="M13" s="6">
        <v>8.4699999999999998E-2</v>
      </c>
      <c r="N13" s="4">
        <f t="shared" si="3"/>
        <v>1.0446333333333333E-3</v>
      </c>
      <c r="O13" s="6">
        <f t="shared" si="4"/>
        <v>3.7606799999999998</v>
      </c>
      <c r="P13" s="6">
        <v>1.2781800000000001</v>
      </c>
      <c r="Q13" s="6">
        <f>K13*0.815776</f>
        <v>94.452992607999988</v>
      </c>
      <c r="R13" s="6">
        <f>L13*$AE$5</f>
        <v>69.647118005944009</v>
      </c>
      <c r="S13" s="6">
        <f>(Q13*J13)/5252</f>
        <v>26.077082879207914</v>
      </c>
      <c r="T13" s="6">
        <f t="shared" si="5"/>
        <v>19445.680703025344</v>
      </c>
      <c r="U13" s="6">
        <f t="shared" si="6"/>
        <v>19.445680703025342</v>
      </c>
      <c r="V13" s="6">
        <v>1018.9</v>
      </c>
      <c r="W13" s="6">
        <v>46</v>
      </c>
      <c r="X13" s="6">
        <v>27</v>
      </c>
      <c r="Y13" s="4">
        <f t="shared" si="7"/>
        <v>0.19339410419378719</v>
      </c>
      <c r="Z13" s="6">
        <f>U13*$AE$7</f>
        <v>19.329266572826825</v>
      </c>
      <c r="AA13" s="4">
        <f t="shared" si="8"/>
        <v>7709725.521627998</v>
      </c>
      <c r="AB13" s="4">
        <f>(T13)/(N13*44000000)*100</f>
        <v>42.306450943404847</v>
      </c>
      <c r="AQ13" s="6">
        <f t="shared" si="9"/>
        <v>1450</v>
      </c>
      <c r="AR13" s="4">
        <f t="shared" si="10"/>
        <v>0.19339410419378719</v>
      </c>
      <c r="AT13" s="6">
        <f t="shared" si="11"/>
        <v>1450</v>
      </c>
      <c r="AU13" s="6">
        <f t="shared" si="12"/>
        <v>94.452992607999988</v>
      </c>
    </row>
    <row r="14" spans="1:47">
      <c r="A14" s="6">
        <v>116.985</v>
      </c>
      <c r="B14" s="6">
        <f t="shared" si="0"/>
        <v>1500</v>
      </c>
      <c r="C14" s="6">
        <v>8.8650000000000007E-2</v>
      </c>
      <c r="D14" s="6">
        <v>1.2795000000000001</v>
      </c>
      <c r="J14" s="6">
        <f t="shared" si="1"/>
        <v>1500</v>
      </c>
      <c r="K14" s="6">
        <v>116.985</v>
      </c>
      <c r="L14" s="6">
        <f t="shared" si="2"/>
        <v>26.299274208553499</v>
      </c>
      <c r="M14" s="6">
        <v>8.8650000000000007E-2</v>
      </c>
      <c r="N14" s="4">
        <f t="shared" si="3"/>
        <v>1.0933500000000001E-3</v>
      </c>
      <c r="O14" s="6">
        <f t="shared" si="4"/>
        <v>3.9360600000000003</v>
      </c>
      <c r="P14" s="6">
        <v>1.2795000000000001</v>
      </c>
      <c r="Q14" s="6">
        <f>K14*0.815776</f>
        <v>95.43355536</v>
      </c>
      <c r="R14" s="6">
        <f>L14*$AE$5</f>
        <v>70.370158830962751</v>
      </c>
      <c r="S14" s="6">
        <f>(Q14*J14)/5252</f>
        <v>27.256346732673268</v>
      </c>
      <c r="T14" s="6">
        <f t="shared" si="5"/>
        <v>20325.057758554456</v>
      </c>
      <c r="U14" s="6">
        <f t="shared" si="6"/>
        <v>20.325057758554458</v>
      </c>
      <c r="V14" s="6">
        <v>1018.9</v>
      </c>
      <c r="W14" s="6">
        <v>46</v>
      </c>
      <c r="X14" s="6">
        <v>27</v>
      </c>
      <c r="Y14" s="4">
        <f t="shared" si="7"/>
        <v>0.193655538240396</v>
      </c>
      <c r="Z14" s="6">
        <f>U14*$AE$7</f>
        <v>20.203379121723369</v>
      </c>
      <c r="AA14" s="4">
        <f t="shared" si="8"/>
        <v>7789763.9562599994</v>
      </c>
      <c r="AB14" s="4">
        <f>(T14)/(N14*44000000)*100</f>
        <v>42.249337437804698</v>
      </c>
      <c r="AQ14" s="6">
        <f t="shared" si="9"/>
        <v>1500</v>
      </c>
      <c r="AR14" s="4">
        <f t="shared" si="10"/>
        <v>0.193655538240396</v>
      </c>
      <c r="AT14" s="6">
        <f t="shared" si="11"/>
        <v>1500</v>
      </c>
      <c r="AU14" s="6">
        <f t="shared" si="12"/>
        <v>95.43355536</v>
      </c>
    </row>
    <row r="15" spans="1:47">
      <c r="A15" s="6">
        <v>117.788</v>
      </c>
      <c r="B15" s="6">
        <f t="shared" si="0"/>
        <v>1550</v>
      </c>
      <c r="C15" s="6">
        <v>9.3200000000000005E-2</v>
      </c>
      <c r="D15" s="6">
        <v>1.27766</v>
      </c>
      <c r="J15" s="6">
        <f t="shared" si="1"/>
        <v>1550</v>
      </c>
      <c r="K15" s="6">
        <v>117.788</v>
      </c>
      <c r="L15" s="6">
        <f t="shared" si="2"/>
        <v>26.479795789862798</v>
      </c>
      <c r="M15" s="6">
        <v>9.3200000000000005E-2</v>
      </c>
      <c r="N15" s="4">
        <f t="shared" si="3"/>
        <v>1.1494666666666668E-3</v>
      </c>
      <c r="O15" s="6">
        <f t="shared" si="4"/>
        <v>4.1380800000000004</v>
      </c>
      <c r="P15" s="6">
        <v>1.27766</v>
      </c>
      <c r="Q15" s="6">
        <f>K15*0.815776</f>
        <v>96.088623487999996</v>
      </c>
      <c r="R15" s="6">
        <f>L15*$AE$5</f>
        <v>70.85318860008924</v>
      </c>
      <c r="S15" s="6">
        <f>(Q15*J15)/5252</f>
        <v>28.358219041584157</v>
      </c>
      <c r="T15" s="6">
        <f t="shared" si="5"/>
        <v>21146.723939309308</v>
      </c>
      <c r="U15" s="6">
        <f t="shared" si="6"/>
        <v>21.146723939309307</v>
      </c>
      <c r="V15" s="6">
        <v>1018.9</v>
      </c>
      <c r="W15" s="6">
        <v>46</v>
      </c>
      <c r="X15" s="6">
        <v>27</v>
      </c>
      <c r="Y15" s="4">
        <f t="shared" si="7"/>
        <v>0.19568421150605694</v>
      </c>
      <c r="Z15" s="6">
        <f>U15*$AE$7</f>
        <v>21.02012628960297</v>
      </c>
      <c r="AA15" s="4">
        <f t="shared" si="8"/>
        <v>7843233.8922079997</v>
      </c>
      <c r="AB15" s="4">
        <f>(T15)/(N15*44000000)*100</f>
        <v>41.811335308290481</v>
      </c>
      <c r="AQ15" s="6">
        <f t="shared" si="9"/>
        <v>1550</v>
      </c>
      <c r="AR15" s="4">
        <f t="shared" si="10"/>
        <v>0.19568421150605694</v>
      </c>
      <c r="AT15" s="6">
        <f t="shared" si="11"/>
        <v>1550</v>
      </c>
      <c r="AU15" s="6">
        <f t="shared" si="12"/>
        <v>96.088623487999996</v>
      </c>
    </row>
    <row r="16" spans="1:47">
      <c r="A16" s="6">
        <v>118.471</v>
      </c>
      <c r="B16" s="6">
        <f t="shared" si="0"/>
        <v>1600</v>
      </c>
      <c r="C16" s="6">
        <v>9.5899999999999999E-2</v>
      </c>
      <c r="D16" s="6">
        <v>1.2823500000000001</v>
      </c>
      <c r="J16" s="6">
        <f t="shared" si="1"/>
        <v>1600</v>
      </c>
      <c r="K16" s="6">
        <v>118.471</v>
      </c>
      <c r="L16" s="6">
        <f t="shared" si="2"/>
        <v>26.6333402980001</v>
      </c>
      <c r="M16" s="6">
        <v>9.5899999999999999E-2</v>
      </c>
      <c r="N16" s="4">
        <f t="shared" si="3"/>
        <v>1.1827666666666668E-3</v>
      </c>
      <c r="O16" s="6">
        <f t="shared" si="4"/>
        <v>4.2579599999999997</v>
      </c>
      <c r="P16" s="6">
        <v>1.2823500000000001</v>
      </c>
      <c r="Q16" s="6">
        <f>K16*0.815776</f>
        <v>96.645798495999998</v>
      </c>
      <c r="R16" s="6">
        <f>L16*$AE$5</f>
        <v>71.264034593007551</v>
      </c>
      <c r="S16" s="6">
        <f>(Q16*J16)/5252</f>
        <v>29.442741354455443</v>
      </c>
      <c r="T16" s="6">
        <f t="shared" si="5"/>
        <v>21955.452228017424</v>
      </c>
      <c r="U16" s="6">
        <f t="shared" si="6"/>
        <v>21.955452228017425</v>
      </c>
      <c r="V16" s="6">
        <v>1018.9</v>
      </c>
      <c r="W16" s="6">
        <v>46</v>
      </c>
      <c r="X16" s="6">
        <v>27</v>
      </c>
      <c r="Y16" s="4">
        <f t="shared" si="7"/>
        <v>0.19393633780708025</v>
      </c>
      <c r="Z16" s="6">
        <f>U16*$AE$7</f>
        <v>21.824013019831614</v>
      </c>
      <c r="AA16" s="4">
        <f t="shared" si="8"/>
        <v>7888713.3022360001</v>
      </c>
      <c r="AB16" s="4">
        <f>(T16)/(N16*44000000)*100</f>
        <v>42.18816480878953</v>
      </c>
      <c r="AQ16" s="6">
        <f t="shared" si="9"/>
        <v>1600</v>
      </c>
      <c r="AR16" s="4">
        <f t="shared" si="10"/>
        <v>0.19393633780708025</v>
      </c>
      <c r="AT16" s="6">
        <f t="shared" si="11"/>
        <v>1600</v>
      </c>
      <c r="AU16" s="6">
        <f t="shared" si="12"/>
        <v>96.645798495999998</v>
      </c>
    </row>
    <row r="17" spans="1:47">
      <c r="A17" s="6">
        <v>118.77200000000001</v>
      </c>
      <c r="B17" s="6">
        <f t="shared" si="0"/>
        <v>1650</v>
      </c>
      <c r="C17" s="6">
        <v>9.8750000000000004E-2</v>
      </c>
      <c r="D17" s="6">
        <v>1.2902800000000001</v>
      </c>
      <c r="J17" s="6">
        <f t="shared" si="1"/>
        <v>1650</v>
      </c>
      <c r="K17" s="6">
        <v>118.77200000000001</v>
      </c>
      <c r="L17" s="6">
        <f t="shared" si="2"/>
        <v>26.701007789873199</v>
      </c>
      <c r="M17" s="6">
        <v>9.8750000000000004E-2</v>
      </c>
      <c r="N17" s="4">
        <f t="shared" si="3"/>
        <v>1.2179166666666666E-3</v>
      </c>
      <c r="O17" s="6">
        <f t="shared" si="4"/>
        <v>4.3845000000000001</v>
      </c>
      <c r="P17" s="6">
        <v>1.2902800000000001</v>
      </c>
      <c r="Q17" s="6">
        <f>K17*0.815776</f>
        <v>96.891347072000002</v>
      </c>
      <c r="R17" s="6">
        <f>L17*$AE$5</f>
        <v>71.445095564996436</v>
      </c>
      <c r="S17" s="6">
        <f>(Q17*J17)/5252</f>
        <v>30.439970043564358</v>
      </c>
      <c r="T17" s="6">
        <f t="shared" si="5"/>
        <v>22699.085661485944</v>
      </c>
      <c r="U17" s="6">
        <f t="shared" si="6"/>
        <v>22.699085661485945</v>
      </c>
      <c r="V17" s="6">
        <v>1018.9</v>
      </c>
      <c r="W17" s="6">
        <v>46</v>
      </c>
      <c r="X17" s="6">
        <v>27</v>
      </c>
      <c r="Y17" s="4">
        <f t="shared" si="7"/>
        <v>0.19315755997340814</v>
      </c>
      <c r="Z17" s="6">
        <f>U17*$AE$7</f>
        <v>22.563194593750147</v>
      </c>
      <c r="AA17" s="4">
        <f t="shared" si="8"/>
        <v>7908756.204752</v>
      </c>
      <c r="AB17" s="4">
        <f>(T17)/(N17*44000000)*100</f>
        <v>42.358260183782434</v>
      </c>
      <c r="AQ17" s="6">
        <f t="shared" si="9"/>
        <v>1650</v>
      </c>
      <c r="AR17" s="4">
        <f t="shared" si="10"/>
        <v>0.19315755997340814</v>
      </c>
      <c r="AT17" s="6">
        <f t="shared" si="11"/>
        <v>1650</v>
      </c>
      <c r="AU17" s="6">
        <f t="shared" si="12"/>
        <v>96.891347072000002</v>
      </c>
    </row>
    <row r="18" spans="1:47">
      <c r="A18" s="6">
        <v>118.65600000000001</v>
      </c>
      <c r="B18" s="6">
        <f t="shared" si="0"/>
        <v>1700</v>
      </c>
      <c r="C18" s="6">
        <v>0.10005</v>
      </c>
      <c r="D18" s="6">
        <v>1.29942</v>
      </c>
      <c r="J18" s="6">
        <f t="shared" si="1"/>
        <v>1700</v>
      </c>
      <c r="K18" s="6">
        <v>118.65600000000001</v>
      </c>
      <c r="L18" s="6">
        <f t="shared" si="2"/>
        <v>26.674929952473601</v>
      </c>
      <c r="M18" s="6">
        <v>0.10005</v>
      </c>
      <c r="N18" s="4">
        <f t="shared" si="3"/>
        <v>1.2339500000000002E-3</v>
      </c>
      <c r="O18" s="6">
        <f t="shared" si="4"/>
        <v>4.4422200000000007</v>
      </c>
      <c r="P18" s="6">
        <v>1.29942</v>
      </c>
      <c r="Q18" s="6">
        <f>K18*0.815776</f>
        <v>96.796717055999991</v>
      </c>
      <c r="R18" s="6">
        <f>L18*$AE$5</f>
        <v>71.375317914661849</v>
      </c>
      <c r="S18" s="6">
        <f>(Q18*J18)/5252</f>
        <v>31.331762946534649</v>
      </c>
      <c r="T18" s="6">
        <f t="shared" si="5"/>
        <v>23364.095629230891</v>
      </c>
      <c r="U18" s="6">
        <f t="shared" si="6"/>
        <v>23.364095629230892</v>
      </c>
      <c r="V18" s="6">
        <v>1018.9</v>
      </c>
      <c r="W18" s="6">
        <v>46</v>
      </c>
      <c r="X18" s="6">
        <v>27</v>
      </c>
      <c r="Y18" s="4">
        <f t="shared" si="7"/>
        <v>0.1901301925182298</v>
      </c>
      <c r="Z18" s="6">
        <f>U18*$AE$7</f>
        <v>23.224223391684138</v>
      </c>
      <c r="AA18" s="4">
        <f t="shared" si="8"/>
        <v>7901032.0296959998</v>
      </c>
      <c r="AB18" s="4">
        <f>(T18)/(N18*44000000)*100</f>
        <v>43.032713918036478</v>
      </c>
      <c r="AQ18" s="6">
        <f t="shared" si="9"/>
        <v>1700</v>
      </c>
      <c r="AR18" s="4">
        <f t="shared" si="10"/>
        <v>0.1901301925182298</v>
      </c>
      <c r="AT18" s="6">
        <f t="shared" si="11"/>
        <v>1700</v>
      </c>
      <c r="AU18" s="6">
        <f t="shared" si="12"/>
        <v>96.796717055999991</v>
      </c>
    </row>
    <row r="19" spans="1:47">
      <c r="A19" s="6">
        <v>118.861</v>
      </c>
      <c r="B19" s="6">
        <f t="shared" si="0"/>
        <v>1750</v>
      </c>
      <c r="C19" s="6">
        <v>0.10305</v>
      </c>
      <c r="D19" s="6">
        <v>1.31053</v>
      </c>
      <c r="J19" s="6">
        <f t="shared" si="1"/>
        <v>1750</v>
      </c>
      <c r="K19" s="6">
        <v>118.861</v>
      </c>
      <c r="L19" s="6">
        <f t="shared" si="2"/>
        <v>26.721015785809101</v>
      </c>
      <c r="M19" s="6">
        <v>0.10305</v>
      </c>
      <c r="N19" s="4">
        <f t="shared" si="3"/>
        <v>1.2709500000000001E-3</v>
      </c>
      <c r="O19" s="6">
        <f t="shared" si="4"/>
        <v>4.5754200000000003</v>
      </c>
      <c r="P19" s="6">
        <v>1.31053</v>
      </c>
      <c r="Q19" s="6">
        <f>K19*0.815776</f>
        <v>96.963951135999991</v>
      </c>
      <c r="R19" s="6">
        <f>L19*$AE$5</f>
        <v>71.498631865684189</v>
      </c>
      <c r="S19" s="6">
        <f>(Q19*J19)/5252</f>
        <v>32.309008851485146</v>
      </c>
      <c r="T19" s="6">
        <f t="shared" si="5"/>
        <v>24092.827900552475</v>
      </c>
      <c r="U19" s="6">
        <f t="shared" si="6"/>
        <v>24.092827900552475</v>
      </c>
      <c r="V19" s="6">
        <v>1018.9</v>
      </c>
      <c r="W19" s="6">
        <v>46</v>
      </c>
      <c r="X19" s="6">
        <v>27</v>
      </c>
      <c r="Y19" s="4">
        <f t="shared" si="7"/>
        <v>0.18990796841640498</v>
      </c>
      <c r="Z19" s="6">
        <f>U19*$AE$7</f>
        <v>23.948593011226691</v>
      </c>
      <c r="AA19" s="4">
        <f t="shared" si="8"/>
        <v>7914682.5114759989</v>
      </c>
      <c r="AB19" s="4">
        <f>(T19)/(N19*44000000)*100</f>
        <v>43.083069394319338</v>
      </c>
      <c r="AQ19" s="6">
        <f t="shared" si="9"/>
        <v>1750</v>
      </c>
      <c r="AR19" s="4">
        <f t="shared" si="10"/>
        <v>0.18990796841640498</v>
      </c>
      <c r="AT19" s="6">
        <f t="shared" si="11"/>
        <v>1750</v>
      </c>
      <c r="AU19" s="6">
        <f t="shared" si="12"/>
        <v>96.963951135999991</v>
      </c>
    </row>
    <row r="20" spans="1:47">
      <c r="A20" s="6">
        <v>119.584</v>
      </c>
      <c r="B20" s="6">
        <f t="shared" si="0"/>
        <v>1800</v>
      </c>
      <c r="C20" s="6">
        <v>0.10929999999999999</v>
      </c>
      <c r="D20" s="6">
        <v>1.3149</v>
      </c>
      <c r="J20" s="6">
        <f t="shared" si="1"/>
        <v>1800</v>
      </c>
      <c r="K20" s="6">
        <v>119.584</v>
      </c>
      <c r="L20" s="6">
        <f t="shared" si="2"/>
        <v>26.883552651670399</v>
      </c>
      <c r="M20" s="6">
        <v>0.10929999999999999</v>
      </c>
      <c r="N20" s="4">
        <f t="shared" si="3"/>
        <v>1.3480333333333332E-3</v>
      </c>
      <c r="O20" s="6">
        <f t="shared" si="4"/>
        <v>4.8529200000000001</v>
      </c>
      <c r="P20" s="6">
        <v>1.3149</v>
      </c>
      <c r="Q20" s="6">
        <f>K20*0.815776</f>
        <v>97.553757183999991</v>
      </c>
      <c r="R20" s="6">
        <f>L20*$AE$5</f>
        <v>71.93353911733854</v>
      </c>
      <c r="S20" s="6">
        <f>(Q20*J20)/5252</f>
        <v>33.434265599999996</v>
      </c>
      <c r="T20" s="6">
        <f t="shared" si="5"/>
        <v>24931.931857919997</v>
      </c>
      <c r="U20" s="6">
        <f t="shared" si="6"/>
        <v>24.931931857919999</v>
      </c>
      <c r="V20" s="6">
        <v>1018.9</v>
      </c>
      <c r="W20" s="6">
        <v>46</v>
      </c>
      <c r="X20" s="6">
        <v>27</v>
      </c>
      <c r="Y20" s="4">
        <f t="shared" si="7"/>
        <v>0.19464676975917525</v>
      </c>
      <c r="Z20" s="6">
        <f>U20*$AE$7</f>
        <v>24.782673562171219</v>
      </c>
      <c r="AA20" s="4">
        <f t="shared" si="8"/>
        <v>7962825.4301439989</v>
      </c>
      <c r="AB20" s="4">
        <f>(T20)/(N20*44000000)*100</f>
        <v>42.034184240206272</v>
      </c>
      <c r="AQ20" s="6">
        <f t="shared" si="9"/>
        <v>1800</v>
      </c>
      <c r="AR20" s="4">
        <f t="shared" si="10"/>
        <v>0.19464676975917525</v>
      </c>
      <c r="AT20" s="6">
        <f t="shared" si="11"/>
        <v>1800</v>
      </c>
      <c r="AU20" s="6">
        <f t="shared" si="12"/>
        <v>97.553757183999991</v>
      </c>
    </row>
    <row r="21" spans="1:47">
      <c r="A21" s="6">
        <v>119.934</v>
      </c>
      <c r="B21" s="6">
        <f t="shared" si="0"/>
        <v>1850</v>
      </c>
      <c r="C21" s="6">
        <v>0.11415</v>
      </c>
      <c r="D21" s="6">
        <v>1.3184899999999999</v>
      </c>
      <c r="J21" s="6">
        <f t="shared" si="1"/>
        <v>1850</v>
      </c>
      <c r="K21" s="6">
        <v>119.934</v>
      </c>
      <c r="L21" s="6">
        <f t="shared" si="2"/>
        <v>26.9622357817554</v>
      </c>
      <c r="M21" s="6">
        <v>0.11415</v>
      </c>
      <c r="N21" s="4">
        <f t="shared" si="3"/>
        <v>1.40785E-3</v>
      </c>
      <c r="O21" s="6">
        <f t="shared" si="4"/>
        <v>5.0682600000000004</v>
      </c>
      <c r="P21" s="6">
        <v>1.3184899999999999</v>
      </c>
      <c r="Q21" s="6">
        <f>K21*0.815776</f>
        <v>97.839278783999987</v>
      </c>
      <c r="R21" s="6">
        <f>L21*$AE$5</f>
        <v>72.144075131279109</v>
      </c>
      <c r="S21" s="6">
        <f>(Q21*J21)/5252</f>
        <v>34.463569259405936</v>
      </c>
      <c r="T21" s="6">
        <f t="shared" si="5"/>
        <v>25699.48359673901</v>
      </c>
      <c r="U21" s="6">
        <f t="shared" si="6"/>
        <v>25.699483596739011</v>
      </c>
      <c r="V21" s="6">
        <v>1018.9</v>
      </c>
      <c r="W21" s="6">
        <v>46</v>
      </c>
      <c r="X21" s="6">
        <v>27</v>
      </c>
      <c r="Y21" s="4">
        <f t="shared" si="7"/>
        <v>0.19721252300350145</v>
      </c>
      <c r="Z21" s="6">
        <f>U21*$AE$7</f>
        <v>25.545630251353163</v>
      </c>
      <c r="AA21" s="4">
        <f t="shared" si="8"/>
        <v>7986131.1307439981</v>
      </c>
      <c r="AB21" s="4">
        <f>(T21)/(N21*44000000)*100</f>
        <v>41.487315598477061</v>
      </c>
      <c r="AQ21" s="6">
        <f t="shared" si="9"/>
        <v>1850</v>
      </c>
      <c r="AR21" s="4">
        <f t="shared" si="10"/>
        <v>0.19721252300350145</v>
      </c>
      <c r="AT21" s="6">
        <f t="shared" si="11"/>
        <v>1850</v>
      </c>
      <c r="AU21" s="6">
        <f t="shared" si="12"/>
        <v>97.839278783999987</v>
      </c>
    </row>
    <row r="22" spans="1:47">
      <c r="A22" s="6">
        <v>120.176</v>
      </c>
      <c r="B22" s="6">
        <f t="shared" si="0"/>
        <v>1900</v>
      </c>
      <c r="C22" s="6">
        <v>0.11745</v>
      </c>
      <c r="D22" s="6">
        <v>1.3189200000000001</v>
      </c>
      <c r="J22" s="6">
        <f t="shared" si="1"/>
        <v>1900</v>
      </c>
      <c r="K22" s="6">
        <v>120.176</v>
      </c>
      <c r="L22" s="6">
        <f t="shared" si="2"/>
        <v>27.016639545985598</v>
      </c>
      <c r="M22" s="6">
        <v>0.11745</v>
      </c>
      <c r="N22" s="4">
        <f t="shared" si="3"/>
        <v>1.4485500000000001E-3</v>
      </c>
      <c r="O22" s="6">
        <f t="shared" si="4"/>
        <v>5.2147800000000002</v>
      </c>
      <c r="P22" s="6">
        <v>1.3189200000000001</v>
      </c>
      <c r="Q22" s="6">
        <f>K22*0.815776</f>
        <v>98.036696575999997</v>
      </c>
      <c r="R22" s="6">
        <f>L22*$AE$5</f>
        <v>72.289645746632303</v>
      </c>
      <c r="S22" s="6">
        <f>(Q22*J22)/5252</f>
        <v>35.466436308910893</v>
      </c>
      <c r="T22" s="6">
        <f t="shared" si="5"/>
        <v>26447.321555554856</v>
      </c>
      <c r="U22" s="6">
        <f t="shared" si="6"/>
        <v>26.447321555554854</v>
      </c>
      <c r="V22" s="6">
        <v>1018.9</v>
      </c>
      <c r="W22" s="6">
        <v>46</v>
      </c>
      <c r="X22" s="6">
        <v>27</v>
      </c>
      <c r="Y22" s="4">
        <f t="shared" si="7"/>
        <v>0.19717611059577092</v>
      </c>
      <c r="Z22" s="6">
        <f>U22*$AE$7</f>
        <v>26.288991179673928</v>
      </c>
      <c r="AA22" s="4">
        <f t="shared" si="8"/>
        <v>8002245.3580159992</v>
      </c>
      <c r="AB22" s="4">
        <f>(T22)/(N22*44000000)*100</f>
        <v>41.494977039037238</v>
      </c>
      <c r="AQ22" s="6">
        <f t="shared" si="9"/>
        <v>1900</v>
      </c>
      <c r="AR22" s="4">
        <f t="shared" si="10"/>
        <v>0.19717611059577092</v>
      </c>
      <c r="AT22" s="6">
        <f t="shared" si="11"/>
        <v>1900</v>
      </c>
      <c r="AU22" s="6">
        <f t="shared" si="12"/>
        <v>98.036696575999997</v>
      </c>
    </row>
    <row r="23" spans="1:47">
      <c r="A23" s="6">
        <v>120.94799999999999</v>
      </c>
      <c r="B23" s="6">
        <f t="shared" si="0"/>
        <v>1950</v>
      </c>
      <c r="C23" s="6">
        <v>0.12055</v>
      </c>
      <c r="D23" s="6">
        <v>1.31484</v>
      </c>
      <c r="J23" s="6">
        <f t="shared" si="1"/>
        <v>1950</v>
      </c>
      <c r="K23" s="6">
        <v>120.94799999999999</v>
      </c>
      <c r="L23" s="6">
        <f t="shared" si="2"/>
        <v>27.190192050058798</v>
      </c>
      <c r="M23" s="6">
        <v>0.12055</v>
      </c>
      <c r="N23" s="4">
        <f t="shared" si="3"/>
        <v>1.4867833333333336E-3</v>
      </c>
      <c r="O23" s="6">
        <f t="shared" si="4"/>
        <v>5.3524200000000004</v>
      </c>
      <c r="P23" s="6">
        <v>1.31484</v>
      </c>
      <c r="Q23" s="6">
        <f>K23*0.815776</f>
        <v>98.666475647999988</v>
      </c>
      <c r="R23" s="6">
        <f>L23*$AE$5</f>
        <v>72.754028040238339</v>
      </c>
      <c r="S23" s="6">
        <f>(Q23*J23)/5252</f>
        <v>36.633592443564353</v>
      </c>
      <c r="T23" s="6">
        <f t="shared" si="5"/>
        <v>27317.669885165938</v>
      </c>
      <c r="U23" s="6">
        <f t="shared" si="6"/>
        <v>27.317669885165937</v>
      </c>
      <c r="V23" s="6">
        <v>1018.9</v>
      </c>
      <c r="W23" s="6">
        <v>46</v>
      </c>
      <c r="X23" s="6">
        <v>27</v>
      </c>
      <c r="Y23" s="4">
        <f t="shared" si="7"/>
        <v>0.19593252361931776</v>
      </c>
      <c r="Z23" s="6">
        <f>U23*$AE$7</f>
        <v>27.154129054310008</v>
      </c>
      <c r="AA23" s="4">
        <f t="shared" si="8"/>
        <v>8053651.0747679984</v>
      </c>
      <c r="AB23" s="4">
        <f>(T23)/(N23*44000000)*100</f>
        <v>41.758346346392408</v>
      </c>
      <c r="AQ23" s="6">
        <f t="shared" si="9"/>
        <v>1950</v>
      </c>
      <c r="AR23" s="4">
        <f t="shared" si="10"/>
        <v>0.19593252361931776</v>
      </c>
      <c r="AT23" s="6">
        <f t="shared" si="11"/>
        <v>1950</v>
      </c>
      <c r="AU23" s="6">
        <f t="shared" si="12"/>
        <v>98.666475647999988</v>
      </c>
    </row>
    <row r="24" spans="1:47">
      <c r="A24" s="6">
        <v>122.157</v>
      </c>
      <c r="B24" s="6">
        <f t="shared" si="0"/>
        <v>2000</v>
      </c>
      <c r="C24" s="6">
        <v>0.12554999999999999</v>
      </c>
      <c r="D24" s="6">
        <v>1.31653</v>
      </c>
      <c r="J24" s="6">
        <f t="shared" si="1"/>
        <v>2000</v>
      </c>
      <c r="K24" s="6">
        <v>122.157</v>
      </c>
      <c r="L24" s="6">
        <f t="shared" si="2"/>
        <v>27.4619860622667</v>
      </c>
      <c r="M24" s="6">
        <v>0.12554999999999999</v>
      </c>
      <c r="N24" s="4">
        <f t="shared" si="3"/>
        <v>1.5484499999999998E-3</v>
      </c>
      <c r="O24" s="6">
        <f t="shared" si="4"/>
        <v>5.574419999999999</v>
      </c>
      <c r="P24" s="6">
        <v>1.31653</v>
      </c>
      <c r="Q24" s="6">
        <f>K24*0.815776</f>
        <v>99.652748831999986</v>
      </c>
      <c r="R24" s="6">
        <f>L24*$AE$5</f>
        <v>73.481279585535901</v>
      </c>
      <c r="S24" s="6">
        <f>(Q24*J24)/5252</f>
        <v>37.94849536633663</v>
      </c>
      <c r="T24" s="6">
        <f t="shared" si="5"/>
        <v>28298.192994677225</v>
      </c>
      <c r="U24" s="6">
        <f t="shared" si="6"/>
        <v>28.298192994677226</v>
      </c>
      <c r="V24" s="6">
        <v>1018.9</v>
      </c>
      <c r="W24" s="6">
        <v>46</v>
      </c>
      <c r="X24" s="6">
        <v>27</v>
      </c>
      <c r="Y24" s="4">
        <f t="shared" si="7"/>
        <v>0.19698854980063654</v>
      </c>
      <c r="Z24" s="6">
        <f>U24*$AE$7</f>
        <v>28.128782133006922</v>
      </c>
      <c r="AA24" s="4">
        <f t="shared" si="8"/>
        <v>8134155.6234119982</v>
      </c>
      <c r="AB24" s="4">
        <f>(T24)/(N24*44000000)*100</f>
        <v>41.534486091189763</v>
      </c>
      <c r="AQ24" s="6">
        <f t="shared" si="9"/>
        <v>2000</v>
      </c>
      <c r="AR24" s="4">
        <f t="shared" si="10"/>
        <v>0.19698854980063654</v>
      </c>
      <c r="AT24" s="6">
        <f t="shared" si="11"/>
        <v>2000</v>
      </c>
      <c r="AU24" s="6">
        <f t="shared" si="12"/>
        <v>99.652748831999986</v>
      </c>
    </row>
    <row r="25" spans="1:47">
      <c r="A25" s="6">
        <v>122.845</v>
      </c>
      <c r="B25" s="6">
        <f t="shared" si="0"/>
        <v>2050</v>
      </c>
      <c r="C25" s="6">
        <v>0.12784999999999999</v>
      </c>
      <c r="D25" s="6">
        <v>1.32098</v>
      </c>
      <c r="J25" s="6">
        <f t="shared" si="1"/>
        <v>2050</v>
      </c>
      <c r="K25" s="6">
        <v>122.845</v>
      </c>
      <c r="L25" s="6">
        <f t="shared" si="2"/>
        <v>27.616654615119497</v>
      </c>
      <c r="M25" s="6">
        <v>0.12784999999999999</v>
      </c>
      <c r="N25" s="4">
        <f t="shared" si="3"/>
        <v>1.5768166666666667E-3</v>
      </c>
      <c r="O25" s="6">
        <f t="shared" si="4"/>
        <v>5.6765400000000001</v>
      </c>
      <c r="P25" s="6">
        <v>1.32098</v>
      </c>
      <c r="Q25" s="6">
        <f>K25*0.815776</f>
        <v>100.21400272</v>
      </c>
      <c r="R25" s="6">
        <f>L25*$AE$5</f>
        <v>73.895133235796209</v>
      </c>
      <c r="S25" s="6">
        <f>(Q25*J25)/5252</f>
        <v>39.116280574257424</v>
      </c>
      <c r="T25" s="6">
        <f t="shared" si="5"/>
        <v>29169.010424223761</v>
      </c>
      <c r="U25" s="6">
        <f t="shared" si="6"/>
        <v>29.16901042422376</v>
      </c>
      <c r="V25" s="6">
        <v>1018.9</v>
      </c>
      <c r="W25" s="6">
        <v>46</v>
      </c>
      <c r="X25" s="6">
        <v>27</v>
      </c>
      <c r="Y25" s="4">
        <f t="shared" si="7"/>
        <v>0.19460859033071098</v>
      </c>
      <c r="Z25" s="6">
        <f>U25*$AE$7</f>
        <v>28.994386299249868</v>
      </c>
      <c r="AA25" s="4">
        <f t="shared" si="8"/>
        <v>8179967.9720199993</v>
      </c>
      <c r="AB25" s="4">
        <f>(T25)/(N25*44000000)*100</f>
        <v>42.042430747349272</v>
      </c>
      <c r="AQ25" s="6">
        <f t="shared" si="9"/>
        <v>2050</v>
      </c>
      <c r="AR25" s="4">
        <f t="shared" si="10"/>
        <v>0.19460859033071098</v>
      </c>
      <c r="AT25" s="6">
        <f t="shared" si="11"/>
        <v>2050</v>
      </c>
      <c r="AU25" s="6">
        <f t="shared" si="12"/>
        <v>100.21400272</v>
      </c>
    </row>
    <row r="26" spans="1:47">
      <c r="A26" s="6">
        <v>123.79600000000001</v>
      </c>
      <c r="B26" s="6">
        <f t="shared" si="0"/>
        <v>2100</v>
      </c>
      <c r="C26" s="6">
        <v>0.13089999999999999</v>
      </c>
      <c r="D26" s="6">
        <v>1.32287</v>
      </c>
      <c r="J26" s="6">
        <f t="shared" si="1"/>
        <v>2100</v>
      </c>
      <c r="K26" s="6">
        <v>123.79600000000001</v>
      </c>
      <c r="L26" s="6">
        <f t="shared" si="2"/>
        <v>27.8304479200076</v>
      </c>
      <c r="M26" s="6">
        <v>0.13089999999999999</v>
      </c>
      <c r="N26" s="4">
        <f t="shared" si="3"/>
        <v>1.6144333333333331E-3</v>
      </c>
      <c r="O26" s="6">
        <f t="shared" si="4"/>
        <v>5.81196</v>
      </c>
      <c r="P26" s="6">
        <v>1.32287</v>
      </c>
      <c r="Q26" s="6">
        <f>K26*0.815776</f>
        <v>100.989805696</v>
      </c>
      <c r="R26" s="6">
        <f>L26*$AE$5</f>
        <v>74.467189662246142</v>
      </c>
      <c r="S26" s="6">
        <f>(Q26*J26)/5252</f>
        <v>40.380539215841587</v>
      </c>
      <c r="T26" s="6">
        <f t="shared" si="5"/>
        <v>30111.768093253075</v>
      </c>
      <c r="U26" s="6">
        <f t="shared" si="6"/>
        <v>30.111768093253076</v>
      </c>
      <c r="V26" s="6">
        <v>1018.9</v>
      </c>
      <c r="W26" s="6">
        <v>46</v>
      </c>
      <c r="X26" s="6">
        <v>27</v>
      </c>
      <c r="Y26" s="4">
        <f t="shared" si="7"/>
        <v>0.19301291050067046</v>
      </c>
      <c r="Z26" s="6">
        <f>U26*$AE$7</f>
        <v>29.931500025251211</v>
      </c>
      <c r="AA26" s="4">
        <f t="shared" si="8"/>
        <v>8243292.8899360001</v>
      </c>
      <c r="AB26" s="4">
        <f>(T26)/(N26*44000000)*100</f>
        <v>42.390004692405086</v>
      </c>
      <c r="AQ26" s="6">
        <f t="shared" si="9"/>
        <v>2100</v>
      </c>
      <c r="AR26" s="4">
        <f t="shared" si="10"/>
        <v>0.19301291050067046</v>
      </c>
      <c r="AT26" s="6">
        <f t="shared" si="11"/>
        <v>2100</v>
      </c>
      <c r="AU26" s="6">
        <f t="shared" si="12"/>
        <v>100.989805696</v>
      </c>
    </row>
    <row r="27" spans="1:47">
      <c r="A27" s="6">
        <v>124.794</v>
      </c>
      <c r="B27" s="6">
        <f t="shared" si="0"/>
        <v>2150</v>
      </c>
      <c r="C27" s="6">
        <v>0.13435</v>
      </c>
      <c r="D27" s="6">
        <v>1.3216399999999999</v>
      </c>
      <c r="J27" s="6">
        <f t="shared" si="1"/>
        <v>2150</v>
      </c>
      <c r="K27" s="6">
        <v>124.794</v>
      </c>
      <c r="L27" s="6">
        <f t="shared" si="2"/>
        <v>28.054807245221397</v>
      </c>
      <c r="M27" s="6">
        <v>0.13435</v>
      </c>
      <c r="N27" s="4">
        <f t="shared" si="3"/>
        <v>1.6569833333333333E-3</v>
      </c>
      <c r="O27" s="6">
        <f t="shared" si="4"/>
        <v>5.9651399999999999</v>
      </c>
      <c r="P27" s="6">
        <v>1.3216399999999999</v>
      </c>
      <c r="Q27" s="6">
        <f>K27*0.815776</f>
        <v>101.80395014399998</v>
      </c>
      <c r="R27" s="6">
        <f>L27*$AE$5</f>
        <v>75.067518067710949</v>
      </c>
      <c r="S27" s="6">
        <f>(Q27*J27)/5252</f>
        <v>41.675265196039597</v>
      </c>
      <c r="T27" s="6">
        <f t="shared" si="5"/>
        <v>31077.245256686729</v>
      </c>
      <c r="U27" s="6">
        <f t="shared" si="6"/>
        <v>31.07724525668673</v>
      </c>
      <c r="V27" s="6">
        <v>1018.9</v>
      </c>
      <c r="W27" s="6">
        <v>46</v>
      </c>
      <c r="X27" s="6">
        <v>27</v>
      </c>
      <c r="Y27" s="4">
        <f t="shared" si="7"/>
        <v>0.19194558432480471</v>
      </c>
      <c r="Z27" s="6">
        <f>U27*$AE$7</f>
        <v>30.891197232409528</v>
      </c>
      <c r="AA27" s="4">
        <f t="shared" si="8"/>
        <v>8309747.430503998</v>
      </c>
      <c r="AB27" s="4">
        <f>(T27)/(N27*44000000)*100</f>
        <v>42.625717130190125</v>
      </c>
      <c r="AQ27" s="6">
        <f t="shared" si="9"/>
        <v>2150</v>
      </c>
      <c r="AR27" s="4">
        <f t="shared" si="10"/>
        <v>0.19194558432480471</v>
      </c>
      <c r="AT27" s="6">
        <f t="shared" si="11"/>
        <v>2150</v>
      </c>
      <c r="AU27" s="6">
        <f t="shared" si="12"/>
        <v>101.80395014399998</v>
      </c>
    </row>
    <row r="28" spans="1:47">
      <c r="A28" s="6">
        <v>125.137</v>
      </c>
      <c r="B28" s="6">
        <f t="shared" si="0"/>
        <v>2200</v>
      </c>
      <c r="C28" s="6">
        <v>0.13769999999999999</v>
      </c>
      <c r="D28" s="6">
        <v>1.3165199999999999</v>
      </c>
      <c r="J28" s="6">
        <f t="shared" si="1"/>
        <v>2200</v>
      </c>
      <c r="K28" s="6">
        <v>125.137</v>
      </c>
      <c r="L28" s="6">
        <f t="shared" si="2"/>
        <v>28.131916712704697</v>
      </c>
      <c r="M28" s="6">
        <v>0.13769999999999999</v>
      </c>
      <c r="N28" s="4">
        <f t="shared" si="3"/>
        <v>1.6982999999999998E-3</v>
      </c>
      <c r="O28" s="6">
        <f t="shared" si="4"/>
        <v>6.1138799999999991</v>
      </c>
      <c r="P28" s="6">
        <v>1.3165199999999999</v>
      </c>
      <c r="Q28" s="6">
        <f>K28*0.815776</f>
        <v>102.08376131199999</v>
      </c>
      <c r="R28" s="6">
        <f>L28*$AE$5</f>
        <v>75.273843361372698</v>
      </c>
      <c r="S28" s="6">
        <f>(Q28*J28)/5252</f>
        <v>42.761666962376232</v>
      </c>
      <c r="T28" s="6">
        <f t="shared" si="5"/>
        <v>31887.37505384396</v>
      </c>
      <c r="U28" s="6">
        <f t="shared" si="6"/>
        <v>31.887375053843961</v>
      </c>
      <c r="V28" s="6">
        <v>1018.9</v>
      </c>
      <c r="W28" s="6">
        <v>46</v>
      </c>
      <c r="X28" s="6">
        <v>27</v>
      </c>
      <c r="Y28" s="4">
        <f t="shared" si="7"/>
        <v>0.19173356194030725</v>
      </c>
      <c r="Z28" s="6">
        <f>U28*$AE$7</f>
        <v>31.696477080772254</v>
      </c>
      <c r="AA28" s="4">
        <f t="shared" si="8"/>
        <v>8332587.0170919988</v>
      </c>
      <c r="AB28" s="4">
        <f>(T28)/(N28*44000000)*100</f>
        <v>42.672853406674001</v>
      </c>
      <c r="AQ28" s="6">
        <f t="shared" si="9"/>
        <v>2200</v>
      </c>
      <c r="AR28" s="4">
        <f t="shared" si="10"/>
        <v>0.19173356194030725</v>
      </c>
      <c r="AT28" s="6">
        <f t="shared" si="11"/>
        <v>2200</v>
      </c>
      <c r="AU28" s="6">
        <f t="shared" si="12"/>
        <v>102.08376131199999</v>
      </c>
    </row>
    <row r="29" spans="1:47">
      <c r="A29" s="6">
        <v>126.02800000000001</v>
      </c>
      <c r="B29" s="6">
        <f t="shared" si="0"/>
        <v>2250</v>
      </c>
      <c r="C29" s="6">
        <v>0.14105000000000001</v>
      </c>
      <c r="D29" s="6">
        <v>1.3046500000000001</v>
      </c>
      <c r="J29" s="6">
        <f t="shared" si="1"/>
        <v>2250</v>
      </c>
      <c r="K29" s="6">
        <v>126.02800000000001</v>
      </c>
      <c r="L29" s="6">
        <f t="shared" si="2"/>
        <v>28.332221481006801</v>
      </c>
      <c r="M29" s="6">
        <v>0.14105000000000001</v>
      </c>
      <c r="N29" s="4">
        <f t="shared" si="3"/>
        <v>1.7396166666666668E-3</v>
      </c>
      <c r="O29" s="6">
        <f t="shared" si="4"/>
        <v>6.262620000000001</v>
      </c>
      <c r="P29" s="6">
        <v>1.3046500000000001</v>
      </c>
      <c r="Q29" s="6">
        <f>K29*0.815776</f>
        <v>102.810617728</v>
      </c>
      <c r="R29" s="6">
        <f>L29*$AE$5</f>
        <v>75.80980789971855</v>
      </c>
      <c r="S29" s="6">
        <f>(Q29*J29)/5252</f>
        <v>44.044914297029706</v>
      </c>
      <c r="T29" s="6">
        <f t="shared" si="5"/>
        <v>32844.292591295052</v>
      </c>
      <c r="U29" s="6">
        <f t="shared" si="6"/>
        <v>32.844292591295051</v>
      </c>
      <c r="V29" s="6">
        <v>1018.9</v>
      </c>
      <c r="W29" s="6">
        <v>46</v>
      </c>
      <c r="X29" s="6">
        <v>27</v>
      </c>
      <c r="Y29" s="4">
        <f t="shared" si="7"/>
        <v>0.19067605071999102</v>
      </c>
      <c r="Z29" s="6">
        <f>U29*$AE$7</f>
        <v>32.647665905276988</v>
      </c>
      <c r="AA29" s="4">
        <f t="shared" si="8"/>
        <v>8391916.6720479988</v>
      </c>
      <c r="AB29" s="4">
        <f>(T29)/(N29*44000000)*100</f>
        <v>42.909521940084829</v>
      </c>
      <c r="AQ29" s="6">
        <f t="shared" si="9"/>
        <v>2250</v>
      </c>
      <c r="AR29" s="4">
        <f t="shared" si="10"/>
        <v>0.19067605071999102</v>
      </c>
      <c r="AT29" s="6">
        <f t="shared" si="11"/>
        <v>2250</v>
      </c>
      <c r="AU29" s="6">
        <f t="shared" si="12"/>
        <v>102.810617728</v>
      </c>
    </row>
    <row r="30" spans="1:47">
      <c r="A30" s="6">
        <v>126.66</v>
      </c>
      <c r="B30" s="6">
        <f t="shared" si="0"/>
        <v>2300</v>
      </c>
      <c r="C30" s="6">
        <v>0.14495</v>
      </c>
      <c r="D30" s="6">
        <v>1.2964599999999999</v>
      </c>
      <c r="J30" s="6">
        <f t="shared" si="1"/>
        <v>2300</v>
      </c>
      <c r="K30" s="6">
        <v>126.66</v>
      </c>
      <c r="L30" s="6">
        <f t="shared" si="2"/>
        <v>28.474300733045997</v>
      </c>
      <c r="M30" s="6">
        <v>0.14495</v>
      </c>
      <c r="N30" s="4">
        <f t="shared" si="3"/>
        <v>1.7877166666666667E-3</v>
      </c>
      <c r="O30" s="6">
        <f t="shared" si="4"/>
        <v>6.4357799999999994</v>
      </c>
      <c r="P30" s="6">
        <v>1.2964599999999999</v>
      </c>
      <c r="Q30" s="6">
        <f>K30*0.815776</f>
        <v>103.32618815999999</v>
      </c>
      <c r="R30" s="6">
        <f>L30*$AE$5</f>
        <v>76.189975787748352</v>
      </c>
      <c r="S30" s="6">
        <f>(Q30*J30)/5252</f>
        <v>45.249473108910884</v>
      </c>
      <c r="T30" s="6">
        <f t="shared" si="5"/>
        <v>33742.532097314848</v>
      </c>
      <c r="U30" s="6">
        <f t="shared" si="6"/>
        <v>33.74253209731485</v>
      </c>
      <c r="V30" s="6">
        <v>1018.9</v>
      </c>
      <c r="W30" s="6">
        <v>46</v>
      </c>
      <c r="X30" s="6">
        <v>27</v>
      </c>
      <c r="Y30" s="4">
        <f t="shared" si="7"/>
        <v>0.19073198127037252</v>
      </c>
      <c r="Z30" s="6">
        <f>U30*$AE$7</f>
        <v>33.540527982118547</v>
      </c>
      <c r="AA30" s="4">
        <f t="shared" si="8"/>
        <v>8434000.1085599978</v>
      </c>
      <c r="AB30" s="4">
        <f>(T30)/(N30*44000000)*100</f>
        <v>42.896939083435761</v>
      </c>
      <c r="AQ30" s="6">
        <f t="shared" si="9"/>
        <v>2300</v>
      </c>
      <c r="AR30" s="4">
        <f t="shared" si="10"/>
        <v>0.19073198127037252</v>
      </c>
      <c r="AT30" s="6">
        <f t="shared" si="11"/>
        <v>2300</v>
      </c>
      <c r="AU30" s="6">
        <f t="shared" si="12"/>
        <v>103.32618815999999</v>
      </c>
    </row>
    <row r="31" spans="1:47">
      <c r="A31" s="6">
        <v>126.822</v>
      </c>
      <c r="B31" s="6">
        <f t="shared" si="0"/>
        <v>2350</v>
      </c>
      <c r="C31" s="6">
        <v>0.14985000000000001</v>
      </c>
      <c r="D31" s="6">
        <v>1.2822899999999999</v>
      </c>
      <c r="J31" s="6">
        <f t="shared" si="1"/>
        <v>2350</v>
      </c>
      <c r="K31" s="6">
        <v>126.822</v>
      </c>
      <c r="L31" s="6">
        <f t="shared" si="2"/>
        <v>28.5107197818282</v>
      </c>
      <c r="M31" s="6">
        <v>0.14985000000000001</v>
      </c>
      <c r="N31" s="4">
        <f t="shared" si="3"/>
        <v>1.84815E-3</v>
      </c>
      <c r="O31" s="6">
        <f t="shared" si="4"/>
        <v>6.65334</v>
      </c>
      <c r="P31" s="6">
        <v>1.2822899999999999</v>
      </c>
      <c r="Q31" s="6">
        <f>K31*0.815776</f>
        <v>103.458343872</v>
      </c>
      <c r="R31" s="6">
        <f>L31*$AE$5</f>
        <v>76.287423885629423</v>
      </c>
      <c r="S31" s="6">
        <f>(Q31*J31)/5252</f>
        <v>46.292290194059404</v>
      </c>
      <c r="T31" s="6">
        <f t="shared" si="5"/>
        <v>34520.160797710101</v>
      </c>
      <c r="U31" s="6">
        <f t="shared" si="6"/>
        <v>34.520160797710098</v>
      </c>
      <c r="V31" s="6">
        <v>1018.9</v>
      </c>
      <c r="W31" s="6">
        <v>46</v>
      </c>
      <c r="X31" s="6">
        <v>27</v>
      </c>
      <c r="Y31" s="4">
        <f t="shared" si="7"/>
        <v>0.19273780440910782</v>
      </c>
      <c r="Z31" s="6">
        <f>U31*$AE$7</f>
        <v>34.313501305818249</v>
      </c>
      <c r="AA31" s="4">
        <f t="shared" si="8"/>
        <v>8444787.3185520004</v>
      </c>
      <c r="AB31" s="4">
        <f>(T31)/(N31*44000000)*100</f>
        <v>42.450510458505306</v>
      </c>
      <c r="AQ31" s="6">
        <f t="shared" si="9"/>
        <v>2350</v>
      </c>
      <c r="AR31" s="4">
        <f t="shared" si="10"/>
        <v>0.19273780440910782</v>
      </c>
      <c r="AT31" s="6">
        <f t="shared" si="11"/>
        <v>2350</v>
      </c>
      <c r="AU31" s="6">
        <f t="shared" si="12"/>
        <v>103.458343872</v>
      </c>
    </row>
    <row r="32" spans="1:47">
      <c r="A32" s="6">
        <v>126.69</v>
      </c>
      <c r="B32" s="6">
        <f t="shared" si="0"/>
        <v>2400</v>
      </c>
      <c r="C32" s="6">
        <v>0.1537</v>
      </c>
      <c r="D32" s="6">
        <v>1.2730399999999999</v>
      </c>
      <c r="J32" s="6">
        <f t="shared" si="1"/>
        <v>2400</v>
      </c>
      <c r="K32" s="6">
        <v>126.69</v>
      </c>
      <c r="L32" s="6">
        <f t="shared" si="2"/>
        <v>28.481045001338998</v>
      </c>
      <c r="M32" s="6">
        <v>0.1537</v>
      </c>
      <c r="N32" s="4">
        <f t="shared" si="3"/>
        <v>1.8956333333333335E-3</v>
      </c>
      <c r="O32" s="6">
        <f t="shared" si="4"/>
        <v>6.8242799999999999</v>
      </c>
      <c r="P32" s="6">
        <v>1.2730399999999999</v>
      </c>
      <c r="Q32" s="6">
        <f>K32*0.815776</f>
        <v>103.35066144</v>
      </c>
      <c r="R32" s="6">
        <f>L32*$AE$5</f>
        <v>76.208021731800414</v>
      </c>
      <c r="S32" s="6">
        <f>(Q32*J32)/5252</f>
        <v>47.22802502970297</v>
      </c>
      <c r="T32" s="6">
        <f t="shared" si="5"/>
        <v>35217.938264649507</v>
      </c>
      <c r="U32" s="6">
        <f t="shared" si="6"/>
        <v>35.217938264649504</v>
      </c>
      <c r="V32" s="6">
        <v>1018.9</v>
      </c>
      <c r="W32" s="6">
        <v>46</v>
      </c>
      <c r="X32" s="6">
        <v>27</v>
      </c>
      <c r="Y32" s="4">
        <f t="shared" si="7"/>
        <v>0.19377284237135387</v>
      </c>
      <c r="Z32" s="6">
        <f>U32*$AE$7</f>
        <v>35.007101435994471</v>
      </c>
      <c r="AA32" s="4">
        <f t="shared" si="8"/>
        <v>8435997.7400399987</v>
      </c>
      <c r="AB32" s="4">
        <f>(T32)/(N32*44000000)*100</f>
        <v>42.223760985753749</v>
      </c>
      <c r="AQ32" s="6">
        <f t="shared" si="9"/>
        <v>2400</v>
      </c>
      <c r="AR32" s="4">
        <f t="shared" si="10"/>
        <v>0.19377284237135387</v>
      </c>
      <c r="AT32" s="6">
        <f t="shared" si="11"/>
        <v>2400</v>
      </c>
      <c r="AU32" s="6">
        <f t="shared" si="12"/>
        <v>103.35066144</v>
      </c>
    </row>
    <row r="33" spans="1:47">
      <c r="A33" s="6">
        <v>126.55200000000001</v>
      </c>
      <c r="B33" s="6">
        <f t="shared" si="0"/>
        <v>2450</v>
      </c>
      <c r="C33" s="6">
        <v>0.15565000000000001</v>
      </c>
      <c r="D33" s="6">
        <v>1.2698400000000001</v>
      </c>
      <c r="J33" s="6">
        <f t="shared" si="1"/>
        <v>2450</v>
      </c>
      <c r="K33" s="6">
        <v>126.55200000000001</v>
      </c>
      <c r="L33" s="6">
        <f t="shared" si="2"/>
        <v>28.450021367191201</v>
      </c>
      <c r="M33" s="6">
        <v>0.15565000000000001</v>
      </c>
      <c r="N33" s="4">
        <f t="shared" si="3"/>
        <v>1.9196833333333335E-3</v>
      </c>
      <c r="O33" s="6">
        <f t="shared" si="4"/>
        <v>6.9108600000000004</v>
      </c>
      <c r="P33" s="6">
        <v>1.2698400000000001</v>
      </c>
      <c r="Q33" s="6">
        <f>K33*0.815776</f>
        <v>103.238084352</v>
      </c>
      <c r="R33" s="6">
        <f>L33*$AE$5</f>
        <v>76.125010389160991</v>
      </c>
      <c r="S33" s="6">
        <f>(Q33*J33)/5252</f>
        <v>48.159426249504946</v>
      </c>
      <c r="T33" s="6">
        <f t="shared" si="5"/>
        <v>35912.484154255842</v>
      </c>
      <c r="U33" s="6">
        <f t="shared" si="6"/>
        <v>35.912484154255843</v>
      </c>
      <c r="V33" s="6">
        <v>1018.9</v>
      </c>
      <c r="W33" s="6">
        <v>46</v>
      </c>
      <c r="X33" s="6">
        <v>27</v>
      </c>
      <c r="Y33" s="4">
        <f t="shared" si="7"/>
        <v>0.19243614477671889</v>
      </c>
      <c r="Z33" s="6">
        <f>U33*$AE$7</f>
        <v>35.697489335101203</v>
      </c>
      <c r="AA33" s="4">
        <f t="shared" si="8"/>
        <v>8426808.6352319997</v>
      </c>
      <c r="AB33" s="4">
        <f>(T33)/(N33*44000000)*100</f>
        <v>42.51705515775862</v>
      </c>
      <c r="AQ33" s="6">
        <f t="shared" si="9"/>
        <v>2450</v>
      </c>
      <c r="AR33" s="4">
        <f t="shared" si="10"/>
        <v>0.19243614477671889</v>
      </c>
      <c r="AT33" s="6">
        <f t="shared" si="11"/>
        <v>2450</v>
      </c>
      <c r="AU33" s="6">
        <f t="shared" si="12"/>
        <v>103.238084352</v>
      </c>
    </row>
    <row r="34" spans="1:47">
      <c r="A34" s="6">
        <v>126.438</v>
      </c>
      <c r="B34" s="6">
        <f t="shared" si="0"/>
        <v>2500</v>
      </c>
      <c r="C34" s="6">
        <v>0.15959999999999999</v>
      </c>
      <c r="D34" s="6">
        <v>1.2744599999999999</v>
      </c>
      <c r="J34" s="6">
        <f t="shared" si="1"/>
        <v>2500</v>
      </c>
      <c r="K34" s="6">
        <v>126.438</v>
      </c>
      <c r="L34" s="6">
        <f t="shared" si="2"/>
        <v>28.424393147677801</v>
      </c>
      <c r="M34" s="6">
        <v>0.15959999999999999</v>
      </c>
      <c r="N34" s="4">
        <f t="shared" si="3"/>
        <v>1.9683999999999999E-3</v>
      </c>
      <c r="O34" s="6">
        <f t="shared" si="4"/>
        <v>7.0862400000000001</v>
      </c>
      <c r="P34" s="6">
        <v>1.2744599999999999</v>
      </c>
      <c r="Q34" s="6">
        <f>K34*0.815776</f>
        <v>103.145085888</v>
      </c>
      <c r="R34" s="6">
        <f>L34*$AE$5</f>
        <v>76.056435801763214</v>
      </c>
      <c r="S34" s="6">
        <f>(Q34*J34)/5252</f>
        <v>49.098003564356432</v>
      </c>
      <c r="T34" s="6">
        <f t="shared" si="5"/>
        <v>36612.381257940593</v>
      </c>
      <c r="U34" s="6">
        <f t="shared" si="6"/>
        <v>36.612381257940591</v>
      </c>
      <c r="V34" s="6">
        <v>1018.9</v>
      </c>
      <c r="W34" s="6">
        <v>46</v>
      </c>
      <c r="X34" s="6">
        <v>27</v>
      </c>
      <c r="Y34" s="4">
        <f t="shared" si="7"/>
        <v>0.19354764034811633</v>
      </c>
      <c r="Z34" s="6">
        <f>U34*$AE$7</f>
        <v>36.393196412538053</v>
      </c>
      <c r="AA34" s="4">
        <f t="shared" si="8"/>
        <v>8419217.6356079988</v>
      </c>
      <c r="AB34" s="4">
        <f>(T34)/(N34*44000000)*100</f>
        <v>42.272890370052046</v>
      </c>
      <c r="AQ34" s="6">
        <f t="shared" si="9"/>
        <v>2500</v>
      </c>
      <c r="AR34" s="4">
        <f t="shared" si="10"/>
        <v>0.19354764034811633</v>
      </c>
      <c r="AT34" s="6">
        <f t="shared" si="11"/>
        <v>2500</v>
      </c>
      <c r="AU34" s="6">
        <f t="shared" si="12"/>
        <v>103.145085888</v>
      </c>
    </row>
    <row r="35" spans="1:47">
      <c r="A35" s="6">
        <v>126.239</v>
      </c>
      <c r="B35" s="6">
        <f t="shared" si="0"/>
        <v>2550</v>
      </c>
      <c r="C35" s="6">
        <v>0.16259999999999999</v>
      </c>
      <c r="D35" s="6">
        <v>1.2787599999999999</v>
      </c>
      <c r="J35" s="6">
        <f t="shared" si="1"/>
        <v>2550</v>
      </c>
      <c r="K35" s="6">
        <v>126.239</v>
      </c>
      <c r="L35" s="6">
        <f t="shared" si="2"/>
        <v>28.379656168000899</v>
      </c>
      <c r="M35" s="6">
        <v>0.16259999999999999</v>
      </c>
      <c r="N35" s="4">
        <f t="shared" si="3"/>
        <v>2.0054000000000001E-3</v>
      </c>
      <c r="O35" s="6">
        <f t="shared" si="4"/>
        <v>7.2194399999999996</v>
      </c>
      <c r="P35" s="6">
        <v>1.2787599999999999</v>
      </c>
      <c r="Q35" s="6">
        <f>K35*0.815776</f>
        <v>102.982746464</v>
      </c>
      <c r="R35" s="6">
        <f>L35*$AE$5</f>
        <v>75.93673103955129</v>
      </c>
      <c r="S35" s="6">
        <f>(Q35*J35)/5252</f>
        <v>50.001143085148513</v>
      </c>
      <c r="T35" s="6">
        <f t="shared" si="5"/>
        <v>37285.852398595249</v>
      </c>
      <c r="U35" s="6">
        <f t="shared" si="6"/>
        <v>37.285852398595246</v>
      </c>
      <c r="V35" s="6">
        <v>1018.9</v>
      </c>
      <c r="W35" s="6">
        <v>46</v>
      </c>
      <c r="X35" s="6">
        <v>27</v>
      </c>
      <c r="Y35" s="4">
        <f t="shared" si="7"/>
        <v>0.19362411036825308</v>
      </c>
      <c r="Z35" s="6">
        <f>U35*$AE$7</f>
        <v>37.062635729455067</v>
      </c>
      <c r="AA35" s="4">
        <f t="shared" si="8"/>
        <v>8405966.6801239997</v>
      </c>
      <c r="AB35" s="4">
        <f>(T35)/(N35*44000000)*100</f>
        <v>42.256195089842933</v>
      </c>
      <c r="AQ35" s="6">
        <f t="shared" si="9"/>
        <v>2550</v>
      </c>
      <c r="AR35" s="4">
        <f t="shared" si="10"/>
        <v>0.19362411036825308</v>
      </c>
      <c r="AT35" s="6">
        <f t="shared" si="11"/>
        <v>2550</v>
      </c>
      <c r="AU35" s="6">
        <f t="shared" si="12"/>
        <v>102.982746464</v>
      </c>
    </row>
    <row r="36" spans="1:47">
      <c r="A36" s="6">
        <v>126.161</v>
      </c>
      <c r="B36" s="6">
        <f t="shared" si="0"/>
        <v>2600</v>
      </c>
      <c r="C36" s="6">
        <v>0.16805</v>
      </c>
      <c r="D36" s="6">
        <v>1.27634</v>
      </c>
      <c r="J36" s="6">
        <f t="shared" si="1"/>
        <v>2600</v>
      </c>
      <c r="K36" s="6">
        <v>126.161</v>
      </c>
      <c r="L36" s="6">
        <f t="shared" si="2"/>
        <v>28.362121070439098</v>
      </c>
      <c r="M36" s="6">
        <v>0.16805</v>
      </c>
      <c r="N36" s="4">
        <f t="shared" si="3"/>
        <v>2.0726166666666665E-3</v>
      </c>
      <c r="O36" s="6">
        <f t="shared" si="4"/>
        <v>7.4614199999999995</v>
      </c>
      <c r="P36" s="6">
        <v>1.27634</v>
      </c>
      <c r="Q36" s="6">
        <f>K36*0.815776</f>
        <v>102.919115936</v>
      </c>
      <c r="R36" s="6">
        <f>L36*$AE$5</f>
        <v>75.889811585015948</v>
      </c>
      <c r="S36" s="6">
        <f>(Q36*J36)/5252</f>
        <v>50.950057394059399</v>
      </c>
      <c r="T36" s="6">
        <f t="shared" si="5"/>
        <v>37993.457798750096</v>
      </c>
      <c r="U36" s="6">
        <f t="shared" si="6"/>
        <v>37.993457798750093</v>
      </c>
      <c r="V36" s="6">
        <v>1018.9</v>
      </c>
      <c r="W36" s="6">
        <v>46</v>
      </c>
      <c r="X36" s="6">
        <v>27</v>
      </c>
      <c r="Y36" s="4">
        <f t="shared" si="7"/>
        <v>0.1963869685018631</v>
      </c>
      <c r="Z36" s="6">
        <f>U36*$AE$7</f>
        <v>37.766004956629352</v>
      </c>
      <c r="AA36" s="4">
        <f t="shared" si="8"/>
        <v>8400772.8382759988</v>
      </c>
      <c r="AB36" s="4">
        <f>(T36)/(N36*44000000)*100</f>
        <v>41.661716376769483</v>
      </c>
      <c r="AQ36" s="6">
        <f t="shared" si="9"/>
        <v>2600</v>
      </c>
      <c r="AR36" s="4">
        <f t="shared" si="10"/>
        <v>0.1963869685018631</v>
      </c>
      <c r="AT36" s="6">
        <f t="shared" si="11"/>
        <v>2600</v>
      </c>
      <c r="AU36" s="6">
        <f t="shared" si="12"/>
        <v>102.919115936</v>
      </c>
    </row>
    <row r="37" spans="1:47">
      <c r="A37" s="6">
        <v>125.84699999999999</v>
      </c>
      <c r="B37" s="6">
        <f t="shared" si="0"/>
        <v>2650</v>
      </c>
      <c r="C37" s="6">
        <v>0.17144999999999999</v>
      </c>
      <c r="D37" s="6">
        <v>1.28027</v>
      </c>
      <c r="J37" s="6">
        <f t="shared" si="1"/>
        <v>2650</v>
      </c>
      <c r="K37" s="6">
        <v>125.84699999999999</v>
      </c>
      <c r="L37" s="6">
        <f t="shared" si="2"/>
        <v>28.291531062305697</v>
      </c>
      <c r="M37" s="6">
        <v>0.17144999999999999</v>
      </c>
      <c r="N37" s="4">
        <f t="shared" si="3"/>
        <v>2.1145499999999998E-3</v>
      </c>
      <c r="O37" s="6">
        <f t="shared" si="4"/>
        <v>7.612379999999999</v>
      </c>
      <c r="P37" s="6">
        <v>1.28027</v>
      </c>
      <c r="Q37" s="6">
        <f>K37*0.815776</f>
        <v>102.66296227199999</v>
      </c>
      <c r="R37" s="6">
        <f>L37*$AE$5</f>
        <v>75.700930703937843</v>
      </c>
      <c r="S37" s="6">
        <f>(Q37*J37)/5252</f>
        <v>51.800618815841574</v>
      </c>
      <c r="T37" s="6">
        <f t="shared" si="5"/>
        <v>38627.721450973062</v>
      </c>
      <c r="U37" s="6">
        <f t="shared" si="6"/>
        <v>38.627721450973063</v>
      </c>
      <c r="V37" s="6">
        <v>1018.9</v>
      </c>
      <c r="W37" s="6">
        <v>46</v>
      </c>
      <c r="X37" s="6">
        <v>27</v>
      </c>
      <c r="Y37" s="4">
        <f t="shared" si="7"/>
        <v>0.19707038660465015</v>
      </c>
      <c r="Z37" s="6">
        <f>U37*$AE$7</f>
        <v>38.396471505911173</v>
      </c>
      <c r="AA37" s="4">
        <f t="shared" si="8"/>
        <v>8379864.2954519978</v>
      </c>
      <c r="AB37" s="4">
        <f>(T37)/(N37*44000000)*100</f>
        <v>41.517238194858855</v>
      </c>
      <c r="AQ37" s="6">
        <f t="shared" si="9"/>
        <v>2650</v>
      </c>
      <c r="AR37" s="4">
        <f t="shared" si="10"/>
        <v>0.19707038660465015</v>
      </c>
      <c r="AT37" s="6">
        <f t="shared" si="11"/>
        <v>2650</v>
      </c>
      <c r="AU37" s="6">
        <f t="shared" si="12"/>
        <v>102.66296227199999</v>
      </c>
    </row>
    <row r="38" spans="1:47">
      <c r="A38" s="6">
        <v>124.911</v>
      </c>
      <c r="B38" s="6">
        <f t="shared" si="0"/>
        <v>2700</v>
      </c>
      <c r="C38" s="6">
        <v>0.17465</v>
      </c>
      <c r="D38" s="6">
        <v>1.2837099999999999</v>
      </c>
      <c r="J38" s="6">
        <f t="shared" si="1"/>
        <v>2700</v>
      </c>
      <c r="K38" s="6">
        <v>124.911</v>
      </c>
      <c r="L38" s="6">
        <f t="shared" si="2"/>
        <v>28.0811098915641</v>
      </c>
      <c r="M38" s="6">
        <v>0.17465</v>
      </c>
      <c r="N38" s="4">
        <f t="shared" si="3"/>
        <v>2.1540166666666667E-3</v>
      </c>
      <c r="O38" s="6">
        <f t="shared" si="4"/>
        <v>7.7544599999999999</v>
      </c>
      <c r="P38" s="6">
        <v>1.2837099999999999</v>
      </c>
      <c r="Q38" s="6">
        <f>K38*0.815776</f>
        <v>101.89939593599999</v>
      </c>
      <c r="R38" s="6">
        <f>L38*$AE$5</f>
        <v>75.137897249513941</v>
      </c>
      <c r="S38" s="6">
        <f>(Q38*J38)/5252</f>
        <v>52.385447263366331</v>
      </c>
      <c r="T38" s="6">
        <f t="shared" si="5"/>
        <v>39063.828024292277</v>
      </c>
      <c r="U38" s="6">
        <f t="shared" si="6"/>
        <v>39.063828024292278</v>
      </c>
      <c r="V38" s="6">
        <v>1018.9</v>
      </c>
      <c r="W38" s="6">
        <v>46</v>
      </c>
      <c r="X38" s="6">
        <v>27</v>
      </c>
      <c r="Y38" s="4">
        <f t="shared" si="7"/>
        <v>0.19850742725924869</v>
      </c>
      <c r="Z38" s="6">
        <f>U38*$AE$7</f>
        <v>38.829967269756438</v>
      </c>
      <c r="AA38" s="4">
        <f t="shared" si="8"/>
        <v>8317538.1932759993</v>
      </c>
      <c r="AB38" s="4">
        <f>(T38)/(N38*44000000)*100</f>
        <v>41.216685414661129</v>
      </c>
      <c r="AQ38" s="6">
        <f t="shared" si="9"/>
        <v>2700</v>
      </c>
      <c r="AR38" s="4">
        <f t="shared" si="10"/>
        <v>0.19850742725924869</v>
      </c>
      <c r="AT38" s="6">
        <f t="shared" si="11"/>
        <v>2700</v>
      </c>
      <c r="AU38" s="6">
        <f t="shared" si="12"/>
        <v>101.89939593599999</v>
      </c>
    </row>
    <row r="39" spans="1:47">
      <c r="A39" s="6">
        <v>123.92700000000001</v>
      </c>
      <c r="B39" s="6">
        <f t="shared" si="0"/>
        <v>2750</v>
      </c>
      <c r="C39" s="6">
        <v>0.1784</v>
      </c>
      <c r="D39" s="6">
        <v>1.2811999999999999</v>
      </c>
      <c r="J39" s="6">
        <f t="shared" si="1"/>
        <v>2750</v>
      </c>
      <c r="K39" s="6">
        <v>123.92700000000001</v>
      </c>
      <c r="L39" s="6">
        <f t="shared" si="2"/>
        <v>27.8598978915537</v>
      </c>
      <c r="M39" s="6">
        <v>0.1784</v>
      </c>
      <c r="N39" s="4">
        <f t="shared" si="3"/>
        <v>2.2002666666666665E-3</v>
      </c>
      <c r="O39" s="6">
        <f t="shared" si="4"/>
        <v>7.92096</v>
      </c>
      <c r="P39" s="6">
        <v>1.2811999999999999</v>
      </c>
      <c r="Q39" s="6">
        <f>K39*0.815776</f>
        <v>101.096672352</v>
      </c>
      <c r="R39" s="6">
        <f>L39*$AE$5</f>
        <v>74.545990284606759</v>
      </c>
      <c r="S39" s="6">
        <f>(Q39*J39)/5252</f>
        <v>52.935233999999994</v>
      </c>
      <c r="T39" s="6">
        <f t="shared" si="5"/>
        <v>39473.8039938</v>
      </c>
      <c r="U39" s="6">
        <f t="shared" si="6"/>
        <v>39.473803993799997</v>
      </c>
      <c r="V39" s="6">
        <v>1018.9</v>
      </c>
      <c r="W39" s="6">
        <v>46</v>
      </c>
      <c r="X39" s="6">
        <v>27</v>
      </c>
      <c r="Y39" s="4">
        <f t="shared" si="7"/>
        <v>0.20066371108404235</v>
      </c>
      <c r="Z39" s="6">
        <f>U39*$AE$7</f>
        <v>39.237488864093578</v>
      </c>
      <c r="AA39" s="4">
        <f t="shared" si="8"/>
        <v>8252015.8807319989</v>
      </c>
      <c r="AB39" s="4">
        <f>(T39)/(N39*44000000)*100</f>
        <v>40.773780857623322</v>
      </c>
      <c r="AQ39" s="6">
        <f t="shared" si="9"/>
        <v>2750</v>
      </c>
      <c r="AR39" s="4">
        <f t="shared" si="10"/>
        <v>0.20066371108404235</v>
      </c>
      <c r="AT39" s="6">
        <f t="shared" si="11"/>
        <v>2750</v>
      </c>
      <c r="AU39" s="6">
        <f t="shared" si="12"/>
        <v>101.096672352</v>
      </c>
    </row>
    <row r="40" spans="1:47">
      <c r="A40" s="6">
        <v>123.68899999999999</v>
      </c>
      <c r="B40" s="6">
        <f t="shared" si="0"/>
        <v>2800</v>
      </c>
      <c r="C40" s="6">
        <v>0.18004999999999999</v>
      </c>
      <c r="D40" s="6">
        <v>1.2744800000000001</v>
      </c>
      <c r="J40" s="6">
        <f t="shared" si="1"/>
        <v>2800</v>
      </c>
      <c r="K40" s="6">
        <v>123.68899999999999</v>
      </c>
      <c r="L40" s="6">
        <f t="shared" si="2"/>
        <v>27.806393363095896</v>
      </c>
      <c r="M40" s="6">
        <v>0.18004999999999999</v>
      </c>
      <c r="N40" s="4">
        <f t="shared" si="3"/>
        <v>2.2206166666666667E-3</v>
      </c>
      <c r="O40" s="6">
        <f t="shared" si="4"/>
        <v>7.9942199999999994</v>
      </c>
      <c r="P40" s="6">
        <v>1.2744800000000001</v>
      </c>
      <c r="Q40" s="6">
        <f>K40*0.815776</f>
        <v>100.90251766399999</v>
      </c>
      <c r="R40" s="6">
        <f>L40*$AE$5</f>
        <v>74.402825795127157</v>
      </c>
      <c r="S40" s="6">
        <f>(Q40*J40)/5252</f>
        <v>53.794183065346523</v>
      </c>
      <c r="T40" s="6">
        <f t="shared" si="5"/>
        <v>40114.322311828902</v>
      </c>
      <c r="U40" s="6">
        <f t="shared" si="6"/>
        <v>40.1143223118289</v>
      </c>
      <c r="V40" s="6">
        <v>1018.9</v>
      </c>
      <c r="W40" s="6">
        <v>46</v>
      </c>
      <c r="X40" s="6">
        <v>27</v>
      </c>
      <c r="Y40" s="4">
        <f t="shared" si="7"/>
        <v>0.19928592929619718</v>
      </c>
      <c r="Z40" s="6">
        <f>U40*$AE$7</f>
        <v>39.87417263480021</v>
      </c>
      <c r="AA40" s="4">
        <f t="shared" si="8"/>
        <v>8236168.0043239985</v>
      </c>
      <c r="AB40" s="4">
        <f>(T40)/(N40*44000000)*100</f>
        <v>41.055674179874515</v>
      </c>
      <c r="AQ40" s="6">
        <f t="shared" si="9"/>
        <v>2800</v>
      </c>
      <c r="AR40" s="4">
        <f t="shared" si="10"/>
        <v>0.19928592929619718</v>
      </c>
      <c r="AT40" s="6">
        <f t="shared" si="11"/>
        <v>2800</v>
      </c>
      <c r="AU40" s="6">
        <f t="shared" si="12"/>
        <v>100.90251766399999</v>
      </c>
    </row>
    <row r="41" spans="1:47">
      <c r="A41" s="6">
        <v>123.389</v>
      </c>
      <c r="B41" s="6">
        <f t="shared" si="0"/>
        <v>2850</v>
      </c>
      <c r="C41" s="6">
        <v>0.18310000000000001</v>
      </c>
      <c r="D41" s="6">
        <v>1.2603599999999999</v>
      </c>
      <c r="J41" s="6">
        <f t="shared" si="1"/>
        <v>2850</v>
      </c>
      <c r="K41" s="6">
        <v>123.389</v>
      </c>
      <c r="L41" s="6">
        <f t="shared" si="2"/>
        <v>27.7389506801659</v>
      </c>
      <c r="M41" s="6">
        <v>0.18310000000000001</v>
      </c>
      <c r="N41" s="4">
        <f t="shared" si="3"/>
        <v>2.2582333333333333E-3</v>
      </c>
      <c r="O41" s="6">
        <f t="shared" si="4"/>
        <v>8.1296400000000002</v>
      </c>
      <c r="P41" s="6">
        <v>1.2603599999999999</v>
      </c>
      <c r="Q41" s="6">
        <f>K41*0.815776</f>
        <v>100.65778486399999</v>
      </c>
      <c r="R41" s="6">
        <f>L41*$AE$5</f>
        <v>74.222366354606692</v>
      </c>
      <c r="S41" s="6">
        <f>(Q41*J41)/5252</f>
        <v>54.621989120792072</v>
      </c>
      <c r="T41" s="6">
        <f t="shared" si="5"/>
        <v>40731.617287374655</v>
      </c>
      <c r="U41" s="6">
        <f t="shared" si="6"/>
        <v>40.731617287374654</v>
      </c>
      <c r="V41" s="6">
        <v>1018.9</v>
      </c>
      <c r="W41" s="6">
        <v>46</v>
      </c>
      <c r="X41" s="6">
        <v>27</v>
      </c>
      <c r="Y41" s="4">
        <f t="shared" si="7"/>
        <v>0.19959040522851759</v>
      </c>
      <c r="Z41" s="6">
        <f>U41*$AE$7</f>
        <v>40.487772092623977</v>
      </c>
      <c r="AA41" s="4">
        <f t="shared" si="8"/>
        <v>8216191.6895239996</v>
      </c>
      <c r="AB41" s="4">
        <f>(T41)/(N41*44000000)*100</f>
        <v>40.993043590700417</v>
      </c>
      <c r="AQ41" s="6">
        <f t="shared" si="9"/>
        <v>2850</v>
      </c>
      <c r="AR41" s="4">
        <f t="shared" si="10"/>
        <v>0.19959040522851759</v>
      </c>
      <c r="AT41" s="6">
        <f t="shared" si="11"/>
        <v>2850</v>
      </c>
      <c r="AU41" s="6">
        <f t="shared" si="12"/>
        <v>100.65778486399999</v>
      </c>
    </row>
    <row r="42" spans="1:47">
      <c r="A42" s="6">
        <v>122.51900000000001</v>
      </c>
      <c r="B42" s="6">
        <f t="shared" si="0"/>
        <v>2900</v>
      </c>
      <c r="C42" s="6">
        <v>0.18790000000000001</v>
      </c>
      <c r="D42" s="6">
        <v>1.2531000000000001</v>
      </c>
      <c r="J42" s="6">
        <f t="shared" si="1"/>
        <v>2900</v>
      </c>
      <c r="K42" s="6">
        <v>122.51900000000001</v>
      </c>
      <c r="L42" s="6">
        <f t="shared" si="2"/>
        <v>27.5433668996689</v>
      </c>
      <c r="M42" s="6">
        <v>0.18790000000000001</v>
      </c>
      <c r="N42" s="4">
        <f t="shared" si="3"/>
        <v>2.3174333333333334E-3</v>
      </c>
      <c r="O42" s="6">
        <f t="shared" si="4"/>
        <v>8.3427600000000002</v>
      </c>
      <c r="P42" s="6">
        <v>1.2531000000000001</v>
      </c>
      <c r="Q42" s="6">
        <f>K42*0.815776</f>
        <v>99.948059743999991</v>
      </c>
      <c r="R42" s="6">
        <f>L42*$AE$5</f>
        <v>73.699033977097287</v>
      </c>
      <c r="S42" s="6">
        <f>(Q42*J42)/5252</f>
        <v>55.188380285148504</v>
      </c>
      <c r="T42" s="6">
        <f t="shared" si="5"/>
        <v>41153.975178635243</v>
      </c>
      <c r="U42" s="6">
        <f t="shared" si="6"/>
        <v>41.153975178635243</v>
      </c>
      <c r="V42" s="6">
        <v>1018.9</v>
      </c>
      <c r="W42" s="6">
        <v>46</v>
      </c>
      <c r="X42" s="6">
        <v>27</v>
      </c>
      <c r="Y42" s="4">
        <f t="shared" si="7"/>
        <v>0.20272063546199243</v>
      </c>
      <c r="Z42" s="6">
        <f>U42*$AE$7</f>
        <v>40.907601482707648</v>
      </c>
      <c r="AA42" s="4">
        <f t="shared" si="8"/>
        <v>8158260.3766039992</v>
      </c>
      <c r="AB42" s="4">
        <f>(T42)/(N42*44000000)*100</f>
        <v>40.360065778070087</v>
      </c>
      <c r="AQ42" s="6">
        <f t="shared" si="9"/>
        <v>2900</v>
      </c>
      <c r="AR42" s="4">
        <f t="shared" si="10"/>
        <v>0.20272063546199243</v>
      </c>
      <c r="AT42" s="6">
        <f t="shared" si="11"/>
        <v>2900</v>
      </c>
      <c r="AU42" s="6">
        <f t="shared" si="12"/>
        <v>99.948059743999991</v>
      </c>
    </row>
    <row r="43" spans="1:47">
      <c r="A43" s="6">
        <v>121.837</v>
      </c>
      <c r="B43" s="6">
        <f t="shared" si="0"/>
        <v>2950</v>
      </c>
      <c r="C43" s="6">
        <v>0.19255</v>
      </c>
      <c r="D43" s="6">
        <v>1.23943</v>
      </c>
      <c r="J43" s="6">
        <f t="shared" si="1"/>
        <v>2950</v>
      </c>
      <c r="K43" s="6">
        <v>121.837</v>
      </c>
      <c r="L43" s="6">
        <f t="shared" si="2"/>
        <v>27.390047200474701</v>
      </c>
      <c r="M43" s="6">
        <v>0.19255</v>
      </c>
      <c r="N43" s="4">
        <f t="shared" si="3"/>
        <v>2.3747833333333333E-3</v>
      </c>
      <c r="O43" s="6">
        <f t="shared" si="4"/>
        <v>8.54922</v>
      </c>
      <c r="P43" s="6">
        <v>1.23943</v>
      </c>
      <c r="Q43" s="6">
        <f>K43*0.815776</f>
        <v>99.391700512</v>
      </c>
      <c r="R43" s="6">
        <f>L43*$AE$5</f>
        <v>73.28878951564738</v>
      </c>
      <c r="S43" s="6">
        <f>(Q43*J43)/5252</f>
        <v>55.827402229702969</v>
      </c>
      <c r="T43" s="6">
        <f t="shared" si="5"/>
        <v>41630.49384268951</v>
      </c>
      <c r="U43" s="6">
        <f t="shared" si="6"/>
        <v>41.630493842689511</v>
      </c>
      <c r="V43" s="6">
        <v>1018.9</v>
      </c>
      <c r="W43" s="6">
        <v>46</v>
      </c>
      <c r="X43" s="6">
        <v>27</v>
      </c>
      <c r="Y43" s="4">
        <f t="shared" si="7"/>
        <v>0.20535956244730638</v>
      </c>
      <c r="Z43" s="6">
        <f>U43*$AE$7</f>
        <v>41.381267404981031</v>
      </c>
      <c r="AA43" s="4">
        <f t="shared" si="8"/>
        <v>8112847.5542919999</v>
      </c>
      <c r="AB43" s="4">
        <f>(T43)/(N43*44000000)*100</f>
        <v>39.841427807470964</v>
      </c>
      <c r="AQ43" s="6">
        <f t="shared" si="9"/>
        <v>2950</v>
      </c>
      <c r="AR43" s="4">
        <f t="shared" si="10"/>
        <v>0.20535956244730638</v>
      </c>
      <c r="AT43" s="6">
        <f t="shared" si="11"/>
        <v>2950</v>
      </c>
      <c r="AU43" s="6">
        <f t="shared" si="12"/>
        <v>99.391700512</v>
      </c>
    </row>
    <row r="44" spans="1:47">
      <c r="A44" s="6">
        <v>121.709</v>
      </c>
      <c r="B44" s="6">
        <f t="shared" si="0"/>
        <v>3000</v>
      </c>
      <c r="C44" s="6">
        <v>0.19900000000000001</v>
      </c>
      <c r="D44" s="6">
        <v>1.2273499999999999</v>
      </c>
      <c r="J44" s="6">
        <f t="shared" si="1"/>
        <v>3000</v>
      </c>
      <c r="K44" s="6">
        <v>121.709</v>
      </c>
      <c r="L44" s="6">
        <f t="shared" si="2"/>
        <v>27.3612716557579</v>
      </c>
      <c r="M44" s="6">
        <v>0.19900000000000001</v>
      </c>
      <c r="N44" s="4">
        <f t="shared" si="3"/>
        <v>2.4543333333333335E-3</v>
      </c>
      <c r="O44" s="6">
        <f t="shared" si="4"/>
        <v>8.8355999999999995</v>
      </c>
      <c r="P44" s="6">
        <v>1.2273499999999999</v>
      </c>
      <c r="Q44" s="6">
        <f>K44*0.815776</f>
        <v>99.287281183999994</v>
      </c>
      <c r="R44" s="6">
        <f>L44*$AE$5</f>
        <v>73.211793487691978</v>
      </c>
      <c r="S44" s="6">
        <f>(Q44*J44)/5252</f>
        <v>56.713983920792082</v>
      </c>
      <c r="T44" s="6">
        <f t="shared" si="5"/>
        <v>42291.617809734656</v>
      </c>
      <c r="U44" s="6">
        <f t="shared" si="6"/>
        <v>42.291617809734653</v>
      </c>
      <c r="V44" s="6">
        <v>1018.9</v>
      </c>
      <c r="W44" s="6">
        <v>46</v>
      </c>
      <c r="X44" s="6">
        <v>27</v>
      </c>
      <c r="Y44" s="4">
        <f t="shared" si="7"/>
        <v>0.20892083248624807</v>
      </c>
      <c r="Z44" s="6">
        <f>U44*$AE$7</f>
        <v>42.038433466270533</v>
      </c>
      <c r="AA44" s="4">
        <f t="shared" si="8"/>
        <v>8104324.3266439997</v>
      </c>
      <c r="AB44" s="4">
        <f>(T44)/(N44*44000000)*100</f>
        <v>39.162289774796577</v>
      </c>
      <c r="AQ44" s="6">
        <f t="shared" si="9"/>
        <v>3000</v>
      </c>
      <c r="AR44" s="4">
        <f t="shared" si="10"/>
        <v>0.20892083248624807</v>
      </c>
      <c r="AT44" s="6">
        <f t="shared" si="11"/>
        <v>3000</v>
      </c>
      <c r="AU44" s="6">
        <f t="shared" si="12"/>
        <v>99.287281183999994</v>
      </c>
    </row>
    <row r="45" spans="1:47">
      <c r="A45" s="6">
        <v>121.123</v>
      </c>
      <c r="B45" s="6">
        <f t="shared" si="0"/>
        <v>3050</v>
      </c>
      <c r="C45" s="6">
        <v>0.20605000000000001</v>
      </c>
      <c r="D45" s="6">
        <v>1.2193000000000001</v>
      </c>
      <c r="J45" s="6">
        <f t="shared" si="1"/>
        <v>3050</v>
      </c>
      <c r="K45" s="6">
        <v>121.123</v>
      </c>
      <c r="L45" s="6">
        <f t="shared" si="2"/>
        <v>27.2295336151013</v>
      </c>
      <c r="M45" s="6">
        <v>0.20605000000000001</v>
      </c>
      <c r="N45" s="4">
        <f t="shared" si="3"/>
        <v>2.5412833333333332E-3</v>
      </c>
      <c r="O45" s="6">
        <f t="shared" si="4"/>
        <v>9.1486199999999993</v>
      </c>
      <c r="P45" s="6">
        <v>1.2193000000000001</v>
      </c>
      <c r="Q45" s="6">
        <f>K45*0.815776</f>
        <v>98.809236447999993</v>
      </c>
      <c r="R45" s="6">
        <f>L45*$AE$5</f>
        <v>72.85929604720863</v>
      </c>
      <c r="S45" s="6">
        <f>(Q45*J45)/5252</f>
        <v>57.381601516831672</v>
      </c>
      <c r="T45" s="6">
        <f t="shared" si="5"/>
        <v>42789.46025110138</v>
      </c>
      <c r="U45" s="6">
        <f t="shared" si="6"/>
        <v>42.789460251101382</v>
      </c>
      <c r="V45" s="6">
        <v>1018.9</v>
      </c>
      <c r="W45" s="6">
        <v>46</v>
      </c>
      <c r="X45" s="6">
        <v>27</v>
      </c>
      <c r="Y45" s="4">
        <f t="shared" si="7"/>
        <v>0.21380545457486855</v>
      </c>
      <c r="Z45" s="6">
        <f>U45*$AE$7</f>
        <v>42.533295508253318</v>
      </c>
      <c r="AA45" s="4">
        <f t="shared" si="8"/>
        <v>8065303.9250679985</v>
      </c>
      <c r="AB45" s="4">
        <f>(T45)/(N45*44000000)*100</f>
        <v>38.267583949562635</v>
      </c>
      <c r="AQ45" s="6">
        <f t="shared" si="9"/>
        <v>3050</v>
      </c>
      <c r="AR45" s="4">
        <f t="shared" si="10"/>
        <v>0.21380545457486855</v>
      </c>
      <c r="AT45" s="6">
        <f t="shared" si="11"/>
        <v>3050</v>
      </c>
      <c r="AU45" s="6">
        <f t="shared" si="12"/>
        <v>98.809236447999993</v>
      </c>
    </row>
    <row r="46" spans="1:47">
      <c r="A46" s="6">
        <v>121.124</v>
      </c>
      <c r="B46" s="6">
        <f t="shared" si="0"/>
        <v>3100</v>
      </c>
      <c r="C46" s="6">
        <v>0.21004999999999999</v>
      </c>
      <c r="D46" s="6">
        <v>1.20692</v>
      </c>
      <c r="J46" s="6">
        <f t="shared" si="1"/>
        <v>3100</v>
      </c>
      <c r="K46" s="6">
        <v>121.124</v>
      </c>
      <c r="L46" s="6">
        <f t="shared" si="2"/>
        <v>27.229758424044398</v>
      </c>
      <c r="M46" s="6">
        <v>0.21004999999999999</v>
      </c>
      <c r="N46" s="4">
        <f t="shared" si="3"/>
        <v>2.5906166666666663E-3</v>
      </c>
      <c r="O46" s="6">
        <f t="shared" si="4"/>
        <v>9.3262199999999993</v>
      </c>
      <c r="P46" s="6">
        <v>1.20692</v>
      </c>
      <c r="Q46" s="6">
        <f>K46*0.815776</f>
        <v>98.810052223999989</v>
      </c>
      <c r="R46" s="6">
        <f>L46*$AE$5</f>
        <v>72.859897578677021</v>
      </c>
      <c r="S46" s="6">
        <f>(Q46*J46)/5252</f>
        <v>58.322765021782175</v>
      </c>
      <c r="T46" s="6">
        <f t="shared" si="5"/>
        <v>43491.285876742972</v>
      </c>
      <c r="U46" s="6">
        <f t="shared" si="6"/>
        <v>43.491285876742971</v>
      </c>
      <c r="V46" s="6">
        <v>1018.9</v>
      </c>
      <c r="W46" s="6">
        <v>46</v>
      </c>
      <c r="X46" s="6">
        <v>27</v>
      </c>
      <c r="Y46" s="4">
        <f t="shared" si="7"/>
        <v>0.21443881945526033</v>
      </c>
      <c r="Z46" s="6">
        <f>U46*$AE$7</f>
        <v>43.230919562296165</v>
      </c>
      <c r="AA46" s="4">
        <f t="shared" si="8"/>
        <v>8065370.5127839986</v>
      </c>
      <c r="AB46" s="4">
        <f>(T46)/(N46*44000000)*100</f>
        <v>38.154557102125835</v>
      </c>
      <c r="AQ46" s="6">
        <f t="shared" si="9"/>
        <v>3100</v>
      </c>
      <c r="AR46" s="4">
        <f t="shared" si="10"/>
        <v>0.21443881945526033</v>
      </c>
      <c r="AT46" s="6">
        <f t="shared" si="11"/>
        <v>3100</v>
      </c>
      <c r="AU46" s="6">
        <f t="shared" si="12"/>
        <v>98.810052223999989</v>
      </c>
    </row>
    <row r="47" spans="1:47">
      <c r="A47" s="6">
        <v>120.851</v>
      </c>
      <c r="B47" s="6">
        <f t="shared" si="0"/>
        <v>3150</v>
      </c>
      <c r="C47" s="6">
        <v>0.21604999999999999</v>
      </c>
      <c r="D47" s="6">
        <v>1.1927399999999999</v>
      </c>
      <c r="J47" s="6">
        <f t="shared" si="1"/>
        <v>3150</v>
      </c>
      <c r="K47" s="6">
        <v>120.851</v>
      </c>
      <c r="L47" s="6">
        <f t="shared" si="2"/>
        <v>27.1683855825781</v>
      </c>
      <c r="M47" s="6">
        <v>0.21604999999999999</v>
      </c>
      <c r="N47" s="4">
        <f t="shared" si="3"/>
        <v>2.6646166666666666E-3</v>
      </c>
      <c r="O47" s="6">
        <f t="shared" si="4"/>
        <v>9.5926200000000001</v>
      </c>
      <c r="P47" s="6">
        <v>1.1927399999999999</v>
      </c>
      <c r="Q47" s="6">
        <f>K47*0.815776</f>
        <v>98.587345375999988</v>
      </c>
      <c r="R47" s="6">
        <f>L47*$AE$5</f>
        <v>72.695679487803389</v>
      </c>
      <c r="S47" s="6">
        <f>(Q47*J47)/5252</f>
        <v>59.129881556435635</v>
      </c>
      <c r="T47" s="6">
        <f t="shared" si="5"/>
        <v>44093.152676634054</v>
      </c>
      <c r="U47" s="6">
        <f t="shared" si="6"/>
        <v>44.093152676634055</v>
      </c>
      <c r="V47" s="6">
        <v>1018.9</v>
      </c>
      <c r="W47" s="6">
        <v>46</v>
      </c>
      <c r="X47" s="6">
        <v>27</v>
      </c>
      <c r="Y47" s="4">
        <f t="shared" si="7"/>
        <v>0.21755350701160781</v>
      </c>
      <c r="Z47" s="6">
        <f>U47*$AE$7</f>
        <v>43.829183207272038</v>
      </c>
      <c r="AA47" s="4">
        <f t="shared" si="8"/>
        <v>8047192.0663159993</v>
      </c>
      <c r="AB47" s="4">
        <f>(T47)/(N47*44000000)*100</f>
        <v>37.608302868597896</v>
      </c>
      <c r="AQ47" s="6">
        <f t="shared" si="9"/>
        <v>3150</v>
      </c>
      <c r="AR47" s="4">
        <f t="shared" si="10"/>
        <v>0.21755350701160781</v>
      </c>
      <c r="AT47" s="6">
        <f t="shared" si="11"/>
        <v>3150</v>
      </c>
      <c r="AU47" s="6">
        <f t="shared" si="12"/>
        <v>98.587345375999988</v>
      </c>
    </row>
    <row r="48" spans="1:47">
      <c r="A48" s="6">
        <v>120.596</v>
      </c>
      <c r="B48" s="6">
        <f t="shared" si="0"/>
        <v>3200</v>
      </c>
      <c r="C48" s="6">
        <v>0.21795</v>
      </c>
      <c r="D48" s="6">
        <v>1.1848099999999999</v>
      </c>
      <c r="J48" s="6">
        <f t="shared" si="1"/>
        <v>3200</v>
      </c>
      <c r="K48" s="6">
        <v>120.596</v>
      </c>
      <c r="L48" s="6">
        <f t="shared" si="2"/>
        <v>27.1110593020876</v>
      </c>
      <c r="M48" s="6">
        <v>0.21795</v>
      </c>
      <c r="N48" s="4">
        <f t="shared" si="3"/>
        <v>2.68805E-3</v>
      </c>
      <c r="O48" s="6">
        <f t="shared" si="4"/>
        <v>9.6769800000000004</v>
      </c>
      <c r="P48" s="6">
        <v>1.1848099999999999</v>
      </c>
      <c r="Q48" s="6">
        <f>K48*0.815776</f>
        <v>98.379322496</v>
      </c>
      <c r="R48" s="6">
        <f>L48*$AE$5</f>
        <v>72.542288963360988</v>
      </c>
      <c r="S48" s="6">
        <f>(Q48*J48)/5252</f>
        <v>59.941704491089112</v>
      </c>
      <c r="T48" s="6">
        <f t="shared" si="5"/>
        <v>44698.529039005152</v>
      </c>
      <c r="U48" s="6">
        <f t="shared" si="6"/>
        <v>44.698529039005152</v>
      </c>
      <c r="V48" s="6">
        <v>1018.9</v>
      </c>
      <c r="W48" s="6">
        <v>46</v>
      </c>
      <c r="X48" s="6">
        <v>27</v>
      </c>
      <c r="Y48" s="4">
        <f t="shared" si="7"/>
        <v>0.21649437259010479</v>
      </c>
      <c r="Z48" s="6">
        <f>U48*$AE$7</f>
        <v>44.430935404269626</v>
      </c>
      <c r="AA48" s="4">
        <f t="shared" si="8"/>
        <v>8030212.1987359999</v>
      </c>
      <c r="AB48" s="4">
        <f>(T48)/(N48*44000000)*100</f>
        <v>37.792290321139483</v>
      </c>
      <c r="AQ48" s="6">
        <f t="shared" si="9"/>
        <v>3200</v>
      </c>
      <c r="AR48" s="4">
        <f t="shared" si="10"/>
        <v>0.21649437259010479</v>
      </c>
      <c r="AT48" s="6">
        <f t="shared" si="11"/>
        <v>3200</v>
      </c>
      <c r="AU48" s="6">
        <f t="shared" si="12"/>
        <v>98.379322496</v>
      </c>
    </row>
    <row r="49" spans="1:47">
      <c r="A49" s="6">
        <v>120.84</v>
      </c>
      <c r="B49" s="6">
        <f t="shared" si="0"/>
        <v>3250</v>
      </c>
      <c r="C49" s="6">
        <v>0.22305</v>
      </c>
      <c r="D49" s="6">
        <v>1.17378</v>
      </c>
      <c r="J49" s="6">
        <f t="shared" si="1"/>
        <v>3250</v>
      </c>
      <c r="K49" s="6">
        <v>120.84</v>
      </c>
      <c r="L49" s="6">
        <f t="shared" si="2"/>
        <v>27.165912684203999</v>
      </c>
      <c r="M49" s="6">
        <v>0.22305</v>
      </c>
      <c r="N49" s="4">
        <f t="shared" si="3"/>
        <v>2.7509500000000003E-3</v>
      </c>
      <c r="O49" s="6">
        <f t="shared" si="4"/>
        <v>9.9034200000000006</v>
      </c>
      <c r="P49" s="6">
        <v>1.17378</v>
      </c>
      <c r="Q49" s="6">
        <f>K49*0.815776</f>
        <v>98.578371840000003</v>
      </c>
      <c r="R49" s="6">
        <f>L49*$AE$5</f>
        <v>72.689062641650978</v>
      </c>
      <c r="S49" s="6">
        <f>(Q49*J49)/5252</f>
        <v>61.001467722772283</v>
      </c>
      <c r="T49" s="6">
        <f t="shared" si="5"/>
        <v>45488.794480871293</v>
      </c>
      <c r="U49" s="6">
        <f t="shared" si="6"/>
        <v>45.488794480871292</v>
      </c>
      <c r="V49" s="6">
        <v>1018.9</v>
      </c>
      <c r="W49" s="6">
        <v>46</v>
      </c>
      <c r="X49" s="6">
        <v>27</v>
      </c>
      <c r="Y49" s="4">
        <f t="shared" si="7"/>
        <v>0.21771119927490132</v>
      </c>
      <c r="Z49" s="6">
        <f>U49*$AE$7</f>
        <v>45.216469817922061</v>
      </c>
      <c r="AA49" s="4">
        <f t="shared" si="8"/>
        <v>8046459.6014399994</v>
      </c>
      <c r="AB49" s="4">
        <f>(T49)/(N49*44000000)*100</f>
        <v>37.581062476657891</v>
      </c>
      <c r="AQ49" s="6">
        <f t="shared" si="9"/>
        <v>3250</v>
      </c>
      <c r="AR49" s="4">
        <f t="shared" si="10"/>
        <v>0.21771119927490132</v>
      </c>
      <c r="AT49" s="6">
        <f t="shared" si="11"/>
        <v>3250</v>
      </c>
      <c r="AU49" s="6">
        <f t="shared" si="12"/>
        <v>98.578371840000003</v>
      </c>
    </row>
    <row r="50" spans="1:47">
      <c r="A50" s="6">
        <v>121.633</v>
      </c>
      <c r="B50" s="6">
        <f t="shared" si="0"/>
        <v>3300</v>
      </c>
      <c r="C50" s="6">
        <v>0.22550000000000001</v>
      </c>
      <c r="D50" s="6">
        <v>1.1611800000000001</v>
      </c>
      <c r="J50" s="6">
        <f t="shared" si="1"/>
        <v>3300</v>
      </c>
      <c r="K50" s="6">
        <v>121.633</v>
      </c>
      <c r="L50" s="6">
        <f t="shared" si="2"/>
        <v>27.3441861760823</v>
      </c>
      <c r="M50" s="6">
        <v>0.22550000000000001</v>
      </c>
      <c r="N50" s="4">
        <f t="shared" si="3"/>
        <v>2.7811666666666666E-3</v>
      </c>
      <c r="O50" s="6">
        <f t="shared" si="4"/>
        <v>10.0122</v>
      </c>
      <c r="P50" s="6">
        <v>1.1611800000000001</v>
      </c>
      <c r="Q50" s="6">
        <f>K50*0.815776</f>
        <v>99.225282207999996</v>
      </c>
      <c r="R50" s="6">
        <f>L50*$AE$5</f>
        <v>73.16607709609346</v>
      </c>
      <c r="S50" s="6">
        <f>(Q50*J50)/5252</f>
        <v>62.346426368316834</v>
      </c>
      <c r="T50" s="6">
        <f t="shared" si="5"/>
        <v>46491.730142853863</v>
      </c>
      <c r="U50" s="6">
        <f t="shared" si="6"/>
        <v>46.491730142853861</v>
      </c>
      <c r="V50" s="6">
        <v>1018.9</v>
      </c>
      <c r="W50" s="6">
        <v>46</v>
      </c>
      <c r="X50" s="6">
        <v>27</v>
      </c>
      <c r="Y50" s="4">
        <f t="shared" si="7"/>
        <v>0.21535442904008495</v>
      </c>
      <c r="Z50" s="6">
        <f>U50*$AE$7</f>
        <v>46.21340127339122</v>
      </c>
      <c r="AA50" s="4">
        <f t="shared" si="8"/>
        <v>8099263.6602279991</v>
      </c>
      <c r="AB50" s="4">
        <f>(T50)/(N50*44000000)*100</f>
        <v>37.992337646769556</v>
      </c>
      <c r="AQ50" s="6">
        <f t="shared" si="9"/>
        <v>3300</v>
      </c>
      <c r="AR50" s="4">
        <f t="shared" si="10"/>
        <v>0.21535442904008495</v>
      </c>
      <c r="AT50" s="6">
        <f t="shared" si="11"/>
        <v>3300</v>
      </c>
      <c r="AU50" s="6">
        <f t="shared" si="12"/>
        <v>99.225282207999996</v>
      </c>
    </row>
    <row r="51" spans="1:47">
      <c r="A51" s="6">
        <v>122.181</v>
      </c>
      <c r="B51" s="6">
        <f t="shared" si="0"/>
        <v>3350</v>
      </c>
      <c r="C51" s="6">
        <v>0.22850000000000001</v>
      </c>
      <c r="D51" s="6">
        <v>1.1510400000000001</v>
      </c>
      <c r="J51" s="6">
        <f t="shared" si="1"/>
        <v>3350</v>
      </c>
      <c r="K51" s="6">
        <v>122.181</v>
      </c>
      <c r="L51" s="6">
        <f t="shared" si="2"/>
        <v>27.4673814769011</v>
      </c>
      <c r="M51" s="6">
        <v>0.22850000000000001</v>
      </c>
      <c r="N51" s="4">
        <f t="shared" si="3"/>
        <v>2.8181666666666672E-3</v>
      </c>
      <c r="O51" s="6">
        <f t="shared" si="4"/>
        <v>10.1454</v>
      </c>
      <c r="P51" s="6">
        <v>1.1510400000000001</v>
      </c>
      <c r="Q51" s="6">
        <f>K51*0.815776</f>
        <v>99.672327455999991</v>
      </c>
      <c r="R51" s="6">
        <f>L51*$AE$5</f>
        <v>73.495716340777534</v>
      </c>
      <c r="S51" s="6">
        <f>(Q51*J51)/5252</f>
        <v>63.576218007920787</v>
      </c>
      <c r="T51" s="6">
        <f t="shared" si="5"/>
        <v>47408.785768506532</v>
      </c>
      <c r="U51" s="6">
        <f t="shared" si="6"/>
        <v>47.408785768506533</v>
      </c>
      <c r="V51" s="6">
        <v>1018.9</v>
      </c>
      <c r="W51" s="6">
        <v>46</v>
      </c>
      <c r="X51" s="6">
        <v>27</v>
      </c>
      <c r="Y51" s="4">
        <f t="shared" si="7"/>
        <v>0.21399830929100802</v>
      </c>
      <c r="Z51" s="6">
        <f>U51*$AE$7</f>
        <v>47.124966824685764</v>
      </c>
      <c r="AA51" s="4">
        <f t="shared" si="8"/>
        <v>8135753.7285959981</v>
      </c>
      <c r="AB51" s="4">
        <f>(T51)/(N51*44000000)*100</f>
        <v>38.233097303082161</v>
      </c>
      <c r="AQ51" s="6">
        <f t="shared" si="9"/>
        <v>3350</v>
      </c>
      <c r="AR51" s="4">
        <f t="shared" si="10"/>
        <v>0.21399830929100802</v>
      </c>
      <c r="AT51" s="6">
        <f t="shared" si="11"/>
        <v>3350</v>
      </c>
      <c r="AU51" s="6">
        <f t="shared" si="12"/>
        <v>99.672327455999991</v>
      </c>
    </row>
    <row r="52" spans="1:47">
      <c r="A52" s="6">
        <v>122.93300000000001</v>
      </c>
      <c r="B52" s="6">
        <f t="shared" si="0"/>
        <v>3400</v>
      </c>
      <c r="C52" s="6">
        <v>0.23419999999999999</v>
      </c>
      <c r="D52" s="6">
        <v>1.14117</v>
      </c>
      <c r="J52" s="6">
        <f t="shared" si="1"/>
        <v>3400</v>
      </c>
      <c r="K52" s="6">
        <v>122.93300000000001</v>
      </c>
      <c r="L52" s="6">
        <f t="shared" si="2"/>
        <v>27.636437802112301</v>
      </c>
      <c r="M52" s="6">
        <v>0.23419999999999999</v>
      </c>
      <c r="N52" s="4">
        <f t="shared" si="3"/>
        <v>2.8884666666666664E-3</v>
      </c>
      <c r="O52" s="6">
        <f t="shared" si="4"/>
        <v>10.398479999999999</v>
      </c>
      <c r="P52" s="6">
        <v>1.14117</v>
      </c>
      <c r="Q52" s="6">
        <f>K52*0.815776</f>
        <v>100.285791008</v>
      </c>
      <c r="R52" s="6">
        <f>L52*$AE$5</f>
        <v>73.948068005015557</v>
      </c>
      <c r="S52" s="6">
        <f>(Q52*J52)/5252</f>
        <v>64.922256174257427</v>
      </c>
      <c r="T52" s="6">
        <f t="shared" si="5"/>
        <v>48412.526429143763</v>
      </c>
      <c r="U52" s="6">
        <f t="shared" si="6"/>
        <v>48.41252642914376</v>
      </c>
      <c r="V52" s="6">
        <v>1018.9</v>
      </c>
      <c r="W52" s="6">
        <v>46</v>
      </c>
      <c r="X52" s="6">
        <v>27</v>
      </c>
      <c r="Y52" s="4">
        <f t="shared" si="7"/>
        <v>0.21478903843655306</v>
      </c>
      <c r="Z52" s="6">
        <f>U52*$AE$7</f>
        <v>48.122698459579048</v>
      </c>
      <c r="AA52" s="4">
        <f t="shared" si="8"/>
        <v>8185827.6910279999</v>
      </c>
      <c r="AB52" s="4">
        <f>(T52)/(N52*44000000)*100</f>
        <v>38.092345127915017</v>
      </c>
      <c r="AQ52" s="6">
        <f t="shared" si="9"/>
        <v>3400</v>
      </c>
      <c r="AR52" s="4">
        <f t="shared" si="10"/>
        <v>0.21478903843655306</v>
      </c>
      <c r="AT52" s="6">
        <f t="shared" si="11"/>
        <v>3400</v>
      </c>
      <c r="AU52" s="6">
        <f t="shared" si="12"/>
        <v>100.285791008</v>
      </c>
    </row>
    <row r="53" spans="1:47">
      <c r="A53" s="6">
        <v>123.47499999999999</v>
      </c>
      <c r="B53" s="6">
        <f t="shared" si="0"/>
        <v>3450</v>
      </c>
      <c r="C53" s="6">
        <v>0.23605000000000001</v>
      </c>
      <c r="D53" s="6">
        <v>1.12669</v>
      </c>
      <c r="J53" s="6">
        <f t="shared" si="1"/>
        <v>3450</v>
      </c>
      <c r="K53" s="6">
        <v>123.47499999999999</v>
      </c>
      <c r="L53" s="6">
        <f t="shared" si="2"/>
        <v>27.758284249272499</v>
      </c>
      <c r="M53" s="6">
        <v>0.23605000000000001</v>
      </c>
      <c r="N53" s="4">
        <f t="shared" si="3"/>
        <v>2.9112833333333333E-3</v>
      </c>
      <c r="O53" s="6">
        <f t="shared" si="4"/>
        <v>10.48062</v>
      </c>
      <c r="P53" s="6">
        <v>1.12669</v>
      </c>
      <c r="Q53" s="6">
        <f>K53*0.815776</f>
        <v>100.72794159999999</v>
      </c>
      <c r="R53" s="6">
        <f>L53*$AE$5</f>
        <v>74.27409806088923</v>
      </c>
      <c r="S53" s="6">
        <f>(Q53*J53)/5252</f>
        <v>66.16744069306931</v>
      </c>
      <c r="T53" s="6">
        <f t="shared" si="5"/>
        <v>49341.060524821791</v>
      </c>
      <c r="U53" s="6">
        <f t="shared" si="6"/>
        <v>49.341060524821792</v>
      </c>
      <c r="V53" s="6">
        <v>1018.9</v>
      </c>
      <c r="W53" s="6">
        <v>46</v>
      </c>
      <c r="X53" s="6">
        <v>27</v>
      </c>
      <c r="Y53" s="4">
        <f t="shared" si="7"/>
        <v>0.21241172947078346</v>
      </c>
      <c r="Z53" s="6">
        <f>U53*$AE$7</f>
        <v>49.045673763525443</v>
      </c>
      <c r="AA53" s="4">
        <f t="shared" si="8"/>
        <v>8221918.2330999998</v>
      </c>
      <c r="AB53" s="4">
        <f>(T53)/(N53*44000000)*100</f>
        <v>38.518674096778462</v>
      </c>
      <c r="AQ53" s="6">
        <f t="shared" si="9"/>
        <v>3450</v>
      </c>
      <c r="AR53" s="4">
        <f t="shared" si="10"/>
        <v>0.21241172947078346</v>
      </c>
      <c r="AT53" s="6">
        <f t="shared" si="11"/>
        <v>3450</v>
      </c>
      <c r="AU53" s="6">
        <f t="shared" si="12"/>
        <v>100.72794159999999</v>
      </c>
    </row>
    <row r="54" spans="1:47">
      <c r="A54" s="6">
        <v>123.428</v>
      </c>
      <c r="B54" s="6">
        <f t="shared" si="0"/>
        <v>3500</v>
      </c>
      <c r="C54" s="6">
        <v>0.24195</v>
      </c>
      <c r="D54" s="6">
        <v>1.11975</v>
      </c>
      <c r="J54" s="6">
        <f t="shared" si="1"/>
        <v>3500</v>
      </c>
      <c r="K54" s="6">
        <v>123.428</v>
      </c>
      <c r="L54" s="6">
        <f t="shared" si="2"/>
        <v>27.747718228946798</v>
      </c>
      <c r="M54" s="6">
        <v>0.24195</v>
      </c>
      <c r="N54" s="4">
        <f t="shared" si="3"/>
        <v>2.9840500000000002E-3</v>
      </c>
      <c r="O54" s="6">
        <f t="shared" si="4"/>
        <v>10.74258</v>
      </c>
      <c r="P54" s="6">
        <v>1.11975</v>
      </c>
      <c r="Q54" s="6">
        <f>K54*0.815776</f>
        <v>100.689600128</v>
      </c>
      <c r="R54" s="6">
        <f>L54*$AE$5</f>
        <v>74.245826081874341</v>
      </c>
      <c r="S54" s="6">
        <f>(Q54*J54)/5252</f>
        <v>67.100837861386125</v>
      </c>
      <c r="T54" s="6">
        <f t="shared" si="5"/>
        <v>50037.094793235636</v>
      </c>
      <c r="U54" s="6">
        <f t="shared" si="6"/>
        <v>50.037094793235639</v>
      </c>
      <c r="V54" s="6">
        <v>1018.9</v>
      </c>
      <c r="W54" s="6">
        <v>46</v>
      </c>
      <c r="X54" s="6">
        <v>27</v>
      </c>
      <c r="Y54" s="4">
        <f t="shared" si="7"/>
        <v>0.21469232065512039</v>
      </c>
      <c r="Z54" s="6">
        <f>U54*$AE$7</f>
        <v>49.737541131063807</v>
      </c>
      <c r="AA54" s="4">
        <f t="shared" si="8"/>
        <v>8218788.6104479991</v>
      </c>
      <c r="AB54" s="4">
        <f>(T54)/(N54*44000000)*100</f>
        <v>38.109505532623928</v>
      </c>
      <c r="AQ54" s="6">
        <f t="shared" si="9"/>
        <v>3500</v>
      </c>
      <c r="AR54" s="4">
        <f t="shared" si="10"/>
        <v>0.21469232065512039</v>
      </c>
      <c r="AT54" s="6">
        <f t="shared" si="11"/>
        <v>3500</v>
      </c>
      <c r="AU54" s="6">
        <f t="shared" si="12"/>
        <v>100.689600128</v>
      </c>
    </row>
    <row r="55" spans="1:47">
      <c r="A55" s="6">
        <v>124.205</v>
      </c>
      <c r="B55" s="6">
        <f t="shared" si="0"/>
        <v>3550</v>
      </c>
      <c r="C55" s="6">
        <v>0.24545</v>
      </c>
      <c r="D55" s="6">
        <v>1.10622</v>
      </c>
      <c r="J55" s="6">
        <f t="shared" si="1"/>
        <v>3550</v>
      </c>
      <c r="K55" s="6">
        <v>124.205</v>
      </c>
      <c r="L55" s="6">
        <f t="shared" si="2"/>
        <v>27.922394777735498</v>
      </c>
      <c r="M55" s="6">
        <v>0.24545</v>
      </c>
      <c r="N55" s="4">
        <f t="shared" si="3"/>
        <v>3.0272166666666664E-3</v>
      </c>
      <c r="O55" s="6">
        <f t="shared" si="4"/>
        <v>10.897979999999999</v>
      </c>
      <c r="P55" s="6">
        <v>1.10622</v>
      </c>
      <c r="Q55" s="6">
        <f>K55*0.815776</f>
        <v>101.32345807999999</v>
      </c>
      <c r="R55" s="6">
        <f>L55*$AE$5</f>
        <v>74.713216032822402</v>
      </c>
      <c r="S55" s="6">
        <f>(Q55*J55)/5252</f>
        <v>68.487866752475242</v>
      </c>
      <c r="T55" s="6">
        <f t="shared" si="5"/>
        <v>51071.402237320792</v>
      </c>
      <c r="U55" s="6">
        <f t="shared" si="6"/>
        <v>51.07140223732079</v>
      </c>
      <c r="V55" s="6">
        <v>1018.9</v>
      </c>
      <c r="W55" s="6">
        <v>46</v>
      </c>
      <c r="X55" s="6">
        <v>27</v>
      </c>
      <c r="Y55" s="4">
        <f t="shared" si="7"/>
        <v>0.21338713100844178</v>
      </c>
      <c r="Z55" s="6">
        <f>U55*$AE$7</f>
        <v>50.765656557327631</v>
      </c>
      <c r="AA55" s="4">
        <f t="shared" si="8"/>
        <v>8270527.26578</v>
      </c>
      <c r="AB55" s="4">
        <f>(T55)/(N55*44000000)*100</f>
        <v>38.342603619777336</v>
      </c>
      <c r="AQ55" s="6">
        <f t="shared" si="9"/>
        <v>3550</v>
      </c>
      <c r="AR55" s="4">
        <f t="shared" si="10"/>
        <v>0.21338713100844178</v>
      </c>
      <c r="AT55" s="6">
        <f t="shared" si="11"/>
        <v>3550</v>
      </c>
      <c r="AU55" s="6">
        <f t="shared" si="12"/>
        <v>101.32345807999999</v>
      </c>
    </row>
    <row r="56" spans="1:47">
      <c r="A56" s="6">
        <v>124.066</v>
      </c>
      <c r="B56" s="6">
        <f t="shared" si="0"/>
        <v>3600</v>
      </c>
      <c r="C56" s="6">
        <v>0.25505</v>
      </c>
      <c r="D56" s="6">
        <v>1.09697</v>
      </c>
      <c r="J56" s="6">
        <f t="shared" si="1"/>
        <v>3600</v>
      </c>
      <c r="K56" s="6">
        <v>124.066</v>
      </c>
      <c r="L56" s="6">
        <f t="shared" si="2"/>
        <v>27.891146334644599</v>
      </c>
      <c r="M56" s="6">
        <v>0.25505</v>
      </c>
      <c r="N56" s="4">
        <f t="shared" si="3"/>
        <v>3.1456166666666663E-3</v>
      </c>
      <c r="O56" s="6">
        <f t="shared" si="4"/>
        <v>11.324219999999999</v>
      </c>
      <c r="P56" s="6">
        <v>1.09697</v>
      </c>
      <c r="Q56" s="6">
        <f>K56*0.815776</f>
        <v>101.21006521599999</v>
      </c>
      <c r="R56" s="6">
        <f>L56*$AE$5</f>
        <v>74.629603158714573</v>
      </c>
      <c r="S56" s="6">
        <f>(Q56*J56)/5252</f>
        <v>69.374759097029695</v>
      </c>
      <c r="T56" s="6">
        <f t="shared" si="5"/>
        <v>51732.757858655044</v>
      </c>
      <c r="U56" s="6">
        <f t="shared" si="6"/>
        <v>51.732757858655042</v>
      </c>
      <c r="V56" s="6">
        <v>1018.9</v>
      </c>
      <c r="W56" s="6">
        <v>46</v>
      </c>
      <c r="X56" s="6">
        <v>27</v>
      </c>
      <c r="Y56" s="4">
        <f t="shared" si="7"/>
        <v>0.21889844015159968</v>
      </c>
      <c r="Z56" s="6">
        <f>U56*$AE$7</f>
        <v>51.423052886077308</v>
      </c>
      <c r="AA56" s="4">
        <f t="shared" si="8"/>
        <v>8261271.573255999</v>
      </c>
      <c r="AB56" s="4">
        <f>(T56)/(N56*44000000)*100</f>
        <v>37.377233826571846</v>
      </c>
      <c r="AQ56" s="6">
        <f t="shared" si="9"/>
        <v>3600</v>
      </c>
      <c r="AR56" s="4">
        <f t="shared" si="10"/>
        <v>0.21889844015159968</v>
      </c>
      <c r="AT56" s="6">
        <f t="shared" si="11"/>
        <v>3600</v>
      </c>
      <c r="AU56" s="6">
        <f t="shared" si="12"/>
        <v>101.21006521599999</v>
      </c>
    </row>
    <row r="57" spans="1:47">
      <c r="A57" s="6">
        <v>123.967</v>
      </c>
      <c r="B57" s="6">
        <f t="shared" si="0"/>
        <v>3650</v>
      </c>
      <c r="C57" s="6">
        <v>0.25755</v>
      </c>
      <c r="D57" s="6">
        <v>1.0940099999999999</v>
      </c>
      <c r="J57" s="6">
        <f t="shared" si="1"/>
        <v>3650</v>
      </c>
      <c r="K57" s="6">
        <v>123.967</v>
      </c>
      <c r="L57" s="6">
        <f t="shared" si="2"/>
        <v>27.868890249277698</v>
      </c>
      <c r="M57" s="6">
        <v>0.25755</v>
      </c>
      <c r="N57" s="4">
        <f t="shared" si="3"/>
        <v>3.1764499999999999E-3</v>
      </c>
      <c r="O57" s="6">
        <f t="shared" si="4"/>
        <v>11.435220000000001</v>
      </c>
      <c r="P57" s="6">
        <v>1.0940099999999999</v>
      </c>
      <c r="Q57" s="6">
        <f>K57*0.815776</f>
        <v>101.129303392</v>
      </c>
      <c r="R57" s="6">
        <f>L57*$AE$5</f>
        <v>74.570051543342814</v>
      </c>
      <c r="S57" s="6">
        <f>(Q57*J57)/5252</f>
        <v>70.282170102970298</v>
      </c>
      <c r="T57" s="6">
        <f t="shared" si="5"/>
        <v>52409.414245784952</v>
      </c>
      <c r="U57" s="6">
        <f t="shared" si="6"/>
        <v>52.409414245784951</v>
      </c>
      <c r="V57" s="6">
        <v>1018.9</v>
      </c>
      <c r="W57" s="6">
        <v>46</v>
      </c>
      <c r="X57" s="6">
        <v>27</v>
      </c>
      <c r="Y57" s="4">
        <f t="shared" si="7"/>
        <v>0.21819018900635173</v>
      </c>
      <c r="Z57" s="6">
        <f>U57*$AE$7</f>
        <v>52.095658380571777</v>
      </c>
      <c r="AA57" s="4">
        <f t="shared" si="8"/>
        <v>8254679.3893719995</v>
      </c>
      <c r="AB57" s="4">
        <f>(T57)/(N57*44000000)*100</f>
        <v>37.498561319730115</v>
      </c>
      <c r="AQ57" s="6">
        <f t="shared" si="9"/>
        <v>3650</v>
      </c>
      <c r="AR57" s="4">
        <f t="shared" si="10"/>
        <v>0.21819018900635173</v>
      </c>
      <c r="AT57" s="6">
        <f t="shared" si="11"/>
        <v>3650</v>
      </c>
      <c r="AU57" s="6">
        <f t="shared" si="12"/>
        <v>101.129303392</v>
      </c>
    </row>
    <row r="58" spans="1:47">
      <c r="A58" s="6">
        <v>123.815</v>
      </c>
      <c r="B58" s="6">
        <f t="shared" si="0"/>
        <v>3700</v>
      </c>
      <c r="C58" s="6">
        <v>0.26445000000000002</v>
      </c>
      <c r="D58" s="6">
        <v>1.09659</v>
      </c>
      <c r="J58" s="6">
        <f t="shared" si="1"/>
        <v>3700</v>
      </c>
      <c r="K58" s="6">
        <v>123.815</v>
      </c>
      <c r="L58" s="6">
        <f t="shared" si="2"/>
        <v>27.834719289926497</v>
      </c>
      <c r="M58" s="6">
        <v>0.26445000000000002</v>
      </c>
      <c r="N58" s="4">
        <f t="shared" si="3"/>
        <v>3.2615500000000002E-3</v>
      </c>
      <c r="O58" s="6">
        <f t="shared" si="4"/>
        <v>11.741580000000001</v>
      </c>
      <c r="P58" s="6">
        <v>1.09659</v>
      </c>
      <c r="Q58" s="6">
        <f>K58*0.815776</f>
        <v>101.00530543999999</v>
      </c>
      <c r="R58" s="6">
        <f>L58*$AE$5</f>
        <v>74.478618760145764</v>
      </c>
      <c r="S58" s="6">
        <f>(Q58*J58)/5252</f>
        <v>71.157583801980181</v>
      </c>
      <c r="T58" s="6">
        <f t="shared" si="5"/>
        <v>53062.210241136621</v>
      </c>
      <c r="U58" s="6">
        <f t="shared" si="6"/>
        <v>53.062210241136619</v>
      </c>
      <c r="V58" s="6">
        <v>1018.9</v>
      </c>
      <c r="W58" s="6">
        <v>46</v>
      </c>
      <c r="X58" s="6">
        <v>27</v>
      </c>
      <c r="Y58" s="4">
        <f t="shared" si="7"/>
        <v>0.22127951222991668</v>
      </c>
      <c r="Z58" s="6">
        <f>U58*$AE$7</f>
        <v>52.744546326667852</v>
      </c>
      <c r="AA58" s="4">
        <f t="shared" si="8"/>
        <v>8244558.0565399984</v>
      </c>
      <c r="AB58" s="4">
        <f>(T58)/(N58*44000000)*100</f>
        <v>36.975037134558598</v>
      </c>
      <c r="AQ58" s="6">
        <f t="shared" si="9"/>
        <v>3700</v>
      </c>
      <c r="AR58" s="4">
        <f t="shared" si="10"/>
        <v>0.22127951222991668</v>
      </c>
      <c r="AT58" s="6">
        <f t="shared" si="11"/>
        <v>3700</v>
      </c>
      <c r="AU58" s="6">
        <f t="shared" si="12"/>
        <v>101.00530543999999</v>
      </c>
    </row>
    <row r="59" spans="1:47">
      <c r="A59" s="6">
        <v>123.767</v>
      </c>
      <c r="B59" s="6">
        <f t="shared" si="0"/>
        <v>3750</v>
      </c>
      <c r="C59" s="6">
        <v>0.2651</v>
      </c>
      <c r="D59" s="6">
        <v>1.0980799999999999</v>
      </c>
      <c r="J59" s="6">
        <f t="shared" si="1"/>
        <v>3750</v>
      </c>
      <c r="K59" s="6">
        <v>123.767</v>
      </c>
      <c r="L59" s="6">
        <f t="shared" si="2"/>
        <v>27.823928460657697</v>
      </c>
      <c r="M59" s="6">
        <v>0.2651</v>
      </c>
      <c r="N59" s="4">
        <f t="shared" si="3"/>
        <v>3.2695666666666665E-3</v>
      </c>
      <c r="O59" s="6">
        <f t="shared" si="4"/>
        <v>11.770439999999999</v>
      </c>
      <c r="P59" s="6">
        <v>1.0980799999999999</v>
      </c>
      <c r="Q59" s="6">
        <f>K59*0.815776</f>
        <v>100.96614819199999</v>
      </c>
      <c r="R59" s="6">
        <f>L59*$AE$5</f>
        <v>74.449745249662485</v>
      </c>
      <c r="S59" s="6">
        <f>(Q59*J59)/5252</f>
        <v>72.091213960396033</v>
      </c>
      <c r="T59" s="6">
        <f t="shared" si="5"/>
        <v>53758.418250267328</v>
      </c>
      <c r="U59" s="6">
        <f t="shared" si="6"/>
        <v>53.758418250267326</v>
      </c>
      <c r="V59" s="6">
        <v>1018.9</v>
      </c>
      <c r="W59" s="6">
        <v>46</v>
      </c>
      <c r="X59" s="6">
        <v>27</v>
      </c>
      <c r="Y59" s="4">
        <f t="shared" si="7"/>
        <v>0.21895063848798169</v>
      </c>
      <c r="Z59" s="6">
        <f>U59*$AE$7</f>
        <v>53.436586394801381</v>
      </c>
      <c r="AA59" s="4">
        <f t="shared" si="8"/>
        <v>8241361.8461719994</v>
      </c>
      <c r="AB59" s="4">
        <f>(T59)/(N59*44000000)*100</f>
        <v>37.368323007960932</v>
      </c>
      <c r="AQ59" s="6">
        <f t="shared" si="9"/>
        <v>3750</v>
      </c>
      <c r="AR59" s="4">
        <f t="shared" si="10"/>
        <v>0.21895063848798169</v>
      </c>
      <c r="AT59" s="6">
        <f t="shared" si="11"/>
        <v>3750</v>
      </c>
      <c r="AU59" s="6">
        <f t="shared" si="12"/>
        <v>100.96614819199999</v>
      </c>
    </row>
    <row r="60" spans="1:47">
      <c r="A60" s="6">
        <v>123.509</v>
      </c>
      <c r="B60" s="6">
        <f t="shared" si="0"/>
        <v>3800</v>
      </c>
      <c r="C60" s="6">
        <v>0.26929999999999998</v>
      </c>
      <c r="D60" s="6">
        <v>1.09907</v>
      </c>
      <c r="J60" s="6">
        <f t="shared" si="1"/>
        <v>3800</v>
      </c>
      <c r="K60" s="6">
        <v>123.509</v>
      </c>
      <c r="L60" s="6">
        <f t="shared" si="2"/>
        <v>27.765927753337898</v>
      </c>
      <c r="M60" s="6">
        <v>0.26929999999999998</v>
      </c>
      <c r="N60" s="4">
        <f t="shared" si="3"/>
        <v>3.3213666666666664E-3</v>
      </c>
      <c r="O60" s="6">
        <f t="shared" si="4"/>
        <v>11.956919999999998</v>
      </c>
      <c r="P60" s="6">
        <v>1.09907</v>
      </c>
      <c r="Q60" s="6">
        <f>K60*0.815776</f>
        <v>100.75567798399999</v>
      </c>
      <c r="R60" s="6">
        <f>L60*$AE$5</f>
        <v>74.294550130814883</v>
      </c>
      <c r="S60" s="6">
        <f>(Q60*J60)/5252</f>
        <v>72.900147817821775</v>
      </c>
      <c r="T60" s="6">
        <f t="shared" si="5"/>
        <v>54361.640227749704</v>
      </c>
      <c r="U60" s="6">
        <f t="shared" si="6"/>
        <v>54.361640227749703</v>
      </c>
      <c r="V60" s="6">
        <v>1018.9</v>
      </c>
      <c r="W60" s="6">
        <v>46</v>
      </c>
      <c r="X60" s="6">
        <v>27</v>
      </c>
      <c r="Y60" s="4">
        <f t="shared" si="7"/>
        <v>0.21995142070596338</v>
      </c>
      <c r="Z60" s="6">
        <f>U60*$AE$7</f>
        <v>54.036197104419301</v>
      </c>
      <c r="AA60" s="4">
        <f t="shared" si="8"/>
        <v>8224182.2154439986</v>
      </c>
      <c r="AB60" s="4">
        <f>(T60)/(N60*44000000)*100</f>
        <v>37.198296585480314</v>
      </c>
      <c r="AQ60" s="6">
        <f t="shared" si="9"/>
        <v>3800</v>
      </c>
      <c r="AR60" s="4">
        <f t="shared" si="10"/>
        <v>0.21995142070596338</v>
      </c>
      <c r="AT60" s="6">
        <f t="shared" si="11"/>
        <v>3800</v>
      </c>
      <c r="AU60" s="6">
        <f t="shared" si="12"/>
        <v>100.75567798399999</v>
      </c>
    </row>
    <row r="61" spans="1:47">
      <c r="A61" s="6">
        <v>122.672</v>
      </c>
      <c r="B61" s="6">
        <f t="shared" si="0"/>
        <v>3850</v>
      </c>
      <c r="C61" s="6">
        <v>0.27374999999999999</v>
      </c>
      <c r="D61" s="6">
        <v>1.1053299999999999</v>
      </c>
      <c r="J61" s="6">
        <f t="shared" si="1"/>
        <v>3850</v>
      </c>
      <c r="K61" s="6">
        <v>122.672</v>
      </c>
      <c r="L61" s="6">
        <f t="shared" si="2"/>
        <v>27.577762667963199</v>
      </c>
      <c r="M61" s="6">
        <v>0.27374999999999999</v>
      </c>
      <c r="N61" s="4">
        <f t="shared" si="3"/>
        <v>3.3762499999999999E-3</v>
      </c>
      <c r="O61" s="6">
        <f t="shared" si="4"/>
        <v>12.154500000000001</v>
      </c>
      <c r="P61" s="6">
        <v>1.1053299999999999</v>
      </c>
      <c r="Q61" s="6">
        <f>K61*0.815776</f>
        <v>100.072873472</v>
      </c>
      <c r="R61" s="6">
        <f>L61*$AE$5</f>
        <v>73.791068291762727</v>
      </c>
      <c r="S61" s="6">
        <f>(Q61*J61)/5252</f>
        <v>73.358827659405947</v>
      </c>
      <c r="T61" s="6">
        <f t="shared" si="5"/>
        <v>54703.677785619017</v>
      </c>
      <c r="U61" s="6">
        <f t="shared" si="6"/>
        <v>54.703677785619014</v>
      </c>
      <c r="V61" s="6">
        <v>1018.9</v>
      </c>
      <c r="W61" s="6">
        <v>46</v>
      </c>
      <c r="X61" s="6">
        <v>27</v>
      </c>
      <c r="Y61" s="4">
        <f t="shared" si="7"/>
        <v>0.22218798611005425</v>
      </c>
      <c r="Z61" s="6">
        <f>U61*$AE$7</f>
        <v>54.376187009372643</v>
      </c>
      <c r="AA61" s="4">
        <f t="shared" si="8"/>
        <v>8168448.2971519995</v>
      </c>
      <c r="AB61" s="4">
        <f>(T61)/(N61*44000000)*100</f>
        <v>36.823854993516889</v>
      </c>
      <c r="AQ61" s="6">
        <f t="shared" si="9"/>
        <v>3850</v>
      </c>
      <c r="AR61" s="4">
        <f t="shared" si="10"/>
        <v>0.22218798611005425</v>
      </c>
      <c r="AT61" s="6">
        <f t="shared" si="11"/>
        <v>3850</v>
      </c>
      <c r="AU61" s="6">
        <f t="shared" si="12"/>
        <v>100.072873472</v>
      </c>
    </row>
    <row r="62" spans="1:47">
      <c r="A62" s="6">
        <v>122.157</v>
      </c>
      <c r="B62" s="6">
        <f t="shared" si="0"/>
        <v>3900</v>
      </c>
      <c r="C62" s="6">
        <v>0.27589999999999998</v>
      </c>
      <c r="D62" s="6">
        <v>1.11704</v>
      </c>
      <c r="J62" s="6">
        <f t="shared" si="1"/>
        <v>3900</v>
      </c>
      <c r="K62" s="6">
        <v>122.157</v>
      </c>
      <c r="L62" s="6">
        <f t="shared" si="2"/>
        <v>27.4619860622667</v>
      </c>
      <c r="M62" s="6">
        <v>0.27589999999999998</v>
      </c>
      <c r="N62" s="4">
        <f t="shared" si="3"/>
        <v>3.4027666666666665E-3</v>
      </c>
      <c r="O62" s="6">
        <f t="shared" si="4"/>
        <v>12.24996</v>
      </c>
      <c r="P62" s="6">
        <v>1.11704</v>
      </c>
      <c r="Q62" s="6">
        <f>K62*0.815776</f>
        <v>99.652748831999986</v>
      </c>
      <c r="R62" s="6">
        <f>L62*$AE$5</f>
        <v>73.481279585535901</v>
      </c>
      <c r="S62" s="6">
        <f>(Q62*J62)/5252</f>
        <v>73.999565964356421</v>
      </c>
      <c r="T62" s="6">
        <f t="shared" si="5"/>
        <v>55181.476339620589</v>
      </c>
      <c r="U62" s="6">
        <f t="shared" si="6"/>
        <v>55.181476339620588</v>
      </c>
      <c r="V62" s="6">
        <v>1018.9</v>
      </c>
      <c r="W62" s="6">
        <v>46</v>
      </c>
      <c r="X62" s="6">
        <v>27</v>
      </c>
      <c r="Y62" s="4">
        <f t="shared" si="7"/>
        <v>0.22199406055405707</v>
      </c>
      <c r="Z62" s="6">
        <f>U62*$AE$7</f>
        <v>54.851125159363491</v>
      </c>
      <c r="AA62" s="4">
        <f t="shared" si="8"/>
        <v>8134155.6234119982</v>
      </c>
      <c r="AB62" s="4">
        <f>(T62)/(N62*44000000)*100</f>
        <v>36.856022910693383</v>
      </c>
      <c r="AQ62" s="6">
        <f t="shared" si="9"/>
        <v>3900</v>
      </c>
      <c r="AR62" s="4">
        <f t="shared" si="10"/>
        <v>0.22199406055405707</v>
      </c>
      <c r="AT62" s="6">
        <f t="shared" si="11"/>
        <v>3900</v>
      </c>
      <c r="AU62" s="6">
        <f t="shared" si="12"/>
        <v>99.652748831999986</v>
      </c>
    </row>
    <row r="63" spans="1:47">
      <c r="A63" s="6">
        <v>121.184</v>
      </c>
      <c r="B63" s="6">
        <f t="shared" si="0"/>
        <v>3950</v>
      </c>
      <c r="C63" s="6">
        <v>0.28284999999999999</v>
      </c>
      <c r="D63" s="6">
        <v>1.12259</v>
      </c>
      <c r="J63" s="6">
        <f t="shared" si="1"/>
        <v>3950</v>
      </c>
      <c r="K63" s="6">
        <v>121.184</v>
      </c>
      <c r="L63" s="6">
        <f t="shared" si="2"/>
        <v>27.243246960630398</v>
      </c>
      <c r="M63" s="6">
        <v>0.28284999999999999</v>
      </c>
      <c r="N63" s="4">
        <f t="shared" si="3"/>
        <v>3.4884833333333333E-3</v>
      </c>
      <c r="O63" s="6">
        <f t="shared" si="4"/>
        <v>12.558539999999999</v>
      </c>
      <c r="P63" s="6">
        <v>1.12259</v>
      </c>
      <c r="Q63" s="6">
        <f>K63*0.815776</f>
        <v>98.858998783999994</v>
      </c>
      <c r="R63" s="6">
        <f>L63*$AE$5</f>
        <v>72.895989466781117</v>
      </c>
      <c r="S63" s="6">
        <f>(Q63*J63)/5252</f>
        <v>74.351303350495044</v>
      </c>
      <c r="T63" s="6">
        <f t="shared" si="5"/>
        <v>55443.76690846416</v>
      </c>
      <c r="U63" s="6">
        <f t="shared" si="6"/>
        <v>55.443766908464163</v>
      </c>
      <c r="V63" s="6">
        <v>1018.9</v>
      </c>
      <c r="W63" s="6">
        <v>46</v>
      </c>
      <c r="X63" s="6">
        <v>27</v>
      </c>
      <c r="Y63" s="4">
        <f t="shared" si="7"/>
        <v>0.22650950143293358</v>
      </c>
      <c r="Z63" s="6">
        <f>U63*$AE$7</f>
        <v>55.11184549115044</v>
      </c>
      <c r="AA63" s="4">
        <f t="shared" si="8"/>
        <v>8069365.7757439995</v>
      </c>
      <c r="AB63" s="4">
        <f>(T63)/(N63*44000000)*100</f>
        <v>36.121302329742257</v>
      </c>
      <c r="AQ63" s="6">
        <f t="shared" si="9"/>
        <v>3950</v>
      </c>
      <c r="AR63" s="4">
        <f t="shared" si="10"/>
        <v>0.22650950143293358</v>
      </c>
      <c r="AT63" s="6">
        <f t="shared" si="11"/>
        <v>3950</v>
      </c>
      <c r="AU63" s="6">
        <f t="shared" si="12"/>
        <v>98.858998783999994</v>
      </c>
    </row>
    <row r="64" spans="1:47">
      <c r="A64" s="6">
        <v>120.004</v>
      </c>
      <c r="B64" s="6">
        <f t="shared" si="0"/>
        <v>4000</v>
      </c>
      <c r="C64" s="6">
        <v>0.28455000000000003</v>
      </c>
      <c r="D64" s="6">
        <v>1.1246100000000001</v>
      </c>
      <c r="J64" s="6">
        <f t="shared" si="1"/>
        <v>4000</v>
      </c>
      <c r="K64" s="6">
        <v>120.004</v>
      </c>
      <c r="L64" s="6">
        <f t="shared" si="2"/>
        <v>26.977972407772398</v>
      </c>
      <c r="M64" s="6">
        <v>0.28455000000000003</v>
      </c>
      <c r="N64" s="4">
        <f t="shared" si="3"/>
        <v>3.5094499999999999E-3</v>
      </c>
      <c r="O64" s="6">
        <f t="shared" si="4"/>
        <v>12.63402</v>
      </c>
      <c r="P64" s="6">
        <v>1.1246100000000001</v>
      </c>
      <c r="Q64" s="6">
        <f>K64*0.815776</f>
        <v>97.896383103999995</v>
      </c>
      <c r="R64" s="6">
        <f>L64*$AE$5</f>
        <v>72.186182334067226</v>
      </c>
      <c r="S64" s="6">
        <f>(Q64*J64)/5252</f>
        <v>74.559316910891084</v>
      </c>
      <c r="T64" s="6">
        <f t="shared" si="5"/>
        <v>55598.882620451484</v>
      </c>
      <c r="U64" s="6">
        <f t="shared" si="6"/>
        <v>55.598882620451484</v>
      </c>
      <c r="V64" s="6">
        <v>1018.9</v>
      </c>
      <c r="W64" s="6">
        <v>46</v>
      </c>
      <c r="X64" s="6">
        <v>27</v>
      </c>
      <c r="Y64" s="4">
        <f t="shared" si="7"/>
        <v>0.22723514222842858</v>
      </c>
      <c r="Z64" s="6">
        <f>U64*$AE$7</f>
        <v>55.266032582485863</v>
      </c>
      <c r="AA64" s="4">
        <f t="shared" si="8"/>
        <v>7990792.2708639987</v>
      </c>
      <c r="AB64" s="4">
        <f>(T64)/(N64*44000000)*100</f>
        <v>36.00595445573024</v>
      </c>
      <c r="AQ64" s="6">
        <f t="shared" si="9"/>
        <v>4000</v>
      </c>
      <c r="AR64" s="4">
        <f t="shared" si="10"/>
        <v>0.22723514222842858</v>
      </c>
      <c r="AT64" s="6">
        <f t="shared" si="11"/>
        <v>4000</v>
      </c>
      <c r="AU64" s="6">
        <f t="shared" si="12"/>
        <v>97.896383103999995</v>
      </c>
    </row>
    <row r="65" spans="1:47">
      <c r="A65" s="6">
        <v>118.73399999999999</v>
      </c>
      <c r="B65" s="6">
        <f t="shared" si="0"/>
        <v>4050</v>
      </c>
      <c r="C65" s="6">
        <v>0.28710000000000002</v>
      </c>
      <c r="D65" s="6">
        <v>1.1222000000000001</v>
      </c>
      <c r="J65" s="6">
        <f t="shared" si="1"/>
        <v>4050</v>
      </c>
      <c r="K65" s="6">
        <v>118.73399999999999</v>
      </c>
      <c r="L65" s="6">
        <f t="shared" si="2"/>
        <v>26.692465050035398</v>
      </c>
      <c r="M65" s="6">
        <v>0.28710000000000002</v>
      </c>
      <c r="N65" s="4">
        <f t="shared" si="3"/>
        <v>3.5409E-3</v>
      </c>
      <c r="O65" s="6">
        <f t="shared" si="4"/>
        <v>12.74724</v>
      </c>
      <c r="P65" s="6">
        <v>1.1222000000000001</v>
      </c>
      <c r="Q65" s="6">
        <f>K65*0.815776</f>
        <v>96.860347583999996</v>
      </c>
      <c r="R65" s="6">
        <f>L65*$AE$5</f>
        <v>71.422237369197177</v>
      </c>
      <c r="S65" s="6">
        <f>(Q65*J65)/5252</f>
        <v>74.692385322772267</v>
      </c>
      <c r="T65" s="6">
        <f t="shared" si="5"/>
        <v>55698.111735191284</v>
      </c>
      <c r="U65" s="6">
        <f t="shared" si="6"/>
        <v>55.698111735191283</v>
      </c>
      <c r="V65" s="6">
        <v>1018.9</v>
      </c>
      <c r="W65" s="6">
        <v>46</v>
      </c>
      <c r="X65" s="6">
        <v>27</v>
      </c>
      <c r="Y65" s="4">
        <f t="shared" si="7"/>
        <v>0.22886305483038513</v>
      </c>
      <c r="Z65" s="6">
        <f>U65*$AE$7</f>
        <v>55.364667649053253</v>
      </c>
      <c r="AA65" s="4">
        <f t="shared" si="8"/>
        <v>7906225.8715439988</v>
      </c>
      <c r="AB65" s="4">
        <f>(T65)/(N65*44000000)*100</f>
        <v>35.749842576740434</v>
      </c>
      <c r="AQ65" s="6">
        <f t="shared" si="9"/>
        <v>4050</v>
      </c>
      <c r="AR65" s="4">
        <f t="shared" si="10"/>
        <v>0.22886305483038513</v>
      </c>
      <c r="AT65" s="6">
        <f t="shared" si="11"/>
        <v>4050</v>
      </c>
      <c r="AU65" s="6">
        <f t="shared" si="12"/>
        <v>96.860347583999996</v>
      </c>
    </row>
    <row r="66" spans="1:47">
      <c r="A66" s="6">
        <v>117.44199999999999</v>
      </c>
      <c r="B66" s="6">
        <f t="shared" si="0"/>
        <v>4100</v>
      </c>
      <c r="C66" s="6">
        <v>0.28894999999999998</v>
      </c>
      <c r="D66" s="6">
        <v>1.1239399999999999</v>
      </c>
      <c r="J66" s="6">
        <f t="shared" si="1"/>
        <v>4100</v>
      </c>
      <c r="K66" s="6">
        <v>117.44199999999999</v>
      </c>
      <c r="L66" s="6">
        <f t="shared" si="2"/>
        <v>26.402011895550199</v>
      </c>
      <c r="M66" s="6">
        <v>0.28894999999999998</v>
      </c>
      <c r="N66" s="4">
        <f t="shared" si="3"/>
        <v>3.5637166666666665E-3</v>
      </c>
      <c r="O66" s="6">
        <f t="shared" si="4"/>
        <v>12.829379999999999</v>
      </c>
      <c r="P66" s="6">
        <v>1.1239399999999999</v>
      </c>
      <c r="Q66" s="6">
        <f>K66*0.815776</f>
        <v>95.806364991999985</v>
      </c>
      <c r="R66" s="6">
        <f>L66*$AE$5</f>
        <v>70.645058712022291</v>
      </c>
      <c r="S66" s="6">
        <f>(Q66*J66)/5252</f>
        <v>74.791716768316817</v>
      </c>
      <c r="T66" s="6">
        <f t="shared" si="5"/>
        <v>55772.183194133853</v>
      </c>
      <c r="U66" s="6">
        <f t="shared" si="6"/>
        <v>55.772183194133852</v>
      </c>
      <c r="V66" s="6">
        <v>1018.9</v>
      </c>
      <c r="W66" s="6">
        <v>46</v>
      </c>
      <c r="X66" s="6">
        <v>27</v>
      </c>
      <c r="Y66" s="4">
        <f t="shared" si="7"/>
        <v>0.23003187727729832</v>
      </c>
      <c r="Z66" s="6">
        <f>U66*$AE$7</f>
        <v>55.438295669445282</v>
      </c>
      <c r="AA66" s="4">
        <f t="shared" si="8"/>
        <v>7820194.5424719993</v>
      </c>
      <c r="AB66" s="4">
        <f>(T66)/(N66*44000000)*100</f>
        <v>35.568192889871433</v>
      </c>
      <c r="AQ66" s="6">
        <f t="shared" si="9"/>
        <v>4100</v>
      </c>
      <c r="AR66" s="4">
        <f t="shared" si="10"/>
        <v>0.23003187727729832</v>
      </c>
      <c r="AT66" s="6">
        <f t="shared" si="11"/>
        <v>4100</v>
      </c>
      <c r="AU66" s="6">
        <f t="shared" si="12"/>
        <v>95.806364991999985</v>
      </c>
    </row>
    <row r="67" spans="1:47">
      <c r="A67" s="6">
        <v>116.5</v>
      </c>
      <c r="B67" s="6">
        <f t="shared" si="0"/>
        <v>4150</v>
      </c>
      <c r="C67" s="6">
        <v>0.29304999999999998</v>
      </c>
      <c r="D67" s="6">
        <v>1.12233</v>
      </c>
      <c r="J67" s="6">
        <f t="shared" si="1"/>
        <v>4150</v>
      </c>
      <c r="K67" s="6">
        <v>116.5</v>
      </c>
      <c r="L67" s="6">
        <f t="shared" si="2"/>
        <v>26.19024187115</v>
      </c>
      <c r="M67" s="6">
        <v>0.29304999999999998</v>
      </c>
      <c r="N67" s="4">
        <f t="shared" si="3"/>
        <v>3.6142833333333334E-3</v>
      </c>
      <c r="O67" s="6">
        <f t="shared" si="4"/>
        <v>13.011419999999999</v>
      </c>
      <c r="P67" s="6">
        <v>1.12233</v>
      </c>
      <c r="Q67" s="6">
        <f>K67*0.815776</f>
        <v>95.037903999999997</v>
      </c>
      <c r="R67" s="6">
        <f>L67*$AE$5</f>
        <v>70.078416068787973</v>
      </c>
      <c r="S67" s="6">
        <f>(Q67*J67)/5252</f>
        <v>75.096592079207923</v>
      </c>
      <c r="T67" s="6">
        <f t="shared" si="5"/>
        <v>55999.528713465348</v>
      </c>
      <c r="U67" s="6">
        <f t="shared" si="6"/>
        <v>55.999528713465345</v>
      </c>
      <c r="V67" s="6">
        <v>1018.9</v>
      </c>
      <c r="W67" s="6">
        <v>46</v>
      </c>
      <c r="X67" s="6">
        <v>27</v>
      </c>
      <c r="Y67" s="4">
        <f t="shared" si="7"/>
        <v>0.23234874112201848</v>
      </c>
      <c r="Z67" s="6">
        <f>U67*$AE$7</f>
        <v>55.664280154864322</v>
      </c>
      <c r="AA67" s="4">
        <f t="shared" si="8"/>
        <v>7757468.9139999989</v>
      </c>
      <c r="AB67" s="4">
        <f>(T67)/(N67*44000000)*100</f>
        <v>35.213524903590852</v>
      </c>
      <c r="AQ67" s="6">
        <f t="shared" si="9"/>
        <v>4150</v>
      </c>
      <c r="AR67" s="4">
        <f t="shared" si="10"/>
        <v>0.23234874112201848</v>
      </c>
      <c r="AT67" s="6">
        <f t="shared" si="11"/>
        <v>4150</v>
      </c>
      <c r="AU67" s="6">
        <f t="shared" si="12"/>
        <v>95.037903999999997</v>
      </c>
    </row>
    <row r="68" spans="1:47">
      <c r="A68" s="6">
        <v>115.931</v>
      </c>
      <c r="B68" s="6">
        <f t="shared" si="0"/>
        <v>4200</v>
      </c>
      <c r="C68" s="6">
        <v>0.2949</v>
      </c>
      <c r="D68" s="6">
        <v>1.1217900000000001</v>
      </c>
      <c r="J68" s="6">
        <f t="shared" si="1"/>
        <v>4200</v>
      </c>
      <c r="K68" s="6">
        <v>115.931</v>
      </c>
      <c r="L68" s="6">
        <f t="shared" si="2"/>
        <v>26.0623255825261</v>
      </c>
      <c r="M68" s="6">
        <v>0.2949</v>
      </c>
      <c r="N68" s="4">
        <f t="shared" si="3"/>
        <v>3.6370999999999999E-3</v>
      </c>
      <c r="O68" s="6">
        <f t="shared" si="4"/>
        <v>13.09356</v>
      </c>
      <c r="P68" s="6">
        <v>1.1217900000000001</v>
      </c>
      <c r="Q68" s="6">
        <f>K68*0.815776</f>
        <v>94.573727455999986</v>
      </c>
      <c r="R68" s="6">
        <f>L68*$AE$5</f>
        <v>69.736144663267453</v>
      </c>
      <c r="S68" s="6">
        <f>(Q68*J68)/5252</f>
        <v>75.630170471287116</v>
      </c>
      <c r="T68" s="6">
        <f t="shared" si="5"/>
        <v>56397.418120438808</v>
      </c>
      <c r="U68" s="6">
        <f t="shared" si="6"/>
        <v>56.397418120438807</v>
      </c>
      <c r="V68" s="6">
        <v>1018.9</v>
      </c>
      <c r="W68" s="6">
        <v>46</v>
      </c>
      <c r="X68" s="6">
        <v>27</v>
      </c>
      <c r="Y68" s="4">
        <f t="shared" si="7"/>
        <v>0.2321659472431559</v>
      </c>
      <c r="Z68" s="6">
        <f>U68*$AE$7</f>
        <v>56.059787544466651</v>
      </c>
      <c r="AA68" s="4">
        <f t="shared" si="8"/>
        <v>7719580.5035959985</v>
      </c>
      <c r="AB68" s="4">
        <f>(T68)/(N68*44000000)*100</f>
        <v>35.24124997215489</v>
      </c>
      <c r="AQ68" s="6">
        <f t="shared" si="9"/>
        <v>4200</v>
      </c>
      <c r="AR68" s="4">
        <f t="shared" si="10"/>
        <v>0.2321659472431559</v>
      </c>
      <c r="AT68" s="6">
        <f t="shared" si="11"/>
        <v>4200</v>
      </c>
      <c r="AU68" s="6">
        <f t="shared" si="12"/>
        <v>94.573727455999986</v>
      </c>
    </row>
    <row r="69" spans="1:47">
      <c r="A69" s="6">
        <v>115.03400000000001</v>
      </c>
      <c r="B69" s="6">
        <f t="shared" ref="B69:B94" si="13">B68+50</f>
        <v>4250</v>
      </c>
      <c r="C69" s="6">
        <v>0.29715000000000003</v>
      </c>
      <c r="D69" s="6">
        <v>1.12456</v>
      </c>
      <c r="J69" s="6">
        <f t="shared" ref="J69:J94" si="14">J68+50</f>
        <v>4250</v>
      </c>
      <c r="K69" s="6">
        <v>115.03400000000001</v>
      </c>
      <c r="L69" s="6">
        <f t="shared" ref="L69:L94" si="15">K69* 0.2248089431</f>
        <v>25.860671960565401</v>
      </c>
      <c r="M69" s="6">
        <v>0.29715000000000003</v>
      </c>
      <c r="N69" s="4">
        <f t="shared" ref="N69:N94" si="16">(M69*0.74)/60</f>
        <v>3.6648499999999999E-3</v>
      </c>
      <c r="O69" s="6">
        <f t="shared" ref="O69:O94" si="17">N69*60*60</f>
        <v>13.19346</v>
      </c>
      <c r="P69" s="6">
        <v>1.12456</v>
      </c>
      <c r="Q69" s="6">
        <f>K69*0.815776</f>
        <v>93.841976383999992</v>
      </c>
      <c r="R69" s="6">
        <f>L69*$AE$5</f>
        <v>69.196570936111215</v>
      </c>
      <c r="S69" s="6">
        <f>(Q69*J69)/5252</f>
        <v>75.938385306930684</v>
      </c>
      <c r="T69" s="6">
        <f t="shared" ref="T69:T94" si="18">S69*745.7</f>
        <v>56627.253923378215</v>
      </c>
      <c r="U69" s="6">
        <f t="shared" ref="U69:U94" si="19">T69/1000</f>
        <v>56.627253923378213</v>
      </c>
      <c r="V69" s="6">
        <v>1018.9</v>
      </c>
      <c r="W69" s="6">
        <v>46</v>
      </c>
      <c r="X69" s="6">
        <v>27</v>
      </c>
      <c r="Y69" s="4">
        <f t="shared" ref="Y69:Y94" si="20">O69/U69</f>
        <v>0.23298781215582062</v>
      </c>
      <c r="Z69" s="6">
        <f>U69*$AE$7</f>
        <v>56.288247405082608</v>
      </c>
      <c r="AA69" s="4">
        <f t="shared" ref="AA69:AA94" si="21">(130600*Q69)/1.6</f>
        <v>7659851.3223439986</v>
      </c>
      <c r="AB69" s="4">
        <f>(T69)/(N69*44000000)*100</f>
        <v>35.116936401575543</v>
      </c>
      <c r="AQ69" s="6">
        <f t="shared" ref="AQ69:AQ94" si="22">AQ68+50</f>
        <v>4250</v>
      </c>
      <c r="AR69" s="4">
        <f t="shared" ref="AR69:AR94" si="23">O69/U69</f>
        <v>0.23298781215582062</v>
      </c>
      <c r="AT69" s="6">
        <f t="shared" ref="AT69:AT94" si="24">AT68+50</f>
        <v>4250</v>
      </c>
      <c r="AU69" s="6">
        <f t="shared" ref="AU69:AU94" si="25">K69*0.815776</f>
        <v>93.841976383999992</v>
      </c>
    </row>
    <row r="70" spans="1:47">
      <c r="A70" s="6">
        <v>114.39100000000001</v>
      </c>
      <c r="B70" s="6">
        <f t="shared" si="13"/>
        <v>4300</v>
      </c>
      <c r="C70" s="6">
        <v>0.30220000000000002</v>
      </c>
      <c r="D70" s="6">
        <v>1.1227799999999999</v>
      </c>
      <c r="J70" s="6">
        <f t="shared" si="14"/>
        <v>4300</v>
      </c>
      <c r="K70" s="6">
        <v>114.39100000000001</v>
      </c>
      <c r="L70" s="6">
        <f t="shared" si="15"/>
        <v>25.716119810152101</v>
      </c>
      <c r="M70" s="6">
        <v>0.30220000000000002</v>
      </c>
      <c r="N70" s="4">
        <f t="shared" si="16"/>
        <v>3.7271333333333337E-3</v>
      </c>
      <c r="O70" s="6">
        <f t="shared" si="17"/>
        <v>13.417680000000001</v>
      </c>
      <c r="P70" s="6">
        <v>1.1227799999999999</v>
      </c>
      <c r="Q70" s="6">
        <f>K70*0.815776</f>
        <v>93.317432416000003</v>
      </c>
      <c r="R70" s="6">
        <f>L70*$AE$5</f>
        <v>68.809786201928972</v>
      </c>
      <c r="S70" s="6">
        <f>(Q70*J70)/5252</f>
        <v>76.402315192079215</v>
      </c>
      <c r="T70" s="6">
        <f t="shared" si="18"/>
        <v>56973.206438733476</v>
      </c>
      <c r="U70" s="6">
        <f t="shared" si="19"/>
        <v>56.973206438733477</v>
      </c>
      <c r="V70" s="6">
        <v>1018.9</v>
      </c>
      <c r="W70" s="6">
        <v>46</v>
      </c>
      <c r="X70" s="6">
        <v>27</v>
      </c>
      <c r="Y70" s="4">
        <f t="shared" si="20"/>
        <v>0.23550859849232453</v>
      </c>
      <c r="Z70" s="6">
        <f>U70*$AE$7</f>
        <v>56.632128830112975</v>
      </c>
      <c r="AA70" s="4">
        <f t="shared" si="21"/>
        <v>7617035.4209559998</v>
      </c>
      <c r="AB70" s="4">
        <f>(T70)/(N70*44000000)*100</f>
        <v>34.741059282745617</v>
      </c>
      <c r="AQ70" s="6">
        <f t="shared" si="22"/>
        <v>4300</v>
      </c>
      <c r="AR70" s="4">
        <f t="shared" si="23"/>
        <v>0.23550859849232453</v>
      </c>
      <c r="AT70" s="6">
        <f t="shared" si="24"/>
        <v>4300</v>
      </c>
      <c r="AU70" s="6">
        <f t="shared" si="25"/>
        <v>93.317432416000003</v>
      </c>
    </row>
    <row r="71" spans="1:47">
      <c r="A71" s="6">
        <v>114.01600000000001</v>
      </c>
      <c r="B71" s="6">
        <f t="shared" si="13"/>
        <v>4350</v>
      </c>
      <c r="C71" s="6">
        <v>0.30604999999999999</v>
      </c>
      <c r="D71" s="6">
        <v>1.1194299999999999</v>
      </c>
      <c r="J71" s="6">
        <f t="shared" si="14"/>
        <v>4350</v>
      </c>
      <c r="K71" s="6">
        <v>114.01600000000001</v>
      </c>
      <c r="L71" s="6">
        <f t="shared" si="15"/>
        <v>25.631816456489599</v>
      </c>
      <c r="M71" s="6">
        <v>0.30604999999999999</v>
      </c>
      <c r="N71" s="4">
        <f t="shared" si="16"/>
        <v>3.7746166666666665E-3</v>
      </c>
      <c r="O71" s="6">
        <f t="shared" si="17"/>
        <v>13.588619999999999</v>
      </c>
      <c r="P71" s="6">
        <v>1.1194299999999999</v>
      </c>
      <c r="Q71" s="6">
        <f>K71*0.815776</f>
        <v>93.011516415999992</v>
      </c>
      <c r="R71" s="6">
        <f>L71*$AE$5</f>
        <v>68.584211901278366</v>
      </c>
      <c r="S71" s="6">
        <f>(Q71*J71)/5252</f>
        <v>77.037337473267314</v>
      </c>
      <c r="T71" s="6">
        <f t="shared" si="18"/>
        <v>57446.742553815442</v>
      </c>
      <c r="U71" s="6">
        <f t="shared" si="19"/>
        <v>57.44674255381544</v>
      </c>
      <c r="V71" s="6">
        <v>1018.9</v>
      </c>
      <c r="W71" s="6">
        <v>46</v>
      </c>
      <c r="X71" s="6">
        <v>27</v>
      </c>
      <c r="Y71" s="4">
        <f t="shared" si="20"/>
        <v>0.23654291602818625</v>
      </c>
      <c r="Z71" s="6">
        <f>U71*$AE$7</f>
        <v>57.102830058836531</v>
      </c>
      <c r="AA71" s="4">
        <f t="shared" si="21"/>
        <v>7592065.0274559995</v>
      </c>
      <c r="AB71" s="4">
        <f>(T71)/(N71*44000000)*100</f>
        <v>34.589149060981569</v>
      </c>
      <c r="AQ71" s="6">
        <f t="shared" si="22"/>
        <v>4350</v>
      </c>
      <c r="AR71" s="4">
        <f t="shared" si="23"/>
        <v>0.23654291602818625</v>
      </c>
      <c r="AT71" s="6">
        <f t="shared" si="24"/>
        <v>4350</v>
      </c>
      <c r="AU71" s="6">
        <f t="shared" si="25"/>
        <v>93.011516415999992</v>
      </c>
    </row>
    <row r="72" spans="1:47">
      <c r="A72" s="6">
        <v>113.871</v>
      </c>
      <c r="B72" s="6">
        <f t="shared" si="13"/>
        <v>4400</v>
      </c>
      <c r="C72" s="6">
        <v>0.30919999999999997</v>
      </c>
      <c r="D72" s="6">
        <v>1.1198600000000001</v>
      </c>
      <c r="J72" s="6">
        <f t="shared" si="14"/>
        <v>4400</v>
      </c>
      <c r="K72" s="6">
        <v>113.871</v>
      </c>
      <c r="L72" s="6">
        <f t="shared" si="15"/>
        <v>25.599219159740098</v>
      </c>
      <c r="M72" s="6">
        <v>0.30919999999999997</v>
      </c>
      <c r="N72" s="4">
        <f t="shared" si="16"/>
        <v>3.8134666666666665E-3</v>
      </c>
      <c r="O72" s="6">
        <f t="shared" si="17"/>
        <v>13.728479999999999</v>
      </c>
      <c r="P72" s="6">
        <v>1.1198600000000001</v>
      </c>
      <c r="Q72" s="6">
        <f>K72*0.815776</f>
        <v>92.893228895999997</v>
      </c>
      <c r="R72" s="6">
        <f>L72*$AE$5</f>
        <v>68.496989838360122</v>
      </c>
      <c r="S72" s="6">
        <f>(Q72*J72)/5252</f>
        <v>77.823725655445543</v>
      </c>
      <c r="T72" s="6">
        <f t="shared" si="18"/>
        <v>58033.152221265744</v>
      </c>
      <c r="U72" s="6">
        <f t="shared" si="19"/>
        <v>58.033152221265745</v>
      </c>
      <c r="V72" s="6">
        <v>1018.9</v>
      </c>
      <c r="W72" s="6">
        <v>46</v>
      </c>
      <c r="X72" s="6">
        <v>27</v>
      </c>
      <c r="Y72" s="4">
        <f t="shared" si="20"/>
        <v>0.2365627141475406</v>
      </c>
      <c r="Z72" s="6">
        <f>U72*$AE$7</f>
        <v>57.685729107532019</v>
      </c>
      <c r="AA72" s="4">
        <f t="shared" si="21"/>
        <v>7582409.8086359985</v>
      </c>
      <c r="AB72" s="4">
        <f>(T72)/(N72*44000000)*100</f>
        <v>34.586254267928737</v>
      </c>
      <c r="AQ72" s="6">
        <f t="shared" si="22"/>
        <v>4400</v>
      </c>
      <c r="AR72" s="4">
        <f t="shared" si="23"/>
        <v>0.2365627141475406</v>
      </c>
      <c r="AT72" s="6">
        <f t="shared" si="24"/>
        <v>4400</v>
      </c>
      <c r="AU72" s="6">
        <f t="shared" si="25"/>
        <v>92.893228895999997</v>
      </c>
    </row>
    <row r="73" spans="1:47">
      <c r="A73" s="6">
        <v>113.985</v>
      </c>
      <c r="B73" s="6">
        <f t="shared" si="13"/>
        <v>4450</v>
      </c>
      <c r="C73" s="6">
        <v>0.30990000000000001</v>
      </c>
      <c r="D73" s="6">
        <v>1.11873</v>
      </c>
      <c r="J73" s="6">
        <f t="shared" si="14"/>
        <v>4450</v>
      </c>
      <c r="K73" s="6">
        <v>113.985</v>
      </c>
      <c r="L73" s="6">
        <f t="shared" si="15"/>
        <v>25.624847379253499</v>
      </c>
      <c r="M73" s="6">
        <v>0.30990000000000001</v>
      </c>
      <c r="N73" s="4">
        <f t="shared" si="16"/>
        <v>3.8221000000000002E-3</v>
      </c>
      <c r="O73" s="6">
        <f t="shared" si="17"/>
        <v>13.75956</v>
      </c>
      <c r="P73" s="6">
        <v>1.11873</v>
      </c>
      <c r="Q73" s="6">
        <f>K73*0.815776</f>
        <v>92.986227359999987</v>
      </c>
      <c r="R73" s="6">
        <f>L73*$AE$5</f>
        <v>68.565564425757913</v>
      </c>
      <c r="S73" s="6">
        <f>(Q73*J73)/5252</f>
        <v>78.786883425742559</v>
      </c>
      <c r="T73" s="6">
        <f t="shared" si="18"/>
        <v>58751.378970576232</v>
      </c>
      <c r="U73" s="6">
        <f t="shared" si="19"/>
        <v>58.751378970576233</v>
      </c>
      <c r="V73" s="6">
        <v>1018.9</v>
      </c>
      <c r="W73" s="6">
        <v>46</v>
      </c>
      <c r="X73" s="6">
        <v>27</v>
      </c>
      <c r="Y73" s="4">
        <f t="shared" si="20"/>
        <v>0.23419977949608706</v>
      </c>
      <c r="Z73" s="6">
        <f>U73*$AE$7</f>
        <v>58.399656097755482</v>
      </c>
      <c r="AA73" s="4">
        <f t="shared" si="21"/>
        <v>7590000.8082599984</v>
      </c>
      <c r="AB73" s="4">
        <f>(T73)/(N73*44000000)*100</f>
        <v>34.935208732572193</v>
      </c>
      <c r="AQ73" s="6">
        <f t="shared" si="22"/>
        <v>4450</v>
      </c>
      <c r="AR73" s="4">
        <f t="shared" si="23"/>
        <v>0.23419977949608706</v>
      </c>
      <c r="AT73" s="6">
        <f t="shared" si="24"/>
        <v>4450</v>
      </c>
      <c r="AU73" s="6">
        <f t="shared" si="25"/>
        <v>92.986227359999987</v>
      </c>
    </row>
    <row r="74" spans="1:47">
      <c r="A74" s="6">
        <v>113.306</v>
      </c>
      <c r="B74" s="6">
        <f t="shared" si="13"/>
        <v>4500</v>
      </c>
      <c r="C74" s="6">
        <v>0.31445000000000001</v>
      </c>
      <c r="D74" s="6">
        <v>1.1156299999999999</v>
      </c>
      <c r="J74" s="6">
        <f t="shared" si="14"/>
        <v>4500</v>
      </c>
      <c r="K74" s="6">
        <v>113.306</v>
      </c>
      <c r="L74" s="6">
        <f t="shared" si="15"/>
        <v>25.472202106888599</v>
      </c>
      <c r="M74" s="6">
        <v>0.31445000000000001</v>
      </c>
      <c r="N74" s="4">
        <f t="shared" si="16"/>
        <v>3.8782166666666671E-3</v>
      </c>
      <c r="O74" s="6">
        <f t="shared" si="17"/>
        <v>13.961580000000001</v>
      </c>
      <c r="P74" s="6">
        <v>1.1156299999999999</v>
      </c>
      <c r="Q74" s="6">
        <f>K74*0.815776</f>
        <v>92.432315455999998</v>
      </c>
      <c r="R74" s="6">
        <f>L74*$AE$5</f>
        <v>68.157124558713221</v>
      </c>
      <c r="S74" s="6">
        <f>(Q74*J74)/5252</f>
        <v>79.197528475247523</v>
      </c>
      <c r="T74" s="6">
        <f t="shared" si="18"/>
        <v>59057.59698399208</v>
      </c>
      <c r="U74" s="6">
        <f t="shared" si="19"/>
        <v>59.057596983992077</v>
      </c>
      <c r="V74" s="6">
        <v>1018.9</v>
      </c>
      <c r="W74" s="6">
        <v>46</v>
      </c>
      <c r="X74" s="6">
        <v>27</v>
      </c>
      <c r="Y74" s="4">
        <f t="shared" si="20"/>
        <v>0.23640616471043299</v>
      </c>
      <c r="Z74" s="6">
        <f>U74*$AE$7</f>
        <v>58.704040896678741</v>
      </c>
      <c r="AA74" s="4">
        <f t="shared" si="21"/>
        <v>7544787.7490959996</v>
      </c>
      <c r="AB74" s="4">
        <f>(T74)/(N74*44000000)*100</f>
        <v>34.609157472013699</v>
      </c>
      <c r="AQ74" s="6">
        <f t="shared" si="22"/>
        <v>4500</v>
      </c>
      <c r="AR74" s="4">
        <f t="shared" si="23"/>
        <v>0.23640616471043299</v>
      </c>
      <c r="AT74" s="6">
        <f t="shared" si="24"/>
        <v>4500</v>
      </c>
      <c r="AU74" s="6">
        <f t="shared" si="25"/>
        <v>92.432315455999998</v>
      </c>
    </row>
    <row r="75" spans="1:47">
      <c r="A75" s="6">
        <v>113.074</v>
      </c>
      <c r="B75" s="6">
        <f t="shared" si="13"/>
        <v>4550</v>
      </c>
      <c r="C75" s="6">
        <v>0.31709999999999999</v>
      </c>
      <c r="D75" s="6">
        <v>1.1095299999999999</v>
      </c>
      <c r="J75" s="6">
        <f t="shared" si="14"/>
        <v>4550</v>
      </c>
      <c r="K75" s="6">
        <v>113.074</v>
      </c>
      <c r="L75" s="6">
        <f t="shared" si="15"/>
        <v>25.4200464320894</v>
      </c>
      <c r="M75" s="6">
        <v>0.31709999999999999</v>
      </c>
      <c r="N75" s="4">
        <f t="shared" si="16"/>
        <v>3.9109000000000001E-3</v>
      </c>
      <c r="O75" s="6">
        <f t="shared" si="17"/>
        <v>14.07924</v>
      </c>
      <c r="P75" s="6">
        <v>1.1095299999999999</v>
      </c>
      <c r="Q75" s="6">
        <f>K75*0.815776</f>
        <v>92.243055423999991</v>
      </c>
      <c r="R75" s="6">
        <f>L75*$AE$5</f>
        <v>68.017569258044048</v>
      </c>
      <c r="S75" s="6">
        <f>(Q75*J75)/5252</f>
        <v>79.913538114851477</v>
      </c>
      <c r="T75" s="6">
        <f t="shared" si="18"/>
        <v>59591.525372244752</v>
      </c>
      <c r="U75" s="6">
        <f t="shared" si="19"/>
        <v>59.591525372244753</v>
      </c>
      <c r="V75" s="6">
        <v>1018.9</v>
      </c>
      <c r="W75" s="6">
        <v>46</v>
      </c>
      <c r="X75" s="6">
        <v>27</v>
      </c>
      <c r="Y75" s="4">
        <f t="shared" si="20"/>
        <v>0.23626245362998416</v>
      </c>
      <c r="Z75" s="6">
        <f>U75*$AE$7</f>
        <v>59.234772852270822</v>
      </c>
      <c r="AA75" s="4">
        <f t="shared" si="21"/>
        <v>7529339.3989839982</v>
      </c>
      <c r="AB75" s="4">
        <f>(T75)/(N75*44000000)*100</f>
        <v>34.6302091428878</v>
      </c>
      <c r="AQ75" s="6">
        <f t="shared" si="22"/>
        <v>4550</v>
      </c>
      <c r="AR75" s="4">
        <f t="shared" si="23"/>
        <v>0.23626245362998416</v>
      </c>
      <c r="AT75" s="6">
        <f t="shared" si="24"/>
        <v>4550</v>
      </c>
      <c r="AU75" s="6">
        <f t="shared" si="25"/>
        <v>92.243055423999991</v>
      </c>
    </row>
    <row r="76" spans="1:47">
      <c r="A76" s="6">
        <v>112.19499999999999</v>
      </c>
      <c r="B76" s="6">
        <f t="shared" si="13"/>
        <v>4600</v>
      </c>
      <c r="C76" s="6">
        <v>0.31940000000000002</v>
      </c>
      <c r="D76" s="6">
        <v>1.1056900000000001</v>
      </c>
      <c r="J76" s="6">
        <f t="shared" si="14"/>
        <v>4600</v>
      </c>
      <c r="K76" s="6">
        <v>112.19499999999999</v>
      </c>
      <c r="L76" s="6">
        <f t="shared" si="15"/>
        <v>25.222439371104496</v>
      </c>
      <c r="M76" s="6">
        <v>0.31940000000000002</v>
      </c>
      <c r="N76" s="4">
        <f t="shared" si="16"/>
        <v>3.9392666666666666E-3</v>
      </c>
      <c r="O76" s="6">
        <f t="shared" si="17"/>
        <v>14.181360000000002</v>
      </c>
      <c r="P76" s="6">
        <v>1.1056900000000001</v>
      </c>
      <c r="Q76" s="6">
        <f>K76*0.815776</f>
        <v>91.525988319999982</v>
      </c>
      <c r="R76" s="6">
        <f>L76*$AE$5</f>
        <v>67.488823097319013</v>
      </c>
      <c r="S76" s="6">
        <f>(Q76*J76)/5252</f>
        <v>80.163660752475224</v>
      </c>
      <c r="T76" s="6">
        <f t="shared" si="18"/>
        <v>59778.04182312078</v>
      </c>
      <c r="U76" s="6">
        <f t="shared" si="19"/>
        <v>59.77804182312078</v>
      </c>
      <c r="V76" s="6">
        <v>1018.9</v>
      </c>
      <c r="W76" s="6">
        <v>46</v>
      </c>
      <c r="X76" s="6">
        <v>27</v>
      </c>
      <c r="Y76" s="4">
        <f t="shared" si="20"/>
        <v>0.23723359895196458</v>
      </c>
      <c r="Z76" s="6">
        <f>U76*$AE$7</f>
        <v>59.420172697833408</v>
      </c>
      <c r="AA76" s="4">
        <f t="shared" si="21"/>
        <v>7470808.7966199983</v>
      </c>
      <c r="AB76" s="4">
        <f>(T76)/(N76*44000000)*100</f>
        <v>34.488446063134795</v>
      </c>
      <c r="AQ76" s="6">
        <f t="shared" si="22"/>
        <v>4600</v>
      </c>
      <c r="AR76" s="4">
        <f t="shared" si="23"/>
        <v>0.23723359895196458</v>
      </c>
      <c r="AT76" s="6">
        <f t="shared" si="24"/>
        <v>4600</v>
      </c>
      <c r="AU76" s="6">
        <f t="shared" si="25"/>
        <v>91.525988319999982</v>
      </c>
    </row>
    <row r="77" spans="1:47">
      <c r="A77" s="6">
        <v>111.06100000000001</v>
      </c>
      <c r="B77" s="6">
        <f t="shared" si="13"/>
        <v>4650</v>
      </c>
      <c r="C77" s="6">
        <v>0.32055</v>
      </c>
      <c r="D77" s="6">
        <v>1.09782</v>
      </c>
      <c r="J77" s="6">
        <f t="shared" si="14"/>
        <v>4650</v>
      </c>
      <c r="K77" s="6">
        <v>111.06100000000001</v>
      </c>
      <c r="L77" s="6">
        <f t="shared" si="15"/>
        <v>24.967506029629099</v>
      </c>
      <c r="M77" s="6">
        <v>0.32055</v>
      </c>
      <c r="N77" s="4">
        <f t="shared" si="16"/>
        <v>3.9534499999999998E-3</v>
      </c>
      <c r="O77" s="6">
        <f t="shared" si="17"/>
        <v>14.232419999999999</v>
      </c>
      <c r="P77" s="6">
        <v>1.09782</v>
      </c>
      <c r="Q77" s="6">
        <f>K77*0.815776</f>
        <v>90.600898336</v>
      </c>
      <c r="R77" s="6">
        <f>L77*$AE$5</f>
        <v>66.806686412151592</v>
      </c>
      <c r="S77" s="6">
        <f>(Q77*J77)/5252</f>
        <v>80.215951497029707</v>
      </c>
      <c r="T77" s="6">
        <f t="shared" si="18"/>
        <v>59817.035031335057</v>
      </c>
      <c r="U77" s="6">
        <f t="shared" si="19"/>
        <v>59.81703503133506</v>
      </c>
      <c r="V77" s="6">
        <v>1018.9</v>
      </c>
      <c r="W77" s="6">
        <v>46</v>
      </c>
      <c r="X77" s="6">
        <v>27</v>
      </c>
      <c r="Y77" s="4">
        <f t="shared" si="20"/>
        <v>0.23793255537564456</v>
      </c>
      <c r="Z77" s="6">
        <f>U77*$AE$7</f>
        <v>59.45893246806795</v>
      </c>
      <c r="AA77" s="4">
        <f t="shared" si="21"/>
        <v>7395298.3266759999</v>
      </c>
      <c r="AB77" s="4">
        <f>(T77)/(N77*44000000)*100</f>
        <v>34.387131970657997</v>
      </c>
      <c r="AQ77" s="6">
        <f t="shared" si="22"/>
        <v>4650</v>
      </c>
      <c r="AR77" s="4">
        <f t="shared" si="23"/>
        <v>0.23793255537564456</v>
      </c>
      <c r="AT77" s="6">
        <f t="shared" si="24"/>
        <v>4650</v>
      </c>
      <c r="AU77" s="6">
        <f t="shared" si="25"/>
        <v>90.600898336</v>
      </c>
    </row>
    <row r="78" spans="1:47">
      <c r="A78" s="6">
        <v>109.973</v>
      </c>
      <c r="B78" s="6">
        <f t="shared" si="13"/>
        <v>4700</v>
      </c>
      <c r="C78" s="6">
        <v>0.32069999999999999</v>
      </c>
      <c r="D78" s="6">
        <v>1.09558</v>
      </c>
      <c r="J78" s="6">
        <f t="shared" si="14"/>
        <v>4700</v>
      </c>
      <c r="K78" s="6">
        <v>109.973</v>
      </c>
      <c r="L78" s="6">
        <f t="shared" si="15"/>
        <v>24.722913899536298</v>
      </c>
      <c r="M78" s="6">
        <v>0.32069999999999999</v>
      </c>
      <c r="N78" s="4">
        <f t="shared" si="16"/>
        <v>3.9552999999999993E-3</v>
      </c>
      <c r="O78" s="6">
        <f t="shared" si="17"/>
        <v>14.239079999999996</v>
      </c>
      <c r="P78" s="6">
        <v>1.09558</v>
      </c>
      <c r="Q78" s="6">
        <f>K78*0.815776</f>
        <v>89.713334047999993</v>
      </c>
      <c r="R78" s="6">
        <f>L78*$AE$5</f>
        <v>66.15222017453064</v>
      </c>
      <c r="S78" s="6">
        <f>(Q78*J78)/5252</f>
        <v>80.284209829702959</v>
      </c>
      <c r="T78" s="6">
        <f t="shared" si="18"/>
        <v>59867.935270009497</v>
      </c>
      <c r="U78" s="6">
        <f t="shared" si="19"/>
        <v>59.867935270009497</v>
      </c>
      <c r="V78" s="6">
        <v>1018.9</v>
      </c>
      <c r="W78" s="6">
        <v>46</v>
      </c>
      <c r="X78" s="6">
        <v>27</v>
      </c>
      <c r="Y78" s="4">
        <f t="shared" si="20"/>
        <v>0.23784150790870823</v>
      </c>
      <c r="Z78" s="6">
        <f>U78*$AE$7</f>
        <v>59.509527985755618</v>
      </c>
      <c r="AA78" s="4">
        <f t="shared" si="21"/>
        <v>7322850.8916679984</v>
      </c>
      <c r="AB78" s="4">
        <f>(T78)/(N78*44000000)*100</f>
        <v>34.400295616014361</v>
      </c>
      <c r="AQ78" s="6">
        <f t="shared" si="22"/>
        <v>4700</v>
      </c>
      <c r="AR78" s="4">
        <f t="shared" si="23"/>
        <v>0.23784150790870823</v>
      </c>
      <c r="AT78" s="6">
        <f t="shared" si="24"/>
        <v>4700</v>
      </c>
      <c r="AU78" s="6">
        <f t="shared" si="25"/>
        <v>89.713334047999993</v>
      </c>
    </row>
    <row r="79" spans="1:47">
      <c r="A79" s="6">
        <v>108.654</v>
      </c>
      <c r="B79" s="6">
        <f t="shared" si="13"/>
        <v>4750</v>
      </c>
      <c r="C79" s="6">
        <v>0.32485000000000003</v>
      </c>
      <c r="D79" s="6">
        <v>1.0882700000000001</v>
      </c>
      <c r="J79" s="6">
        <f t="shared" si="14"/>
        <v>4750</v>
      </c>
      <c r="K79" s="6">
        <v>108.654</v>
      </c>
      <c r="L79" s="6">
        <f t="shared" si="15"/>
        <v>24.426390903587397</v>
      </c>
      <c r="M79" s="6">
        <v>0.32485000000000003</v>
      </c>
      <c r="N79" s="4">
        <f t="shared" si="16"/>
        <v>4.0064833333333339E-3</v>
      </c>
      <c r="O79" s="6">
        <f t="shared" si="17"/>
        <v>14.423340000000003</v>
      </c>
      <c r="P79" s="6">
        <v>1.0882700000000001</v>
      </c>
      <c r="Q79" s="6">
        <f>K79*0.815776</f>
        <v>88.637325503999989</v>
      </c>
      <c r="R79" s="6">
        <f>L79*$AE$5</f>
        <v>65.358800167708907</v>
      </c>
      <c r="S79" s="6">
        <f>(Q79*J79)/5252</f>
        <v>80.165136356435639</v>
      </c>
      <c r="T79" s="6">
        <f t="shared" si="18"/>
        <v>59779.142180994058</v>
      </c>
      <c r="U79" s="6">
        <f t="shared" si="19"/>
        <v>59.779142180994057</v>
      </c>
      <c r="V79" s="6">
        <v>1018.9</v>
      </c>
      <c r="W79" s="6">
        <v>46</v>
      </c>
      <c r="X79" s="6">
        <v>27</v>
      </c>
      <c r="Y79" s="4">
        <f t="shared" si="20"/>
        <v>0.2412771323537945</v>
      </c>
      <c r="Z79" s="6">
        <f>U79*$AE$7</f>
        <v>59.421266468269266</v>
      </c>
      <c r="AA79" s="4">
        <f t="shared" si="21"/>
        <v>7235021.6942639984</v>
      </c>
      <c r="AB79" s="4">
        <f>(T79)/(N79*44000000)*100</f>
        <v>33.910458492273726</v>
      </c>
      <c r="AQ79" s="6">
        <f t="shared" si="22"/>
        <v>4750</v>
      </c>
      <c r="AR79" s="4">
        <f t="shared" si="23"/>
        <v>0.2412771323537945</v>
      </c>
      <c r="AT79" s="6">
        <f t="shared" si="24"/>
        <v>4750</v>
      </c>
      <c r="AU79" s="6">
        <f t="shared" si="25"/>
        <v>88.637325503999989</v>
      </c>
    </row>
    <row r="80" spans="1:47">
      <c r="A80" s="6">
        <v>107.07599999999999</v>
      </c>
      <c r="B80" s="6">
        <f t="shared" si="13"/>
        <v>4800</v>
      </c>
      <c r="C80" s="6">
        <v>0.32455000000000001</v>
      </c>
      <c r="D80" s="6">
        <v>1.08396</v>
      </c>
      <c r="J80" s="6">
        <f t="shared" si="14"/>
        <v>4800</v>
      </c>
      <c r="K80" s="6">
        <v>107.07599999999999</v>
      </c>
      <c r="L80" s="6">
        <f t="shared" si="15"/>
        <v>24.071642391375597</v>
      </c>
      <c r="M80" s="6">
        <v>0.32455000000000001</v>
      </c>
      <c r="N80" s="4">
        <f t="shared" si="16"/>
        <v>4.0027833333333334E-3</v>
      </c>
      <c r="O80" s="6">
        <f t="shared" si="17"/>
        <v>14.410019999999999</v>
      </c>
      <c r="P80" s="6">
        <v>1.08396</v>
      </c>
      <c r="Q80" s="6">
        <f>K80*0.815776</f>
        <v>87.350030975999985</v>
      </c>
      <c r="R80" s="6">
        <f>L80*$AE$5</f>
        <v>64.409583510571153</v>
      </c>
      <c r="S80" s="6">
        <f>(Q80*J80)/5252</f>
        <v>79.832473093069282</v>
      </c>
      <c r="T80" s="6">
        <f t="shared" si="18"/>
        <v>59531.075185501766</v>
      </c>
      <c r="U80" s="6">
        <f t="shared" si="19"/>
        <v>59.531075185501763</v>
      </c>
      <c r="V80" s="6">
        <v>1018.9</v>
      </c>
      <c r="W80" s="6">
        <v>46</v>
      </c>
      <c r="X80" s="6">
        <v>27</v>
      </c>
      <c r="Y80" s="4">
        <f t="shared" si="20"/>
        <v>0.24205878954978835</v>
      </c>
      <c r="Z80" s="6">
        <f>U80*$AE$7</f>
        <v>59.174684558537258</v>
      </c>
      <c r="AA80" s="4">
        <f t="shared" si="21"/>
        <v>7129946.2784159984</v>
      </c>
      <c r="AB80" s="4">
        <f>(T80)/(N80*44000000)*100</f>
        <v>33.800954706233824</v>
      </c>
      <c r="AQ80" s="6">
        <f t="shared" si="22"/>
        <v>4800</v>
      </c>
      <c r="AR80" s="4">
        <f t="shared" si="23"/>
        <v>0.24205878954978835</v>
      </c>
      <c r="AT80" s="6">
        <f t="shared" si="24"/>
        <v>4800</v>
      </c>
      <c r="AU80" s="6">
        <f t="shared" si="25"/>
        <v>87.350030975999985</v>
      </c>
    </row>
    <row r="81" spans="1:47">
      <c r="A81" s="6">
        <v>105.24</v>
      </c>
      <c r="B81" s="6">
        <f t="shared" si="13"/>
        <v>4850</v>
      </c>
      <c r="C81" s="6">
        <v>0.32569999999999999</v>
      </c>
      <c r="D81" s="6">
        <v>1.0822099999999999</v>
      </c>
      <c r="J81" s="6">
        <f t="shared" si="14"/>
        <v>4850</v>
      </c>
      <c r="K81" s="6">
        <v>105.24</v>
      </c>
      <c r="L81" s="6">
        <f t="shared" si="15"/>
        <v>23.658893171843999</v>
      </c>
      <c r="M81" s="6">
        <v>0.32569999999999999</v>
      </c>
      <c r="N81" s="4">
        <f t="shared" si="16"/>
        <v>4.0169666666666666E-3</v>
      </c>
      <c r="O81" s="6">
        <f t="shared" si="17"/>
        <v>14.461080000000001</v>
      </c>
      <c r="P81" s="6">
        <v>1.0822099999999999</v>
      </c>
      <c r="Q81" s="6">
        <f>K81*0.815776</f>
        <v>85.852266239999992</v>
      </c>
      <c r="R81" s="6">
        <f>L81*$AE$5</f>
        <v>63.305171734585805</v>
      </c>
      <c r="S81" s="6">
        <f>(Q81*J81)/5252</f>
        <v>79.280938930693054</v>
      </c>
      <c r="T81" s="6">
        <f t="shared" si="18"/>
        <v>59119.796160617814</v>
      </c>
      <c r="U81" s="6">
        <f t="shared" si="19"/>
        <v>59.119796160617817</v>
      </c>
      <c r="V81" s="6">
        <v>1018.9</v>
      </c>
      <c r="W81" s="6">
        <v>46</v>
      </c>
      <c r="X81" s="6">
        <v>27</v>
      </c>
      <c r="Y81" s="4">
        <f t="shared" si="20"/>
        <v>0.24460639141433871</v>
      </c>
      <c r="Z81" s="6">
        <f>U81*$AE$7</f>
        <v>58.765867709736625</v>
      </c>
      <c r="AA81" s="4">
        <f t="shared" si="21"/>
        <v>7007691.2318399986</v>
      </c>
      <c r="AB81" s="4">
        <f>(T81)/(N81*44000000)*100</f>
        <v>33.448914128981208</v>
      </c>
      <c r="AQ81" s="6">
        <f t="shared" si="22"/>
        <v>4850</v>
      </c>
      <c r="AR81" s="4">
        <f t="shared" si="23"/>
        <v>0.24460639141433871</v>
      </c>
      <c r="AT81" s="6">
        <f t="shared" si="24"/>
        <v>4850</v>
      </c>
      <c r="AU81" s="6">
        <f t="shared" si="25"/>
        <v>85.852266239999992</v>
      </c>
    </row>
    <row r="82" spans="1:47">
      <c r="A82" s="6">
        <v>103.63200000000001</v>
      </c>
      <c r="B82" s="6">
        <f t="shared" si="13"/>
        <v>4900</v>
      </c>
      <c r="C82" s="6">
        <v>0.32769999999999999</v>
      </c>
      <c r="D82" s="6">
        <v>1.0846</v>
      </c>
      <c r="J82" s="6">
        <f t="shared" si="14"/>
        <v>4900</v>
      </c>
      <c r="K82" s="6">
        <v>103.63200000000001</v>
      </c>
      <c r="L82" s="6">
        <f t="shared" si="15"/>
        <v>23.297400391339199</v>
      </c>
      <c r="M82" s="6">
        <v>0.32769999999999999</v>
      </c>
      <c r="N82" s="4">
        <f t="shared" si="16"/>
        <v>4.0416333333333334E-3</v>
      </c>
      <c r="O82" s="6">
        <f t="shared" si="17"/>
        <v>14.54988</v>
      </c>
      <c r="P82" s="6">
        <v>1.0846</v>
      </c>
      <c r="Q82" s="6">
        <f>K82*0.815776</f>
        <v>84.540498431999993</v>
      </c>
      <c r="R82" s="6">
        <f>L82*$AE$5</f>
        <v>62.337909133396003</v>
      </c>
      <c r="S82" s="6">
        <f>(Q82*J82)/5252</f>
        <v>78.874417805940581</v>
      </c>
      <c r="T82" s="6">
        <f t="shared" si="18"/>
        <v>58816.653357889896</v>
      </c>
      <c r="U82" s="6">
        <f t="shared" si="19"/>
        <v>58.816653357889898</v>
      </c>
      <c r="V82" s="6">
        <v>1018.9</v>
      </c>
      <c r="W82" s="6">
        <v>46</v>
      </c>
      <c r="X82" s="6">
        <v>27</v>
      </c>
      <c r="Y82" s="4">
        <f t="shared" si="20"/>
        <v>0.24737687660442553</v>
      </c>
      <c r="Z82" s="6">
        <f>U82*$AE$7</f>
        <v>58.464539711347236</v>
      </c>
      <c r="AA82" s="4">
        <f t="shared" si="21"/>
        <v>6900618.1845119987</v>
      </c>
      <c r="AB82" s="4">
        <f>(T82)/(N82*44000000)*100</f>
        <v>33.074304656621287</v>
      </c>
      <c r="AQ82" s="6">
        <f t="shared" si="22"/>
        <v>4900</v>
      </c>
      <c r="AR82" s="4">
        <f t="shared" si="23"/>
        <v>0.24737687660442553</v>
      </c>
      <c r="AT82" s="6">
        <f t="shared" si="24"/>
        <v>4900</v>
      </c>
      <c r="AU82" s="6">
        <f t="shared" si="25"/>
        <v>84.540498431999993</v>
      </c>
    </row>
    <row r="83" spans="1:47">
      <c r="A83" s="6">
        <v>102.33499999999999</v>
      </c>
      <c r="B83" s="6">
        <f t="shared" si="13"/>
        <v>4950</v>
      </c>
      <c r="C83" s="6">
        <v>0.32845000000000002</v>
      </c>
      <c r="D83" s="6">
        <v>1.08823</v>
      </c>
      <c r="J83" s="6">
        <f t="shared" si="14"/>
        <v>4950</v>
      </c>
      <c r="K83" s="6">
        <v>102.33499999999999</v>
      </c>
      <c r="L83" s="6">
        <f t="shared" si="15"/>
        <v>23.005823192138497</v>
      </c>
      <c r="M83" s="6">
        <v>0.32845000000000002</v>
      </c>
      <c r="N83" s="4">
        <f t="shared" si="16"/>
        <v>4.0508833333333339E-3</v>
      </c>
      <c r="O83" s="6">
        <f t="shared" si="17"/>
        <v>14.583180000000002</v>
      </c>
      <c r="P83" s="6">
        <v>1.08823</v>
      </c>
      <c r="Q83" s="6">
        <f>K83*0.815776</f>
        <v>83.482436959999987</v>
      </c>
      <c r="R83" s="6">
        <f>L83*$AE$5</f>
        <v>61.557722818879107</v>
      </c>
      <c r="S83" s="6">
        <f>(Q83*J83)/5252</f>
        <v>78.682037881188108</v>
      </c>
      <c r="T83" s="6">
        <f t="shared" si="18"/>
        <v>58673.195648001973</v>
      </c>
      <c r="U83" s="6">
        <f t="shared" si="19"/>
        <v>58.673195648001972</v>
      </c>
      <c r="V83" s="6">
        <v>1018.9</v>
      </c>
      <c r="W83" s="6">
        <v>46</v>
      </c>
      <c r="X83" s="6">
        <v>27</v>
      </c>
      <c r="Y83" s="4">
        <f t="shared" si="20"/>
        <v>0.24854927090538678</v>
      </c>
      <c r="Z83" s="6">
        <f>U83*$AE$7</f>
        <v>58.321940829945284</v>
      </c>
      <c r="AA83" s="4">
        <f t="shared" si="21"/>
        <v>6814253.9168599993</v>
      </c>
      <c r="AB83" s="4">
        <f>(T83)/(N83*44000000)*100</f>
        <v>32.918294839547876</v>
      </c>
      <c r="AQ83" s="6">
        <f t="shared" si="22"/>
        <v>4950</v>
      </c>
      <c r="AR83" s="4">
        <f t="shared" si="23"/>
        <v>0.24854927090538678</v>
      </c>
      <c r="AT83" s="6">
        <f t="shared" si="24"/>
        <v>4950</v>
      </c>
      <c r="AU83" s="6">
        <f t="shared" si="25"/>
        <v>83.482436959999987</v>
      </c>
    </row>
    <row r="84" spans="1:47">
      <c r="A84" s="6">
        <v>101.10599999999999</v>
      </c>
      <c r="B84" s="6">
        <f t="shared" si="13"/>
        <v>5000</v>
      </c>
      <c r="C84" s="6">
        <v>0.32869999999999999</v>
      </c>
      <c r="D84" s="6">
        <v>1.08687</v>
      </c>
      <c r="J84" s="6">
        <f t="shared" si="14"/>
        <v>5000</v>
      </c>
      <c r="K84" s="6">
        <v>101.10599999999999</v>
      </c>
      <c r="L84" s="6">
        <f t="shared" si="15"/>
        <v>22.729533001068599</v>
      </c>
      <c r="M84" s="6">
        <v>0.32869999999999999</v>
      </c>
      <c r="N84" s="4">
        <f t="shared" si="16"/>
        <v>4.0539666666666663E-3</v>
      </c>
      <c r="O84" s="6">
        <f t="shared" si="17"/>
        <v>14.594279999999999</v>
      </c>
      <c r="P84" s="6">
        <v>1.08687</v>
      </c>
      <c r="Q84" s="6">
        <f>K84*0.815776</f>
        <v>82.479848255999997</v>
      </c>
      <c r="R84" s="6">
        <f>L84*$AE$5</f>
        <v>60.818440644213531</v>
      </c>
      <c r="S84" s="6">
        <f>(Q84*J84)/5252</f>
        <v>78.522323168316831</v>
      </c>
      <c r="T84" s="6">
        <f t="shared" si="18"/>
        <v>58554.096386613863</v>
      </c>
      <c r="U84" s="6">
        <f t="shared" si="19"/>
        <v>58.554096386613864</v>
      </c>
      <c r="V84" s="6">
        <v>1018.9</v>
      </c>
      <c r="W84" s="6">
        <v>46</v>
      </c>
      <c r="X84" s="6">
        <v>27</v>
      </c>
      <c r="Y84" s="4">
        <f t="shared" si="20"/>
        <v>0.24924438938718588</v>
      </c>
      <c r="Z84" s="6">
        <f>U84*$AE$7</f>
        <v>58.203554571981101</v>
      </c>
      <c r="AA84" s="4">
        <f t="shared" si="21"/>
        <v>6732417.6138959993</v>
      </c>
      <c r="AB84" s="4">
        <f>(T84)/(N84*44000000)*100</f>
        <v>32.826488900852361</v>
      </c>
      <c r="AQ84" s="6">
        <f t="shared" si="22"/>
        <v>5000</v>
      </c>
      <c r="AR84" s="4">
        <f t="shared" si="23"/>
        <v>0.24924438938718588</v>
      </c>
      <c r="AT84" s="6">
        <f t="shared" si="24"/>
        <v>5000</v>
      </c>
      <c r="AU84" s="6">
        <f t="shared" si="25"/>
        <v>82.479848255999997</v>
      </c>
    </row>
    <row r="85" spans="1:47">
      <c r="A85" s="6">
        <v>99.314899999999994</v>
      </c>
      <c r="B85" s="6">
        <f t="shared" si="13"/>
        <v>5050</v>
      </c>
      <c r="C85" s="6">
        <v>0.32984999999999998</v>
      </c>
      <c r="D85" s="6">
        <v>1.0891</v>
      </c>
      <c r="J85" s="6">
        <f t="shared" si="14"/>
        <v>5050</v>
      </c>
      <c r="K85" s="6">
        <v>99.314899999999994</v>
      </c>
      <c r="L85" s="6">
        <f t="shared" si="15"/>
        <v>22.326877703082189</v>
      </c>
      <c r="M85" s="6">
        <v>0.32984999999999998</v>
      </c>
      <c r="N85" s="4">
        <f t="shared" si="16"/>
        <v>4.0681499999999995E-3</v>
      </c>
      <c r="O85" s="6">
        <f t="shared" si="17"/>
        <v>14.645339999999999</v>
      </c>
      <c r="P85" s="6">
        <v>1.0891</v>
      </c>
      <c r="Q85" s="6">
        <f>K85*0.815776</f>
        <v>81.018711862399996</v>
      </c>
      <c r="R85" s="6">
        <f>L85*$AE$5</f>
        <v>59.741037631159401</v>
      </c>
      <c r="S85" s="6">
        <f>(Q85*J85)/5252</f>
        <v>77.902607559999993</v>
      </c>
      <c r="T85" s="6">
        <f t="shared" si="18"/>
        <v>58091.974457491997</v>
      </c>
      <c r="U85" s="6">
        <f t="shared" si="19"/>
        <v>58.091974457492</v>
      </c>
      <c r="V85" s="6">
        <v>1018.9</v>
      </c>
      <c r="W85" s="6">
        <v>46</v>
      </c>
      <c r="X85" s="6">
        <v>27</v>
      </c>
      <c r="Y85" s="4">
        <f t="shared" si="20"/>
        <v>0.25210608068962304</v>
      </c>
      <c r="Z85" s="6">
        <f>U85*$AE$7</f>
        <v>57.744199196689159</v>
      </c>
      <c r="AA85" s="4">
        <f t="shared" si="21"/>
        <v>6613152.3557683993</v>
      </c>
      <c r="AB85" s="4">
        <f>(T85)/(N85*44000000)*100</f>
        <v>32.453870844516103</v>
      </c>
      <c r="AQ85" s="6">
        <f t="shared" si="22"/>
        <v>5050</v>
      </c>
      <c r="AR85" s="4">
        <f t="shared" si="23"/>
        <v>0.25210608068962304</v>
      </c>
      <c r="AT85" s="6">
        <f t="shared" si="24"/>
        <v>5050</v>
      </c>
      <c r="AU85" s="6">
        <f t="shared" si="25"/>
        <v>81.018711862399996</v>
      </c>
    </row>
    <row r="86" spans="1:47">
      <c r="A86" s="6">
        <v>97.581500000000005</v>
      </c>
      <c r="B86" s="6">
        <f t="shared" si="13"/>
        <v>5100</v>
      </c>
      <c r="C86" s="6">
        <v>0.32969999999999999</v>
      </c>
      <c r="D86" s="6">
        <v>1.09185</v>
      </c>
      <c r="J86" s="6">
        <f t="shared" si="14"/>
        <v>5100</v>
      </c>
      <c r="K86" s="6">
        <v>97.581500000000005</v>
      </c>
      <c r="L86" s="6">
        <f t="shared" si="15"/>
        <v>21.937193881112652</v>
      </c>
      <c r="M86" s="6">
        <v>0.32969999999999999</v>
      </c>
      <c r="N86" s="4">
        <f t="shared" si="16"/>
        <v>4.0663000000000001E-3</v>
      </c>
      <c r="O86" s="6">
        <f t="shared" si="17"/>
        <v>14.638680000000001</v>
      </c>
      <c r="P86" s="6">
        <v>1.09185</v>
      </c>
      <c r="Q86" s="6">
        <f>K86*0.815776</f>
        <v>79.604645743999995</v>
      </c>
      <c r="R86" s="6">
        <f>L86*$AE$5</f>
        <v>58.698342983832049</v>
      </c>
      <c r="S86" s="6">
        <f>(Q86*J86)/5252</f>
        <v>77.300779378217825</v>
      </c>
      <c r="T86" s="6">
        <f t="shared" si="18"/>
        <v>57643.191182337039</v>
      </c>
      <c r="U86" s="6">
        <f t="shared" si="19"/>
        <v>57.643191182337041</v>
      </c>
      <c r="V86" s="6">
        <v>1018.9</v>
      </c>
      <c r="W86" s="6">
        <v>46</v>
      </c>
      <c r="X86" s="6">
        <v>27</v>
      </c>
      <c r="Y86" s="4">
        <f t="shared" si="20"/>
        <v>0.25395332388338637</v>
      </c>
      <c r="Z86" s="6">
        <f>U86*$AE$7</f>
        <v>57.298102621754296</v>
      </c>
      <c r="AA86" s="4">
        <f t="shared" si="21"/>
        <v>6497729.2088539992</v>
      </c>
      <c r="AB86" s="4">
        <f>(T86)/(N86*44000000)*100</f>
        <v>32.217803085637961</v>
      </c>
      <c r="AQ86" s="6">
        <f t="shared" si="22"/>
        <v>5100</v>
      </c>
      <c r="AR86" s="4">
        <f t="shared" si="23"/>
        <v>0.25395332388338637</v>
      </c>
      <c r="AT86" s="6">
        <f t="shared" si="24"/>
        <v>5100</v>
      </c>
      <c r="AU86" s="6">
        <f t="shared" si="25"/>
        <v>79.604645743999995</v>
      </c>
    </row>
    <row r="87" spans="1:47">
      <c r="A87" s="6">
        <v>95.848600000000005</v>
      </c>
      <c r="B87" s="6">
        <f t="shared" si="13"/>
        <v>5150</v>
      </c>
      <c r="C87" s="6">
        <v>0.33095000000000002</v>
      </c>
      <c r="D87" s="6">
        <v>1.0940700000000001</v>
      </c>
      <c r="J87" s="6">
        <f t="shared" si="14"/>
        <v>5150</v>
      </c>
      <c r="K87" s="6">
        <v>95.848600000000005</v>
      </c>
      <c r="L87" s="6">
        <f t="shared" si="15"/>
        <v>21.547622463614662</v>
      </c>
      <c r="M87" s="6">
        <v>0.33095000000000002</v>
      </c>
      <c r="N87" s="4">
        <f t="shared" si="16"/>
        <v>4.0817166666666672E-3</v>
      </c>
      <c r="O87" s="6">
        <f t="shared" si="17"/>
        <v>14.694180000000003</v>
      </c>
      <c r="P87" s="6">
        <v>1.0940700000000001</v>
      </c>
      <c r="Q87" s="6">
        <f>K87*0.815776</f>
        <v>78.190987513599993</v>
      </c>
      <c r="R87" s="6">
        <f>L87*$AE$5</f>
        <v>57.655949102238893</v>
      </c>
      <c r="S87" s="6">
        <f>(Q87*J87)/5252</f>
        <v>76.672426826930689</v>
      </c>
      <c r="T87" s="6">
        <f t="shared" si="18"/>
        <v>57174.628684842217</v>
      </c>
      <c r="U87" s="6">
        <f t="shared" si="19"/>
        <v>57.174628684842219</v>
      </c>
      <c r="V87" s="6">
        <v>1018.9</v>
      </c>
      <c r="W87" s="6">
        <v>46</v>
      </c>
      <c r="X87" s="6">
        <v>27</v>
      </c>
      <c r="Y87" s="4">
        <f t="shared" si="20"/>
        <v>0.25700525456837175</v>
      </c>
      <c r="Z87" s="6">
        <f>U87*$AE$7</f>
        <v>56.832345235400737</v>
      </c>
      <c r="AA87" s="4">
        <f t="shared" si="21"/>
        <v>6382339.3557975981</v>
      </c>
      <c r="AB87" s="4">
        <f>(T87)/(N87*44000000)*100</f>
        <v>31.835217515529639</v>
      </c>
      <c r="AQ87" s="6">
        <f t="shared" si="22"/>
        <v>5150</v>
      </c>
      <c r="AR87" s="4">
        <f t="shared" si="23"/>
        <v>0.25700525456837175</v>
      </c>
      <c r="AT87" s="6">
        <f t="shared" si="24"/>
        <v>5150</v>
      </c>
      <c r="AU87" s="6">
        <f t="shared" si="25"/>
        <v>78.190987513599993</v>
      </c>
    </row>
    <row r="88" spans="1:47">
      <c r="A88" s="6">
        <v>94.803299999999993</v>
      </c>
      <c r="B88" s="6">
        <f t="shared" si="13"/>
        <v>5200</v>
      </c>
      <c r="C88" s="6">
        <v>0.33379999999999999</v>
      </c>
      <c r="D88" s="6">
        <v>1.0934600000000001</v>
      </c>
      <c r="J88" s="6">
        <f t="shared" si="14"/>
        <v>5200</v>
      </c>
      <c r="K88" s="6">
        <v>94.803299999999993</v>
      </c>
      <c r="L88" s="6">
        <f t="shared" si="15"/>
        <v>21.312629675392227</v>
      </c>
      <c r="M88" s="6">
        <v>0.33379999999999999</v>
      </c>
      <c r="N88" s="4">
        <f t="shared" si="16"/>
        <v>4.1168666666666666E-3</v>
      </c>
      <c r="O88" s="6">
        <f t="shared" si="17"/>
        <v>14.820720000000001</v>
      </c>
      <c r="P88" s="6">
        <v>1.0934600000000001</v>
      </c>
      <c r="Q88" s="6">
        <f>K88*0.815776</f>
        <v>77.338256860799987</v>
      </c>
      <c r="R88" s="6">
        <f>L88*$AE$5</f>
        <v>57.027168258318675</v>
      </c>
      <c r="S88" s="6">
        <f>(Q88*J88)/5252</f>
        <v>76.572531545346521</v>
      </c>
      <c r="T88" s="6">
        <f t="shared" si="18"/>
        <v>57100.136773364902</v>
      </c>
      <c r="U88" s="6">
        <f t="shared" si="19"/>
        <v>57.100136773364902</v>
      </c>
      <c r="V88" s="6">
        <v>1018.9</v>
      </c>
      <c r="W88" s="6">
        <v>46</v>
      </c>
      <c r="X88" s="6">
        <v>27</v>
      </c>
      <c r="Y88" s="4">
        <f t="shared" si="20"/>
        <v>0.25955664622704228</v>
      </c>
      <c r="Z88" s="6">
        <f>U88*$AE$7</f>
        <v>56.758299279568476</v>
      </c>
      <c r="AA88" s="4">
        <f t="shared" si="21"/>
        <v>6312735.2162627988</v>
      </c>
      <c r="AB88" s="4">
        <f>(T88)/(N88*44000000)*100</f>
        <v>31.522283481276343</v>
      </c>
      <c r="AQ88" s="6">
        <f t="shared" si="22"/>
        <v>5200</v>
      </c>
      <c r="AR88" s="4">
        <f t="shared" si="23"/>
        <v>0.25955664622704228</v>
      </c>
      <c r="AT88" s="6">
        <f t="shared" si="24"/>
        <v>5200</v>
      </c>
      <c r="AU88" s="6">
        <f t="shared" si="25"/>
        <v>77.338256860799987</v>
      </c>
    </row>
    <row r="89" spans="1:47">
      <c r="A89" s="6">
        <v>93.0976</v>
      </c>
      <c r="B89" s="6">
        <f t="shared" si="13"/>
        <v>5250</v>
      </c>
      <c r="C89" s="6">
        <v>0.33129999999999998</v>
      </c>
      <c r="D89" s="6">
        <v>1.0880399999999999</v>
      </c>
      <c r="J89" s="6">
        <f t="shared" si="14"/>
        <v>5250</v>
      </c>
      <c r="K89" s="6">
        <v>93.0976</v>
      </c>
      <c r="L89" s="6">
        <f t="shared" si="15"/>
        <v>20.92917306114656</v>
      </c>
      <c r="M89" s="6">
        <v>0.33129999999999998</v>
      </c>
      <c r="N89" s="4">
        <f t="shared" si="16"/>
        <v>4.0860333333333334E-3</v>
      </c>
      <c r="O89" s="6">
        <f t="shared" si="17"/>
        <v>14.709719999999999</v>
      </c>
      <c r="P89" s="6">
        <v>1.0880399999999999</v>
      </c>
      <c r="Q89" s="6">
        <f>K89*0.815776</f>
        <v>75.94678773759999</v>
      </c>
      <c r="R89" s="6">
        <f>L89*$AE$5</f>
        <v>56.001136032666054</v>
      </c>
      <c r="S89" s="6">
        <f>(Q89*J89)/5252</f>
        <v>75.917866645544549</v>
      </c>
      <c r="T89" s="6">
        <f t="shared" si="18"/>
        <v>56611.953157582575</v>
      </c>
      <c r="U89" s="6">
        <f t="shared" si="19"/>
        <v>56.611953157582576</v>
      </c>
      <c r="V89" s="6">
        <v>1018.9</v>
      </c>
      <c r="W89" s="6">
        <v>46</v>
      </c>
      <c r="X89" s="6">
        <v>27</v>
      </c>
      <c r="Y89" s="4">
        <f t="shared" si="20"/>
        <v>0.25983417245920948</v>
      </c>
      <c r="Z89" s="6">
        <f>U89*$AE$7</f>
        <v>56.273038239337829</v>
      </c>
      <c r="AA89" s="4">
        <f t="shared" si="21"/>
        <v>6199156.5490815984</v>
      </c>
      <c r="AB89" s="4">
        <f>(T89)/(N89*44000000)*100</f>
        <v>31.488614851468849</v>
      </c>
      <c r="AQ89" s="6">
        <f t="shared" si="22"/>
        <v>5250</v>
      </c>
      <c r="AR89" s="4">
        <f t="shared" si="23"/>
        <v>0.25983417245920948</v>
      </c>
      <c r="AT89" s="6">
        <f t="shared" si="24"/>
        <v>5250</v>
      </c>
      <c r="AU89" s="6">
        <f t="shared" si="25"/>
        <v>75.94678773759999</v>
      </c>
    </row>
    <row r="90" spans="1:47">
      <c r="A90" s="6">
        <v>91.788600000000002</v>
      </c>
      <c r="B90" s="6">
        <f t="shared" si="13"/>
        <v>5300</v>
      </c>
      <c r="C90" s="6">
        <v>0.33239999999999997</v>
      </c>
      <c r="D90" s="6">
        <v>1.0833900000000001</v>
      </c>
      <c r="J90" s="6">
        <f t="shared" si="14"/>
        <v>5300</v>
      </c>
      <c r="K90" s="6">
        <v>91.788600000000002</v>
      </c>
      <c r="L90" s="6">
        <f t="shared" si="15"/>
        <v>20.634898154628658</v>
      </c>
      <c r="M90" s="6">
        <v>0.33239999999999997</v>
      </c>
      <c r="N90" s="4">
        <f t="shared" si="16"/>
        <v>4.0995999999999993E-3</v>
      </c>
      <c r="O90" s="6">
        <f t="shared" si="17"/>
        <v>14.758559999999997</v>
      </c>
      <c r="P90" s="6">
        <v>1.0833900000000001</v>
      </c>
      <c r="Q90" s="6">
        <f>K90*0.815776</f>
        <v>74.878936953600004</v>
      </c>
      <c r="R90" s="6">
        <f>L90*$AE$5</f>
        <v>55.213731340528334</v>
      </c>
      <c r="S90" s="6">
        <f>(Q90*J90)/5252</f>
        <v>75.563283673663364</v>
      </c>
      <c r="T90" s="6">
        <f t="shared" si="18"/>
        <v>56347.540635450772</v>
      </c>
      <c r="U90" s="6">
        <f t="shared" si="19"/>
        <v>56.34754063545077</v>
      </c>
      <c r="V90" s="6">
        <v>1018.9</v>
      </c>
      <c r="W90" s="6">
        <v>46</v>
      </c>
      <c r="X90" s="6">
        <v>27</v>
      </c>
      <c r="Y90" s="4">
        <f t="shared" si="20"/>
        <v>0.26192021574611057</v>
      </c>
      <c r="Z90" s="6">
        <f>U90*$AE$7</f>
        <v>56.010208657615657</v>
      </c>
      <c r="AA90" s="4">
        <f t="shared" si="21"/>
        <v>6111993.228837599</v>
      </c>
      <c r="AB90" s="4">
        <f>(T90)/(N90*44000000)*100</f>
        <v>31.23782621555694</v>
      </c>
      <c r="AQ90" s="6">
        <f t="shared" si="22"/>
        <v>5300</v>
      </c>
      <c r="AR90" s="4">
        <f t="shared" si="23"/>
        <v>0.26192021574611057</v>
      </c>
      <c r="AT90" s="6">
        <f t="shared" si="24"/>
        <v>5300</v>
      </c>
      <c r="AU90" s="6">
        <f t="shared" si="25"/>
        <v>74.878936953600004</v>
      </c>
    </row>
    <row r="91" spans="1:47">
      <c r="A91" s="6">
        <v>90.593800000000002</v>
      </c>
      <c r="B91" s="6">
        <f t="shared" si="13"/>
        <v>5350</v>
      </c>
      <c r="C91" s="6">
        <v>0.33079999999999998</v>
      </c>
      <c r="D91" s="6">
        <v>1.0800700000000001</v>
      </c>
      <c r="J91" s="6">
        <f t="shared" si="14"/>
        <v>5350</v>
      </c>
      <c r="K91" s="6">
        <v>90.593800000000002</v>
      </c>
      <c r="L91" s="6">
        <f t="shared" si="15"/>
        <v>20.366296429412781</v>
      </c>
      <c r="M91" s="6">
        <v>0.33079999999999998</v>
      </c>
      <c r="N91" s="4">
        <f t="shared" si="16"/>
        <v>4.079866666666666E-3</v>
      </c>
      <c r="O91" s="6">
        <f t="shared" si="17"/>
        <v>14.687519999999997</v>
      </c>
      <c r="P91" s="6">
        <v>1.0800700000000001</v>
      </c>
      <c r="Q91" s="6">
        <f>K91*0.815776</f>
        <v>73.904247788799992</v>
      </c>
      <c r="R91" s="6">
        <f>L91*$AE$5</f>
        <v>54.495021542082092</v>
      </c>
      <c r="S91" s="6">
        <f>(Q91*J91)/5252</f>
        <v>75.283268406336617</v>
      </c>
      <c r="T91" s="6">
        <f t="shared" si="18"/>
        <v>56138.733250605219</v>
      </c>
      <c r="U91" s="6">
        <f t="shared" si="19"/>
        <v>56.13873325060522</v>
      </c>
      <c r="V91" s="6">
        <v>1018.9</v>
      </c>
      <c r="W91" s="6">
        <v>46</v>
      </c>
      <c r="X91" s="6">
        <v>27</v>
      </c>
      <c r="Y91" s="4">
        <f t="shared" si="20"/>
        <v>0.26162898857076822</v>
      </c>
      <c r="Z91" s="6">
        <f>U91*$AE$7</f>
        <v>55.80265132569739</v>
      </c>
      <c r="AA91" s="4">
        <f t="shared" si="21"/>
        <v>6032434.2257607989</v>
      </c>
      <c r="AB91" s="4">
        <f>(T91)/(N91*44000000)*100</f>
        <v>31.27259798890778</v>
      </c>
      <c r="AQ91" s="6">
        <f t="shared" si="22"/>
        <v>5350</v>
      </c>
      <c r="AR91" s="4">
        <f t="shared" si="23"/>
        <v>0.26162898857076822</v>
      </c>
      <c r="AT91" s="6">
        <f t="shared" si="24"/>
        <v>5350</v>
      </c>
      <c r="AU91" s="6">
        <f t="shared" si="25"/>
        <v>73.904247788799992</v>
      </c>
    </row>
    <row r="92" spans="1:47">
      <c r="A92" s="6">
        <v>89.6374</v>
      </c>
      <c r="B92" s="6">
        <f t="shared" si="13"/>
        <v>5400</v>
      </c>
      <c r="C92" s="6">
        <v>0.33879999999999999</v>
      </c>
      <c r="D92" s="6">
        <v>1.0789500000000001</v>
      </c>
      <c r="J92" s="6">
        <f t="shared" si="14"/>
        <v>5400</v>
      </c>
      <c r="K92" s="6">
        <v>89.6374</v>
      </c>
      <c r="L92" s="6">
        <f t="shared" si="15"/>
        <v>20.15128915623194</v>
      </c>
      <c r="M92" s="6">
        <v>0.33879999999999999</v>
      </c>
      <c r="N92" s="4">
        <f t="shared" si="16"/>
        <v>4.1785333333333331E-3</v>
      </c>
      <c r="O92" s="6">
        <f t="shared" si="17"/>
        <v>15.042719999999999</v>
      </c>
      <c r="P92" s="6">
        <v>1.0789500000000001</v>
      </c>
      <c r="Q92" s="6">
        <f>K92*0.815776</f>
        <v>73.124039622399991</v>
      </c>
      <c r="R92" s="6">
        <f>L92*$AE$5</f>
        <v>53.919716845702787</v>
      </c>
      <c r="S92" s="6">
        <f>(Q92*J92)/5252</f>
        <v>75.184656123564352</v>
      </c>
      <c r="T92" s="6">
        <f t="shared" si="18"/>
        <v>56065.19807134194</v>
      </c>
      <c r="U92" s="6">
        <f t="shared" si="19"/>
        <v>56.065198071341939</v>
      </c>
      <c r="V92" s="6">
        <v>1018.9</v>
      </c>
      <c r="W92" s="6">
        <v>46</v>
      </c>
      <c r="X92" s="6">
        <v>27</v>
      </c>
      <c r="Y92" s="4">
        <f t="shared" si="20"/>
        <v>0.26830762250868023</v>
      </c>
      <c r="Z92" s="6">
        <f>U92*$AE$7</f>
        <v>55.729556374475678</v>
      </c>
      <c r="AA92" s="4">
        <f t="shared" si="21"/>
        <v>5968749.7341783997</v>
      </c>
      <c r="AB92" s="4">
        <f>(T92)/(N92*44000000)*100</f>
        <v>30.494169734419252</v>
      </c>
      <c r="AQ92" s="6">
        <f t="shared" si="22"/>
        <v>5400</v>
      </c>
      <c r="AR92" s="4">
        <f t="shared" si="23"/>
        <v>0.26830762250868023</v>
      </c>
      <c r="AT92" s="6">
        <f t="shared" si="24"/>
        <v>5400</v>
      </c>
      <c r="AU92" s="6">
        <f t="shared" si="25"/>
        <v>73.124039622399991</v>
      </c>
    </row>
    <row r="93" spans="1:47">
      <c r="A93" s="6">
        <v>88.925600000000003</v>
      </c>
      <c r="B93" s="6">
        <f t="shared" si="13"/>
        <v>5450</v>
      </c>
      <c r="C93" s="6">
        <v>0.34379999999999999</v>
      </c>
      <c r="D93" s="6">
        <v>1.0792299999999999</v>
      </c>
      <c r="J93" s="6">
        <f t="shared" si="14"/>
        <v>5450</v>
      </c>
      <c r="K93" s="6">
        <v>88.925600000000003</v>
      </c>
      <c r="L93" s="6">
        <f t="shared" si="15"/>
        <v>19.99127015053336</v>
      </c>
      <c r="M93" s="6">
        <v>0.34379999999999999</v>
      </c>
      <c r="N93" s="4">
        <f t="shared" si="16"/>
        <v>4.2401999999999995E-3</v>
      </c>
      <c r="O93" s="6">
        <f t="shared" si="17"/>
        <v>15.264719999999999</v>
      </c>
      <c r="P93" s="6">
        <v>1.0792299999999999</v>
      </c>
      <c r="Q93" s="6">
        <f>K93*0.815776</f>
        <v>72.543370265600004</v>
      </c>
      <c r="R93" s="6">
        <f>L93*$AE$5</f>
        <v>53.491546746494521</v>
      </c>
      <c r="S93" s="6">
        <f>(Q93*J93)/5252</f>
        <v>75.278249799603969</v>
      </c>
      <c r="T93" s="6">
        <f t="shared" si="18"/>
        <v>56134.990875564683</v>
      </c>
      <c r="U93" s="6">
        <f t="shared" si="19"/>
        <v>56.134990875564682</v>
      </c>
      <c r="V93" s="6">
        <v>1018.9</v>
      </c>
      <c r="W93" s="6">
        <v>46</v>
      </c>
      <c r="X93" s="6">
        <v>27</v>
      </c>
      <c r="Y93" s="4">
        <f t="shared" si="20"/>
        <v>0.27192878740886489</v>
      </c>
      <c r="Z93" s="6">
        <f>U93*$AE$7</f>
        <v>55.798931354878221</v>
      </c>
      <c r="AA93" s="4">
        <f t="shared" si="21"/>
        <v>5921352.5979295997</v>
      </c>
      <c r="AB93" s="4">
        <f>(T93)/(N93*44000000)*100</f>
        <v>30.088091296918179</v>
      </c>
      <c r="AQ93" s="6">
        <f t="shared" si="22"/>
        <v>5450</v>
      </c>
      <c r="AR93" s="4">
        <f t="shared" si="23"/>
        <v>0.27192878740886489</v>
      </c>
      <c r="AT93" s="6">
        <f t="shared" si="24"/>
        <v>5450</v>
      </c>
      <c r="AU93" s="6">
        <f t="shared" si="25"/>
        <v>72.543370265600004</v>
      </c>
    </row>
    <row r="94" spans="1:47">
      <c r="A94" s="6">
        <v>88.647400000000005</v>
      </c>
      <c r="B94" s="6">
        <f t="shared" si="13"/>
        <v>5500</v>
      </c>
      <c r="C94" s="6">
        <v>0.3488</v>
      </c>
      <c r="D94" s="6">
        <v>1.0836600000000001</v>
      </c>
      <c r="J94" s="6">
        <f t="shared" si="14"/>
        <v>5500</v>
      </c>
      <c r="K94" s="6">
        <v>88.647400000000005</v>
      </c>
      <c r="L94" s="6">
        <f t="shared" si="15"/>
        <v>19.928728302562941</v>
      </c>
      <c r="M94" s="6">
        <v>0.3488</v>
      </c>
      <c r="N94" s="4">
        <f t="shared" si="16"/>
        <v>4.3018666666666669E-3</v>
      </c>
      <c r="O94" s="10">
        <f t="shared" si="17"/>
        <v>15.48672</v>
      </c>
      <c r="P94" s="6">
        <v>1.0836600000000001</v>
      </c>
      <c r="Q94" s="6">
        <f>K94*0.815776</f>
        <v>72.316421382399994</v>
      </c>
      <c r="R94" s="6">
        <f>L94*$AE$5</f>
        <v>53.324200691985197</v>
      </c>
      <c r="S94" s="6">
        <f>(Q94*J94)/5252</f>
        <v>75.731210510891088</v>
      </c>
      <c r="T94" s="6">
        <f t="shared" si="18"/>
        <v>56472.763677971489</v>
      </c>
      <c r="U94" s="6">
        <f t="shared" si="19"/>
        <v>56.472763677971486</v>
      </c>
      <c r="V94" s="6">
        <v>1018.9</v>
      </c>
      <c r="W94" s="6">
        <v>46</v>
      </c>
      <c r="X94" s="6">
        <v>27</v>
      </c>
      <c r="Y94" s="4">
        <f t="shared" si="20"/>
        <v>0.27423343557809543</v>
      </c>
      <c r="Z94" s="6">
        <f>U94*$AE$7</f>
        <v>56.134682035889668</v>
      </c>
      <c r="AA94" s="4">
        <f t="shared" si="21"/>
        <v>5902827.8953383984</v>
      </c>
      <c r="AB94" s="4">
        <f>(T94)/(N94*44000000)*100</f>
        <v>29.835232033506681</v>
      </c>
      <c r="AQ94" s="6">
        <f t="shared" si="22"/>
        <v>5500</v>
      </c>
      <c r="AR94" s="4">
        <f t="shared" si="23"/>
        <v>0.27423343557809543</v>
      </c>
      <c r="AT94" s="6">
        <f t="shared" si="24"/>
        <v>5500</v>
      </c>
      <c r="AU94" s="6">
        <f t="shared" si="25"/>
        <v>72.316421382399994</v>
      </c>
    </row>
    <row r="95" spans="1:47">
      <c r="J95" s="2"/>
      <c r="K95" s="2"/>
      <c r="L95" s="2"/>
      <c r="M95" s="2"/>
      <c r="N95" s="2"/>
      <c r="O95" s="8"/>
      <c r="P95" s="2"/>
      <c r="Q95" s="2"/>
      <c r="R95" s="2"/>
      <c r="S95" s="2"/>
      <c r="T95" s="2"/>
      <c r="U95" s="2"/>
      <c r="V95" s="2"/>
      <c r="W95" s="2"/>
      <c r="Y95" s="2"/>
    </row>
    <row r="96" spans="1:47">
      <c r="J96" s="2"/>
      <c r="K96" s="2"/>
      <c r="L96" s="2"/>
      <c r="M96" s="2"/>
      <c r="N96" s="2"/>
      <c r="O96" s="8"/>
      <c r="P96" s="2"/>
      <c r="Q96" s="2"/>
      <c r="R96" s="2"/>
      <c r="S96" s="2"/>
      <c r="T96" s="2"/>
      <c r="U96" s="2"/>
      <c r="V96" s="2"/>
      <c r="X96" s="2"/>
    </row>
    <row r="97" spans="15:15">
      <c r="O97" s="8"/>
    </row>
    <row r="98" spans="15:15">
      <c r="O98" s="8"/>
    </row>
    <row r="99" spans="15:15">
      <c r="O99" s="8"/>
    </row>
    <row r="100" spans="15:15">
      <c r="O100" s="8"/>
    </row>
    <row r="101" spans="15:15">
      <c r="O101" s="8"/>
    </row>
    <row r="102" spans="15:15">
      <c r="O102" s="8"/>
    </row>
    <row r="103" spans="15:15">
      <c r="O103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2025-03-30T09:18:52Z</dcterms:created>
  <dcterms:modified xsi:type="dcterms:W3CDTF">2025-03-30T19:21:51Z</dcterms:modified>
  <cp:category/>
  <cp:contentStatus/>
</cp:coreProperties>
</file>