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vestment_Appraisal" sheetId="1" state="visible" r:id="rId3"/>
    <sheet name="Capital_Rationing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<sst xmlns="http://schemas.openxmlformats.org/spreadsheetml/2006/main" count="106" uniqueCount="103">
  <si>
    <t xml:space="preserve">INVESTMENT APPRAISAL MODEL</t>
  </si>
  <si>
    <t xml:space="preserve">Date: 11 August 2026  |  Discount Rate: 8% (Assumed)</t>
  </si>
  <si>
    <t xml:space="preserve">SECTION 1: INPUT DATA</t>
  </si>
  <si>
    <t xml:space="preserve">Item</t>
  </si>
  <si>
    <t xml:space="preserve">Amount (£)</t>
  </si>
  <si>
    <t xml:space="preserve">Initial Investment</t>
  </si>
  <si>
    <t xml:space="preserve">IRR Helper (do not edit)</t>
  </si>
  <si>
    <t xml:space="preserve">Discount Rate</t>
  </si>
  <si>
    <t xml:space="preserve">Year 1 Cash Flow</t>
  </si>
  <si>
    <t xml:space="preserve">Year 2 Cash Flow</t>
  </si>
  <si>
    <t xml:space="preserve">Year 3 Cash Flow</t>
  </si>
  <si>
    <t xml:space="preserve">Year 4 Cash Flow</t>
  </si>
  <si>
    <t xml:space="preserve">Year 5 Cash Flow</t>
  </si>
  <si>
    <t xml:space="preserve">SECTION 2: CUMULATIVE CASH FLOW (for Payback Period)</t>
  </si>
  <si>
    <t xml:space="preserve">Year</t>
  </si>
  <si>
    <t xml:space="preserve">Cash Flow</t>
  </si>
  <si>
    <t xml:space="preserve">Cumulative Cash Flow</t>
  </si>
  <si>
    <t xml:space="preserve">SECTION 3: RESULTS</t>
  </si>
  <si>
    <t xml:space="preserve">Metric</t>
  </si>
  <si>
    <t xml:space="preserve">Result</t>
  </si>
  <si>
    <t xml:space="preserve">Excel Formula / Notes</t>
  </si>
  <si>
    <t xml:space="preserve">Net Present Value (NPV)</t>
  </si>
  <si>
    <t xml:space="preserve">NPV(rate, cashflows) + Initial Investment</t>
  </si>
  <si>
    <t xml:space="preserve">Accounting Rate of Return (ARR)</t>
  </si>
  <si>
    <t xml:space="preserve">Average CF / |Initial Investment|</t>
  </si>
  <si>
    <t xml:space="preserve">Payback Period (Years)</t>
  </si>
  <si>
    <t xml:space="preserve">Year before recovery + unrecovered/CF</t>
  </si>
  <si>
    <t xml:space="preserve">Profitability Index (PI)</t>
  </si>
  <si>
    <t xml:space="preserve">PV of future CFs / |Initial Investment|</t>
  </si>
  <si>
    <t xml:space="preserve">Internal Rate of Return (IRR)</t>
  </si>
  <si>
    <t xml:space="preserve">IRR of full cash flow series (incl. initial)</t>
  </si>
  <si>
    <t xml:space="preserve">SECTION 4: PROJECT RECOMMENDATION</t>
  </si>
  <si>
    <t xml:space="preserve">Decision Rule Summary</t>
  </si>
  <si>
    <t xml:space="preserve">• NPV &gt; 0 → Accept the project (adds value)</t>
  </si>
  <si>
    <t xml:space="preserve">• PI &gt; 1 → Accept the project (PV of benefits exceeds cost)</t>
  </si>
  <si>
    <t xml:space="preserve">• IRR &gt; Discount Rate (8%) → Accept the project</t>
  </si>
  <si>
    <t xml:space="preserve">• Lower Payback is preferred (faster recovery of investment)</t>
  </si>
  <si>
    <t xml:space="preserve">Recommendation:</t>
  </si>
  <si>
    <t xml:space="preserve">ACCEPT the project</t>
  </si>
  <si>
    <t xml:space="preserve">Reason:</t>
  </si>
  <si>
    <t xml:space="preserve">NPV is positive, PI &gt; 1, and IRR exceeds the 8% discount rate. The project creates shareholder value and recovers the investment in approx. 3.3 years.</t>
  </si>
  <si>
    <t xml:space="preserve">SECTION 5: KEY EXCEL FORMULAS USED</t>
  </si>
  <si>
    <t xml:space="preserve">NPV:</t>
  </si>
  <si>
    <t xml:space="preserve">ARR:</t>
  </si>
  <si>
    <t xml:space="preserve">Payback:</t>
  </si>
  <si>
    <t xml:space="preserve">See formula in B28 (array-style MATCH/INDEX)</t>
  </si>
  <si>
    <t xml:space="preserve">PI:</t>
  </si>
  <si>
    <t xml:space="preserve">IRR:</t>
  </si>
  <si>
    <t xml:space="preserve">Note: Yellow highlighted rows are the NEW metrics (PI and IRR) added for the extended task.</t>
  </si>
  <si>
    <t xml:space="preserve">CAPITAL RATIONING ANALYSIS</t>
  </si>
  <si>
    <t xml:space="preserve">Discount Rate: 8%  |  Available Capital Budget: £250,000</t>
  </si>
  <si>
    <t xml:space="preserve">Available Capital Budget (£)</t>
  </si>
  <si>
    <t xml:space="preserve">SECTION 1: PROJECT CASH FLOWS &amp; APPRAISAL</t>
  </si>
  <si>
    <t xml:space="preserve">Project</t>
  </si>
  <si>
    <t xml:space="preserve">Initial Outlay (£)</t>
  </si>
  <si>
    <t xml:space="preserve">Year 1</t>
  </si>
  <si>
    <t xml:space="preserve">Year 2</t>
  </si>
  <si>
    <t xml:space="preserve">Year 3</t>
  </si>
  <si>
    <t xml:space="preserve">Year 4</t>
  </si>
  <si>
    <t xml:space="preserve">Year 5</t>
  </si>
  <si>
    <t xml:space="preserve">NPV (£)</t>
  </si>
  <si>
    <t xml:space="preserve">IRR</t>
  </si>
  <si>
    <t xml:space="preserve">PI</t>
  </si>
  <si>
    <t xml:space="preserve">NPV per £ invested</t>
  </si>
  <si>
    <t xml:space="preserve">Rank (by PI)</t>
  </si>
  <si>
    <t xml:space="preserve">Project A</t>
  </si>
  <si>
    <t xml:space="preserve">Project B</t>
  </si>
  <si>
    <t xml:space="preserve">Project C</t>
  </si>
  <si>
    <t xml:space="preserve">Project D</t>
  </si>
  <si>
    <t xml:space="preserve">Project E</t>
  </si>
  <si>
    <t xml:space="preserve">SECTION 2: CAPITAL RATIONING DECISION (Select best combination within £250,000 budget)</t>
  </si>
  <si>
    <t xml:space="preserve">Method: Rank projects by Profitability Index (PI), then select combination that maximises total NPV within budget.</t>
  </si>
  <si>
    <t xml:space="preserve">Initial Outlay</t>
  </si>
  <si>
    <t xml:space="preserve">NPV</t>
  </si>
  <si>
    <t xml:space="preserve">Select? (1=Yes)</t>
  </si>
  <si>
    <t xml:space="preserve">Outlay if Selected</t>
  </si>
  <si>
    <t xml:space="preserve">NPV if Selected</t>
  </si>
  <si>
    <t xml:space="preserve">TOTAL</t>
  </si>
  <si>
    <t xml:space="preserve">Remaining Budget</t>
  </si>
  <si>
    <t xml:space="preserve">Budget Check</t>
  </si>
  <si>
    <t xml:space="preserve">SECTION 3: WRITTEN INTERPRETATION OF DECISIONS</t>
  </si>
  <si>
    <t xml:space="preserve">1. Individual Project Appraisal (Investment_Appraisal sheet):</t>
  </si>
  <si>
    <t xml:space="preserve">   Project A has a positive NPV, PI greater than 1, and IRR above the 8% cost of capital.</t>
  </si>
  <si>
    <t xml:space="preserve">   Therefore Project A is acceptable on a stand-alone basis and is recommended for acceptance.</t>
  </si>
  <si>
    <t xml:space="preserve">2. Capital Rationing Approach:</t>
  </si>
  <si>
    <t xml:space="preserve">   When capital is limited (£250,000), projects are ranked by Profitability Index (PI).</t>
  </si>
  <si>
    <t xml:space="preserve">   PI shows how much value is created per pound invested and is the preferred ranking method</t>
  </si>
  <si>
    <t xml:space="preserve">   under hard capital rationing (single period).</t>
  </si>
  <si>
    <t xml:space="preserve">3. Selected Combination:</t>
  </si>
  <si>
    <t xml:space="preserve">   The optimal combination within the £250,000 budget is Projects A + B + D.</t>
  </si>
  <si>
    <t xml:space="preserve">   This combination uses £240,000 of capital and maximises total NPV among feasible sets.</t>
  </si>
  <si>
    <t xml:space="preserve">   Project C is excluded because of its large outlay; Project E is excluded in favour of</t>
  </si>
  <si>
    <t xml:space="preserve">   higher-PI projects that fit the remaining budget better.</t>
  </si>
  <si>
    <t xml:space="preserve">4. Conclusion:</t>
  </si>
  <si>
    <t xml:space="preserve">   Accept Projects A, B and D. This package delivers the highest total shareholder value</t>
  </si>
  <si>
    <t xml:space="preserve">   while remaining inside the capital constraint. The decision is consistent with both</t>
  </si>
  <si>
    <t xml:space="preserve">   NPV maximisation and the PI ranking rule under capital rationing.</t>
  </si>
  <si>
    <t xml:space="preserve">Note: Yellow cells are INPUTS you can change. Change the 'Select?' column (1 or 0) to test other combinations.</t>
  </si>
  <si>
    <t xml:space="preserve">Excel Formulas used on this sheet:</t>
  </si>
  <si>
    <t xml:space="preserve">NPV:  =NPV($B$5,C9:G9)+B9</t>
  </si>
  <si>
    <t xml:space="preserve">IRR:  =IRR(B9:G9)</t>
  </si>
  <si>
    <t xml:space="preserve">PI:   =NPV($B$5,C9:G9)/ABS(B9)</t>
  </si>
  <si>
    <t xml:space="preserve">Rank: =RANK(J9,$J$9:$J$13,0)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</si>
</sst>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"/>
    <numFmt numFmtId="166" formatCode="0.00%"/>
    <numFmt numFmtId="167" formatCode="\£#,##0"/>
    <numFmt numFmtId="168" formatCode="0.00"/>
    <numFmt numFmtId="169" formatCode="0.000"/>
    <numFmt numFmtId="170" formatCode="[$$-409]#,##0.00;[RED]\-[$$-409]#,##0.00"/>
    <numFmt numFmtId="171" formatCode="General"/>
  </numFmts>
  <fonts count="2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A365D"/>
      <name val="Arial"/>
      <family val="0"/>
      <charset val="1"/>
    </font>
    <font>
      <sz val="10"/>
      <color rgb="FF2D3748"/>
      <name val="Arial"/>
      <family val="0"/>
      <charset val="1"/>
    </font>
    <font>
      <b val="true"/>
      <sz val="12"/>
      <color rgb="FF1A365D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i val="true"/>
      <sz val="8"/>
      <color rgb="FF718096"/>
      <name val="Arial"/>
      <family val="0"/>
      <charset val="1"/>
    </font>
    <font>
      <sz val="8"/>
      <color rgb="FFA0AEC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4A5568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1"/>
      <color rgb="FF1A365D"/>
      <name val="Arial"/>
      <family val="0"/>
      <charset val="1"/>
    </font>
    <font>
      <b val="true"/>
      <sz val="11"/>
      <color rgb="FF276749"/>
      <name val="Arial"/>
      <family val="0"/>
      <charset val="1"/>
    </font>
    <font>
      <b val="true"/>
      <sz val="9"/>
      <name val="Arial"/>
      <family val="0"/>
      <charset val="1"/>
    </font>
    <font>
      <sz val="9"/>
      <name val="Courier New"/>
      <family val="0"/>
      <charset val="1"/>
    </font>
    <font>
      <i val="true"/>
      <sz val="9"/>
      <color rgb="FF744210"/>
      <name val="Arial"/>
      <family val="0"/>
      <charset val="1"/>
    </font>
    <font>
      <i val="true"/>
      <sz val="9"/>
      <color rgb="FF4A5568"/>
      <name val="Arial"/>
      <family val="0"/>
      <charset val="1"/>
    </font>
    <font>
      <sz val="9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2B6CB0"/>
        <bgColor rgb="FF3366FF"/>
      </patternFill>
    </fill>
    <fill>
      <patternFill patternType="solid">
        <fgColor rgb="FFEBF8FF"/>
        <bgColor rgb="FFFFFFFF"/>
      </patternFill>
    </fill>
    <fill>
      <patternFill patternType="solid">
        <fgColor rgb="FFFEFCBF"/>
        <bgColor rgb="FFFFFF99"/>
      </patternFill>
    </fill>
    <fill>
      <patternFill patternType="solid">
        <fgColor rgb="FFC6F6D5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2B6CB0"/>
      </left>
      <right style="thin">
        <color rgb="FF2B6CB0"/>
      </right>
      <top style="thin">
        <color rgb="FF2B6CB0"/>
      </top>
      <bottom style="thin">
        <color rgb="FF2B6C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12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2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9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276749"/>
      <rgbColor rgb="FFA0AEC0"/>
      <rgbColor rgb="FF718096"/>
      <rgbColor rgb="FF9999FF"/>
      <rgbColor rgb="FF993366"/>
      <rgbColor rgb="FFFEFCBF"/>
      <rgbColor rgb="FFEBF8FF"/>
      <rgbColor rgb="FF660066"/>
      <rgbColor rgb="FFFF8080"/>
      <rgbColor rgb="FF2B6CB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F6D5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A5568"/>
      <rgbColor rgb="FF969696"/>
      <rgbColor rgb="FF1A365D"/>
      <rgbColor rgb="FF339966"/>
      <rgbColor rgb="FF003300"/>
      <rgbColor rgb="FF333300"/>
      <rgbColor rgb="FF744210"/>
      <rgbColor rgb="FF993366"/>
      <rgbColor rgb="FF333399"/>
      <rgbColor rgb="FF2D374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2" min="2" style="1" width="16"/>
    <col collapsed="false" customWidth="true" hidden="false" outlineLevel="0" max="3" min="3" style="1" width="18"/>
    <col collapsed="false" customWidth="true" hidden="false" outlineLevel="0" max="4" min="4" style="1" width="20"/>
    <col collapsed="false" customWidth="true" hidden="false" outlineLevel="0" max="5" min="5" style="1" width="18"/>
    <col collapsed="false" customWidth="true" hidden="false" outlineLevel="0" max="6" min="6" style="1" width="16"/>
  </cols>
  <sheetData>
    <row r="1" customFormat="false" ht="19.5" hidden="false" customHeight="true" outlineLevel="0" collapsed="false">
      <c r="A1" s="2" t="s">
        <v>0</v>
      </c>
      <c r="B1" s="2"/>
      <c r="C1" s="2"/>
      <c r="D1" s="2"/>
    </row>
    <row r="2" customFormat="false" ht="15" hidden="false" customHeight="true" outlineLevel="0" collapsed="false">
      <c r="A2" s="3" t="s">
        <v>1</v>
      </c>
      <c r="B2" s="3"/>
      <c r="C2" s="3"/>
      <c r="D2" s="3"/>
    </row>
    <row r="4" customFormat="false" ht="15" hidden="false" customHeight="true" outlineLevel="0" collapsed="false">
      <c r="A4" s="4" t="s">
        <v>2</v>
      </c>
    </row>
    <row r="5" customFormat="false" ht="15" hidden="false" customHeight="true" outlineLevel="0" collapsed="false">
      <c r="A5" s="5" t="s">
        <v>3</v>
      </c>
      <c r="B5" s="5" t="s">
        <v>4</v>
      </c>
    </row>
    <row r="6" customFormat="false" ht="15" hidden="false" customHeight="true" outlineLevel="0" collapsed="false">
      <c r="A6" s="6" t="s">
        <v>5</v>
      </c>
      <c r="B6" s="7" t="n">
        <v>-100000</v>
      </c>
      <c r="E6" s="8" t="s">
        <v>6</v>
      </c>
      <c r="F6" s="9" t="n">
        <f aca="false">B6</f>
        <v>-100000</v>
      </c>
    </row>
    <row r="7" customFormat="false" ht="15" hidden="false" customHeight="true" outlineLevel="0" collapsed="false">
      <c r="A7" s="10" t="s">
        <v>7</v>
      </c>
      <c r="B7" s="11" t="n">
        <v>0.08</v>
      </c>
      <c r="F7" s="9" t="n">
        <f aca="false">B8</f>
        <v>25000</v>
      </c>
    </row>
    <row r="8" customFormat="false" ht="15" hidden="false" customHeight="true" outlineLevel="0" collapsed="false">
      <c r="A8" s="6" t="s">
        <v>8</v>
      </c>
      <c r="B8" s="7" t="n">
        <v>25000</v>
      </c>
      <c r="F8" s="9" t="n">
        <f aca="false">B9</f>
        <v>30000</v>
      </c>
    </row>
    <row r="9" customFormat="false" ht="15" hidden="false" customHeight="true" outlineLevel="0" collapsed="false">
      <c r="A9" s="10" t="s">
        <v>9</v>
      </c>
      <c r="B9" s="12" t="n">
        <v>30000</v>
      </c>
      <c r="F9" s="9" t="n">
        <f aca="false">B10</f>
        <v>35000</v>
      </c>
    </row>
    <row r="10" customFormat="false" ht="15" hidden="false" customHeight="true" outlineLevel="0" collapsed="false">
      <c r="A10" s="6" t="s">
        <v>10</v>
      </c>
      <c r="B10" s="7" t="n">
        <v>35000</v>
      </c>
      <c r="F10" s="9" t="n">
        <f aca="false">B11</f>
        <v>40000</v>
      </c>
    </row>
    <row r="11" customFormat="false" ht="15" hidden="false" customHeight="true" outlineLevel="0" collapsed="false">
      <c r="A11" s="10" t="s">
        <v>11</v>
      </c>
      <c r="B11" s="12" t="n">
        <v>40000</v>
      </c>
      <c r="F11" s="9" t="n">
        <f aca="false">B12</f>
        <v>45000</v>
      </c>
    </row>
    <row r="12" customFormat="false" ht="15" hidden="false" customHeight="true" outlineLevel="0" collapsed="false">
      <c r="A12" s="6" t="s">
        <v>12</v>
      </c>
      <c r="B12" s="7" t="n">
        <v>45000</v>
      </c>
    </row>
    <row r="14" customFormat="false" ht="15" hidden="false" customHeight="true" outlineLevel="0" collapsed="false">
      <c r="A14" s="4" t="s">
        <v>13</v>
      </c>
    </row>
    <row r="15" customFormat="false" ht="15" hidden="false" customHeight="true" outlineLevel="0" collapsed="false">
      <c r="A15" s="5" t="s">
        <v>14</v>
      </c>
      <c r="B15" s="5" t="s">
        <v>15</v>
      </c>
      <c r="C15" s="5" t="s">
        <v>16</v>
      </c>
    </row>
    <row r="16" customFormat="false" ht="15" hidden="false" customHeight="true" outlineLevel="0" collapsed="false">
      <c r="A16" s="13" t="n">
        <v>0</v>
      </c>
      <c r="B16" s="14" t="n">
        <f aca="false">B6</f>
        <v>-100000</v>
      </c>
      <c r="C16" s="14" t="n">
        <f aca="false">B16</f>
        <v>-100000</v>
      </c>
    </row>
    <row r="17" customFormat="false" ht="15" hidden="false" customHeight="true" outlineLevel="0" collapsed="false">
      <c r="A17" s="15" t="n">
        <v>1</v>
      </c>
      <c r="B17" s="16" t="n">
        <f aca="false">B8</f>
        <v>25000</v>
      </c>
      <c r="C17" s="16" t="n">
        <f aca="false">C16+B17</f>
        <v>-75000</v>
      </c>
    </row>
    <row r="18" customFormat="false" ht="15" hidden="false" customHeight="true" outlineLevel="0" collapsed="false">
      <c r="A18" s="13" t="n">
        <v>2</v>
      </c>
      <c r="B18" s="14" t="n">
        <f aca="false">B9</f>
        <v>30000</v>
      </c>
      <c r="C18" s="14" t="n">
        <f aca="false">C17+B18</f>
        <v>-45000</v>
      </c>
    </row>
    <row r="19" customFormat="false" ht="15" hidden="false" customHeight="true" outlineLevel="0" collapsed="false">
      <c r="A19" s="15" t="n">
        <v>3</v>
      </c>
      <c r="B19" s="16" t="n">
        <f aca="false">B10</f>
        <v>35000</v>
      </c>
      <c r="C19" s="16" t="n">
        <f aca="false">C18+B19</f>
        <v>-10000</v>
      </c>
    </row>
    <row r="20" customFormat="false" ht="15" hidden="false" customHeight="true" outlineLevel="0" collapsed="false">
      <c r="A20" s="13" t="n">
        <v>4</v>
      </c>
      <c r="B20" s="14" t="n">
        <f aca="false">B11</f>
        <v>40000</v>
      </c>
      <c r="C20" s="14" t="n">
        <f aca="false">C19+B20</f>
        <v>30000</v>
      </c>
    </row>
    <row r="21" customFormat="false" ht="15" hidden="false" customHeight="true" outlineLevel="0" collapsed="false">
      <c r="A21" s="15" t="n">
        <v>5</v>
      </c>
      <c r="B21" s="16" t="n">
        <f aca="false">B12</f>
        <v>45000</v>
      </c>
      <c r="C21" s="16" t="n">
        <f aca="false">C20+B21</f>
        <v>75000</v>
      </c>
    </row>
    <row r="24" customFormat="false" ht="15" hidden="false" customHeight="true" outlineLevel="0" collapsed="false">
      <c r="A24" s="4" t="s">
        <v>17</v>
      </c>
    </row>
    <row r="25" customFormat="false" ht="15" hidden="false" customHeight="true" outlineLevel="0" collapsed="false">
      <c r="A25" s="5" t="s">
        <v>18</v>
      </c>
      <c r="B25" s="5" t="s">
        <v>19</v>
      </c>
      <c r="C25" s="5" t="s">
        <v>20</v>
      </c>
    </row>
    <row r="26" customFormat="false" ht="15" hidden="false" customHeight="true" outlineLevel="0" collapsed="false">
      <c r="A26" s="6" t="s">
        <v>21</v>
      </c>
      <c r="B26" s="17" t="n">
        <f aca="false">NPV(B7,B8:B12)+B6</f>
        <v>36679.8791712846</v>
      </c>
      <c r="C26" s="18" t="s">
        <v>22</v>
      </c>
    </row>
    <row r="27" customFormat="false" ht="15" hidden="false" customHeight="true" outlineLevel="0" collapsed="false">
      <c r="A27" s="10" t="s">
        <v>23</v>
      </c>
      <c r="B27" s="19" t="n">
        <f aca="false">AVERAGE(B8:B12)/ABS(B6)</f>
        <v>0.35</v>
      </c>
      <c r="C27" s="20" t="s">
        <v>24</v>
      </c>
    </row>
    <row r="28" customFormat="false" ht="15" hidden="false" customHeight="true" outlineLevel="0" collapsed="false">
      <c r="A28" s="6" t="s">
        <v>25</v>
      </c>
      <c r="B28" s="21" t="n">
        <f aca="false">MATCH(TRUE(),INDEX(C17:C21&gt;=0,0),0)-1+ABS(INDEX(C17:C21,MATCH(TRUE(),INDEX(C17:C21&gt;=0,0),0)-1))/INDEX(B17:B21,MATCH(TRUE(),INDEX(C17:C21&gt;=0,0),0))</f>
        <v>3.25</v>
      </c>
      <c r="C28" s="18" t="s">
        <v>26</v>
      </c>
    </row>
    <row r="29" customFormat="false" ht="15" hidden="false" customHeight="true" outlineLevel="0" collapsed="false">
      <c r="A29" s="22" t="s">
        <v>27</v>
      </c>
      <c r="B29" s="23" t="n">
        <f aca="false">NPV(B7,B8:B12)/ABS(B6)</f>
        <v>1.36679879171285</v>
      </c>
      <c r="C29" s="24" t="s">
        <v>28</v>
      </c>
    </row>
    <row r="30" customFormat="false" ht="15" hidden="false" customHeight="true" outlineLevel="0" collapsed="false">
      <c r="A30" s="22" t="s">
        <v>29</v>
      </c>
      <c r="B30" s="25" t="n">
        <f aca="false">IRR(F6:F11)</f>
        <v>0.197111083900082</v>
      </c>
      <c r="C30" s="24" t="s">
        <v>30</v>
      </c>
    </row>
    <row r="32" customFormat="false" ht="15" hidden="false" customHeight="true" outlineLevel="0" collapsed="false">
      <c r="A32" s="4" t="s">
        <v>31</v>
      </c>
    </row>
    <row r="33" customFormat="false" ht="15" hidden="false" customHeight="true" outlineLevel="0" collapsed="false">
      <c r="A33" s="26" t="s">
        <v>32</v>
      </c>
      <c r="B33" s="26"/>
      <c r="C33" s="26"/>
    </row>
    <row r="34" customFormat="false" ht="15" hidden="false" customHeight="true" outlineLevel="0" collapsed="false">
      <c r="A34" s="1" t="s">
        <v>33</v>
      </c>
    </row>
    <row r="35" customFormat="false" ht="15" hidden="false" customHeight="true" outlineLevel="0" collapsed="false">
      <c r="A35" s="1" t="s">
        <v>34</v>
      </c>
    </row>
    <row r="36" customFormat="false" ht="15" hidden="false" customHeight="true" outlineLevel="0" collapsed="false">
      <c r="A36" s="1" t="s">
        <v>35</v>
      </c>
    </row>
    <row r="37" customFormat="false" ht="15" hidden="false" customHeight="true" outlineLevel="0" collapsed="false">
      <c r="A37" s="1" t="s">
        <v>36</v>
      </c>
    </row>
    <row r="39" customFormat="false" ht="15" hidden="false" customHeight="true" outlineLevel="0" collapsed="false">
      <c r="A39" s="27" t="s">
        <v>37</v>
      </c>
      <c r="B39" s="28" t="s">
        <v>38</v>
      </c>
    </row>
    <row r="40" customFormat="false" ht="34.5" hidden="false" customHeight="true" outlineLevel="0" collapsed="false">
      <c r="A40" s="29" t="s">
        <v>39</v>
      </c>
      <c r="B40" s="30" t="s">
        <v>40</v>
      </c>
      <c r="C40" s="30"/>
      <c r="D40" s="30"/>
    </row>
    <row r="42" customFormat="false" ht="15" hidden="false" customHeight="true" outlineLevel="0" collapsed="false">
      <c r="A42" s="4" t="s">
        <v>41</v>
      </c>
    </row>
    <row r="43" customFormat="false" ht="15" hidden="false" customHeight="true" outlineLevel="0" collapsed="false">
      <c r="A43" s="31" t="s">
        <v>42</v>
      </c>
      <c r="B43" s="32" t="n">
        <f aca="false">NPV(B7,B8:B12)+B6</f>
        <v>36679.8791712846</v>
      </c>
    </row>
    <row r="44" customFormat="false" ht="15" hidden="false" customHeight="true" outlineLevel="0" collapsed="false">
      <c r="A44" s="31" t="s">
        <v>43</v>
      </c>
      <c r="B44" s="33" t="n">
        <f aca="false">AVERAGE(B8:B12)/ABS(B6)</f>
        <v>0.35</v>
      </c>
    </row>
    <row r="45" customFormat="false" ht="15" hidden="false" customHeight="true" outlineLevel="0" collapsed="false">
      <c r="A45" s="31" t="s">
        <v>44</v>
      </c>
      <c r="B45" s="33" t="s">
        <v>45</v>
      </c>
    </row>
    <row r="46" customFormat="false" ht="15" hidden="false" customHeight="true" outlineLevel="0" collapsed="false">
      <c r="A46" s="31" t="s">
        <v>46</v>
      </c>
      <c r="B46" s="32" t="n">
        <f aca="false">NPV(B7,B8:B12)/ABS(B6)</f>
        <v>1.36679879171285</v>
      </c>
    </row>
    <row r="47" customFormat="false" ht="15" hidden="false" customHeight="true" outlineLevel="0" collapsed="false">
      <c r="A47" s="31" t="s">
        <v>47</v>
      </c>
      <c r="B47" s="34" t="n">
        <f aca="false">IRR(B6:B12)</f>
        <v>0.144180730320808</v>
      </c>
    </row>
    <row r="49" customFormat="false" ht="15" hidden="false" customHeight="true" outlineLevel="0" collapsed="false">
      <c r="A49" s="35" t="s">
        <v>48</v>
      </c>
      <c r="B49" s="35"/>
      <c r="C49" s="35"/>
      <c r="D49" s="35"/>
    </row>
  </sheetData>
  <mergeCells count="5">
    <mergeCell ref="A1:D1"/>
    <mergeCell ref="A2:D2"/>
    <mergeCell ref="A33:C33"/>
    <mergeCell ref="B40:D40"/>
    <mergeCell ref="A49:D4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5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1" width="14"/>
    <col collapsed="false" customWidth="true" hidden="false" outlineLevel="0" max="9" min="3" style="1" width="12"/>
    <col collapsed="false" customWidth="true" hidden="false" outlineLevel="0" max="10" min="10" style="1" width="14"/>
    <col collapsed="false" customWidth="true" hidden="false" outlineLevel="0" max="11" min="11" style="1" width="12"/>
    <col collapsed="false" customWidth="true" hidden="false" outlineLevel="0" max="12" min="12" style="1" width="14"/>
  </cols>
  <sheetData>
    <row r="1" customFormat="false" ht="19.5" hidden="false" customHeight="true" outlineLevel="0" collapsed="false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customFormat="false" ht="15" hidden="false" customHeight="true" outlineLevel="0" collapsed="false">
      <c r="A2" s="3" t="s">
        <v>50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customFormat="false" ht="15" hidden="false" customHeight="true" outlineLevel="0" collapsed="false">
      <c r="A4" s="36" t="s">
        <v>51</v>
      </c>
      <c r="B4" s="37" t="n">
        <v>250000</v>
      </c>
    </row>
    <row r="5" customFormat="false" ht="15" hidden="false" customHeight="true" outlineLevel="0" collapsed="false">
      <c r="A5" s="36" t="s">
        <v>7</v>
      </c>
      <c r="B5" s="38" t="n">
        <v>0.08</v>
      </c>
    </row>
    <row r="7" customFormat="false" ht="15" hidden="false" customHeight="true" outlineLevel="0" collapsed="false">
      <c r="A7" s="39" t="s">
        <v>52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</row>
    <row r="8" customFormat="false" ht="30" hidden="false" customHeight="true" outlineLevel="0" collapsed="false">
      <c r="A8" s="40" t="s">
        <v>53</v>
      </c>
      <c r="B8" s="40" t="s">
        <v>54</v>
      </c>
      <c r="C8" s="40" t="s">
        <v>55</v>
      </c>
      <c r="D8" s="40" t="s">
        <v>56</v>
      </c>
      <c r="E8" s="40" t="s">
        <v>57</v>
      </c>
      <c r="F8" s="40" t="s">
        <v>58</v>
      </c>
      <c r="G8" s="40" t="s">
        <v>59</v>
      </c>
      <c r="H8" s="40" t="s">
        <v>60</v>
      </c>
      <c r="I8" s="40" t="s">
        <v>61</v>
      </c>
      <c r="J8" s="40" t="s">
        <v>62</v>
      </c>
      <c r="K8" s="40" t="s">
        <v>63</v>
      </c>
      <c r="L8" s="40" t="s">
        <v>64</v>
      </c>
    </row>
    <row r="9" customFormat="false" ht="15" hidden="false" customHeight="true" outlineLevel="0" collapsed="false">
      <c r="A9" s="41" t="s">
        <v>65</v>
      </c>
      <c r="B9" s="7" t="n">
        <v>-100000</v>
      </c>
      <c r="C9" s="7" t="n">
        <v>25000</v>
      </c>
      <c r="D9" s="7" t="n">
        <v>30000</v>
      </c>
      <c r="E9" s="7" t="n">
        <v>35000</v>
      </c>
      <c r="F9" s="7" t="n">
        <v>40000</v>
      </c>
      <c r="G9" s="7" t="n">
        <v>45000</v>
      </c>
      <c r="H9" s="17" t="n">
        <f aca="false">NPV($B$5,C9:G9)+B9</f>
        <v>36679.8791712846</v>
      </c>
      <c r="I9" s="42" t="n">
        <f aca="false">IRR(B9:G9)</f>
        <v>0.197111083900082</v>
      </c>
      <c r="J9" s="43" t="n">
        <f aca="false">NPV($B$5,C9:G9)/ABS(B9)</f>
        <v>1.36679879171285</v>
      </c>
      <c r="K9" s="43" t="n">
        <f aca="false">H9/ABS(B9)</f>
        <v>0.366798791712846</v>
      </c>
      <c r="L9" s="13" t="n">
        <f aca="false">RANK(J9,$J$9:$J$13,0)</f>
        <v>2</v>
      </c>
    </row>
    <row r="10" customFormat="false" ht="15" hidden="false" customHeight="true" outlineLevel="0" collapsed="false">
      <c r="A10" s="44" t="s">
        <v>66</v>
      </c>
      <c r="B10" s="12" t="n">
        <v>-80000</v>
      </c>
      <c r="C10" s="12" t="n">
        <v>22000</v>
      </c>
      <c r="D10" s="12" t="n">
        <v>25000</v>
      </c>
      <c r="E10" s="12" t="n">
        <v>28000</v>
      </c>
      <c r="F10" s="12" t="n">
        <v>30000</v>
      </c>
      <c r="G10" s="12" t="n">
        <v>32000</v>
      </c>
      <c r="H10" s="45" t="n">
        <f aca="false">NPV($B$5,C10:G10)+B10</f>
        <v>27860.7015154534</v>
      </c>
      <c r="I10" s="19" t="n">
        <f aca="false">IRR(B10:G10)</f>
        <v>0.195881727494661</v>
      </c>
      <c r="J10" s="46" t="n">
        <f aca="false">NPV($B$5,C10:G10)/ABS(B10)</f>
        <v>1.34825876894317</v>
      </c>
      <c r="K10" s="46" t="n">
        <f aca="false">H10/ABS(B10)</f>
        <v>0.348258768943167</v>
      </c>
      <c r="L10" s="15" t="n">
        <f aca="false">RANK(J10,$J$9:$J$13,0)</f>
        <v>3</v>
      </c>
    </row>
    <row r="11" customFormat="false" ht="15" hidden="false" customHeight="true" outlineLevel="0" collapsed="false">
      <c r="A11" s="41" t="s">
        <v>67</v>
      </c>
      <c r="B11" s="7" t="n">
        <v>-120000</v>
      </c>
      <c r="C11" s="7" t="n">
        <v>30000</v>
      </c>
      <c r="D11" s="7" t="n">
        <v>35000</v>
      </c>
      <c r="E11" s="7" t="n">
        <v>40000</v>
      </c>
      <c r="F11" s="7" t="n">
        <v>45000</v>
      </c>
      <c r="G11" s="7" t="n">
        <v>50000</v>
      </c>
      <c r="H11" s="17" t="n">
        <f aca="false">NPV($B$5,C11:G11)+B11</f>
        <v>36643.429356675</v>
      </c>
      <c r="I11" s="42" t="n">
        <f aca="false">IRR(B11:G11)</f>
        <v>0.179903758473584</v>
      </c>
      <c r="J11" s="43" t="n">
        <f aca="false">NPV($B$5,C11:G11)/ABS(B11)</f>
        <v>1.30536191130563</v>
      </c>
      <c r="K11" s="43" t="n">
        <f aca="false">H11/ABS(B11)</f>
        <v>0.305361911305625</v>
      </c>
      <c r="L11" s="13" t="n">
        <f aca="false">RANK(J11,$J$9:$J$13,0)</f>
        <v>4</v>
      </c>
    </row>
    <row r="12" customFormat="false" ht="15" hidden="false" customHeight="true" outlineLevel="0" collapsed="false">
      <c r="A12" s="44" t="s">
        <v>68</v>
      </c>
      <c r="B12" s="12" t="n">
        <v>-60000</v>
      </c>
      <c r="C12" s="12" t="n">
        <v>18000</v>
      </c>
      <c r="D12" s="12" t="n">
        <v>20000</v>
      </c>
      <c r="E12" s="12" t="n">
        <v>22000</v>
      </c>
      <c r="F12" s="12" t="n">
        <v>25000</v>
      </c>
      <c r="G12" s="12" t="n">
        <v>28000</v>
      </c>
      <c r="H12" s="45" t="n">
        <f aca="false">NPV($B$5,C12:G12)+B12</f>
        <v>28709.8282120025</v>
      </c>
      <c r="I12" s="19" t="n">
        <f aca="false">IRR(B12:G12)</f>
        <v>0.233967899254229</v>
      </c>
      <c r="J12" s="46" t="n">
        <f aca="false">NPV($B$5,C12:G12)/ABS(B12)</f>
        <v>1.47849713686671</v>
      </c>
      <c r="K12" s="46" t="n">
        <f aca="false">H12/ABS(B12)</f>
        <v>0.478497136866708</v>
      </c>
      <c r="L12" s="15" t="n">
        <f aca="false">RANK(J12,$J$9:$J$13,0)</f>
        <v>1</v>
      </c>
    </row>
    <row r="13" customFormat="false" ht="15" hidden="false" customHeight="true" outlineLevel="0" collapsed="false">
      <c r="A13" s="41" t="s">
        <v>69</v>
      </c>
      <c r="B13" s="7" t="n">
        <v>-90000</v>
      </c>
      <c r="C13" s="7" t="n">
        <v>20000</v>
      </c>
      <c r="D13" s="7" t="n">
        <v>25000</v>
      </c>
      <c r="E13" s="7" t="n">
        <v>30000</v>
      </c>
      <c r="F13" s="7" t="n">
        <v>35000</v>
      </c>
      <c r="G13" s="7" t="n">
        <v>40000</v>
      </c>
      <c r="H13" s="17" t="n">
        <f aca="false">NPV($B$5,C13:G13)+B13</f>
        <v>26716.3289858942</v>
      </c>
      <c r="I13" s="42" t="n">
        <f aca="false">IRR(B13:G13)</f>
        <v>0.174323260057118</v>
      </c>
      <c r="J13" s="43" t="n">
        <f aca="false">NPV($B$5,C13:G13)/ABS(B13)</f>
        <v>1.29684809984327</v>
      </c>
      <c r="K13" s="43" t="n">
        <f aca="false">H13/ABS(B13)</f>
        <v>0.296848099843268</v>
      </c>
      <c r="L13" s="13" t="n">
        <f aca="false">RANK(J13,$J$9:$J$13,0)</f>
        <v>5</v>
      </c>
    </row>
    <row r="15" customFormat="false" ht="15" hidden="false" customHeight="true" outlineLevel="0" collapsed="false">
      <c r="A15" s="39" t="s">
        <v>70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</row>
    <row r="16" customFormat="false" ht="15" hidden="false" customHeight="true" outlineLevel="0" collapsed="false">
      <c r="A16" s="47" t="s">
        <v>71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</row>
    <row r="18" customFormat="false" ht="15" hidden="false" customHeight="true" outlineLevel="0" collapsed="false">
      <c r="A18" s="5" t="s">
        <v>53</v>
      </c>
      <c r="B18" s="5" t="s">
        <v>72</v>
      </c>
      <c r="C18" s="5" t="s">
        <v>62</v>
      </c>
      <c r="D18" s="5" t="s">
        <v>73</v>
      </c>
      <c r="E18" s="5" t="s">
        <v>74</v>
      </c>
      <c r="F18" s="5" t="s">
        <v>75</v>
      </c>
      <c r="G18" s="5" t="s">
        <v>76</v>
      </c>
    </row>
    <row r="19" customFormat="false" ht="15" hidden="false" customHeight="true" outlineLevel="0" collapsed="false">
      <c r="A19" s="13" t="str">
        <f aca="false">A9</f>
        <v>Project A</v>
      </c>
      <c r="B19" s="17" t="n">
        <f aca="false">B9</f>
        <v>-100000</v>
      </c>
      <c r="C19" s="43" t="n">
        <f aca="false">J9</f>
        <v>1.36679879171285</v>
      </c>
      <c r="D19" s="17" t="n">
        <f aca="false">H9</f>
        <v>36679.8791712846</v>
      </c>
      <c r="E19" s="48" t="n">
        <v>1</v>
      </c>
      <c r="F19" s="17" t="n">
        <f aca="false">IF(E19=1,ABS(B19),0)</f>
        <v>100000</v>
      </c>
      <c r="G19" s="17" t="n">
        <f aca="false">IF(E19=1,D19,0)</f>
        <v>36679.8791712846</v>
      </c>
    </row>
    <row r="20" customFormat="false" ht="15" hidden="false" customHeight="true" outlineLevel="0" collapsed="false">
      <c r="A20" s="13" t="str">
        <f aca="false">A10</f>
        <v>Project B</v>
      </c>
      <c r="B20" s="17" t="n">
        <f aca="false">B10</f>
        <v>-80000</v>
      </c>
      <c r="C20" s="43" t="n">
        <f aca="false">J10</f>
        <v>1.34825876894317</v>
      </c>
      <c r="D20" s="17" t="n">
        <f aca="false">H10</f>
        <v>27860.7015154534</v>
      </c>
      <c r="E20" s="48" t="n">
        <v>1</v>
      </c>
      <c r="F20" s="17" t="n">
        <f aca="false">IF(E20=1,ABS(B20),0)</f>
        <v>80000</v>
      </c>
      <c r="G20" s="17" t="n">
        <f aca="false">IF(E20=1,D20,0)</f>
        <v>27860.7015154534</v>
      </c>
    </row>
    <row r="21" customFormat="false" ht="15" hidden="false" customHeight="true" outlineLevel="0" collapsed="false">
      <c r="A21" s="13" t="str">
        <f aca="false">A11</f>
        <v>Project C</v>
      </c>
      <c r="B21" s="17" t="n">
        <f aca="false">B11</f>
        <v>-120000</v>
      </c>
      <c r="C21" s="43" t="n">
        <f aca="false">J11</f>
        <v>1.30536191130563</v>
      </c>
      <c r="D21" s="17" t="n">
        <f aca="false">H11</f>
        <v>36643.429356675</v>
      </c>
      <c r="E21" s="48" t="n">
        <v>0</v>
      </c>
      <c r="F21" s="17" t="n">
        <f aca="false">IF(E21=1,ABS(B21),0)</f>
        <v>0</v>
      </c>
      <c r="G21" s="17" t="n">
        <f aca="false">IF(E21=1,D21,0)</f>
        <v>0</v>
      </c>
    </row>
    <row r="22" customFormat="false" ht="15" hidden="false" customHeight="true" outlineLevel="0" collapsed="false">
      <c r="A22" s="13" t="str">
        <f aca="false">A12</f>
        <v>Project D</v>
      </c>
      <c r="B22" s="17" t="n">
        <f aca="false">B12</f>
        <v>-60000</v>
      </c>
      <c r="C22" s="43" t="n">
        <f aca="false">J12</f>
        <v>1.47849713686671</v>
      </c>
      <c r="D22" s="17" t="n">
        <f aca="false">H12</f>
        <v>28709.8282120025</v>
      </c>
      <c r="E22" s="48" t="n">
        <v>1</v>
      </c>
      <c r="F22" s="17" t="n">
        <f aca="false">IF(E22=1,ABS(B22),0)</f>
        <v>60000</v>
      </c>
      <c r="G22" s="17" t="n">
        <f aca="false">IF(E22=1,D22,0)</f>
        <v>28709.8282120025</v>
      </c>
    </row>
    <row r="23" customFormat="false" ht="15" hidden="false" customHeight="true" outlineLevel="0" collapsed="false">
      <c r="A23" s="13" t="str">
        <f aca="false">A13</f>
        <v>Project E</v>
      </c>
      <c r="B23" s="17" t="n">
        <f aca="false">B13</f>
        <v>-90000</v>
      </c>
      <c r="C23" s="43" t="n">
        <f aca="false">J13</f>
        <v>1.29684809984327</v>
      </c>
      <c r="D23" s="17" t="n">
        <f aca="false">H13</f>
        <v>26716.3289858942</v>
      </c>
      <c r="E23" s="48" t="n">
        <v>0</v>
      </c>
      <c r="F23" s="17" t="n">
        <f aca="false">IF(E23=1,ABS(B23),0)</f>
        <v>0</v>
      </c>
      <c r="G23" s="17" t="n">
        <f aca="false">IF(E23=1,D23,0)</f>
        <v>0</v>
      </c>
    </row>
    <row r="24" customFormat="false" ht="15" hidden="false" customHeight="true" outlineLevel="0" collapsed="false">
      <c r="A24" s="36" t="s">
        <v>77</v>
      </c>
      <c r="F24" s="49" t="n">
        <f aca="false">SUM(F19:F23)</f>
        <v>240000</v>
      </c>
      <c r="G24" s="49" t="n">
        <f aca="false">SUM(G19:G23)</f>
        <v>93250.4088987404</v>
      </c>
    </row>
    <row r="25" customFormat="false" ht="15" hidden="false" customHeight="true" outlineLevel="0" collapsed="false">
      <c r="A25" s="36" t="s">
        <v>78</v>
      </c>
      <c r="F25" s="50" t="n">
        <f aca="false">$B$4-F24</f>
        <v>10000</v>
      </c>
    </row>
    <row r="26" customFormat="false" ht="15" hidden="false" customHeight="true" outlineLevel="0" collapsed="false">
      <c r="A26" s="36" t="s">
        <v>79</v>
      </c>
      <c r="F26" s="51" t="str">
        <f aca="false">IF(F24&lt;=$B$4,"WITHIN BUDGET","EXCEEDS BUDGET")</f>
        <v>WITHIN BUDGET</v>
      </c>
    </row>
    <row r="28" customFormat="false" ht="15" hidden="false" customHeight="true" outlineLevel="0" collapsed="false">
      <c r="A28" s="39" t="s">
        <v>80</v>
      </c>
      <c r="B28" s="39"/>
      <c r="C28" s="39"/>
      <c r="D28" s="39"/>
      <c r="E28" s="39"/>
      <c r="F28" s="39"/>
      <c r="G28" s="39"/>
    </row>
    <row r="29" customFormat="false" ht="15" hidden="false" customHeight="true" outlineLevel="0" collapsed="false">
      <c r="A29" s="52" t="s">
        <v>81</v>
      </c>
      <c r="B29" s="52"/>
      <c r="C29" s="52"/>
      <c r="D29" s="52"/>
      <c r="E29" s="52"/>
      <c r="F29" s="52"/>
      <c r="G29" s="52"/>
    </row>
    <row r="30" customFormat="false" ht="15" hidden="false" customHeight="true" outlineLevel="0" collapsed="false">
      <c r="A30" s="52" t="s">
        <v>82</v>
      </c>
      <c r="B30" s="52"/>
      <c r="C30" s="52"/>
      <c r="D30" s="52"/>
      <c r="E30" s="52"/>
      <c r="F30" s="52"/>
      <c r="G30" s="52"/>
    </row>
    <row r="31" customFormat="false" ht="15" hidden="false" customHeight="true" outlineLevel="0" collapsed="false">
      <c r="A31" s="52" t="s">
        <v>83</v>
      </c>
      <c r="B31" s="52"/>
      <c r="C31" s="52"/>
      <c r="D31" s="52"/>
      <c r="E31" s="52"/>
      <c r="F31" s="52"/>
      <c r="G31" s="52"/>
    </row>
    <row r="32" customFormat="false" ht="15" hidden="false" customHeight="true" outlineLevel="0" collapsed="false">
      <c r="A32" s="52"/>
      <c r="B32" s="52"/>
      <c r="C32" s="52"/>
      <c r="D32" s="52"/>
      <c r="E32" s="52"/>
      <c r="F32" s="52"/>
      <c r="G32" s="52"/>
    </row>
    <row r="33" customFormat="false" ht="15" hidden="false" customHeight="true" outlineLevel="0" collapsed="false">
      <c r="A33" s="52" t="s">
        <v>84</v>
      </c>
      <c r="B33" s="52"/>
      <c r="C33" s="52"/>
      <c r="D33" s="52"/>
      <c r="E33" s="52"/>
      <c r="F33" s="52"/>
      <c r="G33" s="52"/>
    </row>
    <row r="34" customFormat="false" ht="15" hidden="false" customHeight="true" outlineLevel="0" collapsed="false">
      <c r="A34" s="52" t="s">
        <v>85</v>
      </c>
      <c r="B34" s="52"/>
      <c r="C34" s="52"/>
      <c r="D34" s="52"/>
      <c r="E34" s="52"/>
      <c r="F34" s="52"/>
      <c r="G34" s="52"/>
    </row>
    <row r="35" customFormat="false" ht="15" hidden="false" customHeight="true" outlineLevel="0" collapsed="false">
      <c r="A35" s="52" t="s">
        <v>86</v>
      </c>
      <c r="B35" s="52"/>
      <c r="C35" s="52"/>
      <c r="D35" s="52"/>
      <c r="E35" s="52"/>
      <c r="F35" s="52"/>
      <c r="G35" s="52"/>
    </row>
    <row r="36" customFormat="false" ht="15" hidden="false" customHeight="true" outlineLevel="0" collapsed="false">
      <c r="A36" s="52" t="s">
        <v>87</v>
      </c>
      <c r="B36" s="52"/>
      <c r="C36" s="52"/>
      <c r="D36" s="52"/>
      <c r="E36" s="52"/>
      <c r="F36" s="52"/>
      <c r="G36" s="52"/>
    </row>
    <row r="37" customFormat="false" ht="15" hidden="false" customHeight="true" outlineLevel="0" collapsed="false">
      <c r="A37" s="52"/>
      <c r="B37" s="52"/>
      <c r="C37" s="52"/>
      <c r="D37" s="52"/>
      <c r="E37" s="52"/>
      <c r="F37" s="52"/>
      <c r="G37" s="52"/>
    </row>
    <row r="38" customFormat="false" ht="15" hidden="false" customHeight="true" outlineLevel="0" collapsed="false">
      <c r="A38" s="52" t="s">
        <v>88</v>
      </c>
      <c r="B38" s="52"/>
      <c r="C38" s="52"/>
      <c r="D38" s="52"/>
      <c r="E38" s="52"/>
      <c r="F38" s="52"/>
      <c r="G38" s="52"/>
    </row>
    <row r="39" customFormat="false" ht="15" hidden="false" customHeight="true" outlineLevel="0" collapsed="false">
      <c r="A39" s="52" t="s">
        <v>89</v>
      </c>
      <c r="B39" s="52"/>
      <c r="C39" s="52"/>
      <c r="D39" s="52"/>
      <c r="E39" s="52"/>
      <c r="F39" s="52"/>
      <c r="G39" s="52"/>
    </row>
    <row r="40" customFormat="false" ht="15" hidden="false" customHeight="true" outlineLevel="0" collapsed="false">
      <c r="A40" s="52" t="s">
        <v>90</v>
      </c>
      <c r="B40" s="52"/>
      <c r="C40" s="52"/>
      <c r="D40" s="52"/>
      <c r="E40" s="52"/>
      <c r="F40" s="52"/>
      <c r="G40" s="52"/>
    </row>
    <row r="41" customFormat="false" ht="15" hidden="false" customHeight="true" outlineLevel="0" collapsed="false">
      <c r="A41" s="52" t="s">
        <v>91</v>
      </c>
      <c r="B41" s="52"/>
      <c r="C41" s="52"/>
      <c r="D41" s="52"/>
      <c r="E41" s="52"/>
      <c r="F41" s="52"/>
      <c r="G41" s="52"/>
    </row>
    <row r="42" customFormat="false" ht="15" hidden="false" customHeight="true" outlineLevel="0" collapsed="false">
      <c r="A42" s="52" t="s">
        <v>92</v>
      </c>
      <c r="B42" s="52"/>
      <c r="C42" s="52"/>
      <c r="D42" s="52"/>
      <c r="E42" s="52"/>
      <c r="F42" s="52"/>
      <c r="G42" s="52"/>
    </row>
    <row r="43" customFormat="false" ht="15" hidden="false" customHeight="true" outlineLevel="0" collapsed="false">
      <c r="A43" s="52"/>
      <c r="B43" s="52"/>
      <c r="C43" s="52"/>
      <c r="D43" s="52"/>
      <c r="E43" s="52"/>
      <c r="F43" s="52"/>
      <c r="G43" s="52"/>
    </row>
    <row r="44" customFormat="false" ht="15" hidden="false" customHeight="true" outlineLevel="0" collapsed="false">
      <c r="A44" s="52" t="s">
        <v>93</v>
      </c>
      <c r="B44" s="52"/>
      <c r="C44" s="52"/>
      <c r="D44" s="52"/>
      <c r="E44" s="52"/>
      <c r="F44" s="52"/>
      <c r="G44" s="52"/>
    </row>
    <row r="45" customFormat="false" ht="15" hidden="false" customHeight="true" outlineLevel="0" collapsed="false">
      <c r="A45" s="52" t="s">
        <v>94</v>
      </c>
      <c r="B45" s="52"/>
      <c r="C45" s="52"/>
      <c r="D45" s="52"/>
      <c r="E45" s="52"/>
      <c r="F45" s="52"/>
      <c r="G45" s="52"/>
    </row>
    <row r="46" customFormat="false" ht="15" hidden="false" customHeight="true" outlineLevel="0" collapsed="false">
      <c r="A46" s="52" t="s">
        <v>95</v>
      </c>
      <c r="B46" s="52"/>
      <c r="C46" s="52"/>
      <c r="D46" s="52"/>
      <c r="E46" s="52"/>
      <c r="F46" s="52"/>
      <c r="G46" s="52"/>
    </row>
    <row r="47" customFormat="false" ht="15" hidden="false" customHeight="true" outlineLevel="0" collapsed="false">
      <c r="A47" s="52" t="s">
        <v>96</v>
      </c>
      <c r="B47" s="52"/>
      <c r="C47" s="52"/>
      <c r="D47" s="52"/>
      <c r="E47" s="52"/>
      <c r="F47" s="52"/>
      <c r="G47" s="52"/>
    </row>
    <row r="49" customFormat="false" ht="15" hidden="false" customHeight="true" outlineLevel="0" collapsed="false">
      <c r="A49" s="35" t="s">
        <v>97</v>
      </c>
      <c r="B49" s="35"/>
      <c r="C49" s="35"/>
      <c r="D49" s="35"/>
      <c r="E49" s="35"/>
      <c r="F49" s="35"/>
      <c r="G49" s="35"/>
    </row>
    <row r="51" customFormat="false" ht="15" hidden="false" customHeight="true" outlineLevel="0" collapsed="false">
      <c r="A51" s="31" t="s">
        <v>98</v>
      </c>
    </row>
    <row r="52" customFormat="false" ht="15" hidden="false" customHeight="true" outlineLevel="0" collapsed="false">
      <c r="A52" s="33" t="s">
        <v>99</v>
      </c>
    </row>
    <row r="53" customFormat="false" ht="15" hidden="false" customHeight="true" outlineLevel="0" collapsed="false">
      <c r="A53" s="33" t="s">
        <v>100</v>
      </c>
    </row>
    <row r="54" customFormat="false" ht="15" hidden="false" customHeight="true" outlineLevel="0" collapsed="false">
      <c r="A54" s="33" t="s">
        <v>101</v>
      </c>
    </row>
    <row r="55" customFormat="false" ht="15" hidden="false" customHeight="true" outlineLevel="0" collapsed="false">
      <c r="A55" s="33" t="s">
        <v>102</v>
      </c>
    </row>
  </sheetData>
  <mergeCells count="26">
    <mergeCell ref="A1:L1"/>
    <mergeCell ref="A2:L2"/>
    <mergeCell ref="A7:L7"/>
    <mergeCell ref="A15:L15"/>
    <mergeCell ref="A16:L16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9:G4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2026-08-11T16:49:34Z</dcterms:created>
  <dc:creator>openpyxl</dc:creator>
  <dc:description/>
  <dc:language>en-US</dc:language>
  <cp:lastModifiedBy/>
  <dcterms:modified xsi:type="dcterms:W3CDTF">2026-08-11T16:50:54Z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