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C:\Users\s2515292\Desktop\Electrical Eng Work\Level 5\Engineering and Project Management\"/>
    </mc:Choice>
  </mc:AlternateContent>
  <xr:revisionPtr revIDLastSave="0" documentId="13_ncr:1_{D3900DAC-735C-47B2-B060-9E4ACDF65A67}"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8" i="11" l="1"/>
  <c r="H20" i="11"/>
  <c r="H7" i="11"/>
  <c r="Q1" i="11" l="1"/>
  <c r="E9" i="11" l="1"/>
  <c r="F9" i="11" s="1"/>
  <c r="E10" i="11" s="1"/>
  <c r="F10" i="11" s="1"/>
  <c r="E8" i="11"/>
  <c r="H8" i="11" s="1"/>
  <c r="I5" i="11"/>
  <c r="H32" i="11"/>
  <c r="H26" i="11"/>
  <c r="H14" i="11"/>
  <c r="E11" i="11" l="1"/>
  <c r="F11" i="11" s="1"/>
  <c r="I6" i="11"/>
  <c r="E12" i="11" l="1"/>
  <c r="F12" i="11" s="1"/>
  <c r="H9" i="11"/>
  <c r="J5" i="11"/>
  <c r="K5" i="11" s="1"/>
  <c r="L5" i="11" s="1"/>
  <c r="M5" i="11" s="1"/>
  <c r="N5" i="11" s="1"/>
  <c r="O5" i="11" s="1"/>
  <c r="P5" i="11" s="1"/>
  <c r="I4" i="11"/>
  <c r="H10" i="11" l="1"/>
  <c r="E13" i="11"/>
  <c r="F13" i="11" s="1"/>
  <c r="P4" i="11"/>
  <c r="Q5" i="11"/>
  <c r="R5" i="11" s="1"/>
  <c r="S5" i="11" s="1"/>
  <c r="T5" i="11" s="1"/>
  <c r="U5" i="11" s="1"/>
  <c r="V5" i="11" s="1"/>
  <c r="W5" i="11" s="1"/>
  <c r="J6" i="11"/>
  <c r="H11" i="11" l="1"/>
  <c r="W4" i="11"/>
  <c r="X5" i="11"/>
  <c r="Y5" i="11" s="1"/>
  <c r="Z5" i="11" s="1"/>
  <c r="AA5" i="11" s="1"/>
  <c r="AB5" i="11" s="1"/>
  <c r="AC5" i="11" s="1"/>
  <c r="AD5" i="11" s="1"/>
  <c r="K6" i="11"/>
  <c r="H12" i="11" l="1"/>
  <c r="E15" i="11"/>
  <c r="F15" i="11" s="1"/>
  <c r="AE5" i="11"/>
  <c r="AF5" i="11" s="1"/>
  <c r="AG5" i="11" s="1"/>
  <c r="AH5" i="11" s="1"/>
  <c r="AI5" i="11" s="1"/>
  <c r="AJ5" i="11" s="1"/>
  <c r="AD4" i="11"/>
  <c r="L6" i="11"/>
  <c r="E16" i="11" l="1"/>
  <c r="F16" i="11" s="1"/>
  <c r="AK5" i="11"/>
  <c r="AL5" i="11" s="1"/>
  <c r="AM5" i="11" s="1"/>
  <c r="AN5" i="11" s="1"/>
  <c r="AO5" i="11" s="1"/>
  <c r="AP5" i="11" s="1"/>
  <c r="AQ5" i="11" s="1"/>
  <c r="M6" i="11"/>
  <c r="H13" i="11" l="1"/>
  <c r="AR5" i="1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M5" i="11" s="1"/>
  <c r="BK6" i="11"/>
  <c r="AF6" i="11"/>
  <c r="BM4" i="11" l="1"/>
  <c r="BM6" i="11"/>
  <c r="BN5" i="11"/>
  <c r="BL6" i="11"/>
  <c r="AG6" i="11"/>
  <c r="BN6" i="11" l="1"/>
  <c r="BO5" i="11"/>
  <c r="AH6" i="11"/>
  <c r="BO6" i="11" l="1"/>
  <c r="BP5" i="11"/>
  <c r="AI6" i="11"/>
  <c r="BP6" i="11" l="1"/>
  <c r="BQ5" i="11"/>
  <c r="AJ6" i="11"/>
  <c r="BQ6" i="11" l="1"/>
  <c r="BR5" i="11"/>
  <c r="AK6" i="11"/>
  <c r="BR6" i="11" l="1"/>
  <c r="BS5" i="11"/>
  <c r="AL6" i="11"/>
  <c r="BS6" i="11" l="1"/>
  <c r="BT5" i="11"/>
  <c r="AM6" i="11"/>
  <c r="BT4" i="11" l="1"/>
  <c r="BT6" i="11"/>
  <c r="BU5" i="11"/>
  <c r="AN6" i="11"/>
  <c r="BU6" i="11" l="1"/>
  <c r="BV5" i="11"/>
  <c r="AO6" i="11"/>
  <c r="BV6" i="11" l="1"/>
  <c r="BW5" i="11"/>
  <c r="AP6" i="11"/>
  <c r="BW6" i="11" l="1"/>
  <c r="BX5" i="11"/>
  <c r="AQ6" i="11"/>
  <c r="BX6" i="11" l="1"/>
  <c r="BY5" i="11"/>
  <c r="AR6" i="11"/>
  <c r="BY6" i="11" l="1"/>
  <c r="BZ5" i="11"/>
  <c r="BZ6" i="11" l="1"/>
  <c r="CA5" i="11"/>
  <c r="CA6" i="11" l="1"/>
  <c r="CB5" i="11"/>
  <c r="CA4" i="11"/>
  <c r="CB6" i="11" l="1"/>
  <c r="CC5" i="11"/>
  <c r="CC6" i="11" l="1"/>
  <c r="CD5" i="11"/>
  <c r="CD6" i="11" l="1"/>
  <c r="CE5" i="11"/>
  <c r="CE6" i="11" l="1"/>
  <c r="CF5" i="11"/>
  <c r="CF6" i="11" l="1"/>
  <c r="CG5" i="11"/>
  <c r="CG6" i="11" s="1"/>
  <c r="E17" i="11"/>
  <c r="F17" i="11" s="1"/>
  <c r="H15" i="11"/>
  <c r="H16" i="11" l="1"/>
  <c r="E18" i="11" l="1"/>
  <c r="F18" i="11" s="1"/>
  <c r="E19" i="11" s="1"/>
  <c r="F19" i="11" s="1"/>
  <c r="H17" i="11"/>
  <c r="H18" i="11" l="1"/>
  <c r="E21" i="11"/>
  <c r="F21" i="11" s="1"/>
  <c r="H19" i="11" l="1"/>
  <c r="E22" i="11" l="1"/>
  <c r="F22" i="11" l="1"/>
  <c r="E23" i="11" s="1"/>
  <c r="F23" i="11" s="1"/>
  <c r="H21" i="11"/>
  <c r="H22" i="11"/>
  <c r="E24" i="11" l="1"/>
  <c r="F24" i="11" s="1"/>
  <c r="H24" i="11" l="1"/>
  <c r="E25" i="11"/>
  <c r="H23" i="11"/>
  <c r="F25" i="11" l="1"/>
  <c r="H25" i="11" l="1"/>
  <c r="E27" i="11"/>
  <c r="F27" i="11" s="1"/>
  <c r="E28" i="11" l="1"/>
  <c r="H27" i="11"/>
  <c r="F28" i="11" l="1"/>
  <c r="E29" i="11" s="1"/>
  <c r="F29" i="11" s="1"/>
  <c r="H28" i="11"/>
  <c r="E30" i="11" l="1"/>
  <c r="H29" i="11"/>
  <c r="F30" i="11" l="1"/>
  <c r="H30" i="11" l="1"/>
  <c r="E31" i="11"/>
  <c r="F31" i="11" s="1"/>
  <c r="H31" i="11" l="1"/>
  <c r="E33" i="11"/>
  <c r="F33" i="11" l="1"/>
  <c r="E34" i="11" s="1"/>
  <c r="F34" i="11" s="1"/>
  <c r="H33" i="11" l="1"/>
  <c r="E35" i="11"/>
  <c r="F35" i="11" s="1"/>
  <c r="H34" i="11"/>
  <c r="H35" i="11" l="1"/>
  <c r="E36" i="11"/>
  <c r="F36" i="11" s="1"/>
  <c r="H36" i="11" l="1"/>
  <c r="E37" i="11"/>
  <c r="F37" i="11" s="1"/>
  <c r="E39" i="11" s="1"/>
  <c r="F39" i="11" s="1"/>
  <c r="E40" i="11" l="1"/>
  <c r="F40" i="11" s="1"/>
  <c r="H37" i="11"/>
  <c r="E41" i="11" l="1"/>
  <c r="F41" i="11" s="1"/>
  <c r="H40" i="11"/>
  <c r="H39" i="11"/>
  <c r="H41" i="11" l="1"/>
</calcChain>
</file>

<file path=xl/sharedStrings.xml><?xml version="1.0" encoding="utf-8"?>
<sst xmlns="http://schemas.openxmlformats.org/spreadsheetml/2006/main" count="98" uniqueCount="70">
  <si>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</si>
  <si>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</si>
  <si>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</si>
  <si>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</si>
  <si>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</si>
  <si>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</si>
  <si>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</si>
  <si>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</si>
  <si>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</si>
  <si>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</si>
  <si>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</si>
  <si>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</si>
  <si>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</si>
  <si>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</si>
  <si>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</si>
  <si>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</si>
  <si>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</si>
  <si>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</si>
  <si>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</si>
  <si>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Project lead</t>
  </si>
  <si>
    <t>Identify risks</t>
  </si>
  <si>
    <t>Project start:</t>
  </si>
  <si>
    <t>Display week:</t>
  </si>
  <si>
    <t>ASSIGNED TO</t>
  </si>
  <si>
    <t>Bluetooth Speaker</t>
  </si>
  <si>
    <t>Bluetooth Range</t>
  </si>
  <si>
    <t>Battery Life</t>
  </si>
  <si>
    <t>Sound Output</t>
  </si>
  <si>
    <t>Size</t>
  </si>
  <si>
    <t>Charging Options</t>
  </si>
  <si>
    <t>Specify</t>
  </si>
  <si>
    <t>Planning and Design</t>
  </si>
  <si>
    <t>N.McCartney</t>
  </si>
  <si>
    <t>Component Research</t>
  </si>
  <si>
    <t>Market Research</t>
  </si>
  <si>
    <t>Component Selection</t>
  </si>
  <si>
    <t>Bluetooth Module</t>
  </si>
  <si>
    <t>Design</t>
  </si>
  <si>
    <t>Circuit Design</t>
  </si>
  <si>
    <t>PCB Layout</t>
  </si>
  <si>
    <t>Casing Design</t>
  </si>
  <si>
    <t>Component Ordering</t>
  </si>
  <si>
    <t>Delivery</t>
  </si>
  <si>
    <t>Implementation</t>
  </si>
  <si>
    <t>PCB Printing</t>
  </si>
  <si>
    <t xml:space="preserve">Component </t>
  </si>
  <si>
    <t>Testing</t>
  </si>
  <si>
    <t>Bluetooth Connection</t>
  </si>
  <si>
    <t>Sound Quality</t>
  </si>
  <si>
    <t>Charging Safety</t>
  </si>
  <si>
    <t>Volume Control</t>
  </si>
  <si>
    <t>Reporting</t>
  </si>
  <si>
    <t>A.N. Other</t>
  </si>
  <si>
    <t>PCB Build</t>
  </si>
  <si>
    <t>Casing Build</t>
  </si>
  <si>
    <t>Intergrate Components</t>
  </si>
  <si>
    <t>Budget/Spend Comparison</t>
  </si>
  <si>
    <t>Timeline Evaluation</t>
  </si>
  <si>
    <t>Specifiation Reporting</t>
  </si>
  <si>
    <t>22.6.26</t>
  </si>
  <si>
    <t>21.6.26</t>
  </si>
  <si>
    <t>4.7.26</t>
  </si>
  <si>
    <t>18.7.26</t>
  </si>
  <si>
    <t>19.7.26</t>
  </si>
  <si>
    <t>29.7.26</t>
  </si>
  <si>
    <t>11.6.26</t>
  </si>
  <si>
    <t>12.6.26</t>
  </si>
  <si>
    <t>16.8.26</t>
  </si>
  <si>
    <t>6.7.26</t>
  </si>
  <si>
    <t>30.7.26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</si>
</sst>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69" formatCode="d\.m\.yy;@"/>
  </numFmts>
  <fonts count="31"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
      <sz val="12"/>
      <color theme="1"/>
      <name val="Calibri"/>
      <family val="2"/>
    </font>
  </fonts>
  <fills count="1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4"/>
      </patternFill>
    </fill>
  </fills>
  <borders count="11">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right/>
      <top style="thin">
        <color theme="1" tint="0.499984740745262"/>
      </top>
      <bottom/>
      <diagonal/>
    </border>
    <border>
      <left/>
      <right/>
      <top/>
      <bottom style="thin">
        <color theme="1" tint="0.499984740745262"/>
      </bottom>
      <diagonal/>
    </border>
    <border>
      <left style="thin">
        <color indexed="64"/>
      </left>
      <right style="thin">
        <color indexed="64"/>
      </right>
      <top style="thin">
        <color indexed="64"/>
      </top>
      <bottom style="thin">
        <color indexed="64"/>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3">
    <xf numFmtId="0" fontId="0" fillId="0" borderId="0" xfId="0"/>
    <xf numFmtId="0" fontId="1" fillId="0" borderId="0" xfId="0" applyFont="1"/>
    <xf numFmtId="0" fontId="8" fillId="0" borderId="0" xfId="1" applyFont="1" applyAlignment="1" applyProtection="1"/>
    <xf numFmtId="0" fontId="3" fillId="0" borderId="1" xfId="0" applyFont="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6" fillId="0" borderId="0" xfId="0" applyFont="1"/>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1" fillId="0" borderId="0" xfId="1" applyFont="1" applyAlignment="1" applyProtection="1">
      <alignment horizontal="left" vertical="top" inden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0" fontId="4" fillId="0" borderId="7"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4" fillId="0" borderId="4" xfId="0" applyFont="1" applyBorder="1" applyAlignment="1">
      <alignment horizontal="right" vertical="center"/>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0" fontId="4" fillId="0" borderId="6" xfId="0" applyFont="1" applyBorder="1" applyAlignment="1">
      <alignment vertical="center"/>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0" fontId="4" fillId="0" borderId="5" xfId="0" applyFont="1" applyBorder="1" applyAlignment="1">
      <alignment vertical="center"/>
    </xf>
    <xf numFmtId="0" fontId="24" fillId="0" borderId="0" xfId="6" applyFont="1" applyAlignment="1">
      <alignment horizontal="left" vertical="center" indent="1"/>
    </xf>
    <xf numFmtId="0" fontId="24" fillId="0" borderId="0" xfId="7" applyFont="1" applyAlignment="1">
      <alignment horizontal="left" vertical="center" indent="1"/>
    </xf>
    <xf numFmtId="0" fontId="27"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4" fillId="0" borderId="0" xfId="0" applyFont="1" applyAlignment="1">
      <alignment horizontal="left" vertical="center" indent="1"/>
    </xf>
    <xf numFmtId="0" fontId="28" fillId="0" borderId="0" xfId="0" applyFont="1" applyAlignment="1">
      <alignment horizontal="left" vertical="top" wrapText="1" indent="1"/>
    </xf>
    <xf numFmtId="0" fontId="0" fillId="0" borderId="0" xfId="0" applyAlignment="1">
      <alignment horizontal="left" vertical="top" wrapText="1" indent="1"/>
    </xf>
    <xf numFmtId="0" fontId="29" fillId="0" borderId="0" xfId="1" applyFont="1" applyAlignment="1" applyProtection="1">
      <alignment horizontal="left" vertical="top" indent="1"/>
    </xf>
    <xf numFmtId="0" fontId="1" fillId="0" borderId="0" xfId="0" applyFont="1" applyAlignment="1">
      <alignment horizontal="left" vertical="top" indent="1"/>
    </xf>
    <xf numFmtId="0" fontId="19" fillId="3" borderId="0" xfId="12" applyFont="1" applyFill="1" applyBorder="1">
      <alignment horizontal="left" vertical="center" indent="2"/>
    </xf>
    <xf numFmtId="0" fontId="19" fillId="3" borderId="0" xfId="11" applyFont="1" applyFill="1" applyBorder="1" applyAlignment="1">
      <alignment vertical="center"/>
    </xf>
    <xf numFmtId="9" fontId="1" fillId="3" borderId="0" xfId="2" applyFont="1" applyFill="1" applyBorder="1" applyAlignment="1">
      <alignment horizontal="center" vertical="center"/>
    </xf>
    <xf numFmtId="169" fontId="14" fillId="0" borderId="0" xfId="0" applyNumberFormat="1" applyFont="1" applyAlignment="1">
      <alignment horizontal="center"/>
    </xf>
    <xf numFmtId="169" fontId="14" fillId="0" borderId="0" xfId="0" applyNumberFormat="1" applyFont="1" applyAlignment="1">
      <alignment horizontal="center" vertical="center"/>
    </xf>
    <xf numFmtId="169" fontId="16" fillId="0" borderId="0" xfId="0" applyNumberFormat="1" applyFont="1" applyAlignment="1">
      <alignment horizontal="center"/>
    </xf>
    <xf numFmtId="169" fontId="16" fillId="0" borderId="0" xfId="0" applyNumberFormat="1" applyFont="1"/>
    <xf numFmtId="169" fontId="4" fillId="0" borderId="0" xfId="0" applyNumberFormat="1" applyFont="1" applyAlignment="1">
      <alignment horizontal="center"/>
    </xf>
    <xf numFmtId="169" fontId="4" fillId="0" borderId="0" xfId="0" applyNumberFormat="1" applyFont="1"/>
    <xf numFmtId="169" fontId="4" fillId="0" borderId="0" xfId="0" applyNumberFormat="1" applyFont="1" applyAlignment="1">
      <alignment horizontal="left" indent="1"/>
    </xf>
    <xf numFmtId="169" fontId="19" fillId="0" borderId="0" xfId="0" applyNumberFormat="1" applyFont="1"/>
    <xf numFmtId="169" fontId="0" fillId="0" borderId="0" xfId="0" applyNumberFormat="1" applyAlignment="1">
      <alignment horizontal="center"/>
    </xf>
    <xf numFmtId="169" fontId="0" fillId="0" borderId="0" xfId="0" applyNumberFormat="1"/>
    <xf numFmtId="169" fontId="13" fillId="0" borderId="0" xfId="0" applyNumberFormat="1" applyFont="1" applyAlignment="1">
      <alignment horizontal="center"/>
    </xf>
    <xf numFmtId="0" fontId="19" fillId="4" borderId="0" xfId="12" applyFont="1" applyFill="1" applyBorder="1">
      <alignment horizontal="left" vertical="center" indent="2"/>
    </xf>
    <xf numFmtId="0" fontId="19" fillId="4" borderId="0" xfId="11" applyFont="1" applyFill="1" applyBorder="1" applyAlignment="1">
      <alignment vertical="center"/>
    </xf>
    <xf numFmtId="9" fontId="1" fillId="4" borderId="0" xfId="2" applyFont="1" applyFill="1" applyBorder="1" applyAlignment="1">
      <alignment horizontal="center" vertical="center"/>
    </xf>
    <xf numFmtId="169" fontId="19" fillId="4" borderId="0" xfId="10" applyNumberFormat="1" applyFont="1" applyFill="1" applyBorder="1">
      <alignment horizontal="center" vertical="center"/>
    </xf>
    <xf numFmtId="0" fontId="19" fillId="13" borderId="0" xfId="11" applyFont="1" applyFill="1" applyBorder="1" applyAlignment="1">
      <alignment vertical="center"/>
    </xf>
    <xf numFmtId="9" fontId="1" fillId="13" borderId="0" xfId="2" applyFont="1" applyFill="1" applyBorder="1" applyAlignment="1">
      <alignment horizontal="center" vertical="center"/>
    </xf>
    <xf numFmtId="0" fontId="19" fillId="10" borderId="0" xfId="12" applyFont="1" applyFill="1" applyBorder="1">
      <alignment horizontal="left" vertical="center" indent="2"/>
    </xf>
    <xf numFmtId="0" fontId="19" fillId="10" borderId="0" xfId="11" applyFont="1" applyFill="1" applyBorder="1" applyAlignment="1">
      <alignment vertical="center"/>
    </xf>
    <xf numFmtId="9" fontId="1" fillId="10" borderId="0" xfId="2" applyFont="1" applyFill="1" applyBorder="1" applyAlignment="1">
      <alignment horizontal="center" vertical="center"/>
    </xf>
    <xf numFmtId="169" fontId="19" fillId="10" borderId="0" xfId="10" applyNumberFormat="1" applyFont="1" applyFill="1" applyBorder="1">
      <alignment horizontal="center" vertical="center"/>
    </xf>
    <xf numFmtId="0" fontId="19" fillId="15" borderId="0" xfId="11" applyFont="1" applyFill="1" applyBorder="1" applyAlignment="1">
      <alignment vertical="center"/>
    </xf>
    <xf numFmtId="9" fontId="1" fillId="15" borderId="0" xfId="2" applyFont="1" applyFill="1" applyBorder="1" applyAlignment="1">
      <alignment horizontal="center" vertical="center"/>
    </xf>
    <xf numFmtId="9" fontId="1" fillId="16" borderId="0" xfId="2" applyFont="1" applyFill="1" applyBorder="1" applyAlignment="1">
      <alignment horizontal="center" vertical="center"/>
    </xf>
    <xf numFmtId="0" fontId="23" fillId="13" borderId="0" xfId="0" applyFont="1" applyFill="1" applyBorder="1" applyAlignment="1">
      <alignment horizontal="left" vertical="center" indent="1"/>
    </xf>
    <xf numFmtId="169" fontId="19" fillId="13" borderId="0" xfId="0" applyNumberFormat="1" applyFont="1" applyFill="1" applyBorder="1" applyAlignment="1">
      <alignment horizontal="center" vertical="center"/>
    </xf>
    <xf numFmtId="169" fontId="1" fillId="13" borderId="0" xfId="0" applyNumberFormat="1" applyFont="1" applyFill="1" applyBorder="1" applyAlignment="1">
      <alignment horizontal="center" vertical="center"/>
    </xf>
    <xf numFmtId="0" fontId="19" fillId="14" borderId="0" xfId="12" applyFont="1" applyFill="1" applyBorder="1">
      <alignment horizontal="left" vertical="center" indent="2"/>
    </xf>
    <xf numFmtId="0" fontId="19" fillId="14" borderId="0" xfId="11" applyFont="1" applyFill="1" applyBorder="1" applyAlignment="1">
      <alignment vertical="center"/>
    </xf>
    <xf numFmtId="9" fontId="1" fillId="14" borderId="0" xfId="2" applyFont="1" applyFill="1" applyBorder="1" applyAlignment="1">
      <alignment horizontal="center" vertical="center"/>
    </xf>
    <xf numFmtId="169" fontId="19" fillId="14" borderId="0" xfId="10" applyNumberFormat="1" applyFont="1" applyFill="1" applyBorder="1">
      <alignment horizontal="center" vertical="center"/>
    </xf>
    <xf numFmtId="0" fontId="23" fillId="15" borderId="0" xfId="0" applyFont="1" applyFill="1" applyBorder="1" applyAlignment="1">
      <alignment horizontal="left" vertical="center" indent="1"/>
    </xf>
    <xf numFmtId="169" fontId="19" fillId="15" borderId="0" xfId="0" applyNumberFormat="1" applyFont="1" applyFill="1" applyBorder="1" applyAlignment="1">
      <alignment horizontal="center" vertical="center"/>
    </xf>
    <xf numFmtId="169" fontId="1" fillId="15" borderId="0" xfId="0" applyNumberFormat="1" applyFont="1" applyFill="1" applyBorder="1" applyAlignment="1">
      <alignment horizontal="center" vertical="center"/>
    </xf>
    <xf numFmtId="0" fontId="19" fillId="16" borderId="0" xfId="12" applyFont="1" applyFill="1" applyBorder="1">
      <alignment horizontal="left" vertical="center" indent="2"/>
    </xf>
    <xf numFmtId="0" fontId="19" fillId="16" borderId="0" xfId="11" applyFont="1" applyFill="1" applyBorder="1" applyAlignment="1">
      <alignment vertical="center"/>
    </xf>
    <xf numFmtId="169" fontId="19" fillId="16" borderId="0" xfId="10" applyNumberFormat="1" applyFont="1" applyFill="1" applyBorder="1">
      <alignment horizontal="center" vertical="center"/>
    </xf>
    <xf numFmtId="0" fontId="23" fillId="6" borderId="0" xfId="0" applyFont="1" applyFill="1" applyBorder="1" applyAlignment="1">
      <alignment horizontal="left" vertical="center" indent="1"/>
    </xf>
    <xf numFmtId="169" fontId="1" fillId="6" borderId="0" xfId="0" applyNumberFormat="1" applyFont="1" applyFill="1" applyBorder="1" applyAlignment="1">
      <alignment horizontal="center" vertical="center"/>
    </xf>
    <xf numFmtId="169" fontId="19" fillId="3" borderId="0" xfId="10" applyNumberFormat="1" applyFont="1" applyFill="1" applyBorder="1">
      <alignment horizontal="center" vertical="center"/>
    </xf>
    <xf numFmtId="0" fontId="23" fillId="7" borderId="0" xfId="0" applyFont="1" applyFill="1" applyBorder="1" applyAlignment="1">
      <alignment horizontal="left" vertical="center" indent="1"/>
    </xf>
    <xf numFmtId="169" fontId="19" fillId="7" borderId="0" xfId="0" applyNumberFormat="1" applyFont="1" applyFill="1" applyBorder="1" applyAlignment="1">
      <alignment horizontal="center" vertical="center"/>
    </xf>
    <xf numFmtId="169" fontId="1" fillId="7" borderId="0" xfId="0" applyNumberFormat="1" applyFont="1" applyFill="1" applyBorder="1" applyAlignment="1">
      <alignment horizontal="center" vertical="center"/>
    </xf>
    <xf numFmtId="0" fontId="23" fillId="8" borderId="0" xfId="0" applyFont="1" applyFill="1" applyBorder="1" applyAlignment="1">
      <alignment horizontal="left" vertical="center" indent="1"/>
    </xf>
    <xf numFmtId="169" fontId="19" fillId="8" borderId="0" xfId="0" applyNumberFormat="1" applyFont="1" applyFill="1" applyBorder="1" applyAlignment="1">
      <alignment horizontal="center" vertical="center"/>
    </xf>
    <xf numFmtId="169" fontId="1" fillId="8" borderId="0" xfId="0" applyNumberFormat="1" applyFont="1" applyFill="1" applyBorder="1" applyAlignment="1">
      <alignment horizontal="center" vertical="center"/>
    </xf>
    <xf numFmtId="0" fontId="19" fillId="5" borderId="0" xfId="12" applyFont="1" applyFill="1" applyBorder="1">
      <alignment horizontal="left" vertical="center" indent="2"/>
    </xf>
    <xf numFmtId="0" fontId="19" fillId="5" borderId="0" xfId="11" applyFont="1" applyFill="1" applyBorder="1" applyAlignment="1">
      <alignment vertical="center"/>
    </xf>
    <xf numFmtId="9" fontId="1" fillId="5" borderId="0" xfId="2" applyFont="1" applyFill="1" applyBorder="1" applyAlignment="1">
      <alignment horizontal="center" vertical="center"/>
    </xf>
    <xf numFmtId="169" fontId="19" fillId="5" borderId="0" xfId="10" applyNumberFormat="1" applyFont="1" applyFill="1" applyBorder="1">
      <alignment horizontal="center" vertical="center"/>
    </xf>
    <xf numFmtId="0" fontId="23" fillId="9" borderId="0" xfId="0" applyFont="1" applyFill="1" applyBorder="1" applyAlignment="1">
      <alignment horizontal="left" vertical="center" indent="1"/>
    </xf>
    <xf numFmtId="169" fontId="19" fillId="9" borderId="0" xfId="0" applyNumberFormat="1" applyFont="1" applyFill="1" applyBorder="1" applyAlignment="1">
      <alignment horizontal="center" vertical="center"/>
    </xf>
    <xf numFmtId="169" fontId="1" fillId="9" borderId="0" xfId="0" applyNumberFormat="1" applyFont="1" applyFill="1" applyBorder="1" applyAlignment="1">
      <alignment horizontal="center" vertical="center"/>
    </xf>
    <xf numFmtId="169" fontId="19" fillId="17" borderId="0" xfId="10" applyNumberFormat="1" applyFont="1" applyFill="1" applyBorder="1">
      <alignment horizontal="center" vertical="center"/>
    </xf>
    <xf numFmtId="0" fontId="30" fillId="0" borderId="0" xfId="0" applyFont="1" applyAlignment="1">
      <alignment vertical="center" wrapText="1"/>
    </xf>
    <xf numFmtId="169" fontId="20" fillId="11" borderId="8" xfId="0" applyNumberFormat="1" applyFont="1" applyFill="1" applyBorder="1" applyAlignment="1">
      <alignment horizontal="center" vertical="center"/>
    </xf>
    <xf numFmtId="169" fontId="4" fillId="2" borderId="9" xfId="0" applyNumberFormat="1" applyFont="1" applyFill="1" applyBorder="1"/>
    <xf numFmtId="0" fontId="25" fillId="0" borderId="0" xfId="0" applyFont="1" applyAlignment="1">
      <alignment horizontal="left"/>
    </xf>
    <xf numFmtId="0" fontId="26" fillId="0" borderId="0" xfId="0" applyFont="1"/>
    <xf numFmtId="166" fontId="25" fillId="0" borderId="0" xfId="9" applyFont="1" applyBorder="1" applyAlignment="1">
      <alignment horizontal="left"/>
    </xf>
    <xf numFmtId="0" fontId="24" fillId="0" borderId="0" xfId="8" applyFont="1" applyAlignment="1">
      <alignment horizontal="left"/>
    </xf>
    <xf numFmtId="0" fontId="4" fillId="0" borderId="0" xfId="0" applyFont="1"/>
    <xf numFmtId="0" fontId="13" fillId="0" borderId="0" xfId="3" applyAlignment="1">
      <alignment wrapText="1"/>
    </xf>
    <xf numFmtId="0" fontId="20" fillId="11" borderId="8" xfId="0" applyFont="1" applyFill="1" applyBorder="1" applyAlignment="1">
      <alignment horizontal="left" vertical="center" indent="1"/>
    </xf>
    <xf numFmtId="0" fontId="4" fillId="2" borderId="9" xfId="0" applyFont="1" applyFill="1" applyBorder="1" applyAlignment="1">
      <alignment horizontal="left" indent="1"/>
    </xf>
    <xf numFmtId="0" fontId="20" fillId="11" borderId="8" xfId="0" applyFont="1" applyFill="1" applyBorder="1" applyAlignment="1">
      <alignment vertical="center"/>
    </xf>
    <xf numFmtId="0" fontId="4" fillId="2" borderId="9" xfId="0" applyFont="1" applyFill="1" applyBorder="1"/>
    <xf numFmtId="0" fontId="20" fillId="11" borderId="8" xfId="0" applyFont="1" applyFill="1" applyBorder="1" applyAlignment="1">
      <alignment horizontal="center" vertical="center"/>
    </xf>
    <xf numFmtId="167" fontId="19" fillId="2" borderId="10" xfId="0" applyNumberFormat="1" applyFont="1" applyFill="1" applyBorder="1" applyAlignment="1">
      <alignment horizontal="center" vertical="center" wrapText="1"/>
    </xf>
    <xf numFmtId="168" fontId="21" fillId="12" borderId="10" xfId="0" applyNumberFormat="1" applyFont="1" applyFill="1" applyBorder="1" applyAlignment="1">
      <alignment horizontal="center" vertical="center"/>
    </xf>
    <xf numFmtId="0" fontId="22" fillId="2" borderId="10" xfId="0" applyFont="1" applyFill="1" applyBorder="1" applyAlignment="1">
      <alignment horizontal="center" vertical="center" shrinkToFi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43">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42"/>
      <tableStyleElement type="headerRow" dxfId="41"/>
      <tableStyleElement type="totalRow" dxfId="40"/>
      <tableStyleElement type="firstColumn" dxfId="39"/>
      <tableStyleElement type="lastColumn" dxfId="38"/>
      <tableStyleElement type="firstRowStripe" dxfId="37"/>
      <tableStyleElement type="secondRowStripe" dxfId="36"/>
      <tableStyleElement type="firstColumnStripe" dxfId="35"/>
      <tableStyleElement type="secondColumnStripe" dxfId="3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G43"/>
  <sheetViews>
    <sheetView showGridLines="0" tabSelected="1" showRuler="0" topLeftCell="A11" zoomScale="55" zoomScaleNormal="55" zoomScalePageLayoutView="70" workbookViewId="0">
      <selection activeCell="BM37" sqref="BM37"/>
    </sheetView>
  </sheetViews>
  <sheetFormatPr defaultColWidth="8.75" defaultRowHeight="30" customHeight="1" x14ac:dyDescent="0.2"/>
  <cols>
    <col min="1" max="1" width="2.75" style="10" customWidth="1"/>
    <col min="2" max="2" width="72.75" bestFit="1" customWidth="1"/>
    <col min="3" max="3" width="16.75" customWidth="1"/>
    <col min="4" max="4" width="10.75" customWidth="1"/>
    <col min="5" max="5" width="10.75" style="60" customWidth="1"/>
    <col min="6" max="6" width="10.75" style="61" customWidth="1"/>
    <col min="7" max="7" width="2.75" customWidth="1"/>
    <col min="8" max="8" width="6" hidden="1" customWidth="1"/>
    <col min="9" max="85" width="3.25" customWidth="1"/>
  </cols>
  <sheetData>
    <row r="1" spans="1:85" ht="90" customHeight="1" x14ac:dyDescent="1.1000000000000001">
      <c r="A1" s="11"/>
      <c r="B1" s="41" t="s">
        <v>24</v>
      </c>
      <c r="C1" s="14"/>
      <c r="D1" s="15"/>
      <c r="E1" s="52"/>
      <c r="F1" s="53"/>
      <c r="H1" s="1"/>
      <c r="I1" s="112" t="s">
        <v>21</v>
      </c>
      <c r="J1" s="113"/>
      <c r="K1" s="113"/>
      <c r="L1" s="113"/>
      <c r="M1" s="113"/>
      <c r="N1" s="113"/>
      <c r="O1" s="113"/>
      <c r="P1" s="17"/>
      <c r="Q1" s="111">
        <f ca="1">TODAY()</f>
        <v>46174</v>
      </c>
      <c r="R1" s="110"/>
      <c r="S1" s="110"/>
      <c r="T1" s="110"/>
      <c r="U1" s="110"/>
      <c r="V1" s="110"/>
      <c r="W1" s="110"/>
      <c r="X1" s="110"/>
      <c r="Y1" s="110"/>
      <c r="Z1" s="110"/>
    </row>
    <row r="2" spans="1:85" ht="30" customHeight="1" x14ac:dyDescent="0.5">
      <c r="B2" s="39" t="s">
        <v>32</v>
      </c>
      <c r="C2" s="40" t="s">
        <v>19</v>
      </c>
      <c r="D2" s="16"/>
      <c r="E2" s="54"/>
      <c r="F2" s="55"/>
      <c r="I2" s="112" t="s">
        <v>22</v>
      </c>
      <c r="J2" s="113"/>
      <c r="K2" s="113"/>
      <c r="L2" s="113"/>
      <c r="M2" s="113"/>
      <c r="N2" s="113"/>
      <c r="O2" s="113"/>
      <c r="P2" s="17"/>
      <c r="Q2" s="109">
        <v>1</v>
      </c>
      <c r="R2" s="110"/>
      <c r="S2" s="110"/>
      <c r="T2" s="110"/>
      <c r="U2" s="110"/>
      <c r="V2" s="110"/>
      <c r="W2" s="110"/>
      <c r="X2" s="110"/>
      <c r="Y2" s="110"/>
      <c r="Z2" s="110"/>
    </row>
    <row r="3" spans="1:85" s="19" customFormat="1" ht="30" customHeight="1" x14ac:dyDescent="0.25">
      <c r="A3" s="10"/>
      <c r="B3" s="18"/>
      <c r="D3" s="20"/>
      <c r="E3" s="56"/>
      <c r="F3" s="57"/>
    </row>
    <row r="4" spans="1:85" s="19" customFormat="1" ht="30" customHeight="1" x14ac:dyDescent="0.2">
      <c r="A4" s="11"/>
      <c r="B4" s="21"/>
      <c r="E4" s="58"/>
      <c r="F4" s="57"/>
      <c r="I4" s="120">
        <f ca="1">I5</f>
        <v>46174</v>
      </c>
      <c r="J4" s="120"/>
      <c r="K4" s="120"/>
      <c r="L4" s="120"/>
      <c r="M4" s="120"/>
      <c r="N4" s="120"/>
      <c r="O4" s="120"/>
      <c r="P4" s="120">
        <f ca="1">P5</f>
        <v>46181</v>
      </c>
      <c r="Q4" s="120"/>
      <c r="R4" s="120"/>
      <c r="S4" s="120"/>
      <c r="T4" s="120"/>
      <c r="U4" s="120"/>
      <c r="V4" s="120"/>
      <c r="W4" s="120">
        <f ca="1">W5</f>
        <v>46188</v>
      </c>
      <c r="X4" s="120"/>
      <c r="Y4" s="120"/>
      <c r="Z4" s="120"/>
      <c r="AA4" s="120"/>
      <c r="AB4" s="120"/>
      <c r="AC4" s="120"/>
      <c r="AD4" s="120">
        <f ca="1">AD5</f>
        <v>46195</v>
      </c>
      <c r="AE4" s="120"/>
      <c r="AF4" s="120"/>
      <c r="AG4" s="120"/>
      <c r="AH4" s="120"/>
      <c r="AI4" s="120"/>
      <c r="AJ4" s="120"/>
      <c r="AK4" s="120">
        <f ca="1">AK5</f>
        <v>46202</v>
      </c>
      <c r="AL4" s="120"/>
      <c r="AM4" s="120"/>
      <c r="AN4" s="120"/>
      <c r="AO4" s="120"/>
      <c r="AP4" s="120"/>
      <c r="AQ4" s="120"/>
      <c r="AR4" s="120">
        <f ca="1">AR5</f>
        <v>46209</v>
      </c>
      <c r="AS4" s="120"/>
      <c r="AT4" s="120"/>
      <c r="AU4" s="120"/>
      <c r="AV4" s="120"/>
      <c r="AW4" s="120"/>
      <c r="AX4" s="120"/>
      <c r="AY4" s="120">
        <f ca="1">AY5</f>
        <v>46216</v>
      </c>
      <c r="AZ4" s="120"/>
      <c r="BA4" s="120"/>
      <c r="BB4" s="120"/>
      <c r="BC4" s="120"/>
      <c r="BD4" s="120"/>
      <c r="BE4" s="120"/>
      <c r="BF4" s="120">
        <f ca="1">BF5</f>
        <v>46223</v>
      </c>
      <c r="BG4" s="120"/>
      <c r="BH4" s="120"/>
      <c r="BI4" s="120"/>
      <c r="BJ4" s="120"/>
      <c r="BK4" s="120"/>
      <c r="BL4" s="120"/>
      <c r="BM4" s="120">
        <f ca="1">BM5</f>
        <v>46230</v>
      </c>
      <c r="BN4" s="120"/>
      <c r="BO4" s="120"/>
      <c r="BP4" s="120"/>
      <c r="BQ4" s="120"/>
      <c r="BR4" s="120"/>
      <c r="BS4" s="120"/>
      <c r="BT4" s="120">
        <f ca="1">BT5</f>
        <v>46237</v>
      </c>
      <c r="BU4" s="120"/>
      <c r="BV4" s="120"/>
      <c r="BW4" s="120"/>
      <c r="BX4" s="120"/>
      <c r="BY4" s="120"/>
      <c r="BZ4" s="120"/>
      <c r="CA4" s="120">
        <f ca="1">CA5</f>
        <v>46244</v>
      </c>
      <c r="CB4" s="120"/>
      <c r="CC4" s="120"/>
      <c r="CD4" s="120"/>
      <c r="CE4" s="120"/>
      <c r="CF4" s="120"/>
      <c r="CG4" s="120"/>
    </row>
    <row r="5" spans="1:85" s="19" customFormat="1" ht="15" customHeight="1" x14ac:dyDescent="0.2">
      <c r="A5" s="114"/>
      <c r="B5" s="115" t="s">
        <v>4</v>
      </c>
      <c r="C5" s="117" t="s">
        <v>23</v>
      </c>
      <c r="D5" s="119" t="s">
        <v>0</v>
      </c>
      <c r="E5" s="107" t="s">
        <v>2</v>
      </c>
      <c r="F5" s="107" t="s">
        <v>3</v>
      </c>
      <c r="I5" s="121">
        <f ca="1">Project_Start-WEEKDAY(Project_Start,1)+2+7*(Display_Week-1)</f>
        <v>46174</v>
      </c>
      <c r="J5" s="121">
        <f ca="1">I5+1</f>
        <v>46175</v>
      </c>
      <c r="K5" s="121">
        <f t="shared" ref="K5:AX5" ca="1" si="0">J5+1</f>
        <v>46176</v>
      </c>
      <c r="L5" s="121">
        <f t="shared" ca="1" si="0"/>
        <v>46177</v>
      </c>
      <c r="M5" s="121">
        <f t="shared" ca="1" si="0"/>
        <v>46178</v>
      </c>
      <c r="N5" s="121">
        <f t="shared" ca="1" si="0"/>
        <v>46179</v>
      </c>
      <c r="O5" s="121">
        <f t="shared" ca="1" si="0"/>
        <v>46180</v>
      </c>
      <c r="P5" s="121">
        <f ca="1">O5+1</f>
        <v>46181</v>
      </c>
      <c r="Q5" s="121">
        <f ca="1">P5+1</f>
        <v>46182</v>
      </c>
      <c r="R5" s="121">
        <f t="shared" ca="1" si="0"/>
        <v>46183</v>
      </c>
      <c r="S5" s="121">
        <f t="shared" ca="1" si="0"/>
        <v>46184</v>
      </c>
      <c r="T5" s="121">
        <f t="shared" ca="1" si="0"/>
        <v>46185</v>
      </c>
      <c r="U5" s="121">
        <f t="shared" ca="1" si="0"/>
        <v>46186</v>
      </c>
      <c r="V5" s="121">
        <f t="shared" ca="1" si="0"/>
        <v>46187</v>
      </c>
      <c r="W5" s="121">
        <f ca="1">V5+1</f>
        <v>46188</v>
      </c>
      <c r="X5" s="121">
        <f ca="1">W5+1</f>
        <v>46189</v>
      </c>
      <c r="Y5" s="121">
        <f t="shared" ca="1" si="0"/>
        <v>46190</v>
      </c>
      <c r="Z5" s="121">
        <f t="shared" ca="1" si="0"/>
        <v>46191</v>
      </c>
      <c r="AA5" s="121">
        <f t="shared" ca="1" si="0"/>
        <v>46192</v>
      </c>
      <c r="AB5" s="121">
        <f t="shared" ca="1" si="0"/>
        <v>46193</v>
      </c>
      <c r="AC5" s="121">
        <f t="shared" ca="1" si="0"/>
        <v>46194</v>
      </c>
      <c r="AD5" s="121">
        <f ca="1">AC5+1</f>
        <v>46195</v>
      </c>
      <c r="AE5" s="121">
        <f ca="1">AD5+1</f>
        <v>46196</v>
      </c>
      <c r="AF5" s="121">
        <f t="shared" ca="1" si="0"/>
        <v>46197</v>
      </c>
      <c r="AG5" s="121">
        <f t="shared" ca="1" si="0"/>
        <v>46198</v>
      </c>
      <c r="AH5" s="121">
        <f t="shared" ca="1" si="0"/>
        <v>46199</v>
      </c>
      <c r="AI5" s="121">
        <f t="shared" ca="1" si="0"/>
        <v>46200</v>
      </c>
      <c r="AJ5" s="121">
        <f t="shared" ca="1" si="0"/>
        <v>46201</v>
      </c>
      <c r="AK5" s="121">
        <f ca="1">AJ5+1</f>
        <v>46202</v>
      </c>
      <c r="AL5" s="121">
        <f ca="1">AK5+1</f>
        <v>46203</v>
      </c>
      <c r="AM5" s="121">
        <f t="shared" ca="1" si="0"/>
        <v>46204</v>
      </c>
      <c r="AN5" s="121">
        <f t="shared" ca="1" si="0"/>
        <v>46205</v>
      </c>
      <c r="AO5" s="121">
        <f t="shared" ca="1" si="0"/>
        <v>46206</v>
      </c>
      <c r="AP5" s="121">
        <f t="shared" ca="1" si="0"/>
        <v>46207</v>
      </c>
      <c r="AQ5" s="121">
        <f t="shared" ca="1" si="0"/>
        <v>46208</v>
      </c>
      <c r="AR5" s="121">
        <f ca="1">AQ5+1</f>
        <v>46209</v>
      </c>
      <c r="AS5" s="121">
        <f ca="1">AR5+1</f>
        <v>46210</v>
      </c>
      <c r="AT5" s="121">
        <f t="shared" ca="1" si="0"/>
        <v>46211</v>
      </c>
      <c r="AU5" s="121">
        <f t="shared" ca="1" si="0"/>
        <v>46212</v>
      </c>
      <c r="AV5" s="121">
        <f t="shared" ca="1" si="0"/>
        <v>46213</v>
      </c>
      <c r="AW5" s="121">
        <f t="shared" ca="1" si="0"/>
        <v>46214</v>
      </c>
      <c r="AX5" s="121">
        <f t="shared" ca="1" si="0"/>
        <v>46215</v>
      </c>
      <c r="AY5" s="121">
        <f ca="1">AX5+1</f>
        <v>46216</v>
      </c>
      <c r="AZ5" s="121">
        <f ca="1">AY5+1</f>
        <v>46217</v>
      </c>
      <c r="BA5" s="121">
        <f t="shared" ref="BA5:BE5" ca="1" si="1">AZ5+1</f>
        <v>46218</v>
      </c>
      <c r="BB5" s="121">
        <f t="shared" ca="1" si="1"/>
        <v>46219</v>
      </c>
      <c r="BC5" s="121">
        <f t="shared" ca="1" si="1"/>
        <v>46220</v>
      </c>
      <c r="BD5" s="121">
        <f t="shared" ca="1" si="1"/>
        <v>46221</v>
      </c>
      <c r="BE5" s="121">
        <f t="shared" ca="1" si="1"/>
        <v>46222</v>
      </c>
      <c r="BF5" s="121">
        <f ca="1">BE5+1</f>
        <v>46223</v>
      </c>
      <c r="BG5" s="121">
        <f ca="1">BF5+1</f>
        <v>46224</v>
      </c>
      <c r="BH5" s="121">
        <f t="shared" ref="BH5:BL5" ca="1" si="2">BG5+1</f>
        <v>46225</v>
      </c>
      <c r="BI5" s="121">
        <f t="shared" ca="1" si="2"/>
        <v>46226</v>
      </c>
      <c r="BJ5" s="121">
        <f t="shared" ca="1" si="2"/>
        <v>46227</v>
      </c>
      <c r="BK5" s="121">
        <f t="shared" ca="1" si="2"/>
        <v>46228</v>
      </c>
      <c r="BL5" s="121">
        <f t="shared" ca="1" si="2"/>
        <v>46229</v>
      </c>
      <c r="BM5" s="121">
        <f ca="1">BL5+1</f>
        <v>46230</v>
      </c>
      <c r="BN5" s="121">
        <f ca="1">BM5+1</f>
        <v>46231</v>
      </c>
      <c r="BO5" s="121">
        <f t="shared" ref="BO5" ca="1" si="3">BN5+1</f>
        <v>46232</v>
      </c>
      <c r="BP5" s="121">
        <f t="shared" ref="BP5" ca="1" si="4">BO5+1</f>
        <v>46233</v>
      </c>
      <c r="BQ5" s="121">
        <f t="shared" ref="BQ5" ca="1" si="5">BP5+1</f>
        <v>46234</v>
      </c>
      <c r="BR5" s="121">
        <f t="shared" ref="BR5" ca="1" si="6">BQ5+1</f>
        <v>46235</v>
      </c>
      <c r="BS5" s="121">
        <f t="shared" ref="BS5" ca="1" si="7">BR5+1</f>
        <v>46236</v>
      </c>
      <c r="BT5" s="121">
        <f ca="1">BS5+1</f>
        <v>46237</v>
      </c>
      <c r="BU5" s="121">
        <f ca="1">BT5+1</f>
        <v>46238</v>
      </c>
      <c r="BV5" s="121">
        <f t="shared" ref="BV5" ca="1" si="8">BU5+1</f>
        <v>46239</v>
      </c>
      <c r="BW5" s="121">
        <f t="shared" ref="BW5" ca="1" si="9">BV5+1</f>
        <v>46240</v>
      </c>
      <c r="BX5" s="121">
        <f t="shared" ref="BX5" ca="1" si="10">BW5+1</f>
        <v>46241</v>
      </c>
      <c r="BY5" s="121">
        <f t="shared" ref="BY5" ca="1" si="11">BX5+1</f>
        <v>46242</v>
      </c>
      <c r="BZ5" s="121">
        <f t="shared" ref="BZ5" ca="1" si="12">BY5+1</f>
        <v>46243</v>
      </c>
      <c r="CA5" s="121">
        <f ca="1">BZ5+1</f>
        <v>46244</v>
      </c>
      <c r="CB5" s="121">
        <f ca="1">CA5+1</f>
        <v>46245</v>
      </c>
      <c r="CC5" s="121">
        <f t="shared" ref="CC5" ca="1" si="13">CB5+1</f>
        <v>46246</v>
      </c>
      <c r="CD5" s="121">
        <f t="shared" ref="CD5" ca="1" si="14">CC5+1</f>
        <v>46247</v>
      </c>
      <c r="CE5" s="121">
        <f t="shared" ref="CE5" ca="1" si="15">CD5+1</f>
        <v>46248</v>
      </c>
      <c r="CF5" s="121">
        <f t="shared" ref="CF5" ca="1" si="16">CE5+1</f>
        <v>46249</v>
      </c>
      <c r="CG5" s="121">
        <f t="shared" ref="CG5" ca="1" si="17">CF5+1</f>
        <v>46250</v>
      </c>
    </row>
    <row r="6" spans="1:85" s="19" customFormat="1" ht="15" customHeight="1" thickBot="1" x14ac:dyDescent="0.25">
      <c r="A6" s="114"/>
      <c r="B6" s="116"/>
      <c r="C6" s="118"/>
      <c r="D6" s="118"/>
      <c r="E6" s="108"/>
      <c r="F6" s="108"/>
      <c r="I6" s="122" t="str">
        <f t="shared" ref="I6:AN6" ca="1" si="18">LEFT(TEXT(I5,"ddd"),1)</f>
        <v>M</v>
      </c>
      <c r="J6" s="122" t="str">
        <f t="shared" ca="1" si="18"/>
        <v>T</v>
      </c>
      <c r="K6" s="122" t="str">
        <f t="shared" ca="1" si="18"/>
        <v>W</v>
      </c>
      <c r="L6" s="122" t="str">
        <f t="shared" ca="1" si="18"/>
        <v>T</v>
      </c>
      <c r="M6" s="122" t="str">
        <f t="shared" ca="1" si="18"/>
        <v>F</v>
      </c>
      <c r="N6" s="122" t="str">
        <f t="shared" ca="1" si="18"/>
        <v>S</v>
      </c>
      <c r="O6" s="122" t="str">
        <f t="shared" ca="1" si="18"/>
        <v>S</v>
      </c>
      <c r="P6" s="122" t="str">
        <f t="shared" ca="1" si="18"/>
        <v>M</v>
      </c>
      <c r="Q6" s="122" t="str">
        <f t="shared" ca="1" si="18"/>
        <v>T</v>
      </c>
      <c r="R6" s="122" t="str">
        <f t="shared" ca="1" si="18"/>
        <v>W</v>
      </c>
      <c r="S6" s="122" t="str">
        <f t="shared" ca="1" si="18"/>
        <v>T</v>
      </c>
      <c r="T6" s="122" t="str">
        <f t="shared" ca="1" si="18"/>
        <v>F</v>
      </c>
      <c r="U6" s="122" t="str">
        <f t="shared" ca="1" si="18"/>
        <v>S</v>
      </c>
      <c r="V6" s="122" t="str">
        <f t="shared" ca="1" si="18"/>
        <v>S</v>
      </c>
      <c r="W6" s="122" t="str">
        <f t="shared" ca="1" si="18"/>
        <v>M</v>
      </c>
      <c r="X6" s="122" t="str">
        <f t="shared" ca="1" si="18"/>
        <v>T</v>
      </c>
      <c r="Y6" s="122" t="str">
        <f t="shared" ca="1" si="18"/>
        <v>W</v>
      </c>
      <c r="Z6" s="122" t="str">
        <f t="shared" ca="1" si="18"/>
        <v>T</v>
      </c>
      <c r="AA6" s="122" t="str">
        <f t="shared" ca="1" si="18"/>
        <v>F</v>
      </c>
      <c r="AB6" s="122" t="str">
        <f t="shared" ca="1" si="18"/>
        <v>S</v>
      </c>
      <c r="AC6" s="122" t="str">
        <f t="shared" ca="1" si="18"/>
        <v>S</v>
      </c>
      <c r="AD6" s="122" t="str">
        <f t="shared" ca="1" si="18"/>
        <v>M</v>
      </c>
      <c r="AE6" s="122" t="str">
        <f t="shared" ca="1" si="18"/>
        <v>T</v>
      </c>
      <c r="AF6" s="122" t="str">
        <f t="shared" ca="1" si="18"/>
        <v>W</v>
      </c>
      <c r="AG6" s="122" t="str">
        <f t="shared" ca="1" si="18"/>
        <v>T</v>
      </c>
      <c r="AH6" s="122" t="str">
        <f t="shared" ca="1" si="18"/>
        <v>F</v>
      </c>
      <c r="AI6" s="122" t="str">
        <f t="shared" ca="1" si="18"/>
        <v>S</v>
      </c>
      <c r="AJ6" s="122" t="str">
        <f t="shared" ca="1" si="18"/>
        <v>S</v>
      </c>
      <c r="AK6" s="122" t="str">
        <f t="shared" ca="1" si="18"/>
        <v>M</v>
      </c>
      <c r="AL6" s="122" t="str">
        <f t="shared" ca="1" si="18"/>
        <v>T</v>
      </c>
      <c r="AM6" s="122" t="str">
        <f t="shared" ca="1" si="18"/>
        <v>W</v>
      </c>
      <c r="AN6" s="122" t="str">
        <f t="shared" ca="1" si="18"/>
        <v>T</v>
      </c>
      <c r="AO6" s="122" t="str">
        <f t="shared" ref="AO6:BL6" ca="1" si="19">LEFT(TEXT(AO5,"ddd"),1)</f>
        <v>F</v>
      </c>
      <c r="AP6" s="122" t="str">
        <f t="shared" ca="1" si="19"/>
        <v>S</v>
      </c>
      <c r="AQ6" s="122" t="str">
        <f t="shared" ca="1" si="19"/>
        <v>S</v>
      </c>
      <c r="AR6" s="122" t="str">
        <f t="shared" ca="1" si="19"/>
        <v>M</v>
      </c>
      <c r="AS6" s="122" t="str">
        <f t="shared" ca="1" si="19"/>
        <v>T</v>
      </c>
      <c r="AT6" s="122" t="str">
        <f t="shared" ca="1" si="19"/>
        <v>W</v>
      </c>
      <c r="AU6" s="122" t="str">
        <f t="shared" ca="1" si="19"/>
        <v>T</v>
      </c>
      <c r="AV6" s="122" t="str">
        <f t="shared" ca="1" si="19"/>
        <v>F</v>
      </c>
      <c r="AW6" s="122" t="str">
        <f t="shared" ca="1" si="19"/>
        <v>S</v>
      </c>
      <c r="AX6" s="122" t="str">
        <f t="shared" ca="1" si="19"/>
        <v>S</v>
      </c>
      <c r="AY6" s="122" t="str">
        <f t="shared" ca="1" si="19"/>
        <v>M</v>
      </c>
      <c r="AZ6" s="122" t="str">
        <f t="shared" ca="1" si="19"/>
        <v>T</v>
      </c>
      <c r="BA6" s="122" t="str">
        <f t="shared" ca="1" si="19"/>
        <v>W</v>
      </c>
      <c r="BB6" s="122" t="str">
        <f t="shared" ca="1" si="19"/>
        <v>T</v>
      </c>
      <c r="BC6" s="122" t="str">
        <f t="shared" ca="1" si="19"/>
        <v>F</v>
      </c>
      <c r="BD6" s="122" t="str">
        <f t="shared" ca="1" si="19"/>
        <v>S</v>
      </c>
      <c r="BE6" s="122" t="str">
        <f t="shared" ca="1" si="19"/>
        <v>S</v>
      </c>
      <c r="BF6" s="122" t="str">
        <f t="shared" ca="1" si="19"/>
        <v>M</v>
      </c>
      <c r="BG6" s="122" t="str">
        <f t="shared" ca="1" si="19"/>
        <v>T</v>
      </c>
      <c r="BH6" s="122" t="str">
        <f t="shared" ca="1" si="19"/>
        <v>W</v>
      </c>
      <c r="BI6" s="122" t="str">
        <f t="shared" ca="1" si="19"/>
        <v>T</v>
      </c>
      <c r="BJ6" s="122" t="str">
        <f t="shared" ca="1" si="19"/>
        <v>F</v>
      </c>
      <c r="BK6" s="122" t="str">
        <f t="shared" ca="1" si="19"/>
        <v>S</v>
      </c>
      <c r="BL6" s="122" t="str">
        <f t="shared" ca="1" si="19"/>
        <v>S</v>
      </c>
      <c r="BM6" s="122" t="str">
        <f t="shared" ref="BM6:CG6" ca="1" si="20">LEFT(TEXT(BM5,"ddd"),1)</f>
        <v>M</v>
      </c>
      <c r="BN6" s="122" t="str">
        <f t="shared" ca="1" si="20"/>
        <v>T</v>
      </c>
      <c r="BO6" s="122" t="str">
        <f t="shared" ca="1" si="20"/>
        <v>W</v>
      </c>
      <c r="BP6" s="122" t="str">
        <f t="shared" ca="1" si="20"/>
        <v>T</v>
      </c>
      <c r="BQ6" s="122" t="str">
        <f t="shared" ca="1" si="20"/>
        <v>F</v>
      </c>
      <c r="BR6" s="122" t="str">
        <f t="shared" ca="1" si="20"/>
        <v>S</v>
      </c>
      <c r="BS6" s="122" t="str">
        <f t="shared" ca="1" si="20"/>
        <v>S</v>
      </c>
      <c r="BT6" s="122" t="str">
        <f t="shared" ca="1" si="20"/>
        <v>M</v>
      </c>
      <c r="BU6" s="122" t="str">
        <f t="shared" ca="1" si="20"/>
        <v>T</v>
      </c>
      <c r="BV6" s="122" t="str">
        <f t="shared" ca="1" si="20"/>
        <v>W</v>
      </c>
      <c r="BW6" s="122" t="str">
        <f t="shared" ca="1" si="20"/>
        <v>T</v>
      </c>
      <c r="BX6" s="122" t="str">
        <f t="shared" ca="1" si="20"/>
        <v>F</v>
      </c>
      <c r="BY6" s="122" t="str">
        <f t="shared" ca="1" si="20"/>
        <v>S</v>
      </c>
      <c r="BZ6" s="122" t="str">
        <f t="shared" ca="1" si="20"/>
        <v>S</v>
      </c>
      <c r="CA6" s="122" t="str">
        <f t="shared" ca="1" si="20"/>
        <v>M</v>
      </c>
      <c r="CB6" s="122" t="str">
        <f t="shared" ca="1" si="20"/>
        <v>T</v>
      </c>
      <c r="CC6" s="122" t="str">
        <f t="shared" ca="1" si="20"/>
        <v>W</v>
      </c>
      <c r="CD6" s="122" t="str">
        <f t="shared" ca="1" si="20"/>
        <v>T</v>
      </c>
      <c r="CE6" s="122" t="str">
        <f t="shared" ca="1" si="20"/>
        <v>F</v>
      </c>
      <c r="CF6" s="122" t="str">
        <f t="shared" ca="1" si="20"/>
        <v>S</v>
      </c>
      <c r="CG6" s="122" t="str">
        <f t="shared" ca="1" si="20"/>
        <v>S</v>
      </c>
    </row>
    <row r="7" spans="1:85" s="19" customFormat="1" ht="30" hidden="1" customHeight="1" thickBot="1" x14ac:dyDescent="0.25">
      <c r="A7" s="10" t="s">
        <v>18</v>
      </c>
      <c r="B7" s="22"/>
      <c r="C7" s="23"/>
      <c r="D7" s="22"/>
      <c r="E7" s="59"/>
      <c r="F7" s="59"/>
      <c r="H7" s="19" t="str">
        <f>IF(OR(ISBLANK(task_start),ISBLANK(task_end)),"",task_end-task_start+1)</f>
        <v/>
      </c>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O7" s="106"/>
      <c r="BP7" s="106"/>
      <c r="BQ7" s="106"/>
      <c r="BR7" s="106"/>
      <c r="BS7" s="106"/>
      <c r="BT7" s="106"/>
      <c r="BU7" s="106"/>
      <c r="BV7" s="106"/>
      <c r="BW7" s="106"/>
      <c r="BX7" s="106"/>
      <c r="BY7" s="106"/>
    </row>
    <row r="8" spans="1:85" s="28" customFormat="1" ht="30" customHeight="1" thickBot="1" x14ac:dyDescent="0.25">
      <c r="A8" s="11"/>
      <c r="B8" s="89" t="s">
        <v>30</v>
      </c>
      <c r="C8" s="25"/>
      <c r="D8" s="26"/>
      <c r="E8" s="105">
        <f ca="1">Project_Start</f>
        <v>46174</v>
      </c>
      <c r="F8" s="90" t="s">
        <v>65</v>
      </c>
      <c r="G8" s="13"/>
      <c r="H8" s="3" t="e">
        <f t="shared" ref="H8:H41" ca="1" si="21">IF(OR(ISBLANK(task_start),ISBLANK(task_end)),"",task_end-task_start+1)</f>
        <v>#VALUE!</v>
      </c>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O8" s="106"/>
      <c r="BP8" s="106"/>
      <c r="BQ8" s="106"/>
      <c r="BR8" s="106"/>
      <c r="BS8" s="106"/>
      <c r="BT8" s="106"/>
      <c r="BU8" s="106"/>
      <c r="BV8" s="106"/>
      <c r="BW8" s="106"/>
      <c r="BX8" s="106"/>
      <c r="BY8" s="106"/>
    </row>
    <row r="9" spans="1:85" s="28" customFormat="1" ht="30" customHeight="1" thickBot="1" x14ac:dyDescent="0.25">
      <c r="A9" s="11"/>
      <c r="B9" s="49" t="s">
        <v>25</v>
      </c>
      <c r="C9" s="50" t="s">
        <v>52</v>
      </c>
      <c r="D9" s="51">
        <v>0.8</v>
      </c>
      <c r="E9" s="91">
        <f ca="1">Project_Start</f>
        <v>46174</v>
      </c>
      <c r="F9" s="91">
        <f ca="1">E9+2</f>
        <v>46176</v>
      </c>
      <c r="G9" s="13"/>
      <c r="H9" s="3">
        <f t="shared" ca="1" si="21"/>
        <v>3</v>
      </c>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c r="CA9" s="29"/>
      <c r="CB9" s="29"/>
      <c r="CC9" s="29"/>
      <c r="CD9" s="29"/>
      <c r="CE9" s="29"/>
      <c r="CF9" s="29"/>
      <c r="CG9" s="29"/>
    </row>
    <row r="10" spans="1:85" s="28" customFormat="1" ht="30" customHeight="1" thickBot="1" x14ac:dyDescent="0.25">
      <c r="A10" s="11"/>
      <c r="B10" s="49" t="s">
        <v>26</v>
      </c>
      <c r="C10" s="50" t="s">
        <v>52</v>
      </c>
      <c r="D10" s="51">
        <v>0</v>
      </c>
      <c r="E10" s="91">
        <f ca="1">F9+1</f>
        <v>46177</v>
      </c>
      <c r="F10" s="91">
        <f ca="1">E10+1</f>
        <v>46178</v>
      </c>
      <c r="G10" s="13"/>
      <c r="H10" s="3">
        <f t="shared" ca="1" si="21"/>
        <v>2</v>
      </c>
      <c r="I10" s="29"/>
      <c r="J10" s="29"/>
      <c r="K10" s="29"/>
      <c r="L10" s="29"/>
      <c r="M10" s="29"/>
      <c r="N10" s="29"/>
      <c r="O10" s="29"/>
      <c r="P10" s="29"/>
      <c r="Q10" s="29"/>
      <c r="R10" s="29"/>
      <c r="S10" s="29"/>
      <c r="T10" s="29"/>
      <c r="U10" s="30"/>
      <c r="V10" s="30"/>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row>
    <row r="11" spans="1:85" s="28" customFormat="1" ht="30" customHeight="1" thickBot="1" x14ac:dyDescent="0.25">
      <c r="A11" s="10"/>
      <c r="B11" s="49" t="s">
        <v>27</v>
      </c>
      <c r="C11" s="50" t="s">
        <v>52</v>
      </c>
      <c r="D11" s="51">
        <v>0</v>
      </c>
      <c r="E11" s="91">
        <f t="shared" ref="E11:E13" ca="1" si="22">F10+1</f>
        <v>46179</v>
      </c>
      <c r="F11" s="91">
        <f ca="1">E11+1</f>
        <v>46180</v>
      </c>
      <c r="G11" s="13"/>
      <c r="H11" s="3">
        <f t="shared" ca="1" si="21"/>
        <v>2</v>
      </c>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row>
    <row r="12" spans="1:85" s="28" customFormat="1" ht="30" customHeight="1" thickBot="1" x14ac:dyDescent="0.25">
      <c r="A12" s="10"/>
      <c r="B12" s="49" t="s">
        <v>28</v>
      </c>
      <c r="C12" s="50" t="s">
        <v>52</v>
      </c>
      <c r="D12" s="51">
        <v>0</v>
      </c>
      <c r="E12" s="91">
        <f t="shared" ca="1" si="22"/>
        <v>46181</v>
      </c>
      <c r="F12" s="91">
        <f ca="1">E12+1</f>
        <v>46182</v>
      </c>
      <c r="G12" s="13"/>
      <c r="H12" s="3">
        <f t="shared" ca="1" si="21"/>
        <v>2</v>
      </c>
      <c r="I12" s="29"/>
      <c r="J12" s="29"/>
      <c r="K12" s="29"/>
      <c r="L12" s="29"/>
      <c r="M12" s="29"/>
      <c r="N12" s="29"/>
      <c r="O12" s="29"/>
      <c r="P12" s="29"/>
      <c r="Q12" s="29"/>
      <c r="R12" s="29"/>
      <c r="S12" s="29"/>
      <c r="T12" s="29"/>
      <c r="U12" s="29"/>
      <c r="V12" s="29"/>
      <c r="W12" s="29"/>
      <c r="X12" s="29"/>
      <c r="Y12" s="30"/>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row>
    <row r="13" spans="1:85" s="28" customFormat="1" ht="30" customHeight="1" thickBot="1" x14ac:dyDescent="0.25">
      <c r="A13" s="10"/>
      <c r="B13" s="49" t="s">
        <v>29</v>
      </c>
      <c r="C13" s="50" t="s">
        <v>52</v>
      </c>
      <c r="D13" s="51">
        <v>0</v>
      </c>
      <c r="E13" s="91">
        <f t="shared" ca="1" si="22"/>
        <v>46183</v>
      </c>
      <c r="F13" s="91">
        <f ca="1">E13+1</f>
        <v>46184</v>
      </c>
      <c r="G13" s="13"/>
      <c r="H13" s="3">
        <f t="shared" ca="1" si="21"/>
        <v>2</v>
      </c>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row>
    <row r="14" spans="1:85" s="28" customFormat="1" ht="30" customHeight="1" thickBot="1" x14ac:dyDescent="0.25">
      <c r="A14" s="11"/>
      <c r="B14" s="92" t="s">
        <v>31</v>
      </c>
      <c r="C14" s="31"/>
      <c r="D14" s="32"/>
      <c r="E14" s="93" t="s">
        <v>66</v>
      </c>
      <c r="F14" s="94" t="s">
        <v>60</v>
      </c>
      <c r="G14" s="13"/>
      <c r="H14" s="3" t="e">
        <f t="shared" si="21"/>
        <v>#VALUE!</v>
      </c>
      <c r="BO14" s="106"/>
      <c r="BP14" s="106"/>
      <c r="BQ14" s="106"/>
      <c r="BR14" s="106"/>
      <c r="BS14" s="106"/>
      <c r="BT14" s="106"/>
      <c r="BU14" s="106"/>
      <c r="BV14" s="106"/>
      <c r="BW14" s="106"/>
      <c r="BX14" s="106"/>
      <c r="BY14" s="106"/>
    </row>
    <row r="15" spans="1:85" s="28" customFormat="1" ht="30" customHeight="1" thickBot="1" x14ac:dyDescent="0.25">
      <c r="A15" s="11"/>
      <c r="B15" s="63" t="s">
        <v>33</v>
      </c>
      <c r="C15" s="64" t="s">
        <v>52</v>
      </c>
      <c r="D15" s="65">
        <v>0</v>
      </c>
      <c r="E15" s="66">
        <f ca="1">F13+1</f>
        <v>46185</v>
      </c>
      <c r="F15" s="66">
        <f ca="1">E15+1</f>
        <v>46186</v>
      </c>
      <c r="G15" s="13"/>
      <c r="H15" s="3">
        <f t="shared" ca="1" si="21"/>
        <v>2</v>
      </c>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row>
    <row r="16" spans="1:85" s="28" customFormat="1" ht="30" customHeight="1" thickBot="1" x14ac:dyDescent="0.25">
      <c r="A16" s="10"/>
      <c r="B16" s="63" t="s">
        <v>34</v>
      </c>
      <c r="C16" s="64" t="s">
        <v>52</v>
      </c>
      <c r="D16" s="65">
        <v>0</v>
      </c>
      <c r="E16" s="66">
        <f ca="1">F15+1</f>
        <v>46187</v>
      </c>
      <c r="F16" s="66">
        <f ca="1">E16+1</f>
        <v>46188</v>
      </c>
      <c r="G16" s="13"/>
      <c r="H16" s="3">
        <f t="shared" ca="1" si="21"/>
        <v>2</v>
      </c>
      <c r="I16" s="29"/>
      <c r="J16" s="29"/>
      <c r="K16" s="29"/>
      <c r="L16" s="29"/>
      <c r="M16" s="29"/>
      <c r="N16" s="29"/>
      <c r="O16" s="29"/>
      <c r="P16" s="29"/>
      <c r="Q16" s="29"/>
      <c r="R16" s="29"/>
      <c r="S16" s="29"/>
      <c r="T16" s="29"/>
      <c r="U16" s="30"/>
      <c r="V16" s="30"/>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c r="CA16" s="29"/>
      <c r="CB16" s="29"/>
      <c r="CC16" s="29"/>
      <c r="CD16" s="29"/>
      <c r="CE16" s="29"/>
      <c r="CF16" s="29"/>
      <c r="CG16" s="29"/>
    </row>
    <row r="17" spans="1:85" s="28" customFormat="1" ht="30" customHeight="1" thickBot="1" x14ac:dyDescent="0.25">
      <c r="A17" s="10"/>
      <c r="B17" s="63" t="s">
        <v>35</v>
      </c>
      <c r="C17" s="64" t="s">
        <v>52</v>
      </c>
      <c r="D17" s="65">
        <v>0</v>
      </c>
      <c r="E17" s="66">
        <f ca="1">F16+1</f>
        <v>46189</v>
      </c>
      <c r="F17" s="66">
        <f ca="1">E17+1</f>
        <v>46190</v>
      </c>
      <c r="G17" s="13"/>
      <c r="H17" s="3">
        <f t="shared" ca="1" si="21"/>
        <v>2</v>
      </c>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c r="CA17" s="29"/>
      <c r="CB17" s="29"/>
      <c r="CC17" s="29"/>
      <c r="CD17" s="29"/>
      <c r="CE17" s="29"/>
      <c r="CF17" s="29"/>
      <c r="CG17" s="29"/>
    </row>
    <row r="18" spans="1:85" s="28" customFormat="1" ht="30" customHeight="1" thickBot="1" x14ac:dyDescent="0.25">
      <c r="A18" s="10"/>
      <c r="B18" s="63" t="s">
        <v>36</v>
      </c>
      <c r="C18" s="64" t="s">
        <v>52</v>
      </c>
      <c r="D18" s="65">
        <v>0</v>
      </c>
      <c r="E18" s="66">
        <f ca="1">F17+1</f>
        <v>46191</v>
      </c>
      <c r="F18" s="66">
        <f ca="1">E18+1</f>
        <v>46192</v>
      </c>
      <c r="G18" s="13"/>
      <c r="H18" s="3">
        <f t="shared" ca="1" si="21"/>
        <v>2</v>
      </c>
      <c r="I18" s="29"/>
      <c r="J18" s="29"/>
      <c r="K18" s="29"/>
      <c r="L18" s="29"/>
      <c r="M18" s="29"/>
      <c r="N18" s="29"/>
      <c r="O18" s="29"/>
      <c r="P18" s="29"/>
      <c r="Q18" s="29"/>
      <c r="R18" s="29"/>
      <c r="S18" s="29"/>
      <c r="T18" s="29"/>
      <c r="U18" s="29"/>
      <c r="V18" s="29"/>
      <c r="W18" s="29"/>
      <c r="X18" s="29"/>
      <c r="Y18" s="30"/>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row>
    <row r="19" spans="1:85" s="28" customFormat="1" ht="30" customHeight="1" thickBot="1" x14ac:dyDescent="0.25">
      <c r="A19" s="10"/>
      <c r="B19" s="63" t="s">
        <v>20</v>
      </c>
      <c r="C19" s="64" t="s">
        <v>52</v>
      </c>
      <c r="D19" s="65">
        <v>0</v>
      </c>
      <c r="E19" s="66">
        <f ca="1">F18+1</f>
        <v>46193</v>
      </c>
      <c r="F19" s="66">
        <f ca="1">E19+1</f>
        <v>46194</v>
      </c>
      <c r="G19" s="13"/>
      <c r="H19" s="3">
        <f t="shared" ca="1" si="21"/>
        <v>2</v>
      </c>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row>
    <row r="20" spans="1:85" s="28" customFormat="1" ht="30" customHeight="1" thickBot="1" x14ac:dyDescent="0.25">
      <c r="A20" s="10"/>
      <c r="B20" s="76" t="s">
        <v>37</v>
      </c>
      <c r="C20" s="67"/>
      <c r="D20" s="68"/>
      <c r="E20" s="77" t="s">
        <v>59</v>
      </c>
      <c r="F20" s="78" t="s">
        <v>68</v>
      </c>
      <c r="G20" s="13"/>
      <c r="H20" s="3" t="e">
        <f t="shared" si="21"/>
        <v>#VALUE!</v>
      </c>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O20" s="106"/>
      <c r="BP20" s="106"/>
      <c r="BQ20" s="106"/>
      <c r="BR20" s="106"/>
      <c r="BS20" s="106"/>
      <c r="BT20" s="106"/>
      <c r="BU20" s="106"/>
      <c r="BV20" s="106"/>
      <c r="BW20" s="106"/>
      <c r="BX20" s="106"/>
      <c r="BY20" s="106"/>
    </row>
    <row r="21" spans="1:85" s="28" customFormat="1" ht="30" customHeight="1" thickBot="1" x14ac:dyDescent="0.25">
      <c r="A21" s="10"/>
      <c r="B21" s="79" t="s">
        <v>38</v>
      </c>
      <c r="C21" s="80" t="s">
        <v>52</v>
      </c>
      <c r="D21" s="81">
        <v>0</v>
      </c>
      <c r="E21" s="82">
        <f ca="1">F19+1</f>
        <v>46195</v>
      </c>
      <c r="F21" s="82">
        <f ca="1">E21+2</f>
        <v>46197</v>
      </c>
      <c r="G21" s="13"/>
      <c r="H21" s="3">
        <f t="shared" ca="1" si="21"/>
        <v>3</v>
      </c>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c r="BA21" s="29"/>
      <c r="BB21" s="29"/>
      <c r="BC21" s="29"/>
      <c r="BD21" s="29"/>
      <c r="BE21" s="29"/>
      <c r="BF21" s="29"/>
      <c r="BG21" s="29"/>
      <c r="BH21" s="29"/>
      <c r="BI21" s="29"/>
      <c r="BJ21" s="29"/>
      <c r="BK21" s="29"/>
      <c r="BL21" s="29"/>
      <c r="BM21" s="29"/>
      <c r="BN21" s="29"/>
      <c r="BO21" s="29"/>
      <c r="BP21" s="29"/>
      <c r="BQ21" s="29"/>
      <c r="BR21" s="29"/>
      <c r="BS21" s="29"/>
      <c r="BT21" s="29"/>
      <c r="BU21" s="29"/>
      <c r="BV21" s="29"/>
      <c r="BW21" s="29"/>
      <c r="BX21" s="29"/>
      <c r="BY21" s="29"/>
      <c r="BZ21" s="29"/>
      <c r="CA21" s="29"/>
      <c r="CB21" s="29"/>
      <c r="CC21" s="29"/>
      <c r="CD21" s="29"/>
      <c r="CE21" s="29"/>
      <c r="CF21" s="29"/>
      <c r="CG21" s="29"/>
    </row>
    <row r="22" spans="1:85" s="28" customFormat="1" ht="30" customHeight="1" thickBot="1" x14ac:dyDescent="0.25">
      <c r="A22" s="10"/>
      <c r="B22" s="79" t="s">
        <v>39</v>
      </c>
      <c r="C22" s="80" t="s">
        <v>52</v>
      </c>
      <c r="D22" s="81">
        <v>0</v>
      </c>
      <c r="E22" s="82">
        <f ca="1">F21+1</f>
        <v>46198</v>
      </c>
      <c r="F22" s="82">
        <f ca="1">E22+2</f>
        <v>46200</v>
      </c>
      <c r="G22" s="13"/>
      <c r="H22" s="3">
        <f t="shared" ca="1" si="21"/>
        <v>3</v>
      </c>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c r="BA22" s="29"/>
      <c r="BB22" s="29"/>
      <c r="BC22" s="29"/>
      <c r="BD22" s="29"/>
      <c r="BE22" s="29"/>
      <c r="BF22" s="29"/>
      <c r="BG22" s="29"/>
      <c r="BH22" s="29"/>
      <c r="BI22" s="29"/>
      <c r="BJ22" s="29"/>
      <c r="BK22" s="29"/>
      <c r="BL22" s="29"/>
      <c r="BM22" s="29"/>
      <c r="BN22" s="29"/>
      <c r="BO22" s="29"/>
      <c r="BP22" s="29"/>
      <c r="BQ22" s="29"/>
      <c r="BR22" s="29"/>
      <c r="BS22" s="29"/>
      <c r="BT22" s="29"/>
      <c r="BU22" s="29"/>
      <c r="BV22" s="29"/>
      <c r="BW22" s="29"/>
      <c r="BX22" s="29"/>
      <c r="BY22" s="29"/>
      <c r="BZ22" s="29"/>
      <c r="CA22" s="29"/>
      <c r="CB22" s="29"/>
      <c r="CC22" s="29"/>
      <c r="CD22" s="29"/>
      <c r="CE22" s="29"/>
      <c r="CF22" s="29"/>
      <c r="CG22" s="29"/>
    </row>
    <row r="23" spans="1:85" s="28" customFormat="1" ht="30" customHeight="1" thickBot="1" x14ac:dyDescent="0.25">
      <c r="A23" s="10"/>
      <c r="B23" s="79" t="s">
        <v>40</v>
      </c>
      <c r="C23" s="80" t="s">
        <v>52</v>
      </c>
      <c r="D23" s="81">
        <v>0</v>
      </c>
      <c r="E23" s="82">
        <f ca="1">F22+1</f>
        <v>46201</v>
      </c>
      <c r="F23" s="82">
        <f ca="1">E23+3</f>
        <v>46204</v>
      </c>
      <c r="G23" s="13"/>
      <c r="H23" s="3">
        <f t="shared" ca="1" si="21"/>
        <v>4</v>
      </c>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row>
    <row r="24" spans="1:85" s="28" customFormat="1" ht="30" customHeight="1" thickBot="1" x14ac:dyDescent="0.25">
      <c r="A24" s="10"/>
      <c r="B24" s="79" t="s">
        <v>41</v>
      </c>
      <c r="C24" s="80" t="s">
        <v>52</v>
      </c>
      <c r="D24" s="81">
        <v>0</v>
      </c>
      <c r="E24" s="82">
        <f ca="1">F23+1</f>
        <v>46205</v>
      </c>
      <c r="F24" s="82">
        <f ca="1">E24+2</f>
        <v>46207</v>
      </c>
      <c r="G24" s="13"/>
      <c r="H24" s="3">
        <f t="shared" ca="1" si="21"/>
        <v>3</v>
      </c>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row>
    <row r="25" spans="1:85" s="28" customFormat="1" ht="30" customHeight="1" thickBot="1" x14ac:dyDescent="0.25">
      <c r="A25" s="10"/>
      <c r="B25" s="79" t="s">
        <v>42</v>
      </c>
      <c r="C25" s="80" t="s">
        <v>52</v>
      </c>
      <c r="D25" s="81">
        <v>0</v>
      </c>
      <c r="E25" s="82">
        <f ca="1">F24+1</f>
        <v>46208</v>
      </c>
      <c r="F25" s="82">
        <f ca="1">E25+1</f>
        <v>46209</v>
      </c>
      <c r="G25" s="13"/>
      <c r="H25" s="3">
        <f t="shared" ca="1" si="21"/>
        <v>2</v>
      </c>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row>
    <row r="26" spans="1:85" s="28" customFormat="1" ht="30" customHeight="1" thickBot="1" x14ac:dyDescent="0.25">
      <c r="A26" s="10"/>
      <c r="B26" s="95" t="s">
        <v>43</v>
      </c>
      <c r="C26" s="33"/>
      <c r="D26" s="34"/>
      <c r="E26" s="96" t="s">
        <v>61</v>
      </c>
      <c r="F26" s="97" t="s">
        <v>62</v>
      </c>
      <c r="G26" s="13"/>
      <c r="H26" s="3" t="e">
        <f t="shared" si="21"/>
        <v>#VALUE!</v>
      </c>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O26" s="106"/>
      <c r="BP26" s="106"/>
      <c r="BQ26" s="106"/>
      <c r="BR26" s="106"/>
      <c r="BS26" s="106"/>
      <c r="BT26" s="106"/>
      <c r="BU26" s="106"/>
      <c r="BV26" s="106"/>
      <c r="BW26" s="106"/>
      <c r="BX26" s="106"/>
      <c r="BY26" s="106"/>
    </row>
    <row r="27" spans="1:85" s="28" customFormat="1" ht="30" customHeight="1" thickBot="1" x14ac:dyDescent="0.25">
      <c r="A27" s="10"/>
      <c r="B27" s="98" t="s">
        <v>45</v>
      </c>
      <c r="C27" s="99" t="s">
        <v>52</v>
      </c>
      <c r="D27" s="100">
        <v>0</v>
      </c>
      <c r="E27" s="101">
        <f ca="1">F25+1</f>
        <v>46210</v>
      </c>
      <c r="F27" s="101">
        <f ca="1">E27+1</f>
        <v>46211</v>
      </c>
      <c r="G27" s="13"/>
      <c r="H27" s="3">
        <f t="shared" ca="1" si="21"/>
        <v>2</v>
      </c>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row>
    <row r="28" spans="1:85" s="28" customFormat="1" ht="30" customHeight="1" thickBot="1" x14ac:dyDescent="0.25">
      <c r="A28" s="10"/>
      <c r="B28" s="98" t="s">
        <v>44</v>
      </c>
      <c r="C28" s="99" t="s">
        <v>52</v>
      </c>
      <c r="D28" s="100">
        <v>0</v>
      </c>
      <c r="E28" s="101">
        <f ca="1">F27+1</f>
        <v>46212</v>
      </c>
      <c r="F28" s="101">
        <f ca="1">E28+2</f>
        <v>46214</v>
      </c>
      <c r="G28" s="13"/>
      <c r="H28" s="3">
        <f t="shared" ca="1" si="21"/>
        <v>3</v>
      </c>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29"/>
      <c r="BP28" s="29"/>
      <c r="BQ28" s="29"/>
      <c r="BR28" s="29"/>
      <c r="BS28" s="29"/>
      <c r="BT28" s="29"/>
      <c r="BU28" s="29"/>
      <c r="BV28" s="29"/>
      <c r="BW28" s="29"/>
      <c r="BX28" s="29"/>
      <c r="BY28" s="29"/>
      <c r="BZ28" s="29"/>
      <c r="CA28" s="29"/>
      <c r="CB28" s="29"/>
      <c r="CC28" s="29"/>
      <c r="CD28" s="29"/>
      <c r="CE28" s="29"/>
      <c r="CF28" s="29"/>
      <c r="CG28" s="29"/>
    </row>
    <row r="29" spans="1:85" s="28" customFormat="1" ht="30" customHeight="1" thickBot="1" x14ac:dyDescent="0.25">
      <c r="A29" s="10"/>
      <c r="B29" s="98" t="s">
        <v>53</v>
      </c>
      <c r="C29" s="99" t="s">
        <v>52</v>
      </c>
      <c r="D29" s="100">
        <v>0</v>
      </c>
      <c r="E29" s="101">
        <f ca="1">F28+1</f>
        <v>46215</v>
      </c>
      <c r="F29" s="101">
        <f ca="1">E29+1</f>
        <v>46216</v>
      </c>
      <c r="G29" s="13"/>
      <c r="H29" s="3">
        <f t="shared" ca="1" si="21"/>
        <v>2</v>
      </c>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29"/>
      <c r="BL29" s="29"/>
      <c r="BM29" s="29"/>
      <c r="BN29" s="29"/>
      <c r="BO29" s="29"/>
      <c r="BP29" s="29"/>
      <c r="BQ29" s="29"/>
      <c r="BR29" s="29"/>
      <c r="BS29" s="29"/>
      <c r="BT29" s="29"/>
      <c r="BU29" s="29"/>
      <c r="BV29" s="29"/>
      <c r="BW29" s="29"/>
      <c r="BX29" s="29"/>
      <c r="BY29" s="29"/>
      <c r="BZ29" s="29"/>
      <c r="CA29" s="29"/>
      <c r="CB29" s="29"/>
      <c r="CC29" s="29"/>
      <c r="CD29" s="29"/>
      <c r="CE29" s="29"/>
      <c r="CF29" s="29"/>
      <c r="CG29" s="29"/>
    </row>
    <row r="30" spans="1:85" s="28" customFormat="1" ht="30" customHeight="1" thickBot="1" x14ac:dyDescent="0.25">
      <c r="A30" s="10"/>
      <c r="B30" s="98" t="s">
        <v>54</v>
      </c>
      <c r="C30" s="99" t="s">
        <v>52</v>
      </c>
      <c r="D30" s="100">
        <v>0</v>
      </c>
      <c r="E30" s="101">
        <f ca="1">F29+1</f>
        <v>46217</v>
      </c>
      <c r="F30" s="101">
        <f ca="1">E30+2</f>
        <v>46219</v>
      </c>
      <c r="G30" s="13"/>
      <c r="H30" s="3">
        <f t="shared" ca="1" si="21"/>
        <v>3</v>
      </c>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row>
    <row r="31" spans="1:85" s="28" customFormat="1" ht="30" customHeight="1" thickBot="1" x14ac:dyDescent="0.25">
      <c r="A31" s="10"/>
      <c r="B31" s="98" t="s">
        <v>55</v>
      </c>
      <c r="C31" s="99" t="s">
        <v>52</v>
      </c>
      <c r="D31" s="100">
        <v>0</v>
      </c>
      <c r="E31" s="101">
        <f ca="1">F30+1</f>
        <v>46220</v>
      </c>
      <c r="F31" s="101">
        <f ca="1">E31+1</f>
        <v>46221</v>
      </c>
      <c r="G31" s="13"/>
      <c r="H31" s="3">
        <f t="shared" ca="1" si="21"/>
        <v>2</v>
      </c>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row>
    <row r="32" spans="1:85" s="28" customFormat="1" ht="30" customHeight="1" thickBot="1" x14ac:dyDescent="0.25">
      <c r="A32" s="10"/>
      <c r="B32" s="102" t="s">
        <v>46</v>
      </c>
      <c r="C32" s="36"/>
      <c r="D32" s="37"/>
      <c r="E32" s="103" t="s">
        <v>63</v>
      </c>
      <c r="F32" s="104" t="s">
        <v>64</v>
      </c>
      <c r="G32" s="13"/>
      <c r="H32" s="3" t="e">
        <f t="shared" si="21"/>
        <v>#VALUE!</v>
      </c>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row>
    <row r="33" spans="1:85" s="28" customFormat="1" ht="30" customHeight="1" thickBot="1" x14ac:dyDescent="0.25">
      <c r="A33" s="10"/>
      <c r="B33" s="69" t="s">
        <v>47</v>
      </c>
      <c r="C33" s="70" t="s">
        <v>52</v>
      </c>
      <c r="D33" s="71">
        <v>0</v>
      </c>
      <c r="E33" s="72">
        <f ca="1">F31+1</f>
        <v>46222</v>
      </c>
      <c r="F33" s="72">
        <f ca="1">E33+1</f>
        <v>46223</v>
      </c>
      <c r="G33" s="13"/>
      <c r="H33" s="3">
        <f t="shared" ca="1" si="21"/>
        <v>2</v>
      </c>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row>
    <row r="34" spans="1:85" s="28" customFormat="1" ht="30" customHeight="1" thickBot="1" x14ac:dyDescent="0.25">
      <c r="A34" s="10"/>
      <c r="B34" s="69" t="s">
        <v>48</v>
      </c>
      <c r="C34" s="70" t="s">
        <v>52</v>
      </c>
      <c r="D34" s="71">
        <v>0</v>
      </c>
      <c r="E34" s="72">
        <f ca="1">F33+1</f>
        <v>46224</v>
      </c>
      <c r="F34" s="72">
        <f ca="1">E34+1</f>
        <v>46225</v>
      </c>
      <c r="G34" s="13"/>
      <c r="H34" s="3">
        <f t="shared" ca="1" si="21"/>
        <v>2</v>
      </c>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row>
    <row r="35" spans="1:85" s="28" customFormat="1" ht="30" customHeight="1" thickBot="1" x14ac:dyDescent="0.25">
      <c r="A35" s="10"/>
      <c r="B35" s="69" t="s">
        <v>26</v>
      </c>
      <c r="C35" s="70" t="s">
        <v>52</v>
      </c>
      <c r="D35" s="71">
        <v>0</v>
      </c>
      <c r="E35" s="72">
        <f ca="1">F34+1</f>
        <v>46226</v>
      </c>
      <c r="F35" s="72">
        <f ca="1">E35+1</f>
        <v>46227</v>
      </c>
      <c r="G35" s="13"/>
      <c r="H35" s="3">
        <f t="shared" ca="1" si="21"/>
        <v>2</v>
      </c>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row>
    <row r="36" spans="1:85" s="28" customFormat="1" ht="30" customHeight="1" thickBot="1" x14ac:dyDescent="0.25">
      <c r="A36" s="10"/>
      <c r="B36" s="69" t="s">
        <v>49</v>
      </c>
      <c r="C36" s="70" t="s">
        <v>52</v>
      </c>
      <c r="D36" s="71">
        <v>0</v>
      </c>
      <c r="E36" s="72">
        <f t="shared" ref="E36:E37" ca="1" si="23">F35+1</f>
        <v>46228</v>
      </c>
      <c r="F36" s="72">
        <f ca="1">E36+1</f>
        <v>46229</v>
      </c>
      <c r="G36" s="13"/>
      <c r="H36" s="3">
        <f t="shared" ca="1" si="21"/>
        <v>2</v>
      </c>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row>
    <row r="37" spans="1:85" s="28" customFormat="1" ht="30" customHeight="1" thickBot="1" x14ac:dyDescent="0.25">
      <c r="A37" s="10"/>
      <c r="B37" s="69" t="s">
        <v>50</v>
      </c>
      <c r="C37" s="70" t="s">
        <v>52</v>
      </c>
      <c r="D37" s="71">
        <v>0</v>
      </c>
      <c r="E37" s="72">
        <f t="shared" ca="1" si="23"/>
        <v>46230</v>
      </c>
      <c r="F37" s="72">
        <f ca="1">E37+2</f>
        <v>46232</v>
      </c>
      <c r="G37" s="13"/>
      <c r="H37" s="3">
        <f t="shared" ca="1" si="21"/>
        <v>3</v>
      </c>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Q37" s="29"/>
      <c r="BR37" s="29"/>
      <c r="BS37" s="29"/>
      <c r="BT37" s="29"/>
      <c r="BU37" s="29"/>
      <c r="BV37" s="29"/>
      <c r="BW37" s="29"/>
      <c r="BX37" s="29"/>
      <c r="BY37" s="29"/>
      <c r="BZ37" s="29"/>
      <c r="CA37" s="29"/>
      <c r="CB37" s="29"/>
      <c r="CC37" s="29"/>
      <c r="CD37" s="29"/>
      <c r="CE37" s="29"/>
      <c r="CF37" s="29"/>
      <c r="CG37" s="29"/>
    </row>
    <row r="38" spans="1:85" s="28" customFormat="1" ht="30" customHeight="1" thickBot="1" x14ac:dyDescent="0.25">
      <c r="A38" s="10"/>
      <c r="B38" s="83" t="s">
        <v>51</v>
      </c>
      <c r="C38" s="73"/>
      <c r="D38" s="74"/>
      <c r="E38" s="84" t="s">
        <v>69</v>
      </c>
      <c r="F38" s="85" t="s">
        <v>67</v>
      </c>
      <c r="G38" s="13"/>
      <c r="H38" s="3" t="e">
        <f t="shared" si="21"/>
        <v>#VALUE!</v>
      </c>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O38" s="106"/>
      <c r="BP38" s="106"/>
      <c r="BQ38" s="106"/>
      <c r="BR38" s="106"/>
      <c r="BS38" s="106"/>
      <c r="BT38" s="106"/>
      <c r="BU38" s="106"/>
      <c r="BV38" s="106"/>
      <c r="BW38" s="106"/>
      <c r="BX38" s="106"/>
      <c r="BY38" s="106"/>
    </row>
    <row r="39" spans="1:85" s="28" customFormat="1" ht="30" customHeight="1" thickBot="1" x14ac:dyDescent="0.25">
      <c r="A39" s="10"/>
      <c r="B39" s="86" t="s">
        <v>56</v>
      </c>
      <c r="C39" s="87" t="s">
        <v>52</v>
      </c>
      <c r="D39" s="75">
        <v>0</v>
      </c>
      <c r="E39" s="88">
        <f ca="1">F37+1</f>
        <v>46233</v>
      </c>
      <c r="F39" s="88">
        <f ca="1">E39+5</f>
        <v>46238</v>
      </c>
      <c r="G39" s="13"/>
      <c r="H39" s="3">
        <f t="shared" ca="1" si="21"/>
        <v>6</v>
      </c>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c r="AY39" s="29"/>
      <c r="AZ39" s="29"/>
      <c r="BA39" s="29"/>
      <c r="BB39" s="29"/>
      <c r="BC39" s="29"/>
      <c r="BD39" s="29"/>
      <c r="BE39" s="29"/>
      <c r="BF39" s="29"/>
      <c r="BG39" s="29"/>
      <c r="BH39" s="29"/>
      <c r="BI39" s="29"/>
      <c r="BJ39" s="29"/>
      <c r="BK39" s="29"/>
      <c r="BL39" s="29"/>
      <c r="BM39" s="29"/>
      <c r="BN39" s="29"/>
      <c r="BO39" s="29"/>
      <c r="BP39" s="29"/>
      <c r="BQ39" s="29"/>
      <c r="BR39" s="29"/>
      <c r="BS39" s="29"/>
      <c r="BT39" s="29"/>
      <c r="BU39" s="29"/>
      <c r="BV39" s="29"/>
      <c r="BW39" s="29"/>
      <c r="BX39" s="29"/>
      <c r="BY39" s="29"/>
      <c r="BZ39" s="29"/>
      <c r="CA39" s="29"/>
      <c r="CB39" s="29"/>
      <c r="CC39" s="29"/>
      <c r="CD39" s="29"/>
      <c r="CE39" s="29"/>
      <c r="CF39" s="29"/>
      <c r="CG39" s="29"/>
    </row>
    <row r="40" spans="1:85" s="28" customFormat="1" ht="30" customHeight="1" thickBot="1" x14ac:dyDescent="0.25">
      <c r="A40" s="10"/>
      <c r="B40" s="86" t="s">
        <v>57</v>
      </c>
      <c r="C40" s="87" t="s">
        <v>52</v>
      </c>
      <c r="D40" s="75">
        <v>0</v>
      </c>
      <c r="E40" s="88">
        <f ca="1">F39</f>
        <v>46238</v>
      </c>
      <c r="F40" s="88">
        <f ca="1">E40+6</f>
        <v>46244</v>
      </c>
      <c r="G40" s="13"/>
      <c r="H40" s="3">
        <f t="shared" ca="1" si="21"/>
        <v>7</v>
      </c>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c r="AY40" s="29"/>
      <c r="AZ40" s="29"/>
      <c r="BA40" s="29"/>
      <c r="BB40" s="29"/>
      <c r="BC40" s="29"/>
      <c r="BD40" s="29"/>
      <c r="BE40" s="29"/>
      <c r="BF40" s="29"/>
      <c r="BG40" s="29"/>
      <c r="BH40" s="29"/>
      <c r="BI40" s="29"/>
      <c r="BJ40" s="29"/>
      <c r="BK40" s="29"/>
      <c r="BL40" s="29"/>
      <c r="BM40" s="29"/>
      <c r="BN40" s="29"/>
      <c r="BO40" s="29"/>
      <c r="BP40" s="29"/>
      <c r="BQ40" s="29"/>
      <c r="BR40" s="29"/>
      <c r="BS40" s="29"/>
      <c r="BT40" s="29"/>
      <c r="BU40" s="29"/>
      <c r="BV40" s="29"/>
      <c r="BW40" s="29"/>
      <c r="BX40" s="29"/>
      <c r="BY40" s="29"/>
      <c r="BZ40" s="29"/>
      <c r="CA40" s="29"/>
      <c r="CB40" s="29"/>
      <c r="CC40" s="29"/>
      <c r="CD40" s="29"/>
      <c r="CE40" s="29"/>
      <c r="CF40" s="29"/>
      <c r="CG40" s="29"/>
    </row>
    <row r="41" spans="1:85" s="28" customFormat="1" ht="30" customHeight="1" thickBot="1" x14ac:dyDescent="0.25">
      <c r="A41" s="10"/>
      <c r="B41" s="86" t="s">
        <v>58</v>
      </c>
      <c r="C41" s="87" t="s">
        <v>52</v>
      </c>
      <c r="D41" s="75">
        <v>0</v>
      </c>
      <c r="E41" s="88">
        <f ca="1">F40+1</f>
        <v>46245</v>
      </c>
      <c r="F41" s="88">
        <f ca="1">E41+5</f>
        <v>46250</v>
      </c>
      <c r="G41" s="13"/>
      <c r="H41" s="3">
        <f t="shared" ca="1" si="21"/>
        <v>6</v>
      </c>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row>
    <row r="42" spans="1:85" ht="30" customHeight="1" x14ac:dyDescent="0.25">
      <c r="C42" s="12"/>
      <c r="F42" s="62"/>
    </row>
    <row r="43" spans="1:85" ht="30" customHeight="1" x14ac:dyDescent="0.2">
      <c r="C43" s="2"/>
    </row>
  </sheetData>
  <mergeCells count="21">
    <mergeCell ref="BM4:BS4"/>
    <mergeCell ref="BT4:BZ4"/>
    <mergeCell ref="CA4:CG4"/>
    <mergeCell ref="A5:A6"/>
    <mergeCell ref="B5:B6"/>
    <mergeCell ref="C5:C6"/>
    <mergeCell ref="D5:D6"/>
    <mergeCell ref="E5:E6"/>
    <mergeCell ref="F5:F6"/>
    <mergeCell ref="Q2:Z2"/>
    <mergeCell ref="Q1:Z1"/>
    <mergeCell ref="I1:O1"/>
    <mergeCell ref="I2:O2"/>
    <mergeCell ref="BF4:BL4"/>
    <mergeCell ref="I4:O4"/>
    <mergeCell ref="P4:V4"/>
    <mergeCell ref="W4:AC4"/>
    <mergeCell ref="AD4:AJ4"/>
    <mergeCell ref="AK4:AQ4"/>
    <mergeCell ref="AR4:AX4"/>
    <mergeCell ref="AY4:BE4"/>
  </mergeCells>
  <conditionalFormatting sqref="D7:D19 D26:D37">
    <cfRule type="dataBar" priority="52">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33" priority="35">
      <formula>AND(task_start&lt;=I$5,ROUNDDOWN((task_end-task_start+1)*task_progress,0)+task_start-1&gt;=I$5)</formula>
    </cfRule>
    <cfRule type="expression" dxfId="32" priority="36" stopIfTrue="1">
      <formula>AND(task_end&gt;=I$5,task_start&lt;J$5)</formula>
    </cfRule>
  </conditionalFormatting>
  <conditionalFormatting sqref="I15:BL19">
    <cfRule type="expression" dxfId="31" priority="33">
      <formula>AND(task_start&lt;=I$5,ROUNDDOWN((task_end-task_start+1)*task_progress,0)+task_start-1&gt;=I$5)</formula>
    </cfRule>
    <cfRule type="expression" dxfId="30" priority="34" stopIfTrue="1">
      <formula>AND(task_end&gt;=I$5,task_start&lt;J$5)</formula>
    </cfRule>
  </conditionalFormatting>
  <conditionalFormatting sqref="I27:BL31">
    <cfRule type="expression" dxfId="29" priority="31">
      <formula>AND(task_start&lt;=I$5,ROUNDDOWN((task_end-task_start+1)*task_progress,0)+task_start-1&gt;=I$5)</formula>
    </cfRule>
    <cfRule type="expression" dxfId="28" priority="32" stopIfTrue="1">
      <formula>AND(task_end&gt;=I$5,task_start&lt;J$5)</formula>
    </cfRule>
  </conditionalFormatting>
  <conditionalFormatting sqref="I33:BL37">
    <cfRule type="expression" dxfId="27" priority="65">
      <formula>AND(task_start&lt;=I$5,ROUNDDOWN((task_end-task_start+1)*task_progress,0)+task_start-1&gt;=I$5)</formula>
    </cfRule>
    <cfRule type="expression" dxfId="26" priority="66" stopIfTrue="1">
      <formula>AND(task_end&gt;=I$5,task_start&lt;J$5)</formula>
    </cfRule>
  </conditionalFormatting>
  <conditionalFormatting sqref="I4:BL19 I26:BL37">
    <cfRule type="expression" dxfId="25" priority="30">
      <formula>AND(TODAY()&gt;=I$5, TODAY()&lt;J$5)</formula>
    </cfRule>
  </conditionalFormatting>
  <conditionalFormatting sqref="D20">
    <cfRule type="dataBar" priority="29">
      <dataBar>
        <cfvo type="num" val="0"/>
        <cfvo type="num" val="1"/>
        <color theme="0"/>
      </dataBar>
      <extLst>
        <ext xmlns:x14="http://schemas.microsoft.com/office/spreadsheetml/2009/9/main" uri="{B025F937-C7B1-47D3-B67F-A62EFF666E3E}">
          <x14:id>{716242CC-2161-4126-89DB-EE3DE798AC45}</x14:id>
        </ext>
      </extLst>
    </cfRule>
  </conditionalFormatting>
  <conditionalFormatting sqref="I21:BL25">
    <cfRule type="expression" dxfId="24" priority="27">
      <formula>AND(task_start&lt;=I$5,ROUNDDOWN((task_end-task_start+1)*task_progress,0)+task_start-1&gt;=I$5)</formula>
    </cfRule>
    <cfRule type="expression" dxfId="23" priority="28" stopIfTrue="1">
      <formula>AND(task_end&gt;=I$5,task_start&lt;J$5)</formula>
    </cfRule>
  </conditionalFormatting>
  <conditionalFormatting sqref="I20:BL25">
    <cfRule type="expression" dxfId="22" priority="26">
      <formula>AND(TODAY()&gt;=I$5, TODAY()&lt;J$5)</formula>
    </cfRule>
  </conditionalFormatting>
  <conditionalFormatting sqref="D38">
    <cfRule type="dataBar" priority="23">
      <dataBar>
        <cfvo type="num" val="0"/>
        <cfvo type="num" val="1"/>
        <color theme="0"/>
      </dataBar>
      <extLst>
        <ext xmlns:x14="http://schemas.microsoft.com/office/spreadsheetml/2009/9/main" uri="{B025F937-C7B1-47D3-B67F-A62EFF666E3E}">
          <x14:id>{6615B7B5-4D12-4A3F-B744-8ED9768A27C1}</x14:id>
        </ext>
      </extLst>
    </cfRule>
  </conditionalFormatting>
  <conditionalFormatting sqref="I39:BL41">
    <cfRule type="expression" dxfId="21" priority="24">
      <formula>AND(task_start&lt;=I$5,ROUNDDOWN((task_end-task_start+1)*task_progress,0)+task_start-1&gt;=I$5)</formula>
    </cfRule>
    <cfRule type="expression" dxfId="20" priority="25" stopIfTrue="1">
      <formula>AND(task_end&gt;=I$5,task_start&lt;J$5)</formula>
    </cfRule>
  </conditionalFormatting>
  <conditionalFormatting sqref="I38:BL41">
    <cfRule type="expression" dxfId="19" priority="22">
      <formula>AND(TODAY()&gt;=I$5, TODAY()&lt;J$5)</formula>
    </cfRule>
  </conditionalFormatting>
  <conditionalFormatting sqref="D21:D25">
    <cfRule type="dataBar" priority="21">
      <dataBar>
        <cfvo type="num" val="0"/>
        <cfvo type="num" val="1"/>
        <color theme="0"/>
      </dataBar>
      <extLst>
        <ext xmlns:x14="http://schemas.microsoft.com/office/spreadsheetml/2009/9/main" uri="{B025F937-C7B1-47D3-B67F-A62EFF666E3E}">
          <x14:id>{5E04FAA1-8D6E-42AA-8C9C-5859D676D80A}</x14:id>
        </ext>
      </extLst>
    </cfRule>
  </conditionalFormatting>
  <conditionalFormatting sqref="D39:D41">
    <cfRule type="dataBar" priority="20">
      <dataBar>
        <cfvo type="num" val="0"/>
        <cfvo type="num" val="1"/>
        <color theme="0"/>
      </dataBar>
      <extLst>
        <ext xmlns:x14="http://schemas.microsoft.com/office/spreadsheetml/2009/9/main" uri="{B025F937-C7B1-47D3-B67F-A62EFF666E3E}">
          <x14:id>{CF92FBBE-CCA5-4B0F-85F8-D67E89E51C71}</x14:id>
        </ext>
      </extLst>
    </cfRule>
  </conditionalFormatting>
  <conditionalFormatting sqref="BM4:CG6">
    <cfRule type="expression" dxfId="18" priority="19">
      <formula>AND(TODAY()&gt;=BM$5, TODAY()&lt;BN$5)</formula>
    </cfRule>
  </conditionalFormatting>
  <conditionalFormatting sqref="BM9:CG13">
    <cfRule type="expression" dxfId="17" priority="17">
      <formula>AND(task_start&lt;=BM$5,ROUNDDOWN((task_end-task_start+1)*task_progress,0)+task_start-1&gt;=BM$5)</formula>
    </cfRule>
    <cfRule type="expression" dxfId="16" priority="18" stopIfTrue="1">
      <formula>AND(task_end&gt;=BM$5,task_start&lt;BN$5)</formula>
    </cfRule>
  </conditionalFormatting>
  <conditionalFormatting sqref="BM9:CG13">
    <cfRule type="expression" dxfId="15" priority="16">
      <formula>AND(TODAY()&gt;=BM$5, TODAY()&lt;BN$5)</formula>
    </cfRule>
  </conditionalFormatting>
  <conditionalFormatting sqref="BM15:CG19">
    <cfRule type="expression" dxfId="14" priority="14">
      <formula>AND(task_start&lt;=BM$5,ROUNDDOWN((task_end-task_start+1)*task_progress,0)+task_start-1&gt;=BM$5)</formula>
    </cfRule>
    <cfRule type="expression" dxfId="13" priority="15" stopIfTrue="1">
      <formula>AND(task_end&gt;=BM$5,task_start&lt;BN$5)</formula>
    </cfRule>
  </conditionalFormatting>
  <conditionalFormatting sqref="BM15:CG19">
    <cfRule type="expression" dxfId="12" priority="13">
      <formula>AND(TODAY()&gt;=BM$5, TODAY()&lt;BN$5)</formula>
    </cfRule>
  </conditionalFormatting>
  <conditionalFormatting sqref="BM21:CG25">
    <cfRule type="expression" dxfId="11" priority="11">
      <formula>AND(task_start&lt;=BM$5,ROUNDDOWN((task_end-task_start+1)*task_progress,0)+task_start-1&gt;=BM$5)</formula>
    </cfRule>
    <cfRule type="expression" dxfId="10" priority="12" stopIfTrue="1">
      <formula>AND(task_end&gt;=BM$5,task_start&lt;BN$5)</formula>
    </cfRule>
  </conditionalFormatting>
  <conditionalFormatting sqref="BM21:CG25">
    <cfRule type="expression" dxfId="9" priority="10">
      <formula>AND(TODAY()&gt;=BM$5, TODAY()&lt;BN$5)</formula>
    </cfRule>
  </conditionalFormatting>
  <conditionalFormatting sqref="BM27:CG31">
    <cfRule type="expression" dxfId="8" priority="8">
      <formula>AND(task_start&lt;=BM$5,ROUNDDOWN((task_end-task_start+1)*task_progress,0)+task_start-1&gt;=BM$5)</formula>
    </cfRule>
    <cfRule type="expression" dxfId="7" priority="9" stopIfTrue="1">
      <formula>AND(task_end&gt;=BM$5,task_start&lt;BN$5)</formula>
    </cfRule>
  </conditionalFormatting>
  <conditionalFormatting sqref="BM27:CG31">
    <cfRule type="expression" dxfId="6" priority="7">
      <formula>AND(TODAY()&gt;=BM$5, TODAY()&lt;BN$5)</formula>
    </cfRule>
  </conditionalFormatting>
  <conditionalFormatting sqref="BM33:CG37">
    <cfRule type="expression" dxfId="5" priority="5">
      <formula>AND(task_start&lt;=BM$5,ROUNDDOWN((task_end-task_start+1)*task_progress,0)+task_start-1&gt;=BM$5)</formula>
    </cfRule>
    <cfRule type="expression" dxfId="4" priority="6" stopIfTrue="1">
      <formula>AND(task_end&gt;=BM$5,task_start&lt;BN$5)</formula>
    </cfRule>
  </conditionalFormatting>
  <conditionalFormatting sqref="BM33:CG37">
    <cfRule type="expression" dxfId="3" priority="4">
      <formula>AND(TODAY()&gt;=BM$5, TODAY()&lt;BN$5)</formula>
    </cfRule>
  </conditionalFormatting>
  <conditionalFormatting sqref="BM39:CG41">
    <cfRule type="expression" dxfId="2" priority="2">
      <formula>AND(task_start&lt;=BM$5,ROUNDDOWN((task_end-task_start+1)*task_progress,0)+task_start-1&gt;=BM$5)</formula>
    </cfRule>
    <cfRule type="expression" dxfId="1" priority="3" stopIfTrue="1">
      <formula>AND(task_end&gt;=BM$5,task_start&lt;BN$5)</formula>
    </cfRule>
  </conditionalFormatting>
  <conditionalFormatting sqref="BM39:CG41">
    <cfRule type="expression" dxfId="0" priority="1">
      <formula>AND(TODAY()&gt;=BM$5, TODAY()&lt;BN$5)</formula>
    </cfRule>
  </conditionalFormatting>
  <dataValidations count="12">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6 A20" xr:uid="{956902D1-D3B5-416D-BB69-9362D193BC0A}"/>
    <dataValidation allowBlank="1" showInputMessage="1" showErrorMessage="1" prompt="Phase 4's sample block starts in cell B26." sqref="A32 A38" xr:uid="{DE54E5DE-526D-4D71-8D03-E99B4AB2FEE5}"/>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D7:D19 D26:D37</xm:sqref>
        </x14:conditionalFormatting>
        <x14:conditionalFormatting xmlns:xm="http://schemas.microsoft.com/office/excel/2006/main">
          <x14:cfRule type="dataBar" id="{716242CC-2161-4126-89DB-EE3DE798AC45}">
            <x14:dataBar minLength="0" maxLength="100" gradient="0">
              <x14:cfvo type="num">
                <xm:f>0</xm:f>
              </x14:cfvo>
              <x14:cfvo type="num">
                <xm:f>1</xm:f>
              </x14:cfvo>
              <x14:negativeFillColor rgb="FFFF0000"/>
              <x14:axisColor rgb="FF000000"/>
            </x14:dataBar>
          </x14:cfRule>
          <xm:sqref>D20</xm:sqref>
        </x14:conditionalFormatting>
        <x14:conditionalFormatting xmlns:xm="http://schemas.microsoft.com/office/excel/2006/main">
          <x14:cfRule type="dataBar" id="{6615B7B5-4D12-4A3F-B744-8ED9768A27C1}">
            <x14:dataBar minLength="0" maxLength="100" gradient="0">
              <x14:cfvo type="num">
                <xm:f>0</xm:f>
              </x14:cfvo>
              <x14:cfvo type="num">
                <xm:f>1</xm:f>
              </x14:cfvo>
              <x14:negativeFillColor rgb="FFFF0000"/>
              <x14:axisColor rgb="FF000000"/>
            </x14:dataBar>
          </x14:cfRule>
          <xm:sqref>D38</xm:sqref>
        </x14:conditionalFormatting>
        <x14:conditionalFormatting xmlns:xm="http://schemas.microsoft.com/office/excel/2006/main">
          <x14:cfRule type="dataBar" id="{5E04FAA1-8D6E-42AA-8C9C-5859D676D80A}">
            <x14:dataBar minLength="0" maxLength="100" gradient="0">
              <x14:cfvo type="num">
                <xm:f>0</xm:f>
              </x14:cfvo>
              <x14:cfvo type="num">
                <xm:f>1</xm:f>
              </x14:cfvo>
              <x14:negativeFillColor rgb="FFFF0000"/>
              <x14:axisColor rgb="FF000000"/>
            </x14:dataBar>
          </x14:cfRule>
          <xm:sqref>D21:D25</xm:sqref>
        </x14:conditionalFormatting>
        <x14:conditionalFormatting xmlns:xm="http://schemas.microsoft.com/office/excel/2006/main">
          <x14:cfRule type="dataBar" id="{CF92FBBE-CCA5-4B0F-85F8-D67E89E51C71}">
            <x14:dataBar minLength="0" maxLength="100" gradient="0">
              <x14:cfvo type="num">
                <xm:f>0</xm:f>
              </x14:cfvo>
              <x14:cfvo type="num">
                <xm:f>1</xm:f>
              </x14:cfvo>
              <x14:negativeFillColor rgb="FFFF0000"/>
              <x14:axisColor rgb="FF000000"/>
            </x14:dataBar>
          </x14:cfRule>
          <xm:sqref>D39:D41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4" customWidth="1"/>
    <col min="2" max="16384" width="9" style="1"/>
  </cols>
  <sheetData>
    <row r="1" spans="1:2" ht="46.5" customHeight="1" x14ac:dyDescent="0.2"/>
    <row r="2" spans="1:2" s="6" customFormat="1" ht="15.75" x14ac:dyDescent="0.2">
      <c r="A2" s="42" t="s">
        <v>7</v>
      </c>
      <c r="B2" s="5"/>
    </row>
    <row r="3" spans="1:2" s="8" customFormat="1" ht="27" customHeight="1" x14ac:dyDescent="0.2">
      <c r="A3" s="43"/>
      <c r="B3" s="9"/>
    </row>
    <row r="4" spans="1:2" s="7" customFormat="1" ht="31.5" x14ac:dyDescent="0.6">
      <c r="A4" s="44" t="s">
        <v>6</v>
      </c>
    </row>
    <row r="5" spans="1:2" ht="74.25" customHeight="1" x14ac:dyDescent="0.2">
      <c r="A5" s="45" t="s">
        <v>14</v>
      </c>
    </row>
    <row r="6" spans="1:2" ht="26.25" customHeight="1" x14ac:dyDescent="0.2">
      <c r="A6" s="44" t="s">
        <v>17</v>
      </c>
    </row>
    <row r="7" spans="1:2" s="4" customFormat="1" ht="205.15" customHeight="1" x14ac:dyDescent="0.2">
      <c r="A7" s="46" t="s">
        <v>16</v>
      </c>
    </row>
    <row r="8" spans="1:2" s="7" customFormat="1" ht="31.5" x14ac:dyDescent="0.6">
      <c r="A8" s="44" t="s">
        <v>8</v>
      </c>
    </row>
    <row r="9" spans="1:2" ht="57" x14ac:dyDescent="0.2">
      <c r="A9" s="45" t="s">
        <v>15</v>
      </c>
    </row>
    <row r="10" spans="1:2" s="4" customFormat="1" ht="28.15" customHeight="1" x14ac:dyDescent="0.2">
      <c r="A10" s="47" t="s">
        <v>13</v>
      </c>
    </row>
    <row r="11" spans="1:2" s="7" customFormat="1" ht="31.5" x14ac:dyDescent="0.6">
      <c r="A11" s="44" t="s">
        <v>5</v>
      </c>
    </row>
    <row r="12" spans="1:2" ht="28.5" x14ac:dyDescent="0.2">
      <c r="A12" s="45" t="s">
        <v>12</v>
      </c>
    </row>
    <row r="13" spans="1:2" s="4" customFormat="1" ht="28.15" customHeight="1" x14ac:dyDescent="0.2">
      <c r="A13" s="47" t="s">
        <v>1</v>
      </c>
    </row>
    <row r="14" spans="1:2" s="7" customFormat="1" ht="31.5" x14ac:dyDescent="0.6">
      <c r="A14" s="44" t="s">
        <v>9</v>
      </c>
    </row>
    <row r="15" spans="1:2" ht="75" customHeight="1" x14ac:dyDescent="0.2">
      <c r="A15" s="45" t="s">
        <v>10</v>
      </c>
    </row>
    <row r="16" spans="1:2" ht="71.25" x14ac:dyDescent="0.2">
      <c r="A16" s="45" t="s">
        <v>11</v>
      </c>
    </row>
    <row r="17" spans="1:1" x14ac:dyDescent="0.2">
      <c r="A17" s="48"/>
    </row>
    <row r="18" spans="1:1" x14ac:dyDescent="0.2">
      <c r="A18" s="48"/>
    </row>
    <row r="19" spans="1:1" x14ac:dyDescent="0.2">
      <c r="A19" s="48"/>
    </row>
    <row r="20" spans="1:1" x14ac:dyDescent="0.2">
      <c r="A20" s="48"/>
    </row>
    <row r="21" spans="1:1" x14ac:dyDescent="0.2">
      <c r="A21" s="48"/>
    </row>
    <row r="22" spans="1:1" x14ac:dyDescent="0.2">
      <c r="A22" s="48"/>
    </row>
    <row r="23" spans="1:1" x14ac:dyDescent="0.2">
      <c r="A23" s="48"/>
    </row>
    <row r="24" spans="1:1" x14ac:dyDescent="0.2">
      <c r="A24" s="48"/>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customXml/itemProps3.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NATHAN MCCARTNEY</dc:creator>
  <dc:description/>
  <cp:lastModifiedBy>NATHAN MCCARTNEY</cp:lastModifiedBy>
  <dcterms:created xsi:type="dcterms:W3CDTF">2022-03-11T22:41:12Z</dcterms:created>
  <dcterms:modified xsi:type="dcterms:W3CDTF">2026-06-01T13:53:51Z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