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/Documents/"/>
    </mc:Choice>
  </mc:AlternateContent>
  <xr:revisionPtr revIDLastSave="0" documentId="13_ncr:1_{76061A2C-5B36-3E45-B1D3-F718B21322E2}" xr6:coauthVersionLast="36" xr6:coauthVersionMax="36" xr10:uidLastSave="{00000000-0000-0000-0000-000000000000}"/>
  <bookViews>
    <workbookView xWindow="160" yWindow="460" windowWidth="25440" windowHeight="14520" activeTab="2" xr2:uid="{675EC3E1-5157-F145-8090-3A1DBD96B3B0}"/>
  </bookViews>
  <sheets>
    <sheet name="Results Table" sheetId="1" r:id="rId1"/>
    <sheet name="Len Tens" sheetId="3" r:id="rId2"/>
    <sheet name="Const Len" sheetId="4" r:id="rId3"/>
    <sheet name="Delta K" sheetId="5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O9" i="1"/>
  <c r="O10" i="1"/>
  <c r="O11" i="1"/>
  <c r="O7" i="1"/>
  <c r="O6" i="1"/>
  <c r="I6" i="1" l="1"/>
  <c r="I7" i="1"/>
  <c r="I8" i="1"/>
  <c r="I9" i="1"/>
  <c r="I10" i="1"/>
  <c r="I11" i="1"/>
  <c r="J7" i="1"/>
  <c r="K7" i="1" s="1"/>
  <c r="J8" i="1"/>
  <c r="K8" i="1" s="1"/>
  <c r="J9" i="1"/>
  <c r="K9" i="1" s="1"/>
  <c r="J10" i="1"/>
  <c r="K10" i="1" s="1"/>
  <c r="J11" i="1"/>
  <c r="K11" i="1" s="1"/>
  <c r="J6" i="1"/>
  <c r="K6" i="1" s="1"/>
  <c r="L8" i="1" l="1"/>
  <c r="M8" i="1"/>
  <c r="L9" i="1"/>
  <c r="M9" i="1"/>
  <c r="L11" i="1"/>
  <c r="M11" i="1"/>
  <c r="L7" i="1"/>
  <c r="M7" i="1"/>
  <c r="L10" i="1"/>
  <c r="M10" i="1"/>
  <c r="L6" i="1"/>
  <c r="M6" i="1"/>
</calcChain>
</file>

<file path=xl/sharedStrings.xml><?xml version="1.0" encoding="utf-8"?>
<sst xmlns="http://schemas.openxmlformats.org/spreadsheetml/2006/main" count="17" uniqueCount="17">
  <si>
    <t>Experiment 2</t>
  </si>
  <si>
    <t>Experiment 1</t>
  </si>
  <si>
    <t>θ/degree</t>
  </si>
  <si>
    <t>θ/degree2</t>
  </si>
  <si>
    <t>θm/degree</t>
  </si>
  <si>
    <t>Mass/kg</t>
  </si>
  <si>
    <t>l1/m</t>
  </si>
  <si>
    <t>l2/m</t>
  </si>
  <si>
    <t>l1/m2</t>
  </si>
  <si>
    <t>l2/m3</t>
  </si>
  <si>
    <t>L/m</t>
  </si>
  <si>
    <t>k</t>
  </si>
  <si>
    <t>Tension in each spring/N</t>
  </si>
  <si>
    <t>Delta k</t>
  </si>
  <si>
    <t>Delta L/m</t>
  </si>
  <si>
    <t>Delta m/kg</t>
  </si>
  <si>
    <t>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</si>
</sst>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7" formatCode="0.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167" fontId="0" fillId="0" borderId="0" xfId="0" applyNumberFormat="1"/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9"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  <dxf>
      <numFmt numFmtId="167" formatCode="0.0"/>
    </dxf>
    <dxf>
      <numFmt numFmtId="164" formatCode="0.000"/>
    </dxf>
    <dxf>
      <numFmt numFmtId="164" formatCode="0.000"/>
    </dxf>
    <dxf>
      <numFmt numFmtId="164" formatCode="0.000"/>
    </dxf>
    <dxf>
      <numFmt numFmtId="164" formatCode="0.0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Rela</a:t>
            </a:r>
            <a:r>
              <a:rPr lang="en-US" baseline="0"/>
              <a:t>tionship between spring length and spring tension 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backward val="0.19700000000000004"/>
            <c:dispRSqr val="0"/>
            <c:dispEq val="0"/>
          </c:trendline>
          <c:xVal>
            <c:numRef>
              <c:f>'Results Table'!$K$6:$K$11</c:f>
              <c:numCache>
                <c:formatCode>0.000</c:formatCode>
                <c:ptCount val="6"/>
                <c:pt idx="0">
                  <c:v>0.19702944111781839</c:v>
                </c:pt>
                <c:pt idx="1">
                  <c:v>0.34026032334081596</c:v>
                </c:pt>
                <c:pt idx="2">
                  <c:v>0.45958715877957301</c:v>
                </c:pt>
                <c:pt idx="3">
                  <c:v>0.5758226158502906</c:v>
                </c:pt>
                <c:pt idx="4">
                  <c:v>0.68929923634085788</c:v>
                </c:pt>
                <c:pt idx="5">
                  <c:v>0.80422769086677748</c:v>
                </c:pt>
              </c:numCache>
            </c:numRef>
          </c:xVal>
          <c:yVal>
            <c:numRef>
              <c:f>'Results Table'!$I$6:$I$11</c:f>
              <c:numCache>
                <c:formatCode>0.000</c:formatCode>
                <c:ptCount val="6"/>
                <c:pt idx="0">
                  <c:v>0.08</c:v>
                </c:pt>
                <c:pt idx="1">
                  <c:v>0.105</c:v>
                </c:pt>
                <c:pt idx="2">
                  <c:v>0.13100000000000001</c:v>
                </c:pt>
                <c:pt idx="3">
                  <c:v>0.155</c:v>
                </c:pt>
                <c:pt idx="4">
                  <c:v>0.17699999999999999</c:v>
                </c:pt>
                <c:pt idx="5">
                  <c:v>0.193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498-584C-B352-CAE09B511E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462160"/>
        <c:axId val="213463840"/>
      </c:scatterChart>
      <c:valAx>
        <c:axId val="21346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u="none" strike="noStrike" baseline="0">
                    <a:effectLst/>
                  </a:rPr>
                  <a:t>Spring tension/N</a:t>
                </a:r>
                <a:r>
                  <a:rPr lang="en-US" sz="1000" b="0" i="0" u="none" strike="noStrike" baseline="0"/>
                  <a:t>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463840"/>
        <c:crosses val="autoZero"/>
        <c:crossBetween val="midCat"/>
      </c:valAx>
      <c:valAx>
        <c:axId val="213463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 spring length L/m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46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Spring constant vs average spring length/m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'Results Table'!$J$18</c:f>
              <c:strCache>
                <c:ptCount val="1"/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'Results Table'!$L$6:$L$11</c:f>
              <c:numCache>
                <c:formatCode>0.000</c:formatCode>
                <c:ptCount val="6"/>
                <c:pt idx="0">
                  <c:v>15.822580645161292</c:v>
                </c:pt>
                <c:pt idx="1">
                  <c:v>17.517857142857146</c:v>
                </c:pt>
                <c:pt idx="2">
                  <c:v>17.945121951219512</c:v>
                </c:pt>
                <c:pt idx="3">
                  <c:v>18.509433962264154</c:v>
                </c:pt>
                <c:pt idx="4">
                  <c:v>19.16015625</c:v>
                </c:pt>
                <c:pt idx="5">
                  <c:v>20.437499999999996</c:v>
                </c:pt>
              </c:numCache>
            </c:numRef>
          </c:xVal>
          <c:yVal>
            <c:numRef>
              <c:f>'Results Table'!$I$6:$I$11</c:f>
              <c:numCache>
                <c:formatCode>0.000</c:formatCode>
                <c:ptCount val="6"/>
                <c:pt idx="0">
                  <c:v>0.08</c:v>
                </c:pt>
                <c:pt idx="1">
                  <c:v>0.105</c:v>
                </c:pt>
                <c:pt idx="2">
                  <c:v>0.13100000000000001</c:v>
                </c:pt>
                <c:pt idx="3">
                  <c:v>0.155</c:v>
                </c:pt>
                <c:pt idx="4">
                  <c:v>0.17699999999999999</c:v>
                </c:pt>
                <c:pt idx="5">
                  <c:v>0.193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A4-B245-BFC2-B421DB673C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649776"/>
        <c:axId val="282651456"/>
      </c:scatterChart>
      <c:valAx>
        <c:axId val="282649776"/>
        <c:scaling>
          <c:orientation val="minMax"/>
          <c:max val="20.9"/>
          <c:min val="15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Spring Constant 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651456"/>
        <c:crosses val="autoZero"/>
        <c:crossBetween val="midCat"/>
      </c:valAx>
      <c:valAx>
        <c:axId val="28265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 spring length, L/m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649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Spring constant vs average spring length/m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Spring tension vs. spring length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'Results Table'!$L$6:$L$11</c:f>
              <c:numCache>
                <c:formatCode>0.000</c:formatCode>
                <c:ptCount val="6"/>
                <c:pt idx="0">
                  <c:v>15.822580645161292</c:v>
                </c:pt>
                <c:pt idx="1">
                  <c:v>17.517857142857146</c:v>
                </c:pt>
                <c:pt idx="2">
                  <c:v>17.945121951219512</c:v>
                </c:pt>
                <c:pt idx="3">
                  <c:v>18.509433962264154</c:v>
                </c:pt>
                <c:pt idx="4">
                  <c:v>19.16015625</c:v>
                </c:pt>
                <c:pt idx="5">
                  <c:v>20.437499999999996</c:v>
                </c:pt>
              </c:numCache>
            </c:numRef>
          </c:xVal>
          <c:yVal>
            <c:numRef>
              <c:f>'Results Table'!$I$6:$I$11</c:f>
              <c:numCache>
                <c:formatCode>0.000</c:formatCode>
                <c:ptCount val="6"/>
                <c:pt idx="0">
                  <c:v>0.08</c:v>
                </c:pt>
                <c:pt idx="1">
                  <c:v>0.105</c:v>
                </c:pt>
                <c:pt idx="2">
                  <c:v>0.13100000000000001</c:v>
                </c:pt>
                <c:pt idx="3">
                  <c:v>0.155</c:v>
                </c:pt>
                <c:pt idx="4">
                  <c:v>0.17699999999999999</c:v>
                </c:pt>
                <c:pt idx="5">
                  <c:v>0.193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E73-5C46-A4D4-C1B6BC121FA2}"/>
            </c:ext>
          </c:extLst>
        </c:ser>
        <c:ser>
          <c:idx val="1"/>
          <c:order val="1"/>
          <c:tx>
            <c:v>Delta k vs spring length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7030A0"/>
              </a:solidFill>
              <a:ln w="9525">
                <a:solidFill>
                  <a:srgbClr val="7030A0"/>
                </a:solidFill>
              </a:ln>
              <a:effectLst/>
            </c:spPr>
          </c:marker>
          <c:xVal>
            <c:numRef>
              <c:f>'Results Table'!$O$6:$O$11</c:f>
              <c:numCache>
                <c:formatCode>0.000</c:formatCode>
                <c:ptCount val="6"/>
                <c:pt idx="0">
                  <c:v>15.822580645161292</c:v>
                </c:pt>
                <c:pt idx="1">
                  <c:v>19.620000000000005</c:v>
                </c:pt>
                <c:pt idx="2">
                  <c:v>18.86538461538461</c:v>
                </c:pt>
                <c:pt idx="3">
                  <c:v>20.437500000000007</c:v>
                </c:pt>
                <c:pt idx="4">
                  <c:v>22.295454545454557</c:v>
                </c:pt>
                <c:pt idx="5">
                  <c:v>30.656249999999975</c:v>
                </c:pt>
              </c:numCache>
            </c:numRef>
          </c:xVal>
          <c:yVal>
            <c:numRef>
              <c:f>'Results Table'!$I$6:$I$11</c:f>
              <c:numCache>
                <c:formatCode>0.000</c:formatCode>
                <c:ptCount val="6"/>
                <c:pt idx="0">
                  <c:v>0.08</c:v>
                </c:pt>
                <c:pt idx="1">
                  <c:v>0.105</c:v>
                </c:pt>
                <c:pt idx="2">
                  <c:v>0.13100000000000001</c:v>
                </c:pt>
                <c:pt idx="3">
                  <c:v>0.155</c:v>
                </c:pt>
                <c:pt idx="4">
                  <c:v>0.17699999999999999</c:v>
                </c:pt>
                <c:pt idx="5">
                  <c:v>0.193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E73-5C46-A4D4-C1B6BC121F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2649776"/>
        <c:axId val="282651456"/>
      </c:scatterChart>
      <c:valAx>
        <c:axId val="282649776"/>
        <c:scaling>
          <c:orientation val="minMax"/>
          <c:max val="31"/>
          <c:min val="15.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Spring Constant k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651456"/>
        <c:crosses val="autoZero"/>
        <c:crossBetween val="midCat"/>
      </c:valAx>
      <c:valAx>
        <c:axId val="282651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 spring length, L/m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26497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E7DBC7C-EAFA-0346-919C-4B95E04DA883}">
  <sheetPr/>
  <sheetViews>
    <sheetView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CDC9C6A-F99E-B34C-B5AA-B2FA3CA8BECE}">
  <sheetPr/>
  <sheetViews>
    <sheetView tabSelected="1" workbookViewId="0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22F98B-4A64-2141-9316-21618CF20928}">
  <sheetPr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9100" cy="60706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AC31954-E986-F847-8343-EC425814D43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953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2A3BDEA-8AE4-BC43-8E34-C9E929D9432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13333" cy="607953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A5A6833-ED07-B944-9F93-C843A6624A6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9DFCC9-A117-C14D-86D7-3099D81D0C92}" name="Table2" displayName="Table2" ref="B5:O11" totalsRowShown="0">
  <autoFilter ref="B5:O11" xr:uid="{5E090BBE-E2D8-8847-A4D8-C9229306A69E}"/>
  <tableColumns count="14">
    <tableColumn id="1" xr3:uid="{7549C327-D3AC-AD48-A67C-4998A6BEE3D3}" name="Mass/kg"/>
    <tableColumn id="2" xr3:uid="{6BF5319C-2917-B14A-9409-CAABF86D9852}" name="l1/m"/>
    <tableColumn id="3" xr3:uid="{0C54C349-B52F-F740-9342-B3062AF4A0D6}" name="l2/m"/>
    <tableColumn id="4" xr3:uid="{31F12A35-FAD0-4244-9D51-579D01C10B4F}" name="θ/degree"/>
    <tableColumn id="5" xr3:uid="{9B2A5868-7BF3-A64E-9C13-81F8112ACA3F}" name="l1/m2" dataDxfId="8"/>
    <tableColumn id="6" xr3:uid="{9DF669DE-3A46-2343-9ED4-D125B9D9F43B}" name="l2/m3" dataDxfId="7"/>
    <tableColumn id="7" xr3:uid="{8FFA4365-6675-6243-A0AE-69B7E38342F5}" name="θ/degree2"/>
    <tableColumn id="8" xr3:uid="{0596EFB8-89C4-CB4A-A9DA-9AEA55BFB864}" name="L/m" dataDxfId="6">
      <calculatedColumnFormula>AVERAGE(C6,F6)</calculatedColumnFormula>
    </tableColumn>
    <tableColumn id="9" xr3:uid="{46E19DB8-90FC-F242-B8EC-76DF567B274F}" name="θm/degree" dataDxfId="4">
      <calculatedColumnFormula>AVERAGE(E6,H6)</calculatedColumnFormula>
    </tableColumn>
    <tableColumn id="10" xr3:uid="{B73F33F9-20BB-E542-BDAF-AF15C2921002}" name="Tension in each spring/N" dataDxfId="5">
      <calculatedColumnFormula>B6/COS(RADIANS(J6/2))</calculatedColumnFormula>
    </tableColumn>
    <tableColumn id="11" xr3:uid="{2734B1DE-B3B2-A649-9F97-A0268287867F}" name="k" dataDxfId="3">
      <calculatedColumnFormula>(((Table2[[#This Row],[Mass/kg]]*9.81)/2)/(Table2[[#This Row],[L/m]]-0.049))</calculatedColumnFormula>
    </tableColumn>
    <tableColumn id="14" xr3:uid="{22CA6F14-65F0-1246-B0D2-BC2FED36D329}" name="Delta L/m" dataDxfId="2"/>
    <tableColumn id="15" xr3:uid="{FC6A3806-D829-7946-9772-923B187420D1}" name="Delta m/kg" dataDxfId="1"/>
    <tableColumn id="16" xr3:uid="{1876C50D-4836-F747-B76C-B88929390E0D}" name="Delta k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0975F0-47B8-3F40-B691-00437B0F4DB4}">
  <dimension ref="B2:S11"/>
  <sheetViews>
    <sheetView workbookViewId="0">
      <selection activeCell="H21" sqref="H21"/>
    </sheetView>
  </sheetViews>
  <sheetFormatPr baseColWidth="10" defaultRowHeight="16" x14ac:dyDescent="0.2"/>
  <cols>
    <col min="5" max="5" width="14" customWidth="1"/>
    <col min="7" max="7" width="10.1640625" customWidth="1"/>
    <col min="8" max="8" width="15.5" customWidth="1"/>
    <col min="10" max="10" width="18.6640625" customWidth="1"/>
    <col min="11" max="11" width="24.6640625" customWidth="1"/>
    <col min="13" max="13" width="13.33203125" customWidth="1"/>
    <col min="14" max="14" width="13" customWidth="1"/>
    <col min="15" max="15" width="12.33203125" customWidth="1"/>
  </cols>
  <sheetData>
    <row r="2" spans="2:19" ht="24" x14ac:dyDescent="0.3">
      <c r="B2" s="5" t="s">
        <v>16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4" spans="2:19" x14ac:dyDescent="0.2">
      <c r="C4" s="1" t="s">
        <v>1</v>
      </c>
      <c r="D4" s="1"/>
      <c r="E4" s="1"/>
      <c r="F4" s="1" t="s">
        <v>0</v>
      </c>
      <c r="G4" s="1"/>
      <c r="H4" s="1"/>
    </row>
    <row r="5" spans="2:19" x14ac:dyDescent="0.2">
      <c r="B5" t="s">
        <v>5</v>
      </c>
      <c r="C5" t="s">
        <v>6</v>
      </c>
      <c r="D5" t="s">
        <v>7</v>
      </c>
      <c r="E5" t="s">
        <v>2</v>
      </c>
      <c r="F5" t="s">
        <v>8</v>
      </c>
      <c r="G5" t="s">
        <v>9</v>
      </c>
      <c r="H5" t="s">
        <v>3</v>
      </c>
      <c r="I5" t="s">
        <v>10</v>
      </c>
      <c r="J5" t="s">
        <v>4</v>
      </c>
      <c r="K5" t="s">
        <v>12</v>
      </c>
      <c r="L5" t="s">
        <v>11</v>
      </c>
      <c r="M5" t="s">
        <v>14</v>
      </c>
      <c r="N5" t="s">
        <v>15</v>
      </c>
      <c r="O5" t="s">
        <v>13</v>
      </c>
      <c r="S5" s="4"/>
    </row>
    <row r="6" spans="2:19" x14ac:dyDescent="0.2">
      <c r="B6">
        <v>0.1</v>
      </c>
      <c r="C6" s="2">
        <v>0.08</v>
      </c>
      <c r="D6">
        <v>7.4999999999999997E-2</v>
      </c>
      <c r="E6">
        <v>120</v>
      </c>
      <c r="F6" s="2">
        <v>0.08</v>
      </c>
      <c r="G6" s="2">
        <v>7.5999999999999998E-2</v>
      </c>
      <c r="H6">
        <v>118</v>
      </c>
      <c r="I6" s="2">
        <f>AVERAGE(C6,F6)</f>
        <v>0.08</v>
      </c>
      <c r="J6" s="3">
        <f>AVERAGE(E6,H6)</f>
        <v>119</v>
      </c>
      <c r="K6" s="2">
        <f t="shared" ref="K6:K11" si="0">B6/COS(RADIANS(J6/2))</f>
        <v>0.19702944111781839</v>
      </c>
      <c r="L6" s="2">
        <f>(((Table2[[#This Row],[Mass/kg]]*9.81)/2)/(Table2[[#This Row],[L/m]]-0.049))</f>
        <v>15.822580645161292</v>
      </c>
      <c r="M6" s="2">
        <f>I6-0.049</f>
        <v>3.1E-2</v>
      </c>
      <c r="N6" s="2">
        <v>0.1</v>
      </c>
      <c r="O6" s="2">
        <f>(((N6*9.81)/2)/M6)</f>
        <v>15.822580645161292</v>
      </c>
      <c r="Q6" s="2"/>
      <c r="R6" s="2"/>
      <c r="S6" s="2"/>
    </row>
    <row r="7" spans="2:19" x14ac:dyDescent="0.2">
      <c r="B7">
        <v>0.2</v>
      </c>
      <c r="C7">
        <v>0.105</v>
      </c>
      <c r="D7" s="2">
        <v>0.1</v>
      </c>
      <c r="E7">
        <v>110</v>
      </c>
      <c r="F7" s="2">
        <v>0.105</v>
      </c>
      <c r="G7" s="2">
        <v>0.1</v>
      </c>
      <c r="H7">
        <v>106</v>
      </c>
      <c r="I7" s="2">
        <f>AVERAGE(C7,F7)</f>
        <v>0.105</v>
      </c>
      <c r="J7" s="3">
        <f t="shared" ref="J7:J11" si="1">AVERAGE(E7,H7)</f>
        <v>108</v>
      </c>
      <c r="K7" s="2">
        <f t="shared" si="0"/>
        <v>0.34026032334081596</v>
      </c>
      <c r="L7" s="2">
        <f>(((Table2[[#This Row],[Mass/kg]]*9.81)/2)/(Table2[[#This Row],[L/m]]-0.049))</f>
        <v>17.517857142857146</v>
      </c>
      <c r="M7" s="2">
        <f>I7-I6</f>
        <v>2.4999999999999994E-2</v>
      </c>
      <c r="N7" s="2">
        <v>0.1</v>
      </c>
      <c r="O7" s="2">
        <f>(((N7*9.81)/2)/M7)</f>
        <v>19.620000000000005</v>
      </c>
    </row>
    <row r="8" spans="2:19" x14ac:dyDescent="0.2">
      <c r="B8">
        <v>0.3</v>
      </c>
      <c r="C8">
        <v>0.13200000000000001</v>
      </c>
      <c r="D8">
        <v>0.128</v>
      </c>
      <c r="E8">
        <v>100</v>
      </c>
      <c r="F8" s="2">
        <v>0.13</v>
      </c>
      <c r="G8" s="2">
        <v>0.122</v>
      </c>
      <c r="H8">
        <v>97</v>
      </c>
      <c r="I8" s="2">
        <f t="shared" ref="I8:I11" si="2">AVERAGE(C8,F8)</f>
        <v>0.13100000000000001</v>
      </c>
      <c r="J8" s="3">
        <f t="shared" si="1"/>
        <v>98.5</v>
      </c>
      <c r="K8" s="2">
        <f t="shared" si="0"/>
        <v>0.45958715877957301</v>
      </c>
      <c r="L8" s="2">
        <f>(((Table2[[#This Row],[Mass/kg]]*9.81)/2)/(Table2[[#This Row],[L/m]]-0.049))</f>
        <v>17.945121951219512</v>
      </c>
      <c r="M8" s="2">
        <f>I8-I7</f>
        <v>2.6000000000000009E-2</v>
      </c>
      <c r="N8" s="2">
        <v>0.1</v>
      </c>
      <c r="O8" s="2">
        <f t="shared" ref="O8:O11" si="3">(((N8*9.81)/2)/M8)</f>
        <v>18.86538461538461</v>
      </c>
    </row>
    <row r="9" spans="2:19" x14ac:dyDescent="0.2">
      <c r="B9">
        <v>0.4</v>
      </c>
      <c r="C9">
        <v>0.158</v>
      </c>
      <c r="D9">
        <v>0.14599999999999999</v>
      </c>
      <c r="E9">
        <v>92</v>
      </c>
      <c r="F9" s="2">
        <v>0.152</v>
      </c>
      <c r="G9" s="2">
        <v>0.14599999999999999</v>
      </c>
      <c r="H9">
        <v>92</v>
      </c>
      <c r="I9" s="2">
        <f t="shared" si="2"/>
        <v>0.155</v>
      </c>
      <c r="J9" s="3">
        <f t="shared" si="1"/>
        <v>92</v>
      </c>
      <c r="K9" s="2">
        <f t="shared" si="0"/>
        <v>0.5758226158502906</v>
      </c>
      <c r="L9" s="2">
        <f>(((Table2[[#This Row],[Mass/kg]]*9.81)/2)/(Table2[[#This Row],[L/m]]-0.049))</f>
        <v>18.509433962264154</v>
      </c>
      <c r="M9" s="2">
        <f t="shared" ref="M9:M11" si="4">I9-I8</f>
        <v>2.3999999999999994E-2</v>
      </c>
      <c r="N9" s="2">
        <v>0.1</v>
      </c>
      <c r="O9" s="2">
        <f t="shared" si="3"/>
        <v>20.437500000000007</v>
      </c>
    </row>
    <row r="10" spans="2:19" x14ac:dyDescent="0.2">
      <c r="B10">
        <v>0.5</v>
      </c>
      <c r="C10">
        <v>0.17799999999999999</v>
      </c>
      <c r="D10">
        <v>0.16900000000000001</v>
      </c>
      <c r="E10">
        <v>87</v>
      </c>
      <c r="F10" s="2">
        <v>0.17599999999999999</v>
      </c>
      <c r="G10" s="2">
        <v>0.16400000000000001</v>
      </c>
      <c r="H10">
        <v>87</v>
      </c>
      <c r="I10" s="2">
        <f t="shared" si="2"/>
        <v>0.17699999999999999</v>
      </c>
      <c r="J10" s="3">
        <f t="shared" si="1"/>
        <v>87</v>
      </c>
      <c r="K10" s="2">
        <f t="shared" si="0"/>
        <v>0.68929923634085788</v>
      </c>
      <c r="L10" s="2">
        <f>(((Table2[[#This Row],[Mass/kg]]*9.81)/2)/(Table2[[#This Row],[L/m]]-0.049))</f>
        <v>19.16015625</v>
      </c>
      <c r="M10" s="2">
        <f t="shared" si="4"/>
        <v>2.1999999999999992E-2</v>
      </c>
      <c r="N10" s="2">
        <v>0.1</v>
      </c>
      <c r="O10" s="2">
        <f t="shared" si="3"/>
        <v>22.295454545454557</v>
      </c>
    </row>
    <row r="11" spans="2:19" x14ac:dyDescent="0.2">
      <c r="B11">
        <v>0.6</v>
      </c>
      <c r="C11" s="2">
        <v>0.19</v>
      </c>
      <c r="D11">
        <v>0.187</v>
      </c>
      <c r="E11">
        <v>83</v>
      </c>
      <c r="F11" s="2">
        <v>0.19600000000000001</v>
      </c>
      <c r="G11" s="2">
        <v>0.184</v>
      </c>
      <c r="H11">
        <v>84</v>
      </c>
      <c r="I11" s="2">
        <f t="shared" si="2"/>
        <v>0.193</v>
      </c>
      <c r="J11" s="3">
        <f t="shared" si="1"/>
        <v>83.5</v>
      </c>
      <c r="K11" s="2">
        <f t="shared" si="0"/>
        <v>0.80422769086677748</v>
      </c>
      <c r="L11" s="2">
        <f>(((Table2[[#This Row],[Mass/kg]]*9.81)/2)/(Table2[[#This Row],[L/m]]-0.049))</f>
        <v>20.437499999999996</v>
      </c>
      <c r="M11" s="2">
        <f t="shared" si="4"/>
        <v>1.6000000000000014E-2</v>
      </c>
      <c r="N11" s="2">
        <v>0.1</v>
      </c>
      <c r="O11" s="2">
        <f t="shared" si="3"/>
        <v>30.656249999999975</v>
      </c>
    </row>
  </sheetData>
  <mergeCells count="3">
    <mergeCell ref="F4:H4"/>
    <mergeCell ref="C4:E4"/>
    <mergeCell ref="B2:O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3</vt:i4>
      </vt:variant>
    </vt:vector>
  </HeadingPairs>
  <TitlesOfParts>
    <vt:vector size="4" baseType="lpstr">
      <vt:lpstr>Results Table</vt:lpstr>
      <vt:lpstr>Len Tens</vt:lpstr>
      <vt:lpstr>Const Len</vt:lpstr>
      <vt:lpstr>Delta 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2019-01-25T18:24:35Z</dcterms:created>
  <dcterms:modified xsi:type="dcterms:W3CDTF">2019-01-27T13:46:24Z</dcterms:modified>
</cp:coreProperties>
</file>