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0570_student_uwtsd_ac_uk/Documents/Year 1/Motorsport Technology/Assignment 2/"/>
    </mc:Choice>
  </mc:AlternateContent>
  <xr:revisionPtr revIDLastSave="263" documentId="11_1BC88F415D53B2487D015F5EF5E42DF756AB4D18" xr6:coauthVersionLast="47" xr6:coauthVersionMax="47" xr10:uidLastSave="{33577612-C63C-46C7-B62D-17F1AC460B85}"/>
  <bookViews>
    <workbookView xWindow="-110" yWindow="-110" windowWidth="19420" windowHeight="10300" firstSheet="2" activeTab="4" xr2:uid="{00000000-000D-0000-FFFF-FFFF00000000}"/>
  </bookViews>
  <sheets>
    <sheet name="Power" sheetId="6" r:id="rId1"/>
    <sheet name="Torque" sheetId="8" r:id="rId2"/>
    <sheet name="Power and Torque" sheetId="7" r:id="rId3"/>
    <sheet name="SFC against RPM" sheetId="5" r:id="rId4"/>
    <sheet name="GrE HnD BsC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7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G7" i="1"/>
  <c r="G8" i="1"/>
  <c r="G9" i="1"/>
  <c r="I9" i="1" s="1"/>
  <c r="G10" i="1"/>
  <c r="G11" i="1"/>
  <c r="I11" i="1" s="1"/>
  <c r="G17" i="1"/>
  <c r="G18" i="1"/>
  <c r="G19" i="1"/>
  <c r="I19" i="1" s="1"/>
  <c r="G20" i="1"/>
  <c r="I20" i="1" s="1"/>
  <c r="G21" i="1"/>
  <c r="G22" i="1"/>
  <c r="I22" i="1" s="1"/>
  <c r="G23" i="1"/>
  <c r="G24" i="1"/>
  <c r="G25" i="1"/>
  <c r="G26" i="1"/>
  <c r="G27" i="1"/>
  <c r="I27" i="1" s="1"/>
  <c r="G33" i="1"/>
  <c r="I33" i="1" s="1"/>
  <c r="G34" i="1"/>
  <c r="G35" i="1"/>
  <c r="G36" i="1"/>
  <c r="I36" i="1" s="1"/>
  <c r="G37" i="1"/>
  <c r="I37" i="1" s="1"/>
  <c r="G38" i="1"/>
  <c r="I38" i="1" s="1"/>
  <c r="G39" i="1"/>
  <c r="G40" i="1"/>
  <c r="I40" i="1" s="1"/>
  <c r="G41" i="1"/>
  <c r="G42" i="1"/>
  <c r="G43" i="1"/>
  <c r="I43" i="1" s="1"/>
  <c r="G49" i="1"/>
  <c r="G50" i="1"/>
  <c r="G51" i="1"/>
  <c r="G52" i="1"/>
  <c r="I52" i="1" s="1"/>
  <c r="G53" i="1"/>
  <c r="I53" i="1" s="1"/>
  <c r="G54" i="1"/>
  <c r="I54" i="1" s="1"/>
  <c r="G55" i="1"/>
  <c r="G56" i="1"/>
  <c r="G57" i="1"/>
  <c r="G58" i="1"/>
  <c r="G59" i="1"/>
  <c r="I59" i="1" s="1"/>
  <c r="G65" i="1"/>
  <c r="G66" i="1"/>
  <c r="G67" i="1"/>
  <c r="G68" i="1"/>
  <c r="I68" i="1" s="1"/>
  <c r="G69" i="1"/>
  <c r="I69" i="1" s="1"/>
  <c r="G70" i="1"/>
  <c r="I70" i="1" s="1"/>
  <c r="G71" i="1"/>
  <c r="G72" i="1"/>
  <c r="G73" i="1"/>
  <c r="G74" i="1"/>
  <c r="G75" i="1"/>
  <c r="I75" i="1" s="1"/>
  <c r="G81" i="1"/>
  <c r="G82" i="1"/>
  <c r="G83" i="1"/>
  <c r="G84" i="1"/>
  <c r="G85" i="1"/>
  <c r="I85" i="1" s="1"/>
  <c r="G86" i="1"/>
  <c r="G87" i="1"/>
  <c r="G88" i="1"/>
  <c r="G89" i="1"/>
  <c r="I89" i="1" s="1"/>
  <c r="G90" i="1"/>
  <c r="G91" i="1"/>
  <c r="I91" i="1" s="1"/>
  <c r="G6" i="1"/>
  <c r="I6" i="1" s="1"/>
  <c r="H7" i="1"/>
  <c r="H8" i="1"/>
  <c r="H9" i="1"/>
  <c r="H10" i="1"/>
  <c r="H11" i="1"/>
  <c r="H12" i="1"/>
  <c r="G12" i="1" s="1"/>
  <c r="H13" i="1"/>
  <c r="G13" i="1" s="1"/>
  <c r="H14" i="1"/>
  <c r="G14" i="1" s="1"/>
  <c r="H15" i="1"/>
  <c r="G15" i="1" s="1"/>
  <c r="H16" i="1"/>
  <c r="G16" i="1" s="1"/>
  <c r="H17" i="1"/>
  <c r="H18" i="1"/>
  <c r="H19" i="1"/>
  <c r="H20" i="1"/>
  <c r="H21" i="1"/>
  <c r="H22" i="1"/>
  <c r="H23" i="1"/>
  <c r="H24" i="1"/>
  <c r="H25" i="1"/>
  <c r="H26" i="1"/>
  <c r="H27" i="1"/>
  <c r="H28" i="1"/>
  <c r="G28" i="1" s="1"/>
  <c r="H29" i="1"/>
  <c r="G29" i="1" s="1"/>
  <c r="H30" i="1"/>
  <c r="G30" i="1" s="1"/>
  <c r="H31" i="1"/>
  <c r="G31" i="1" s="1"/>
  <c r="H32" i="1"/>
  <c r="G32" i="1" s="1"/>
  <c r="H33" i="1"/>
  <c r="H34" i="1"/>
  <c r="H35" i="1"/>
  <c r="H36" i="1"/>
  <c r="H37" i="1"/>
  <c r="H38" i="1"/>
  <c r="H39" i="1"/>
  <c r="H40" i="1"/>
  <c r="H41" i="1"/>
  <c r="H42" i="1"/>
  <c r="H43" i="1"/>
  <c r="H44" i="1"/>
  <c r="G44" i="1" s="1"/>
  <c r="H45" i="1"/>
  <c r="G45" i="1" s="1"/>
  <c r="H46" i="1"/>
  <c r="G46" i="1" s="1"/>
  <c r="H47" i="1"/>
  <c r="G47" i="1" s="1"/>
  <c r="H48" i="1"/>
  <c r="G48" i="1" s="1"/>
  <c r="H49" i="1"/>
  <c r="H50" i="1"/>
  <c r="H51" i="1"/>
  <c r="H52" i="1"/>
  <c r="H53" i="1"/>
  <c r="H54" i="1"/>
  <c r="H55" i="1"/>
  <c r="H56" i="1"/>
  <c r="H57" i="1"/>
  <c r="H58" i="1"/>
  <c r="H59" i="1"/>
  <c r="H60" i="1"/>
  <c r="G60" i="1" s="1"/>
  <c r="H61" i="1"/>
  <c r="G61" i="1" s="1"/>
  <c r="H62" i="1"/>
  <c r="G62" i="1" s="1"/>
  <c r="H63" i="1"/>
  <c r="G63" i="1" s="1"/>
  <c r="H64" i="1"/>
  <c r="G64" i="1" s="1"/>
  <c r="H65" i="1"/>
  <c r="H66" i="1"/>
  <c r="H67" i="1"/>
  <c r="H68" i="1"/>
  <c r="H69" i="1"/>
  <c r="H70" i="1"/>
  <c r="H71" i="1"/>
  <c r="H72" i="1"/>
  <c r="H73" i="1"/>
  <c r="H74" i="1"/>
  <c r="H75" i="1"/>
  <c r="H76" i="1"/>
  <c r="G76" i="1" s="1"/>
  <c r="H77" i="1"/>
  <c r="G77" i="1" s="1"/>
  <c r="H78" i="1"/>
  <c r="G78" i="1" s="1"/>
  <c r="H79" i="1"/>
  <c r="G79" i="1" s="1"/>
  <c r="H80" i="1"/>
  <c r="G80" i="1" s="1"/>
  <c r="H81" i="1"/>
  <c r="H82" i="1"/>
  <c r="H83" i="1"/>
  <c r="H84" i="1"/>
  <c r="H85" i="1"/>
  <c r="H86" i="1"/>
  <c r="H87" i="1"/>
  <c r="H88" i="1"/>
  <c r="H89" i="1"/>
  <c r="H90" i="1"/>
  <c r="H91" i="1"/>
  <c r="H92" i="1"/>
  <c r="G92" i="1" s="1"/>
  <c r="H93" i="1"/>
  <c r="G93" i="1" s="1"/>
  <c r="H94" i="1"/>
  <c r="G94" i="1" s="1"/>
  <c r="H95" i="1"/>
  <c r="G95" i="1" s="1"/>
  <c r="H96" i="1"/>
  <c r="G96" i="1" s="1"/>
  <c r="H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I12" i="1" l="1"/>
  <c r="I78" i="1"/>
  <c r="I46" i="1"/>
  <c r="I14" i="1"/>
  <c r="I93" i="1"/>
  <c r="I61" i="1"/>
  <c r="I29" i="1"/>
  <c r="I92" i="1"/>
  <c r="I60" i="1"/>
  <c r="I44" i="1"/>
  <c r="I94" i="1"/>
  <c r="I62" i="1"/>
  <c r="I30" i="1"/>
  <c r="I77" i="1"/>
  <c r="I45" i="1"/>
  <c r="I13" i="1"/>
  <c r="I76" i="1"/>
  <c r="I28" i="1"/>
  <c r="I95" i="1"/>
  <c r="I79" i="1"/>
  <c r="I63" i="1"/>
  <c r="I47" i="1"/>
  <c r="I31" i="1"/>
  <c r="I15" i="1"/>
  <c r="I25" i="1"/>
  <c r="I8" i="1"/>
  <c r="I23" i="1"/>
  <c r="I21" i="1"/>
  <c r="I35" i="1"/>
  <c r="I82" i="1"/>
  <c r="I66" i="1"/>
  <c r="I50" i="1"/>
  <c r="I34" i="1"/>
  <c r="I18" i="1"/>
  <c r="I90" i="1"/>
  <c r="I42" i="1"/>
  <c r="I56" i="1"/>
  <c r="I39" i="1"/>
  <c r="I86" i="1"/>
  <c r="I84" i="1"/>
  <c r="I83" i="1"/>
  <c r="I17" i="1"/>
  <c r="I96" i="1"/>
  <c r="I80" i="1"/>
  <c r="I64" i="1"/>
  <c r="I48" i="1"/>
  <c r="I32" i="1"/>
  <c r="I16" i="1"/>
  <c r="I10" i="1"/>
  <c r="I57" i="1"/>
  <c r="I88" i="1"/>
  <c r="I71" i="1"/>
  <c r="I51" i="1"/>
  <c r="I81" i="1"/>
  <c r="I49" i="1"/>
  <c r="I74" i="1"/>
  <c r="I73" i="1"/>
  <c r="I72" i="1"/>
  <c r="I55" i="1"/>
  <c r="I67" i="1"/>
  <c r="I65" i="1"/>
  <c r="I26" i="1"/>
  <c r="I24" i="1"/>
  <c r="I41" i="1"/>
  <c r="I87" i="1"/>
  <c r="I7" i="1"/>
  <c r="I58" i="1"/>
</calcChain>
</file>

<file path=xl/sharedStrings.xml><?xml version="1.0" encoding="utf-8"?>
<sst xmlns="http://schemas.openxmlformats.org/spreadsheetml/2006/main" count="31" uniqueCount="26">
  <si>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</si>
  <si>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</si>
  <si>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</si>
  <si>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</si>
  <si>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</si>
  <si>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</si>
  <si>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</si>
  <si>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</si>
  <si>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</si>
  <si>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</si>
  <si>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</si>
  <si>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</si>
  <si>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</si>
  <si>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 (Nm)</t>
  </si>
  <si>
    <t>SFC</t>
  </si>
  <si>
    <t>Power (KW)</t>
  </si>
  <si>
    <t>Length = 815.776mm</t>
  </si>
  <si>
    <t>Pounds</t>
  </si>
  <si>
    <t>m</t>
  </si>
  <si>
    <t>ft</t>
  </si>
  <si>
    <t>Engine Bore=</t>
  </si>
  <si>
    <t>Stroke=</t>
  </si>
  <si>
    <t>mm</t>
  </si>
  <si>
    <t>BMEP (kPa)</t>
  </si>
  <si>
    <t>Corrected Power (KW)</t>
  </si>
  <si>
    <t>Overall Thermal Efficiency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</si>
</sst>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1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against</a:t>
            </a:r>
            <a:r>
              <a:rPr lang="en-US" baseline="0"/>
              <a:t> RPM</a:t>
            </a:r>
            <a:endParaRPr lang="en-US"/>
          </a:p>
        </c:rich>
      </c:tx>
      <c:layout>
        <c:manualLayout>
          <c:xMode val="edge"/>
          <c:yMode val="edge"/>
          <c:x val="0.3956041119860018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BsC'!$G$5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15-47BA-911C-AE1283817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133439"/>
        <c:axId val="508151199"/>
      </c:lineChart>
      <c:catAx>
        <c:axId val="5081334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151199"/>
        <c:crosses val="autoZero"/>
        <c:auto val="1"/>
        <c:lblAlgn val="ctr"/>
        <c:lblOffset val="100"/>
        <c:noMultiLvlLbl val="0"/>
      </c:catAx>
      <c:valAx>
        <c:axId val="50815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133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BsC'!$H$5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5-4770-8E2F-5B04093AF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4721663"/>
        <c:axId val="524722143"/>
      </c:lineChart>
      <c:catAx>
        <c:axId val="5247216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22143"/>
        <c:crosses val="autoZero"/>
        <c:auto val="1"/>
        <c:lblAlgn val="ctr"/>
        <c:lblOffset val="100"/>
        <c:noMultiLvlLbl val="0"/>
      </c:catAx>
      <c:valAx>
        <c:axId val="52472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21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and Torque against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BsC'!$G$5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DA-4166-A255-72E39894A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812943"/>
        <c:axId val="520813903"/>
      </c:lineChart>
      <c:lineChart>
        <c:grouping val="standard"/>
        <c:varyColors val="0"/>
        <c:ser>
          <c:idx val="1"/>
          <c:order val="1"/>
          <c:tx>
            <c:strRef>
              <c:f>'GrE HnD BsC'!$H$5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DA-4166-A255-72E39894A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81055"/>
        <c:axId val="520778655"/>
      </c:lineChart>
      <c:catAx>
        <c:axId val="520812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813903"/>
        <c:crosses val="autoZero"/>
        <c:auto val="1"/>
        <c:lblAlgn val="ctr"/>
        <c:lblOffset val="100"/>
        <c:noMultiLvlLbl val="0"/>
      </c:catAx>
      <c:valAx>
        <c:axId val="520813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812943"/>
        <c:crosses val="autoZero"/>
        <c:crossBetween val="between"/>
      </c:valAx>
      <c:valAx>
        <c:axId val="52077865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781055"/>
        <c:crosses val="max"/>
        <c:crossBetween val="between"/>
      </c:valAx>
      <c:catAx>
        <c:axId val="520781055"/>
        <c:scaling>
          <c:orientation val="minMax"/>
        </c:scaling>
        <c:delete val="1"/>
        <c:axPos val="b"/>
        <c:majorTickMark val="out"/>
        <c:minorTickMark val="none"/>
        <c:tickLblPos val="nextTo"/>
        <c:crossAx val="5207786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835824943167387E-2"/>
          <c:y val="7.7557500920396719E-2"/>
          <c:w val="0.8855606490418968"/>
          <c:h val="0.831579091221028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General</c:formatCode>
                <c:ptCount val="91"/>
                <c:pt idx="0">
                  <c:v>0.362579005804125</c:v>
                </c:pt>
                <c:pt idx="1">
                  <c:v>0.3534610472588478</c:v>
                </c:pt>
                <c:pt idx="2">
                  <c:v>0.34036241733465677</c:v>
                </c:pt>
                <c:pt idx="3">
                  <c:v>0.31998365396263134</c:v>
                </c:pt>
                <c:pt idx="4">
                  <c:v>0.30864578716498026</c:v>
                </c:pt>
                <c:pt idx="5">
                  <c:v>0.30945160696254498</c:v>
                </c:pt>
                <c:pt idx="6">
                  <c:v>0.29235915578898714</c:v>
                </c:pt>
                <c:pt idx="7">
                  <c:v>0.2778104848130355</c:v>
                </c:pt>
                <c:pt idx="8">
                  <c:v>0.2749370677361338</c:v>
                </c:pt>
                <c:pt idx="9">
                  <c:v>0.2657480538461125</c:v>
                </c:pt>
                <c:pt idx="10">
                  <c:v>0.26610729741966938</c:v>
                </c:pt>
                <c:pt idx="11">
                  <c:v>0.26889495206139941</c:v>
                </c:pt>
                <c:pt idx="12">
                  <c:v>0.26649315167659332</c:v>
                </c:pt>
                <c:pt idx="13">
                  <c:v>0.26542301205398378</c:v>
                </c:pt>
                <c:pt idx="14">
                  <c:v>0.26126302479457608</c:v>
                </c:pt>
                <c:pt idx="15">
                  <c:v>0.26095766066352449</c:v>
                </c:pt>
                <c:pt idx="16">
                  <c:v>0.26746937538023924</c:v>
                </c:pt>
                <c:pt idx="17">
                  <c:v>0.27099504610412961</c:v>
                </c:pt>
                <c:pt idx="18">
                  <c:v>0.27094501083273087</c:v>
                </c:pt>
                <c:pt idx="19">
                  <c:v>0.26923616443248261</c:v>
                </c:pt>
                <c:pt idx="20">
                  <c:v>0.27068727848617069</c:v>
                </c:pt>
                <c:pt idx="21">
                  <c:v>0.26741691199799889</c:v>
                </c:pt>
                <c:pt idx="22">
                  <c:v>0.26522424531272165</c:v>
                </c:pt>
                <c:pt idx="23">
                  <c:v>0.26375760363179879</c:v>
                </c:pt>
                <c:pt idx="24">
                  <c:v>0.26346625795563722</c:v>
                </c:pt>
                <c:pt idx="25">
                  <c:v>0.26201310326981564</c:v>
                </c:pt>
                <c:pt idx="26">
                  <c:v>0.26208995894737824</c:v>
                </c:pt>
                <c:pt idx="27">
                  <c:v>0.26484621461349867</c:v>
                </c:pt>
                <c:pt idx="28">
                  <c:v>0.26626848818936794</c:v>
                </c:pt>
                <c:pt idx="29">
                  <c:v>0.2644316959777549</c:v>
                </c:pt>
                <c:pt idx="30">
                  <c:v>0.26595903201619719</c:v>
                </c:pt>
                <c:pt idx="31">
                  <c:v>0.26606411153303994</c:v>
                </c:pt>
                <c:pt idx="32">
                  <c:v>0.26986062940063765</c:v>
                </c:pt>
                <c:pt idx="33">
                  <c:v>0.27079973264546497</c:v>
                </c:pt>
                <c:pt idx="34">
                  <c:v>0.27277440896173288</c:v>
                </c:pt>
                <c:pt idx="35">
                  <c:v>0.27573741671405072</c:v>
                </c:pt>
                <c:pt idx="36">
                  <c:v>0.27384416960462704</c:v>
                </c:pt>
                <c:pt idx="37">
                  <c:v>0.27426255819405404</c:v>
                </c:pt>
                <c:pt idx="38">
                  <c:v>0.27856389197102721</c:v>
                </c:pt>
                <c:pt idx="39">
                  <c:v>0.28219011270569061</c:v>
                </c:pt>
                <c:pt idx="40">
                  <c:v>0.28708374990323876</c:v>
                </c:pt>
                <c:pt idx="41">
                  <c:v>0.29379584083918542</c:v>
                </c:pt>
                <c:pt idx="42">
                  <c:v>0.29466616460133033</c:v>
                </c:pt>
                <c:pt idx="43">
                  <c:v>0.29894614076652215</c:v>
                </c:pt>
                <c:pt idx="44">
                  <c:v>0.29749075559617683</c:v>
                </c:pt>
                <c:pt idx="45">
                  <c:v>0.29916282995801297</c:v>
                </c:pt>
                <c:pt idx="46">
                  <c:v>0.29592432842315064</c:v>
                </c:pt>
                <c:pt idx="47">
                  <c:v>0.29406084770536028</c:v>
                </c:pt>
                <c:pt idx="48">
                  <c:v>0.29514740994790634</c:v>
                </c:pt>
                <c:pt idx="49">
                  <c:v>0.29188068558897184</c:v>
                </c:pt>
                <c:pt idx="50">
                  <c:v>0.29501450743624397</c:v>
                </c:pt>
                <c:pt idx="51">
                  <c:v>0.29322101114559507</c:v>
                </c:pt>
                <c:pt idx="52">
                  <c:v>0.3007942496630987</c:v>
                </c:pt>
                <c:pt idx="53">
                  <c:v>0.29982102266495131</c:v>
                </c:pt>
                <c:pt idx="54">
                  <c:v>0.30406614501646478</c:v>
                </c:pt>
                <c:pt idx="55">
                  <c:v>0.30086597680475785</c:v>
                </c:pt>
                <c:pt idx="56">
                  <c:v>0.30224117863865618</c:v>
                </c:pt>
                <c:pt idx="57">
                  <c:v>0.30531450347404565</c:v>
                </c:pt>
                <c:pt idx="58">
                  <c:v>0.30504802513794477</c:v>
                </c:pt>
                <c:pt idx="59">
                  <c:v>0.31125281421784462</c:v>
                </c:pt>
                <c:pt idx="60">
                  <c:v>0.31224993680334456</c:v>
                </c:pt>
                <c:pt idx="61">
                  <c:v>0.31448689540973518</c:v>
                </c:pt>
                <c:pt idx="62">
                  <c:v>0.31609300585376193</c:v>
                </c:pt>
                <c:pt idx="63">
                  <c:v>0.31927667094183426</c:v>
                </c:pt>
                <c:pt idx="64">
                  <c:v>0.31902548894347288</c:v>
                </c:pt>
                <c:pt idx="65">
                  <c:v>0.32015483568325875</c:v>
                </c:pt>
                <c:pt idx="66">
                  <c:v>0.32361871616648452</c:v>
                </c:pt>
                <c:pt idx="67">
                  <c:v>0.32503999978503134</c:v>
                </c:pt>
                <c:pt idx="68">
                  <c:v>0.32506720491473351</c:v>
                </c:pt>
                <c:pt idx="69">
                  <c:v>0.32182023268873378</c:v>
                </c:pt>
                <c:pt idx="70">
                  <c:v>0.32485208611152327</c:v>
                </c:pt>
                <c:pt idx="71">
                  <c:v>0.32465460884041109</c:v>
                </c:pt>
                <c:pt idx="72">
                  <c:v>0.32598908581629366</c:v>
                </c:pt>
                <c:pt idx="73">
                  <c:v>0.32694954068688314</c:v>
                </c:pt>
                <c:pt idx="74">
                  <c:v>0.326824429907282</c:v>
                </c:pt>
                <c:pt idx="75">
                  <c:v>0.33154541410601912</c:v>
                </c:pt>
                <c:pt idx="76">
                  <c:v>0.33261951033804305</c:v>
                </c:pt>
                <c:pt idx="77">
                  <c:v>0.33612023876149366</c:v>
                </c:pt>
                <c:pt idx="78">
                  <c:v>0.33992723717307555</c:v>
                </c:pt>
                <c:pt idx="79">
                  <c:v>0.34153825579807223</c:v>
                </c:pt>
                <c:pt idx="80">
                  <c:v>0.34249343684922501</c:v>
                </c:pt>
                <c:pt idx="81">
                  <c:v>0.34642576403934972</c:v>
                </c:pt>
                <c:pt idx="82">
                  <c:v>0.34896411072664674</c:v>
                </c:pt>
                <c:pt idx="83">
                  <c:v>0.35315785098253061</c:v>
                </c:pt>
                <c:pt idx="84">
                  <c:v>0.35666378706428159</c:v>
                </c:pt>
                <c:pt idx="85">
                  <c:v>0.35704514334397347</c:v>
                </c:pt>
                <c:pt idx="86">
                  <c:v>0.35991163167899121</c:v>
                </c:pt>
                <c:pt idx="87">
                  <c:v>0.35951144856380801</c:v>
                </c:pt>
                <c:pt idx="88">
                  <c:v>0.36868873956111931</c:v>
                </c:pt>
                <c:pt idx="89">
                  <c:v>0.37366467990269076</c:v>
                </c:pt>
                <c:pt idx="90">
                  <c:v>0.37683155910165184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61-4F37-9FEF-031C14BFB6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2140640"/>
        <c:axId val="582138240"/>
      </c:lineChart>
      <c:catAx>
        <c:axId val="582140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138240"/>
        <c:crosses val="autoZero"/>
        <c:auto val="1"/>
        <c:lblAlgn val="ctr"/>
        <c:lblOffset val="100"/>
        <c:noMultiLvlLbl val="0"/>
      </c:catAx>
      <c:valAx>
        <c:axId val="58213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140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7CF3ABF-3D51-4613-98E1-70D99EED7485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471EE5B-14E1-4FC2-8A59-8476D861F391}">
  <sheetPr/>
  <sheetViews>
    <sheetView zoomScale="115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D66CE81-47A4-4B05-9F41-3E6D938F2616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194AC3B-AF8D-4EA8-B0F7-FC3EACF70739}">
  <sheetPr/>
  <sheetViews>
    <sheetView zoomScale="5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1D4F0AB-3219-06C2-B39E-881D29EED6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6B27B4-5018-94AF-BE74-75793A1EA85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777D8E-34F2-7E8E-E741-E37141D7D5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5636" cy="608445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6AE993-074D-F16F-F937-0E662750E8F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topLeftCell="A69" zoomScale="66" workbookViewId="0">
      <selection activeCell="G72" sqref="G72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7" width="11.08984375" style="1" bestFit="1" customWidth="1"/>
    <col min="8" max="8" width="11.6328125" style="1" bestFit="1" customWidth="1"/>
    <col min="9" max="9" width="15.26953125" style="1" customWidth="1"/>
    <col min="10" max="10" width="9" customWidth="1"/>
    <col min="11" max="11" width="27" bestFit="1" customWidth="1"/>
    <col min="13" max="13" width="20" bestFit="1" customWidth="1"/>
    <col min="14" max="14" width="23.26953125" bestFit="1" customWidth="1"/>
  </cols>
  <sheetData>
    <row r="1" spans="1:18" x14ac:dyDescent="0.35">
      <c r="A1"/>
      <c r="B1"/>
      <c r="G1" s="2" t="s">
        <v>0</v>
      </c>
      <c r="H1" s="2" t="s">
        <v>1</v>
      </c>
      <c r="I1" s="2" t="s">
        <v>2</v>
      </c>
      <c r="K1" s="4" t="s">
        <v>16</v>
      </c>
      <c r="N1" s="4" t="s">
        <v>20</v>
      </c>
      <c r="O1">
        <v>75</v>
      </c>
      <c r="P1" t="s">
        <v>22</v>
      </c>
      <c r="Q1">
        <v>7.4999999999999997E-2</v>
      </c>
      <c r="R1" t="s">
        <v>18</v>
      </c>
    </row>
    <row r="2" spans="1:18" x14ac:dyDescent="0.35">
      <c r="C2" s="1"/>
      <c r="G2" s="2" t="s">
        <v>3</v>
      </c>
      <c r="H2" s="2" t="s">
        <v>4</v>
      </c>
      <c r="I2" s="2" t="s">
        <v>5</v>
      </c>
      <c r="K2">
        <v>0.81577599999999995</v>
      </c>
      <c r="L2" s="2" t="s">
        <v>18</v>
      </c>
      <c r="N2" s="4" t="s">
        <v>21</v>
      </c>
      <c r="O2">
        <v>90</v>
      </c>
      <c r="P2" t="s">
        <v>22</v>
      </c>
      <c r="Q2">
        <v>0.09</v>
      </c>
      <c r="R2" t="s">
        <v>18</v>
      </c>
    </row>
    <row r="3" spans="1:18" x14ac:dyDescent="0.35">
      <c r="C3" s="1"/>
      <c r="G3" s="3">
        <v>1018.9</v>
      </c>
      <c r="H3" s="3">
        <v>46</v>
      </c>
      <c r="I3" s="3">
        <v>27</v>
      </c>
      <c r="K3">
        <v>2.6764304459999999</v>
      </c>
      <c r="L3" t="s">
        <v>19</v>
      </c>
      <c r="N3" s="4"/>
    </row>
    <row r="4" spans="1:18" x14ac:dyDescent="0.35">
      <c r="A4" s="2" t="s">
        <v>6</v>
      </c>
      <c r="B4" s="2" t="s">
        <v>7</v>
      </c>
      <c r="C4" s="2" t="s">
        <v>8</v>
      </c>
      <c r="D4" s="2" t="s">
        <v>9</v>
      </c>
      <c r="E4" s="2" t="s">
        <v>6</v>
      </c>
      <c r="F4" s="2"/>
    </row>
    <row r="5" spans="1:18" x14ac:dyDescent="0.35">
      <c r="A5" s="2" t="s">
        <v>10</v>
      </c>
      <c r="B5" s="2" t="s">
        <v>11</v>
      </c>
      <c r="C5" s="2" t="s">
        <v>12</v>
      </c>
      <c r="D5" s="2" t="s">
        <v>9</v>
      </c>
      <c r="E5" s="2" t="s">
        <v>17</v>
      </c>
      <c r="G5" s="2" t="s">
        <v>15</v>
      </c>
      <c r="H5" s="2" t="s">
        <v>13</v>
      </c>
      <c r="I5" s="4" t="s">
        <v>23</v>
      </c>
      <c r="J5" s="4" t="s">
        <v>14</v>
      </c>
      <c r="K5" s="4" t="s">
        <v>25</v>
      </c>
      <c r="M5" s="4" t="s">
        <v>24</v>
      </c>
    </row>
    <row r="6" spans="1:18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A6*0.224809</f>
        <v>22.992340475000002</v>
      </c>
      <c r="G6" s="1">
        <f t="shared" ref="G6:G37" si="0">H6*B6/9549</f>
        <v>8.7374060529898419</v>
      </c>
      <c r="H6" s="1">
        <f t="shared" ref="H6:H37" si="1">$K$2*A6</f>
        <v>83.433490399999997</v>
      </c>
      <c r="I6">
        <f t="shared" ref="I6:I37" si="2">((G6*1000)*60*2)/(($Q$1^2*PI()/4)*$Q$2*B6*4)/1000</f>
        <v>659.24805363407654</v>
      </c>
      <c r="J6">
        <f>((C6*1000)*0.75*3600)/(60*1000*G6)</f>
        <v>0.362579005804125</v>
      </c>
      <c r="K6">
        <f>G6/((C6*0.75/60)*(45000))*100</f>
        <v>22.064156699469297</v>
      </c>
      <c r="M6">
        <f>G6*1.00626384166479</f>
        <v>8.7921357810667473</v>
      </c>
    </row>
    <row r="7" spans="1:18" x14ac:dyDescent="0.35">
      <c r="A7" s="1">
        <v>102.756</v>
      </c>
      <c r="B7" s="1">
        <f t="shared" ref="B7:B38" si="3">B6+50</f>
        <v>1050</v>
      </c>
      <c r="C7" s="1">
        <v>7.2400000000000006E-2</v>
      </c>
      <c r="D7" s="1">
        <v>1.26783</v>
      </c>
      <c r="E7">
        <f t="shared" ref="E7:E70" si="4">A7*0.224809</f>
        <v>23.100473604000001</v>
      </c>
      <c r="G7" s="1">
        <f t="shared" si="0"/>
        <v>9.2174230378887856</v>
      </c>
      <c r="H7" s="1">
        <f t="shared" si="1"/>
        <v>83.825878656</v>
      </c>
      <c r="I7">
        <f t="shared" si="2"/>
        <v>662.34850158125812</v>
      </c>
      <c r="J7">
        <f t="shared" ref="J7:J70" si="5">((C7*1000)*0.75*3600)/(60*1000*G7)</f>
        <v>0.3534610472588478</v>
      </c>
      <c r="K7">
        <f t="shared" ref="K7:K70" si="6">G7/((C7*0.75/60)*(45000))*100</f>
        <v>22.633328515380686</v>
      </c>
      <c r="M7">
        <f t="shared" ref="M7:M70" si="7">G7*1.00626384166479</f>
        <v>9.2751595163555081</v>
      </c>
    </row>
    <row r="8" spans="1:18" x14ac:dyDescent="0.35">
      <c r="A8" s="1">
        <v>103.68899999999999</v>
      </c>
      <c r="B8" s="1">
        <f t="shared" si="3"/>
        <v>1100</v>
      </c>
      <c r="C8" s="1">
        <v>7.3700000000000002E-2</v>
      </c>
      <c r="D8" s="1">
        <v>1.2734399999999999</v>
      </c>
      <c r="E8">
        <f t="shared" si="4"/>
        <v>23.310220400999999</v>
      </c>
      <c r="G8" s="1">
        <f t="shared" si="0"/>
        <v>9.7440252833176242</v>
      </c>
      <c r="H8" s="1">
        <f t="shared" si="1"/>
        <v>84.586997663999995</v>
      </c>
      <c r="I8">
        <f t="shared" si="2"/>
        <v>668.36246818150812</v>
      </c>
      <c r="J8">
        <f t="shared" si="5"/>
        <v>0.34036241733465677</v>
      </c>
      <c r="K8">
        <f t="shared" si="6"/>
        <v>23.504357686277999</v>
      </c>
      <c r="M8">
        <f t="shared" si="7"/>
        <v>9.8050603148700368</v>
      </c>
    </row>
    <row r="9" spans="1:18" x14ac:dyDescent="0.35">
      <c r="A9" s="1">
        <v>104.209</v>
      </c>
      <c r="B9" s="1">
        <f t="shared" si="3"/>
        <v>1150</v>
      </c>
      <c r="C9" s="1">
        <v>7.2800000000000004E-2</v>
      </c>
      <c r="D9" s="1">
        <v>1.2847599999999999</v>
      </c>
      <c r="E9">
        <f t="shared" si="4"/>
        <v>23.427121081000003</v>
      </c>
      <c r="G9" s="1">
        <f t="shared" si="0"/>
        <v>10.238022972206513</v>
      </c>
      <c r="H9" s="1">
        <f t="shared" si="1"/>
        <v>85.011201184000001</v>
      </c>
      <c r="I9">
        <f t="shared" si="2"/>
        <v>671.71430380008292</v>
      </c>
      <c r="J9">
        <f t="shared" si="5"/>
        <v>0.31998365396263134</v>
      </c>
      <c r="K9">
        <f t="shared" si="6"/>
        <v>25.001277099405407</v>
      </c>
      <c r="M9">
        <f t="shared" si="7"/>
        <v>10.302152327064897</v>
      </c>
    </row>
    <row r="10" spans="1:18" x14ac:dyDescent="0.35">
      <c r="A10" s="1">
        <v>105.81100000000001</v>
      </c>
      <c r="B10" s="1">
        <f t="shared" si="3"/>
        <v>1200</v>
      </c>
      <c r="C10" s="1">
        <v>7.4399999999999994E-2</v>
      </c>
      <c r="D10" s="1">
        <v>1.2918099999999999</v>
      </c>
      <c r="E10">
        <f t="shared" si="4"/>
        <v>23.787265099000003</v>
      </c>
      <c r="G10" s="1">
        <f t="shared" si="0"/>
        <v>10.847386030285893</v>
      </c>
      <c r="H10" s="1">
        <f t="shared" si="1"/>
        <v>86.318074335999995</v>
      </c>
      <c r="I10">
        <f t="shared" si="2"/>
        <v>682.040535840384</v>
      </c>
      <c r="J10">
        <f t="shared" si="5"/>
        <v>0.30864578716498026</v>
      </c>
      <c r="K10">
        <f t="shared" si="6"/>
        <v>25.919679881208829</v>
      </c>
      <c r="M10">
        <f t="shared" si="7"/>
        <v>10.915332338856459</v>
      </c>
    </row>
    <row r="11" spans="1:18" x14ac:dyDescent="0.35">
      <c r="A11" s="1">
        <v>107.51</v>
      </c>
      <c r="B11" s="1">
        <f t="shared" si="3"/>
        <v>1250</v>
      </c>
      <c r="C11" s="1">
        <v>7.8950000000000006E-2</v>
      </c>
      <c r="D11" s="1">
        <v>1.2972900000000001</v>
      </c>
      <c r="E11">
        <f t="shared" si="4"/>
        <v>24.169215590000004</v>
      </c>
      <c r="G11" s="1">
        <f t="shared" si="0"/>
        <v>11.480793507173527</v>
      </c>
      <c r="H11" s="1">
        <f t="shared" si="1"/>
        <v>87.704077760000004</v>
      </c>
      <c r="I11">
        <f t="shared" si="2"/>
        <v>692.9920141403037</v>
      </c>
      <c r="J11">
        <f t="shared" si="5"/>
        <v>0.30945160696254498</v>
      </c>
      <c r="K11">
        <f t="shared" si="6"/>
        <v>25.852184380378073</v>
      </c>
      <c r="M11">
        <f t="shared" si="7"/>
        <v>11.552707379888611</v>
      </c>
    </row>
    <row r="12" spans="1:18" x14ac:dyDescent="0.35">
      <c r="A12" s="1">
        <v>109.488</v>
      </c>
      <c r="B12" s="1">
        <f t="shared" si="3"/>
        <v>1300</v>
      </c>
      <c r="C12" s="1">
        <v>7.9000000000000001E-2</v>
      </c>
      <c r="D12" s="1">
        <v>1.29895</v>
      </c>
      <c r="E12">
        <f t="shared" si="4"/>
        <v>24.613887792</v>
      </c>
      <c r="G12" s="1">
        <f t="shared" si="0"/>
        <v>12.159701277034243</v>
      </c>
      <c r="H12" s="1">
        <f t="shared" si="1"/>
        <v>89.317682687999991</v>
      </c>
      <c r="I12">
        <f t="shared" si="2"/>
        <v>705.74188116634332</v>
      </c>
      <c r="J12">
        <f t="shared" si="5"/>
        <v>0.29235915578898714</v>
      </c>
      <c r="K12">
        <f t="shared" si="6"/>
        <v>27.363603436363981</v>
      </c>
      <c r="M12">
        <f t="shared" si="7"/>
        <v>12.23586772052473</v>
      </c>
    </row>
    <row r="13" spans="1:18" x14ac:dyDescent="0.35">
      <c r="A13" s="1">
        <v>111.797</v>
      </c>
      <c r="B13" s="1">
        <f t="shared" si="3"/>
        <v>1350</v>
      </c>
      <c r="C13" s="1">
        <v>7.9600000000000004E-2</v>
      </c>
      <c r="D13" s="1">
        <v>1.2946899999999999</v>
      </c>
      <c r="E13">
        <f t="shared" si="4"/>
        <v>25.132971773000001</v>
      </c>
      <c r="G13" s="1">
        <f t="shared" si="0"/>
        <v>12.893681829217718</v>
      </c>
      <c r="H13" s="1">
        <f t="shared" si="1"/>
        <v>91.201309471999991</v>
      </c>
      <c r="I13">
        <f t="shared" si="2"/>
        <v>720.6253204803603</v>
      </c>
      <c r="J13">
        <f t="shared" si="5"/>
        <v>0.2778104848130355</v>
      </c>
      <c r="K13">
        <f t="shared" si="6"/>
        <v>28.796609333819585</v>
      </c>
      <c r="M13">
        <f t="shared" si="7"/>
        <v>12.974445810672117</v>
      </c>
    </row>
    <row r="14" spans="1:18" x14ac:dyDescent="0.35">
      <c r="A14" s="1">
        <v>114.268</v>
      </c>
      <c r="B14" s="1">
        <f t="shared" si="3"/>
        <v>1400</v>
      </c>
      <c r="C14" s="1">
        <v>8.3500000000000005E-2</v>
      </c>
      <c r="D14" s="1">
        <v>1.2855000000000001</v>
      </c>
      <c r="E14">
        <f t="shared" si="4"/>
        <v>25.688474812000003</v>
      </c>
      <c r="G14" s="1">
        <f t="shared" si="0"/>
        <v>13.666763928704576</v>
      </c>
      <c r="H14" s="1">
        <f t="shared" si="1"/>
        <v>93.217091967999991</v>
      </c>
      <c r="I14">
        <f t="shared" si="2"/>
        <v>736.55298550631778</v>
      </c>
      <c r="J14">
        <f t="shared" si="5"/>
        <v>0.2749370677361338</v>
      </c>
      <c r="K14">
        <f t="shared" si="6"/>
        <v>29.097567912078937</v>
      </c>
      <c r="M14">
        <f t="shared" si="7"/>
        <v>13.752370374024045</v>
      </c>
    </row>
    <row r="15" spans="1:18" x14ac:dyDescent="0.35">
      <c r="A15" s="1">
        <v>115.783</v>
      </c>
      <c r="B15" s="1">
        <f t="shared" si="3"/>
        <v>1450</v>
      </c>
      <c r="C15" s="1">
        <v>8.4699999999999998E-2</v>
      </c>
      <c r="D15" s="1">
        <v>1.2781800000000001</v>
      </c>
      <c r="E15">
        <f t="shared" si="4"/>
        <v>26.029060447000003</v>
      </c>
      <c r="G15" s="1">
        <f t="shared" si="0"/>
        <v>14.34253212709184</v>
      </c>
      <c r="H15" s="1">
        <f t="shared" si="1"/>
        <v>94.452992607999988</v>
      </c>
      <c r="I15">
        <f t="shared" si="2"/>
        <v>746.3184296642803</v>
      </c>
      <c r="J15">
        <f t="shared" si="5"/>
        <v>0.2657480538461125</v>
      </c>
      <c r="K15">
        <f t="shared" si="6"/>
        <v>30.103701171909936</v>
      </c>
      <c r="M15">
        <f t="shared" si="7"/>
        <v>14.432371477408106</v>
      </c>
    </row>
    <row r="16" spans="1:18" x14ac:dyDescent="0.35">
      <c r="A16" s="1">
        <v>116.985</v>
      </c>
      <c r="B16" s="1">
        <f t="shared" si="3"/>
        <v>1500</v>
      </c>
      <c r="C16" s="1">
        <v>8.8650000000000007E-2</v>
      </c>
      <c r="D16" s="1">
        <v>1.2795000000000001</v>
      </c>
      <c r="E16">
        <f t="shared" si="4"/>
        <v>26.299280865</v>
      </c>
      <c r="G16" s="1">
        <f t="shared" si="0"/>
        <v>14.99113342130066</v>
      </c>
      <c r="H16" s="1">
        <f t="shared" si="1"/>
        <v>95.43355536</v>
      </c>
      <c r="I16">
        <f t="shared" si="2"/>
        <v>754.06632661337017</v>
      </c>
      <c r="J16">
        <f t="shared" si="5"/>
        <v>0.26610729741966938</v>
      </c>
      <c r="K16">
        <f t="shared" si="6"/>
        <v>30.063061319898544</v>
      </c>
      <c r="M16">
        <f t="shared" si="7"/>
        <v>15.085035507427429</v>
      </c>
    </row>
    <row r="17" spans="1:13" x14ac:dyDescent="0.35">
      <c r="A17" s="1">
        <v>117.788</v>
      </c>
      <c r="B17" s="1">
        <f t="shared" si="3"/>
        <v>1550</v>
      </c>
      <c r="C17" s="1">
        <v>9.3200000000000005E-2</v>
      </c>
      <c r="D17" s="1">
        <v>1.27766</v>
      </c>
      <c r="E17">
        <f t="shared" si="4"/>
        <v>26.479802492000001</v>
      </c>
      <c r="G17" s="1">
        <f t="shared" si="0"/>
        <v>15.597168960770761</v>
      </c>
      <c r="H17" s="1">
        <f t="shared" si="1"/>
        <v>96.088623487999996</v>
      </c>
      <c r="I17">
        <f t="shared" si="2"/>
        <v>759.24233430897675</v>
      </c>
      <c r="J17">
        <f t="shared" si="5"/>
        <v>0.26889495206139941</v>
      </c>
      <c r="K17">
        <f t="shared" si="6"/>
        <v>29.751395251827866</v>
      </c>
      <c r="M17">
        <f t="shared" si="7"/>
        <v>15.694867157560006</v>
      </c>
    </row>
    <row r="18" spans="1:13" x14ac:dyDescent="0.35">
      <c r="A18" s="1">
        <v>118.471</v>
      </c>
      <c r="B18" s="1">
        <f t="shared" si="3"/>
        <v>1600</v>
      </c>
      <c r="C18" s="1">
        <v>9.5899999999999999E-2</v>
      </c>
      <c r="D18" s="1">
        <v>1.2823500000000001</v>
      </c>
      <c r="E18">
        <f t="shared" si="4"/>
        <v>26.633347039</v>
      </c>
      <c r="G18" s="1">
        <f t="shared" si="0"/>
        <v>16.19366191157189</v>
      </c>
      <c r="H18" s="1">
        <f t="shared" si="1"/>
        <v>96.645798495999998</v>
      </c>
      <c r="I18">
        <f t="shared" si="2"/>
        <v>763.64484147721998</v>
      </c>
      <c r="J18">
        <f t="shared" si="5"/>
        <v>0.26649315167659332</v>
      </c>
      <c r="K18">
        <f t="shared" si="6"/>
        <v>30.019533146234533</v>
      </c>
      <c r="M18">
        <f t="shared" si="7"/>
        <v>16.295096445759118</v>
      </c>
    </row>
    <row r="19" spans="1:13" x14ac:dyDescent="0.35">
      <c r="A19" s="1">
        <v>118.77200000000001</v>
      </c>
      <c r="B19" s="1">
        <f t="shared" si="3"/>
        <v>1650</v>
      </c>
      <c r="C19" s="1">
        <v>9.8750000000000004E-2</v>
      </c>
      <c r="D19" s="1">
        <v>1.2902800000000001</v>
      </c>
      <c r="E19">
        <f t="shared" si="4"/>
        <v>26.701014548000003</v>
      </c>
      <c r="G19" s="1">
        <f t="shared" si="0"/>
        <v>16.742142912221176</v>
      </c>
      <c r="H19" s="1">
        <f t="shared" si="1"/>
        <v>96.891347072000002</v>
      </c>
      <c r="I19">
        <f t="shared" si="2"/>
        <v>765.58503863335659</v>
      </c>
      <c r="J19">
        <f t="shared" si="5"/>
        <v>0.26542301205398378</v>
      </c>
      <c r="K19">
        <f t="shared" si="6"/>
        <v>30.140566705545858</v>
      </c>
      <c r="M19">
        <f t="shared" si="7"/>
        <v>16.847013044552615</v>
      </c>
    </row>
    <row r="20" spans="1:13" x14ac:dyDescent="0.35">
      <c r="A20" s="1">
        <v>118.65600000000001</v>
      </c>
      <c r="B20" s="1">
        <f t="shared" si="3"/>
        <v>1700</v>
      </c>
      <c r="C20" s="1">
        <v>0.10005</v>
      </c>
      <c r="D20" s="1">
        <v>1.29942</v>
      </c>
      <c r="E20">
        <f t="shared" si="4"/>
        <v>26.674936704000004</v>
      </c>
      <c r="G20" s="1">
        <f t="shared" si="0"/>
        <v>17.232633678416587</v>
      </c>
      <c r="H20" s="1">
        <f t="shared" si="1"/>
        <v>96.796717055999991</v>
      </c>
      <c r="I20">
        <f t="shared" si="2"/>
        <v>764.8373214569051</v>
      </c>
      <c r="J20">
        <f t="shared" si="5"/>
        <v>0.26126302479457608</v>
      </c>
      <c r="K20">
        <f t="shared" si="6"/>
        <v>30.620482964591634</v>
      </c>
      <c r="M20">
        <f t="shared" si="7"/>
        <v>17.340576167245516</v>
      </c>
    </row>
    <row r="21" spans="1:13" x14ac:dyDescent="0.35">
      <c r="A21" s="1">
        <v>118.861</v>
      </c>
      <c r="B21" s="1">
        <f t="shared" si="3"/>
        <v>1750</v>
      </c>
      <c r="C21" s="1">
        <v>0.10305</v>
      </c>
      <c r="D21" s="1">
        <v>1.31053</v>
      </c>
      <c r="E21">
        <f t="shared" si="4"/>
        <v>26.721022549000001</v>
      </c>
      <c r="G21" s="1">
        <f t="shared" si="0"/>
        <v>17.770124043145877</v>
      </c>
      <c r="H21" s="1">
        <f t="shared" si="1"/>
        <v>96.963951135999991</v>
      </c>
      <c r="I21">
        <f t="shared" si="2"/>
        <v>766.15871819115091</v>
      </c>
      <c r="J21">
        <f t="shared" si="5"/>
        <v>0.26095766066352449</v>
      </c>
      <c r="K21">
        <f t="shared" si="6"/>
        <v>30.656314053623806</v>
      </c>
      <c r="M21">
        <f t="shared" si="7"/>
        <v>17.881433286515822</v>
      </c>
    </row>
    <row r="22" spans="1:13" x14ac:dyDescent="0.35">
      <c r="A22" s="1">
        <v>119.584</v>
      </c>
      <c r="B22" s="1">
        <f t="shared" si="3"/>
        <v>1800</v>
      </c>
      <c r="C22" s="1">
        <v>0.10929999999999999</v>
      </c>
      <c r="D22" s="1">
        <v>1.3149</v>
      </c>
      <c r="E22">
        <f t="shared" si="4"/>
        <v>26.883559456</v>
      </c>
      <c r="G22" s="1">
        <f t="shared" si="0"/>
        <v>18.389021146842598</v>
      </c>
      <c r="H22" s="1">
        <f t="shared" si="1"/>
        <v>97.553757183999991</v>
      </c>
      <c r="I22">
        <f t="shared" si="2"/>
        <v>770.81905886851519</v>
      </c>
      <c r="J22">
        <f t="shared" si="5"/>
        <v>0.26746937538023924</v>
      </c>
      <c r="K22">
        <f t="shared" si="6"/>
        <v>29.909966285400181</v>
      </c>
      <c r="M22">
        <f t="shared" si="7"/>
        <v>18.504207063676894</v>
      </c>
    </row>
    <row r="23" spans="1:13" x14ac:dyDescent="0.35">
      <c r="A23" s="1">
        <v>119.934</v>
      </c>
      <c r="B23" s="1">
        <f t="shared" si="3"/>
        <v>1850</v>
      </c>
      <c r="C23" s="1">
        <v>0.11415</v>
      </c>
      <c r="D23" s="1">
        <v>1.3184899999999999</v>
      </c>
      <c r="E23">
        <f t="shared" si="4"/>
        <v>26.962242606</v>
      </c>
      <c r="G23" s="1">
        <f t="shared" si="0"/>
        <v>18.955143549104616</v>
      </c>
      <c r="H23" s="1">
        <f t="shared" si="1"/>
        <v>97.839278783999987</v>
      </c>
      <c r="I23">
        <f t="shared" si="2"/>
        <v>773.07510207332496</v>
      </c>
      <c r="J23">
        <f t="shared" si="5"/>
        <v>0.27099504610412961</v>
      </c>
      <c r="K23">
        <f t="shared" si="6"/>
        <v>29.52083484554181</v>
      </c>
      <c r="M23">
        <f t="shared" si="7"/>
        <v>19.073875567029571</v>
      </c>
    </row>
    <row r="24" spans="1:13" x14ac:dyDescent="0.35">
      <c r="A24" s="1">
        <v>120.176</v>
      </c>
      <c r="B24" s="1">
        <f t="shared" si="3"/>
        <v>1900</v>
      </c>
      <c r="C24" s="1">
        <v>0.11745</v>
      </c>
      <c r="D24" s="1">
        <v>1.3189200000000001</v>
      </c>
      <c r="E24">
        <f t="shared" si="4"/>
        <v>27.016646384000001</v>
      </c>
      <c r="G24" s="1">
        <f t="shared" si="0"/>
        <v>19.506725677495027</v>
      </c>
      <c r="H24" s="1">
        <f t="shared" si="1"/>
        <v>98.036696575999997</v>
      </c>
      <c r="I24">
        <f t="shared" si="2"/>
        <v>774.63499480350799</v>
      </c>
      <c r="J24">
        <f t="shared" si="5"/>
        <v>0.27094501083273087</v>
      </c>
      <c r="K24">
        <f t="shared" si="6"/>
        <v>29.526286442450257</v>
      </c>
      <c r="M24">
        <f t="shared" si="7"/>
        <v>19.62891271853735</v>
      </c>
    </row>
    <row r="25" spans="1:13" x14ac:dyDescent="0.35">
      <c r="A25" s="1">
        <v>120.94799999999999</v>
      </c>
      <c r="B25" s="1">
        <f t="shared" si="3"/>
        <v>1950</v>
      </c>
      <c r="C25" s="1">
        <v>0.12055</v>
      </c>
      <c r="D25" s="1">
        <v>1.31484</v>
      </c>
      <c r="E25">
        <f t="shared" si="4"/>
        <v>27.190198932000001</v>
      </c>
      <c r="G25" s="1">
        <f t="shared" si="0"/>
        <v>20.148667662959472</v>
      </c>
      <c r="H25" s="1">
        <f t="shared" si="1"/>
        <v>98.666475647999988</v>
      </c>
      <c r="I25">
        <f t="shared" si="2"/>
        <v>779.61118152954566</v>
      </c>
      <c r="J25">
        <f t="shared" si="5"/>
        <v>0.26923616443248261</v>
      </c>
      <c r="K25">
        <f t="shared" si="6"/>
        <v>29.713690272118669</v>
      </c>
      <c r="M25">
        <f t="shared" si="7"/>
        <v>20.274875726956726</v>
      </c>
    </row>
    <row r="26" spans="1:13" x14ac:dyDescent="0.35">
      <c r="A26" s="1">
        <v>122.157</v>
      </c>
      <c r="B26" s="1">
        <f t="shared" si="3"/>
        <v>2000</v>
      </c>
      <c r="C26" s="1">
        <v>0.12554999999999999</v>
      </c>
      <c r="D26" s="1">
        <v>1.31653</v>
      </c>
      <c r="E26">
        <f t="shared" si="4"/>
        <v>27.461993013000001</v>
      </c>
      <c r="G26" s="1">
        <f t="shared" si="0"/>
        <v>20.871871155513663</v>
      </c>
      <c r="H26" s="1">
        <f t="shared" si="1"/>
        <v>99.652748831999986</v>
      </c>
      <c r="I26">
        <f t="shared" si="2"/>
        <v>787.40419934273143</v>
      </c>
      <c r="J26">
        <f t="shared" si="5"/>
        <v>0.27068727848617069</v>
      </c>
      <c r="K26">
        <f t="shared" si="6"/>
        <v>29.554399618409537</v>
      </c>
      <c r="M26">
        <f t="shared" si="7"/>
        <v>21.002609251679697</v>
      </c>
    </row>
    <row r="27" spans="1:13" x14ac:dyDescent="0.35">
      <c r="A27" s="1">
        <v>122.845</v>
      </c>
      <c r="B27" s="1">
        <f t="shared" si="3"/>
        <v>2050</v>
      </c>
      <c r="C27" s="1">
        <v>0.12784999999999999</v>
      </c>
      <c r="D27" s="1">
        <v>1.32098</v>
      </c>
      <c r="E27">
        <f t="shared" si="4"/>
        <v>27.616661605000001</v>
      </c>
      <c r="G27" s="1">
        <f t="shared" si="0"/>
        <v>21.514159134569063</v>
      </c>
      <c r="H27" s="1">
        <f t="shared" si="1"/>
        <v>100.21400272</v>
      </c>
      <c r="I27">
        <f t="shared" si="2"/>
        <v>791.83893569961492</v>
      </c>
      <c r="J27">
        <f t="shared" si="5"/>
        <v>0.26741691199799889</v>
      </c>
      <c r="K27">
        <f t="shared" si="6"/>
        <v>29.915834193986445</v>
      </c>
      <c r="M27">
        <f t="shared" si="7"/>
        <v>21.648920420939099</v>
      </c>
    </row>
    <row r="28" spans="1:13" x14ac:dyDescent="0.35">
      <c r="A28" s="1">
        <v>123.79600000000001</v>
      </c>
      <c r="B28" s="1">
        <f t="shared" si="3"/>
        <v>2100</v>
      </c>
      <c r="C28" s="1">
        <v>0.13089999999999999</v>
      </c>
      <c r="D28" s="1">
        <v>1.32287</v>
      </c>
      <c r="E28">
        <f t="shared" si="4"/>
        <v>27.830454964000001</v>
      </c>
      <c r="G28" s="1">
        <f t="shared" si="0"/>
        <v>22.209508007288722</v>
      </c>
      <c r="H28" s="1">
        <f t="shared" si="1"/>
        <v>100.989805696</v>
      </c>
      <c r="I28">
        <f t="shared" si="2"/>
        <v>797.96892737896974</v>
      </c>
      <c r="J28">
        <f t="shared" si="5"/>
        <v>0.26522424531272165</v>
      </c>
      <c r="K28">
        <f t="shared" si="6"/>
        <v>30.163154920347989</v>
      </c>
      <c r="M28">
        <f t="shared" si="7"/>
        <v>22.348624848899263</v>
      </c>
    </row>
    <row r="29" spans="1:13" x14ac:dyDescent="0.35">
      <c r="A29" s="1">
        <v>124.794</v>
      </c>
      <c r="B29" s="1">
        <f t="shared" si="3"/>
        <v>2150</v>
      </c>
      <c r="C29" s="1">
        <v>0.13435</v>
      </c>
      <c r="D29" s="1">
        <v>1.3216399999999999</v>
      </c>
      <c r="E29">
        <f t="shared" si="4"/>
        <v>28.054814346000001</v>
      </c>
      <c r="G29" s="1">
        <f t="shared" si="0"/>
        <v>22.921614075777565</v>
      </c>
      <c r="H29" s="1">
        <f t="shared" si="1"/>
        <v>101.80395014399998</v>
      </c>
      <c r="I29">
        <f t="shared" si="2"/>
        <v>804.40187343154162</v>
      </c>
      <c r="J29">
        <f t="shared" si="5"/>
        <v>0.26375760363179879</v>
      </c>
      <c r="K29">
        <f t="shared" si="6"/>
        <v>30.330879147536784</v>
      </c>
      <c r="M29">
        <f t="shared" si="7"/>
        <v>23.065191437049659</v>
      </c>
    </row>
    <row r="30" spans="1:13" x14ac:dyDescent="0.35">
      <c r="A30" s="1">
        <v>125.137</v>
      </c>
      <c r="B30" s="1">
        <f t="shared" si="3"/>
        <v>2200</v>
      </c>
      <c r="C30" s="1">
        <v>0.13769999999999999</v>
      </c>
      <c r="D30" s="1">
        <v>1.3165199999999999</v>
      </c>
      <c r="E30">
        <f t="shared" si="4"/>
        <v>28.131923833000002</v>
      </c>
      <c r="G30" s="1">
        <f t="shared" si="0"/>
        <v>23.519140735825736</v>
      </c>
      <c r="H30" s="1">
        <f t="shared" si="1"/>
        <v>102.08376131199999</v>
      </c>
      <c r="I30">
        <f t="shared" si="2"/>
        <v>806.61279577225525</v>
      </c>
      <c r="J30">
        <f t="shared" si="5"/>
        <v>0.26346625795563722</v>
      </c>
      <c r="K30">
        <f t="shared" si="6"/>
        <v>30.364419573405293</v>
      </c>
      <c r="M30">
        <f t="shared" si="7"/>
        <v>23.666460909486862</v>
      </c>
    </row>
    <row r="31" spans="1:13" x14ac:dyDescent="0.35">
      <c r="A31" s="1">
        <v>126.02800000000001</v>
      </c>
      <c r="B31" s="1">
        <f t="shared" si="3"/>
        <v>2250</v>
      </c>
      <c r="C31" s="1">
        <v>0.14105000000000001</v>
      </c>
      <c r="D31" s="1">
        <v>1.3046500000000001</v>
      </c>
      <c r="E31">
        <f t="shared" si="4"/>
        <v>28.332228652000001</v>
      </c>
      <c r="G31" s="1">
        <f t="shared" si="0"/>
        <v>24.22493348916117</v>
      </c>
      <c r="H31" s="1">
        <f t="shared" si="1"/>
        <v>102.810617728</v>
      </c>
      <c r="I31">
        <f t="shared" si="2"/>
        <v>812.35603718792856</v>
      </c>
      <c r="J31">
        <f t="shared" si="5"/>
        <v>0.26201310326981564</v>
      </c>
      <c r="K31">
        <f t="shared" si="6"/>
        <v>30.532824122775903</v>
      </c>
      <c r="M31">
        <f t="shared" si="7"/>
        <v>24.376674636877343</v>
      </c>
    </row>
    <row r="32" spans="1:13" x14ac:dyDescent="0.35">
      <c r="A32" s="1">
        <v>126.66</v>
      </c>
      <c r="B32" s="1">
        <f t="shared" si="3"/>
        <v>2300</v>
      </c>
      <c r="C32" s="1">
        <v>0.14495</v>
      </c>
      <c r="D32" s="1">
        <v>1.2964599999999999</v>
      </c>
      <c r="E32">
        <f t="shared" si="4"/>
        <v>28.474307939999999</v>
      </c>
      <c r="G32" s="1">
        <f t="shared" si="0"/>
        <v>24.8874471429469</v>
      </c>
      <c r="H32" s="1">
        <f t="shared" si="1"/>
        <v>103.32618815999999</v>
      </c>
      <c r="I32">
        <f t="shared" si="2"/>
        <v>816.4298066320423</v>
      </c>
      <c r="J32">
        <f t="shared" si="5"/>
        <v>0.26208995894737824</v>
      </c>
      <c r="K32">
        <f t="shared" si="6"/>
        <v>30.52387062873408</v>
      </c>
      <c r="M32">
        <f t="shared" si="7"/>
        <v>25.04333817129115</v>
      </c>
    </row>
    <row r="33" spans="1:13" x14ac:dyDescent="0.35">
      <c r="A33" s="1">
        <v>126.822</v>
      </c>
      <c r="B33" s="1">
        <f t="shared" si="3"/>
        <v>2350</v>
      </c>
      <c r="C33" s="1">
        <v>0.14985000000000001</v>
      </c>
      <c r="D33" s="1">
        <v>1.2822899999999999</v>
      </c>
      <c r="E33">
        <f t="shared" si="4"/>
        <v>28.510726998000003</v>
      </c>
      <c r="G33" s="1">
        <f t="shared" si="0"/>
        <v>25.461002000125667</v>
      </c>
      <c r="H33" s="1">
        <f t="shared" si="1"/>
        <v>103.458343872</v>
      </c>
      <c r="I33">
        <f t="shared" si="2"/>
        <v>817.47403234398291</v>
      </c>
      <c r="J33">
        <f t="shared" si="5"/>
        <v>0.26484621461349867</v>
      </c>
      <c r="K33">
        <f t="shared" si="6"/>
        <v>30.206208579098405</v>
      </c>
      <c r="M33">
        <f t="shared" si="7"/>
        <v>25.620485685281356</v>
      </c>
    </row>
    <row r="34" spans="1:13" x14ac:dyDescent="0.35">
      <c r="A34" s="1">
        <v>126.69</v>
      </c>
      <c r="B34" s="1">
        <f t="shared" si="3"/>
        <v>2400</v>
      </c>
      <c r="C34" s="1">
        <v>0.1537</v>
      </c>
      <c r="D34" s="1">
        <v>1.2730399999999999</v>
      </c>
      <c r="E34">
        <f t="shared" si="4"/>
        <v>28.481052210000001</v>
      </c>
      <c r="G34" s="1">
        <f t="shared" si="0"/>
        <v>25.975661059377945</v>
      </c>
      <c r="H34" s="1">
        <f t="shared" si="1"/>
        <v>103.35066144</v>
      </c>
      <c r="I34">
        <f t="shared" si="2"/>
        <v>816.62318176388305</v>
      </c>
      <c r="J34">
        <f t="shared" si="5"/>
        <v>0.26626848818936794</v>
      </c>
      <c r="K34">
        <f t="shared" si="6"/>
        <v>30.044862065354376</v>
      </c>
      <c r="M34">
        <f t="shared" si="7"/>
        <v>26.138368487392139</v>
      </c>
    </row>
    <row r="35" spans="1:13" x14ac:dyDescent="0.35">
      <c r="A35" s="1">
        <v>126.55200000000001</v>
      </c>
      <c r="B35" s="1">
        <f t="shared" si="3"/>
        <v>2450</v>
      </c>
      <c r="C35" s="1">
        <v>0.15565000000000001</v>
      </c>
      <c r="D35" s="1">
        <v>1.2698400000000001</v>
      </c>
      <c r="E35">
        <f t="shared" si="4"/>
        <v>28.450028568000004</v>
      </c>
      <c r="G35" s="1">
        <f t="shared" si="0"/>
        <v>26.487936607225887</v>
      </c>
      <c r="H35" s="1">
        <f t="shared" si="1"/>
        <v>103.238084352</v>
      </c>
      <c r="I35">
        <f t="shared" si="2"/>
        <v>815.73365615741511</v>
      </c>
      <c r="J35">
        <f t="shared" si="5"/>
        <v>0.2644316959777549</v>
      </c>
      <c r="K35">
        <f t="shared" si="6"/>
        <v>30.253559318671819</v>
      </c>
      <c r="M35">
        <f t="shared" si="7"/>
        <v>26.653852848160543</v>
      </c>
    </row>
    <row r="36" spans="1:13" x14ac:dyDescent="0.35">
      <c r="A36" s="1">
        <v>126.438</v>
      </c>
      <c r="B36" s="1">
        <f t="shared" si="3"/>
        <v>2500</v>
      </c>
      <c r="C36" s="1">
        <v>0.15959999999999999</v>
      </c>
      <c r="D36" s="1">
        <v>1.2744599999999999</v>
      </c>
      <c r="E36">
        <f t="shared" si="4"/>
        <v>28.424400342000002</v>
      </c>
      <c r="G36" s="1">
        <f t="shared" si="0"/>
        <v>27.004159044926169</v>
      </c>
      <c r="H36" s="1">
        <f t="shared" si="1"/>
        <v>103.145085888</v>
      </c>
      <c r="I36">
        <f t="shared" si="2"/>
        <v>814.99883065641995</v>
      </c>
      <c r="J36">
        <f t="shared" si="5"/>
        <v>0.26595903201619719</v>
      </c>
      <c r="K36">
        <f t="shared" si="6"/>
        <v>30.079820712811106</v>
      </c>
      <c r="M36">
        <f t="shared" si="7"/>
        <v>27.173308821474393</v>
      </c>
    </row>
    <row r="37" spans="1:13" x14ac:dyDescent="0.35">
      <c r="A37" s="1">
        <v>126.239</v>
      </c>
      <c r="B37" s="1">
        <f t="shared" si="3"/>
        <v>2550</v>
      </c>
      <c r="C37" s="1">
        <v>0.16259999999999999</v>
      </c>
      <c r="D37" s="1">
        <v>1.2787599999999999</v>
      </c>
      <c r="E37">
        <f t="shared" si="4"/>
        <v>28.379663351000001</v>
      </c>
      <c r="G37" s="1">
        <f t="shared" si="0"/>
        <v>27.500890510336159</v>
      </c>
      <c r="H37" s="1">
        <f t="shared" si="1"/>
        <v>102.982746464</v>
      </c>
      <c r="I37">
        <f t="shared" si="2"/>
        <v>813.71610894854246</v>
      </c>
      <c r="J37">
        <f t="shared" si="5"/>
        <v>0.26606411153303994</v>
      </c>
      <c r="K37">
        <f t="shared" si="6"/>
        <v>30.067940970710573</v>
      </c>
      <c r="M37">
        <f t="shared" si="7"/>
        <v>27.673151734133629</v>
      </c>
    </row>
    <row r="38" spans="1:13" x14ac:dyDescent="0.35">
      <c r="A38" s="1">
        <v>126.161</v>
      </c>
      <c r="B38" s="1">
        <f t="shared" si="3"/>
        <v>2600</v>
      </c>
      <c r="C38" s="1">
        <v>0.16805</v>
      </c>
      <c r="D38" s="1">
        <v>1.27634</v>
      </c>
      <c r="E38">
        <f t="shared" si="4"/>
        <v>28.362128249000001</v>
      </c>
      <c r="G38" s="1">
        <f t="shared" ref="G38:G69" si="8">H38*B38/9549</f>
        <v>28.022798348895172</v>
      </c>
      <c r="H38" s="1">
        <f t="shared" ref="H38:H69" si="9">$K$2*A38</f>
        <v>102.919115936</v>
      </c>
      <c r="I38">
        <f t="shared" ref="I38:I69" si="10">((G38*1000)*60*2)/(($Q$1^2*PI()/4)*$Q$2*B38*4)/1000</f>
        <v>813.21333360575636</v>
      </c>
      <c r="J38">
        <f t="shared" si="5"/>
        <v>0.26986062940063765</v>
      </c>
      <c r="K38">
        <f t="shared" si="6"/>
        <v>29.644931970136053</v>
      </c>
      <c r="M38">
        <f t="shared" si="7"/>
        <v>28.19832872075699</v>
      </c>
    </row>
    <row r="39" spans="1:13" x14ac:dyDescent="0.35">
      <c r="A39" s="1">
        <v>125.84699999999999</v>
      </c>
      <c r="B39" s="1">
        <f t="shared" ref="B39:B70" si="11">B38+50</f>
        <v>2650</v>
      </c>
      <c r="C39" s="1">
        <v>0.17144999999999999</v>
      </c>
      <c r="D39" s="1">
        <v>1.28027</v>
      </c>
      <c r="E39">
        <f t="shared" si="4"/>
        <v>28.291538223</v>
      </c>
      <c r="G39" s="1">
        <f t="shared" si="8"/>
        <v>28.490611584542879</v>
      </c>
      <c r="H39" s="1">
        <f t="shared" si="9"/>
        <v>102.66296227199999</v>
      </c>
      <c r="I39">
        <f t="shared" si="10"/>
        <v>811.18934055915531</v>
      </c>
      <c r="J39">
        <f t="shared" si="5"/>
        <v>0.27079973264546497</v>
      </c>
      <c r="K39">
        <f t="shared" si="6"/>
        <v>29.542126655175533</v>
      </c>
      <c r="M39">
        <f t="shared" si="7"/>
        <v>28.669072264441489</v>
      </c>
    </row>
    <row r="40" spans="1:13" x14ac:dyDescent="0.35">
      <c r="A40" s="1">
        <v>124.911</v>
      </c>
      <c r="B40" s="1">
        <f t="shared" si="11"/>
        <v>2700</v>
      </c>
      <c r="C40" s="1">
        <v>0.17465</v>
      </c>
      <c r="D40" s="1">
        <v>1.2837099999999999</v>
      </c>
      <c r="E40">
        <f t="shared" si="4"/>
        <v>28.081116999000002</v>
      </c>
      <c r="G40" s="1">
        <f t="shared" si="8"/>
        <v>28.812270292931196</v>
      </c>
      <c r="H40" s="1">
        <f t="shared" si="9"/>
        <v>101.89939593599999</v>
      </c>
      <c r="I40">
        <f t="shared" si="10"/>
        <v>805.15603644572116</v>
      </c>
      <c r="J40">
        <f t="shared" si="5"/>
        <v>0.27277440896173288</v>
      </c>
      <c r="K40">
        <f t="shared" si="6"/>
        <v>29.328264445519554</v>
      </c>
      <c r="M40">
        <f t="shared" si="7"/>
        <v>28.992745792049249</v>
      </c>
    </row>
    <row r="41" spans="1:13" x14ac:dyDescent="0.35">
      <c r="A41" s="1">
        <v>123.92700000000001</v>
      </c>
      <c r="B41" s="1">
        <f t="shared" si="11"/>
        <v>2750</v>
      </c>
      <c r="C41" s="1">
        <v>0.1784</v>
      </c>
      <c r="D41" s="1">
        <v>1.2811999999999999</v>
      </c>
      <c r="E41">
        <f t="shared" si="4"/>
        <v>27.859904943000004</v>
      </c>
      <c r="G41" s="1">
        <f t="shared" si="8"/>
        <v>29.114655876845742</v>
      </c>
      <c r="H41" s="1">
        <f t="shared" si="9"/>
        <v>101.096672352</v>
      </c>
      <c r="I41">
        <f t="shared" si="10"/>
        <v>798.81333212134155</v>
      </c>
      <c r="J41">
        <f t="shared" si="5"/>
        <v>0.27573741671405072</v>
      </c>
      <c r="K41">
        <f t="shared" si="6"/>
        <v>29.013109991874181</v>
      </c>
      <c r="M41">
        <f t="shared" si="7"/>
        <v>29.297025471383151</v>
      </c>
    </row>
    <row r="42" spans="1:13" x14ac:dyDescent="0.35">
      <c r="A42" s="1">
        <v>123.68899999999999</v>
      </c>
      <c r="B42" s="1">
        <f t="shared" si="11"/>
        <v>2800</v>
      </c>
      <c r="C42" s="1">
        <v>0.18004999999999999</v>
      </c>
      <c r="D42" s="1">
        <v>1.2744800000000001</v>
      </c>
      <c r="E42">
        <f t="shared" si="4"/>
        <v>27.806400401000001</v>
      </c>
      <c r="G42" s="1">
        <f t="shared" si="8"/>
        <v>29.587082360372808</v>
      </c>
      <c r="H42" s="1">
        <f t="shared" si="9"/>
        <v>100.90251766399999</v>
      </c>
      <c r="I42">
        <f t="shared" si="10"/>
        <v>797.27922274207071</v>
      </c>
      <c r="J42">
        <f t="shared" si="5"/>
        <v>0.27384416960462704</v>
      </c>
      <c r="K42">
        <f t="shared" si="6"/>
        <v>29.213694823411089</v>
      </c>
      <c r="M42">
        <f t="shared" si="7"/>
        <v>29.772411159601283</v>
      </c>
    </row>
    <row r="43" spans="1:13" x14ac:dyDescent="0.35">
      <c r="A43" s="1">
        <v>123.389</v>
      </c>
      <c r="B43" s="1">
        <f t="shared" si="11"/>
        <v>2850</v>
      </c>
      <c r="C43" s="1">
        <v>0.18310000000000001</v>
      </c>
      <c r="D43" s="1">
        <v>1.2603599999999999</v>
      </c>
      <c r="E43">
        <f t="shared" si="4"/>
        <v>27.738957701</v>
      </c>
      <c r="G43" s="1">
        <f t="shared" si="8"/>
        <v>30.042380025384855</v>
      </c>
      <c r="H43" s="1">
        <f t="shared" si="9"/>
        <v>100.65778486399999</v>
      </c>
      <c r="I43">
        <f t="shared" si="10"/>
        <v>795.34547142366227</v>
      </c>
      <c r="J43">
        <f t="shared" si="5"/>
        <v>0.27426255819405404</v>
      </c>
      <c r="K43">
        <f t="shared" si="6"/>
        <v>29.169129219379673</v>
      </c>
      <c r="M43">
        <f t="shared" si="7"/>
        <v>30.230560737097314</v>
      </c>
    </row>
    <row r="44" spans="1:13" x14ac:dyDescent="0.35">
      <c r="A44" s="1">
        <v>122.51900000000001</v>
      </c>
      <c r="B44" s="1">
        <f t="shared" si="11"/>
        <v>2900</v>
      </c>
      <c r="C44" s="1">
        <v>0.18790000000000001</v>
      </c>
      <c r="D44" s="1">
        <v>1.2531000000000001</v>
      </c>
      <c r="E44">
        <f t="shared" si="4"/>
        <v>27.543373871000004</v>
      </c>
      <c r="G44" s="1">
        <f t="shared" si="8"/>
        <v>30.353898131490201</v>
      </c>
      <c r="H44" s="1">
        <f t="shared" si="9"/>
        <v>99.948059743999991</v>
      </c>
      <c r="I44">
        <f t="shared" si="10"/>
        <v>789.73759260027759</v>
      </c>
      <c r="J44">
        <f t="shared" si="5"/>
        <v>0.27856389197102721</v>
      </c>
      <c r="K44">
        <f t="shared" si="6"/>
        <v>28.718725687649645</v>
      </c>
      <c r="M44">
        <f t="shared" si="7"/>
        <v>30.544030143295021</v>
      </c>
    </row>
    <row r="45" spans="1:13" x14ac:dyDescent="0.35">
      <c r="A45" s="1">
        <v>121.837</v>
      </c>
      <c r="B45" s="1">
        <f t="shared" si="11"/>
        <v>2950</v>
      </c>
      <c r="C45" s="1">
        <v>0.19255</v>
      </c>
      <c r="D45" s="1">
        <v>1.23943</v>
      </c>
      <c r="E45">
        <f t="shared" si="4"/>
        <v>27.390054133000003</v>
      </c>
      <c r="G45" s="1">
        <f t="shared" si="8"/>
        <v>30.705363547010158</v>
      </c>
      <c r="H45" s="1">
        <f t="shared" si="9"/>
        <v>99.391700512</v>
      </c>
      <c r="I45">
        <f t="shared" si="10"/>
        <v>785.34153126976264</v>
      </c>
      <c r="J45">
        <f t="shared" si="5"/>
        <v>0.28219011270569061</v>
      </c>
      <c r="K45">
        <f t="shared" si="6"/>
        <v>28.34968214617632</v>
      </c>
      <c r="M45">
        <f t="shared" si="7"/>
        <v>30.897697082528445</v>
      </c>
    </row>
    <row r="46" spans="1:13" x14ac:dyDescent="0.35">
      <c r="A46" s="1">
        <v>121.709</v>
      </c>
      <c r="B46" s="1">
        <f t="shared" si="11"/>
        <v>3000</v>
      </c>
      <c r="C46" s="1">
        <v>0.19900000000000001</v>
      </c>
      <c r="D46" s="1">
        <v>1.2273499999999999</v>
      </c>
      <c r="E46">
        <f t="shared" si="4"/>
        <v>27.361278581000001</v>
      </c>
      <c r="G46" s="1">
        <f t="shared" si="8"/>
        <v>31.192988119384228</v>
      </c>
      <c r="H46" s="1">
        <f t="shared" si="9"/>
        <v>99.287281183999994</v>
      </c>
      <c r="I46">
        <f t="shared" si="10"/>
        <v>784.5164640405751</v>
      </c>
      <c r="J46">
        <f t="shared" si="5"/>
        <v>0.28708374990323876</v>
      </c>
      <c r="K46">
        <f t="shared" si="6"/>
        <v>27.866432714134437</v>
      </c>
      <c r="M46">
        <f t="shared" si="7"/>
        <v>31.388376058015726</v>
      </c>
    </row>
    <row r="47" spans="1:13" x14ac:dyDescent="0.35">
      <c r="A47" s="1">
        <v>121.123</v>
      </c>
      <c r="B47" s="1">
        <f t="shared" si="11"/>
        <v>3050</v>
      </c>
      <c r="C47" s="1">
        <v>0.20605000000000001</v>
      </c>
      <c r="D47" s="1">
        <v>1.2193000000000001</v>
      </c>
      <c r="E47">
        <f t="shared" si="4"/>
        <v>27.229540507000003</v>
      </c>
      <c r="G47" s="1">
        <f t="shared" si="8"/>
        <v>31.560181292952137</v>
      </c>
      <c r="H47" s="1">
        <f t="shared" si="9"/>
        <v>98.809236447999993</v>
      </c>
      <c r="I47">
        <f t="shared" si="10"/>
        <v>780.73920313195049</v>
      </c>
      <c r="J47">
        <f t="shared" si="5"/>
        <v>0.29379584083918542</v>
      </c>
      <c r="K47">
        <f t="shared" si="6"/>
        <v>27.229793237198859</v>
      </c>
      <c r="M47">
        <f t="shared" si="7"/>
        <v>31.757869271483255</v>
      </c>
    </row>
    <row r="48" spans="1:13" x14ac:dyDescent="0.35">
      <c r="A48" s="1">
        <v>121.124</v>
      </c>
      <c r="B48" s="1">
        <f t="shared" si="11"/>
        <v>3100</v>
      </c>
      <c r="C48" s="1">
        <v>0.21004999999999999</v>
      </c>
      <c r="D48" s="1">
        <v>1.20692</v>
      </c>
      <c r="E48">
        <f t="shared" si="4"/>
        <v>27.229765316000002</v>
      </c>
      <c r="G48" s="1">
        <f t="shared" si="8"/>
        <v>32.077826148748557</v>
      </c>
      <c r="H48" s="1">
        <f t="shared" si="9"/>
        <v>98.810052223999989</v>
      </c>
      <c r="I48">
        <f t="shared" si="10"/>
        <v>780.74564896967854</v>
      </c>
      <c r="J48">
        <f t="shared" si="5"/>
        <v>0.29466616460133033</v>
      </c>
      <c r="K48">
        <f t="shared" si="6"/>
        <v>27.149367525191192</v>
      </c>
      <c r="M48">
        <f t="shared" si="7"/>
        <v>32.278756572694981</v>
      </c>
    </row>
    <row r="49" spans="1:13" x14ac:dyDescent="0.35">
      <c r="A49" s="1">
        <v>120.851</v>
      </c>
      <c r="B49" s="1">
        <f t="shared" si="11"/>
        <v>3150</v>
      </c>
      <c r="C49" s="1">
        <v>0.21604999999999999</v>
      </c>
      <c r="D49" s="1">
        <v>1.1927399999999999</v>
      </c>
      <c r="E49">
        <f t="shared" si="4"/>
        <v>27.168392459</v>
      </c>
      <c r="G49" s="1">
        <f t="shared" si="8"/>
        <v>32.521744468991514</v>
      </c>
      <c r="H49" s="1">
        <f t="shared" si="9"/>
        <v>98.587345375999988</v>
      </c>
      <c r="I49">
        <f t="shared" si="10"/>
        <v>778.98593526992681</v>
      </c>
      <c r="J49">
        <f t="shared" si="5"/>
        <v>0.29894614076652215</v>
      </c>
      <c r="K49">
        <f t="shared" si="6"/>
        <v>26.760673275417947</v>
      </c>
      <c r="M49">
        <f t="shared" si="7"/>
        <v>32.725455527008037</v>
      </c>
    </row>
    <row r="50" spans="1:13" x14ac:dyDescent="0.35">
      <c r="A50" s="1">
        <v>120.596</v>
      </c>
      <c r="B50" s="1">
        <f t="shared" si="11"/>
        <v>3200</v>
      </c>
      <c r="C50" s="1">
        <v>0.21795</v>
      </c>
      <c r="D50" s="1">
        <v>1.1848099999999999</v>
      </c>
      <c r="E50">
        <f t="shared" si="4"/>
        <v>27.111066164</v>
      </c>
      <c r="G50" s="1">
        <f t="shared" si="8"/>
        <v>32.968251333877895</v>
      </c>
      <c r="H50" s="1">
        <f t="shared" si="9"/>
        <v>98.379322496</v>
      </c>
      <c r="I50">
        <f t="shared" si="10"/>
        <v>777.34224664927967</v>
      </c>
      <c r="J50">
        <f t="shared" si="5"/>
        <v>0.29749075559617683</v>
      </c>
      <c r="K50">
        <f t="shared" si="6"/>
        <v>26.891591921798895</v>
      </c>
      <c r="M50">
        <f t="shared" si="7"/>
        <v>33.174759240198306</v>
      </c>
    </row>
    <row r="51" spans="1:13" x14ac:dyDescent="0.35">
      <c r="A51" s="1">
        <v>120.84</v>
      </c>
      <c r="B51" s="1">
        <f t="shared" si="11"/>
        <v>3250</v>
      </c>
      <c r="C51" s="1">
        <v>0.22305</v>
      </c>
      <c r="D51" s="1">
        <v>1.17378</v>
      </c>
      <c r="E51">
        <f t="shared" si="4"/>
        <v>27.165919560000003</v>
      </c>
      <c r="G51" s="1">
        <f t="shared" si="8"/>
        <v>33.551126660383289</v>
      </c>
      <c r="H51" s="1">
        <f t="shared" si="9"/>
        <v>98.578371840000003</v>
      </c>
      <c r="I51">
        <f t="shared" si="10"/>
        <v>778.9150310549187</v>
      </c>
      <c r="J51">
        <f t="shared" si="5"/>
        <v>0.29916282995801297</v>
      </c>
      <c r="K51">
        <f t="shared" si="6"/>
        <v>26.741290022971061</v>
      </c>
      <c r="M51">
        <f t="shared" si="7"/>
        <v>33.761285605459243</v>
      </c>
    </row>
    <row r="52" spans="1:13" x14ac:dyDescent="0.35">
      <c r="A52" s="1">
        <v>121.633</v>
      </c>
      <c r="B52" s="1">
        <f t="shared" si="11"/>
        <v>3300</v>
      </c>
      <c r="C52" s="1">
        <v>0.22550000000000001</v>
      </c>
      <c r="D52" s="1">
        <v>1.1611800000000001</v>
      </c>
      <c r="E52">
        <f t="shared" si="4"/>
        <v>27.344193097000002</v>
      </c>
      <c r="G52" s="1">
        <f t="shared" si="8"/>
        <v>34.290860957838518</v>
      </c>
      <c r="H52" s="1">
        <f t="shared" si="9"/>
        <v>99.225282207999996</v>
      </c>
      <c r="I52">
        <f t="shared" si="10"/>
        <v>784.02658037324477</v>
      </c>
      <c r="J52">
        <f t="shared" si="5"/>
        <v>0.29592432842315064</v>
      </c>
      <c r="K52">
        <f t="shared" si="6"/>
        <v>27.033938178143202</v>
      </c>
      <c r="M52">
        <f t="shared" si="7"/>
        <v>34.50565348142775</v>
      </c>
    </row>
    <row r="53" spans="1:13" x14ac:dyDescent="0.35">
      <c r="A53" s="1">
        <v>122.181</v>
      </c>
      <c r="B53" s="1">
        <f t="shared" si="11"/>
        <v>3350</v>
      </c>
      <c r="C53" s="1">
        <v>0.22850000000000001</v>
      </c>
      <c r="D53" s="1">
        <v>1.1510400000000001</v>
      </c>
      <c r="E53">
        <f t="shared" si="4"/>
        <v>27.467388429</v>
      </c>
      <c r="G53" s="1">
        <f t="shared" si="8"/>
        <v>34.967252798994657</v>
      </c>
      <c r="H53" s="1">
        <f t="shared" si="9"/>
        <v>99.672327455999991</v>
      </c>
      <c r="I53">
        <f t="shared" si="10"/>
        <v>787.55889944820422</v>
      </c>
      <c r="J53">
        <f t="shared" si="5"/>
        <v>0.29406084770536028</v>
      </c>
      <c r="K53">
        <f t="shared" si="6"/>
        <v>27.205253818814224</v>
      </c>
      <c r="M53">
        <f t="shared" si="7"/>
        <v>35.186282133980242</v>
      </c>
    </row>
    <row r="54" spans="1:13" x14ac:dyDescent="0.35">
      <c r="A54" s="1">
        <v>122.93300000000001</v>
      </c>
      <c r="B54" s="1">
        <f t="shared" si="11"/>
        <v>3400</v>
      </c>
      <c r="C54" s="1">
        <v>0.23419999999999999</v>
      </c>
      <c r="D54" s="1">
        <v>1.14117</v>
      </c>
      <c r="E54">
        <f t="shared" si="4"/>
        <v>27.636444797000003</v>
      </c>
      <c r="G54" s="1">
        <f t="shared" si="8"/>
        <v>35.707580838538064</v>
      </c>
      <c r="H54" s="1">
        <f t="shared" si="9"/>
        <v>100.285791008</v>
      </c>
      <c r="I54">
        <f t="shared" si="10"/>
        <v>792.40616941968153</v>
      </c>
      <c r="J54">
        <f t="shared" si="5"/>
        <v>0.29514740994790634</v>
      </c>
      <c r="K54">
        <f t="shared" si="6"/>
        <v>27.105099792039518</v>
      </c>
      <c r="M54">
        <f t="shared" si="7"/>
        <v>35.931247471143358</v>
      </c>
    </row>
    <row r="55" spans="1:13" x14ac:dyDescent="0.35">
      <c r="A55" s="1">
        <v>123.47499999999999</v>
      </c>
      <c r="B55" s="1">
        <f t="shared" si="11"/>
        <v>3450</v>
      </c>
      <c r="C55" s="1">
        <v>0.23605000000000001</v>
      </c>
      <c r="D55" s="1">
        <v>1.12669</v>
      </c>
      <c r="E55">
        <f t="shared" si="4"/>
        <v>27.758291275000001</v>
      </c>
      <c r="G55" s="1">
        <f t="shared" si="8"/>
        <v>36.392438843857995</v>
      </c>
      <c r="H55" s="1">
        <f t="shared" si="9"/>
        <v>100.72794159999999</v>
      </c>
      <c r="I55">
        <f t="shared" si="10"/>
        <v>795.89981346827278</v>
      </c>
      <c r="J55">
        <f t="shared" si="5"/>
        <v>0.29188068558897184</v>
      </c>
      <c r="K55">
        <f t="shared" si="6"/>
        <v>27.408459671996415</v>
      </c>
      <c r="M55">
        <f t="shared" si="7"/>
        <v>36.620395318571475</v>
      </c>
    </row>
    <row r="56" spans="1:13" x14ac:dyDescent="0.35">
      <c r="A56" s="1">
        <v>123.428</v>
      </c>
      <c r="B56" s="1">
        <f t="shared" si="11"/>
        <v>3500</v>
      </c>
      <c r="C56" s="1">
        <v>0.24195</v>
      </c>
      <c r="D56" s="1">
        <v>1.11975</v>
      </c>
      <c r="E56">
        <f t="shared" si="4"/>
        <v>27.747725252000002</v>
      </c>
      <c r="G56" s="1">
        <f t="shared" si="8"/>
        <v>36.905812173840189</v>
      </c>
      <c r="H56" s="1">
        <f t="shared" si="9"/>
        <v>100.689600128</v>
      </c>
      <c r="I56">
        <f t="shared" si="10"/>
        <v>795.59685909505538</v>
      </c>
      <c r="J56">
        <f t="shared" si="5"/>
        <v>0.29501450743624397</v>
      </c>
      <c r="K56">
        <f t="shared" si="6"/>
        <v>27.117310499480745</v>
      </c>
      <c r="M56">
        <f t="shared" si="7"/>
        <v>37.136984337807604</v>
      </c>
    </row>
    <row r="57" spans="1:13" x14ac:dyDescent="0.35">
      <c r="A57" s="1">
        <v>124.205</v>
      </c>
      <c r="B57" s="1">
        <f t="shared" si="11"/>
        <v>3550</v>
      </c>
      <c r="C57" s="1">
        <v>0.24545</v>
      </c>
      <c r="D57" s="1">
        <v>1.10622</v>
      </c>
      <c r="E57">
        <f t="shared" si="4"/>
        <v>27.922401845</v>
      </c>
      <c r="G57" s="1">
        <f t="shared" si="8"/>
        <v>37.668685326631056</v>
      </c>
      <c r="H57" s="1">
        <f t="shared" si="9"/>
        <v>101.32345807999999</v>
      </c>
      <c r="I57">
        <f t="shared" si="10"/>
        <v>800.6052750097333</v>
      </c>
      <c r="J57">
        <f t="shared" si="5"/>
        <v>0.29322101114559507</v>
      </c>
      <c r="K57">
        <f t="shared" si="6"/>
        <v>27.283174451737029</v>
      </c>
      <c r="M57">
        <f t="shared" si="7"/>
        <v>37.904636007237869</v>
      </c>
    </row>
    <row r="58" spans="1:13" x14ac:dyDescent="0.35">
      <c r="A58" s="1">
        <v>124.066</v>
      </c>
      <c r="B58" s="1">
        <f t="shared" si="11"/>
        <v>3600</v>
      </c>
      <c r="C58" s="1">
        <v>0.25505</v>
      </c>
      <c r="D58" s="1">
        <v>1.09697</v>
      </c>
      <c r="E58">
        <f t="shared" si="4"/>
        <v>27.891153394000003</v>
      </c>
      <c r="G58" s="1">
        <f t="shared" si="8"/>
        <v>38.156480760037695</v>
      </c>
      <c r="H58" s="1">
        <f t="shared" si="9"/>
        <v>101.21006521599999</v>
      </c>
      <c r="I58">
        <f t="shared" si="10"/>
        <v>799.70930356553731</v>
      </c>
      <c r="J58">
        <f t="shared" si="5"/>
        <v>0.3007942496630987</v>
      </c>
      <c r="K58">
        <f t="shared" si="6"/>
        <v>26.596253116408686</v>
      </c>
      <c r="M58">
        <f t="shared" si="7"/>
        <v>38.395486914004174</v>
      </c>
    </row>
    <row r="59" spans="1:13" x14ac:dyDescent="0.35">
      <c r="A59" s="1">
        <v>123.967</v>
      </c>
      <c r="B59" s="1">
        <f t="shared" si="11"/>
        <v>3650</v>
      </c>
      <c r="C59" s="1">
        <v>0.25755</v>
      </c>
      <c r="D59" s="1">
        <v>1.0940099999999999</v>
      </c>
      <c r="E59">
        <f t="shared" si="4"/>
        <v>27.868897303000001</v>
      </c>
      <c r="G59" s="1">
        <f t="shared" si="8"/>
        <v>38.65556156464551</v>
      </c>
      <c r="H59" s="1">
        <f t="shared" si="9"/>
        <v>101.129303392</v>
      </c>
      <c r="I59">
        <f t="shared" si="10"/>
        <v>799.07116563046259</v>
      </c>
      <c r="J59">
        <f t="shared" si="5"/>
        <v>0.29982102266495131</v>
      </c>
      <c r="K59">
        <f t="shared" si="6"/>
        <v>26.682585260006817</v>
      </c>
      <c r="M59">
        <f t="shared" si="7"/>
        <v>38.897693881749994</v>
      </c>
    </row>
    <row r="60" spans="1:13" x14ac:dyDescent="0.35">
      <c r="A60" s="1">
        <v>123.815</v>
      </c>
      <c r="B60" s="1">
        <f t="shared" si="11"/>
        <v>3700</v>
      </c>
      <c r="C60" s="1">
        <v>0.26445000000000002</v>
      </c>
      <c r="D60" s="1">
        <v>1.09659</v>
      </c>
      <c r="E60">
        <f t="shared" si="4"/>
        <v>27.834726334999999</v>
      </c>
      <c r="G60" s="1">
        <f t="shared" si="8"/>
        <v>39.137043682898728</v>
      </c>
      <c r="H60" s="1">
        <f t="shared" si="9"/>
        <v>101.00530543999999</v>
      </c>
      <c r="I60">
        <f t="shared" si="10"/>
        <v>798.09139829580226</v>
      </c>
      <c r="J60">
        <f t="shared" si="5"/>
        <v>0.30406614501646478</v>
      </c>
      <c r="K60">
        <f t="shared" si="6"/>
        <v>26.310064869493484</v>
      </c>
      <c r="M60">
        <f t="shared" si="7"/>
        <v>39.382191927756374</v>
      </c>
    </row>
    <row r="61" spans="1:13" x14ac:dyDescent="0.35">
      <c r="A61" s="1">
        <v>123.767</v>
      </c>
      <c r="B61" s="1">
        <f t="shared" si="11"/>
        <v>3750</v>
      </c>
      <c r="C61" s="1">
        <v>0.2651</v>
      </c>
      <c r="D61" s="1">
        <v>1.0980799999999999</v>
      </c>
      <c r="E61">
        <f t="shared" si="4"/>
        <v>27.823935503000001</v>
      </c>
      <c r="G61" s="1">
        <f t="shared" si="8"/>
        <v>39.650545158655348</v>
      </c>
      <c r="H61" s="1">
        <f t="shared" si="9"/>
        <v>100.96614819199999</v>
      </c>
      <c r="I61">
        <f t="shared" si="10"/>
        <v>797.7819980848567</v>
      </c>
      <c r="J61">
        <f t="shared" si="5"/>
        <v>0.30086597680475785</v>
      </c>
      <c r="K61">
        <f t="shared" si="6"/>
        <v>26.589912508423886</v>
      </c>
      <c r="M61">
        <f t="shared" si="7"/>
        <v>39.898909895451773</v>
      </c>
    </row>
    <row r="62" spans="1:13" x14ac:dyDescent="0.35">
      <c r="A62" s="1">
        <v>123.509</v>
      </c>
      <c r="B62" s="1">
        <f t="shared" si="11"/>
        <v>3800</v>
      </c>
      <c r="C62" s="1">
        <v>0.26929999999999998</v>
      </c>
      <c r="D62" s="1">
        <v>1.09907</v>
      </c>
      <c r="E62">
        <f t="shared" si="4"/>
        <v>27.765934781000002</v>
      </c>
      <c r="G62" s="1">
        <f t="shared" si="8"/>
        <v>40.09546301593884</v>
      </c>
      <c r="H62" s="1">
        <f t="shared" si="9"/>
        <v>100.75567798399999</v>
      </c>
      <c r="I62">
        <f t="shared" si="10"/>
        <v>796.11897195102563</v>
      </c>
      <c r="J62">
        <f t="shared" si="5"/>
        <v>0.30224117863865618</v>
      </c>
      <c r="K62">
        <f t="shared" si="6"/>
        <v>26.468928013162579</v>
      </c>
      <c r="M62">
        <f t="shared" si="7"/>
        <v>40.346614647747124</v>
      </c>
    </row>
    <row r="63" spans="1:13" x14ac:dyDescent="0.35">
      <c r="A63" s="1">
        <v>122.672</v>
      </c>
      <c r="B63" s="1">
        <f t="shared" si="11"/>
        <v>3850</v>
      </c>
      <c r="C63" s="1">
        <v>0.27374999999999999</v>
      </c>
      <c r="D63" s="1">
        <v>1.1053299999999999</v>
      </c>
      <c r="E63">
        <f t="shared" si="4"/>
        <v>27.577769648</v>
      </c>
      <c r="G63" s="1">
        <f t="shared" si="8"/>
        <v>40.347739330526757</v>
      </c>
      <c r="H63" s="1">
        <f t="shared" si="9"/>
        <v>100.072873472</v>
      </c>
      <c r="I63">
        <f t="shared" si="10"/>
        <v>790.72380577266608</v>
      </c>
      <c r="J63">
        <f t="shared" si="5"/>
        <v>0.30531450347404565</v>
      </c>
      <c r="K63">
        <f t="shared" si="6"/>
        <v>26.202489265892563</v>
      </c>
      <c r="M63">
        <f t="shared" si="7"/>
        <v>40.600471181225394</v>
      </c>
    </row>
    <row r="64" spans="1:13" x14ac:dyDescent="0.35">
      <c r="A64" s="1">
        <v>122.157</v>
      </c>
      <c r="B64" s="1">
        <f t="shared" si="11"/>
        <v>3900</v>
      </c>
      <c r="C64" s="1">
        <v>0.27589999999999998</v>
      </c>
      <c r="D64" s="1">
        <v>1.11704</v>
      </c>
      <c r="E64">
        <f t="shared" si="4"/>
        <v>27.461993013000001</v>
      </c>
      <c r="G64" s="1">
        <f t="shared" si="8"/>
        <v>40.700148753251639</v>
      </c>
      <c r="H64" s="1">
        <f t="shared" si="9"/>
        <v>99.652748831999986</v>
      </c>
      <c r="I64">
        <f t="shared" si="10"/>
        <v>787.40419934273154</v>
      </c>
      <c r="J64">
        <f t="shared" si="5"/>
        <v>0.30504802513794477</v>
      </c>
      <c r="K64">
        <f t="shared" si="6"/>
        <v>26.225378762515657</v>
      </c>
      <c r="M64">
        <f t="shared" si="7"/>
        <v>40.955088040775408</v>
      </c>
    </row>
    <row r="65" spans="1:13" x14ac:dyDescent="0.35">
      <c r="A65" s="1">
        <v>121.184</v>
      </c>
      <c r="B65" s="1">
        <f t="shared" si="11"/>
        <v>3950</v>
      </c>
      <c r="C65" s="1">
        <v>0.28284999999999999</v>
      </c>
      <c r="D65" s="1">
        <v>1.12259</v>
      </c>
      <c r="E65">
        <f t="shared" si="4"/>
        <v>27.243253855999999</v>
      </c>
      <c r="G65" s="1">
        <f t="shared" si="8"/>
        <v>40.893606157377732</v>
      </c>
      <c r="H65" s="1">
        <f t="shared" si="9"/>
        <v>98.858998783999994</v>
      </c>
      <c r="I65">
        <f t="shared" si="10"/>
        <v>781.13239923336027</v>
      </c>
      <c r="J65">
        <f t="shared" si="5"/>
        <v>0.31125281421784462</v>
      </c>
      <c r="K65">
        <f t="shared" si="6"/>
        <v>25.702578850904239</v>
      </c>
      <c r="M65">
        <f t="shared" si="7"/>
        <v>41.149757231449826</v>
      </c>
    </row>
    <row r="66" spans="1:13" x14ac:dyDescent="0.35">
      <c r="A66" s="1">
        <v>120.004</v>
      </c>
      <c r="B66" s="1">
        <f t="shared" si="11"/>
        <v>4000</v>
      </c>
      <c r="C66" s="1">
        <v>0.28455000000000003</v>
      </c>
      <c r="D66" s="1">
        <v>1.1246100000000001</v>
      </c>
      <c r="E66">
        <f t="shared" si="4"/>
        <v>26.977979236000003</v>
      </c>
      <c r="G66" s="1">
        <f t="shared" si="8"/>
        <v>41.008014704785836</v>
      </c>
      <c r="H66" s="1">
        <f t="shared" si="9"/>
        <v>97.896383103999995</v>
      </c>
      <c r="I66">
        <f t="shared" si="10"/>
        <v>773.52631071428698</v>
      </c>
      <c r="J66">
        <f t="shared" si="5"/>
        <v>0.31224993680334456</v>
      </c>
      <c r="K66">
        <f t="shared" si="6"/>
        <v>25.620501582482021</v>
      </c>
      <c r="M66">
        <f t="shared" si="7"/>
        <v>41.264882415883996</v>
      </c>
    </row>
    <row r="67" spans="1:13" x14ac:dyDescent="0.35">
      <c r="A67" s="1">
        <v>118.73399999999999</v>
      </c>
      <c r="B67" s="1">
        <f t="shared" si="11"/>
        <v>4050</v>
      </c>
      <c r="C67" s="1">
        <v>0.28710000000000002</v>
      </c>
      <c r="D67" s="1">
        <v>1.1222000000000001</v>
      </c>
      <c r="E67">
        <f t="shared" si="4"/>
        <v>26.692471806</v>
      </c>
      <c r="G67" s="1">
        <f t="shared" si="8"/>
        <v>41.081203028086712</v>
      </c>
      <c r="H67" s="1">
        <f t="shared" si="9"/>
        <v>96.860347583999996</v>
      </c>
      <c r="I67">
        <f t="shared" si="10"/>
        <v>765.34009679969142</v>
      </c>
      <c r="J67">
        <f>((C67*1000)*0.75*3600)/(60*1000*G67)</f>
        <v>0.31448689540973518</v>
      </c>
      <c r="K67">
        <f t="shared" si="6"/>
        <v>25.43826186963069</v>
      </c>
      <c r="M67">
        <f t="shared" si="7"/>
        <v>41.33852917925374</v>
      </c>
    </row>
    <row r="68" spans="1:13" x14ac:dyDescent="0.35">
      <c r="A68" s="1">
        <v>117.44199999999999</v>
      </c>
      <c r="B68" s="1">
        <f t="shared" si="11"/>
        <v>4100</v>
      </c>
      <c r="C68" s="1">
        <v>0.28894999999999998</v>
      </c>
      <c r="D68" s="1">
        <v>1.1239399999999999</v>
      </c>
      <c r="E68">
        <f t="shared" si="4"/>
        <v>26.402018578</v>
      </c>
      <c r="G68" s="1">
        <f t="shared" si="8"/>
        <v>41.13583584325059</v>
      </c>
      <c r="H68" s="1">
        <f t="shared" si="9"/>
        <v>95.806364991999985</v>
      </c>
      <c r="I68">
        <f t="shared" si="10"/>
        <v>757.01207445507885</v>
      </c>
      <c r="J68">
        <f t="shared" si="5"/>
        <v>0.31609300585376193</v>
      </c>
      <c r="K68">
        <f t="shared" si="6"/>
        <v>25.309006690585051</v>
      </c>
      <c r="M68">
        <f t="shared" si="7"/>
        <v>41.393504205721506</v>
      </c>
    </row>
    <row r="69" spans="1:13" x14ac:dyDescent="0.35">
      <c r="A69" s="1">
        <v>116.5</v>
      </c>
      <c r="B69" s="1">
        <f t="shared" si="11"/>
        <v>4150</v>
      </c>
      <c r="C69" s="1">
        <v>0.29304999999999998</v>
      </c>
      <c r="D69" s="1">
        <v>1.12233</v>
      </c>
      <c r="E69">
        <f t="shared" si="4"/>
        <v>26.190248500000003</v>
      </c>
      <c r="G69" s="1">
        <f t="shared" si="8"/>
        <v>41.303518860613678</v>
      </c>
      <c r="H69" s="1">
        <f t="shared" si="9"/>
        <v>95.037903999999997</v>
      </c>
      <c r="I69">
        <f t="shared" si="10"/>
        <v>750.94009531527649</v>
      </c>
      <c r="J69">
        <f t="shared" si="5"/>
        <v>0.31927667094183426</v>
      </c>
      <c r="K69">
        <f t="shared" si="6"/>
        <v>25.056638107634988</v>
      </c>
      <c r="M69">
        <f t="shared" si="7"/>
        <v>41.562237562955232</v>
      </c>
    </row>
    <row r="70" spans="1:13" x14ac:dyDescent="0.35">
      <c r="A70" s="1">
        <v>115.931</v>
      </c>
      <c r="B70" s="1">
        <f t="shared" si="11"/>
        <v>4200</v>
      </c>
      <c r="C70" s="1">
        <v>0.2949</v>
      </c>
      <c r="D70" s="1">
        <v>1.1217900000000001</v>
      </c>
      <c r="E70">
        <f t="shared" si="4"/>
        <v>26.062332179000002</v>
      </c>
      <c r="G70" s="1">
        <f t="shared" ref="G70:G96" si="12">H70*B70/9549</f>
        <v>41.596989770153932</v>
      </c>
      <c r="H70" s="1">
        <f t="shared" ref="H70:H96" si="13">$K$2*A70</f>
        <v>94.573727455999986</v>
      </c>
      <c r="I70">
        <f t="shared" ref="I70:I96" si="14">((G70*1000)*60*2)/(($Q$1^2*PI()/4)*$Q$2*B70*4)/1000</f>
        <v>747.27241364802842</v>
      </c>
      <c r="J70">
        <f t="shared" si="5"/>
        <v>0.31902548894347288</v>
      </c>
      <c r="K70">
        <f t="shared" si="6"/>
        <v>25.076366237988879</v>
      </c>
      <c r="M70">
        <f t="shared" si="7"/>
        <v>41.857546727806067</v>
      </c>
    </row>
    <row r="71" spans="1:13" x14ac:dyDescent="0.35">
      <c r="A71" s="1">
        <v>115.03400000000001</v>
      </c>
      <c r="B71" s="1">
        <f t="shared" ref="B71:B96" si="15">B70+50</f>
        <v>4250</v>
      </c>
      <c r="C71" s="1">
        <v>0.29715000000000003</v>
      </c>
      <c r="D71" s="1">
        <v>1.12456</v>
      </c>
      <c r="E71">
        <f t="shared" ref="E71:E96" si="16">A71*0.224809</f>
        <v>25.860678506000003</v>
      </c>
      <c r="G71" s="1">
        <f t="shared" si="12"/>
        <v>41.766509543617126</v>
      </c>
      <c r="H71" s="1">
        <f t="shared" si="13"/>
        <v>93.841976383999992</v>
      </c>
      <c r="I71">
        <f t="shared" si="14"/>
        <v>741.49049720598714</v>
      </c>
      <c r="J71">
        <f t="shared" ref="J71:J96" si="17">((C71*1000)*0.75*3600)/(60*1000*G71)</f>
        <v>0.32015483568325875</v>
      </c>
      <c r="K71">
        <f t="shared" ref="K71:K96" si="18">G71/((C71*0.75/60)*(45000))*100</f>
        <v>24.987909312463735</v>
      </c>
      <c r="M71">
        <f t="shared" ref="M71:M96" si="19">G71*1.00626384166479</f>
        <v>42.028128346289286</v>
      </c>
    </row>
    <row r="72" spans="1:13" x14ac:dyDescent="0.35">
      <c r="A72" s="1">
        <v>114.39100000000001</v>
      </c>
      <c r="B72" s="1">
        <f t="shared" si="15"/>
        <v>4300</v>
      </c>
      <c r="C72" s="1">
        <v>0.30220000000000002</v>
      </c>
      <c r="D72" s="1">
        <v>1.1227799999999999</v>
      </c>
      <c r="E72">
        <f t="shared" si="16"/>
        <v>25.716126319000001</v>
      </c>
      <c r="G72" s="1">
        <f t="shared" si="12"/>
        <v>42.021673409655463</v>
      </c>
      <c r="H72" s="1">
        <f t="shared" si="13"/>
        <v>93.317432416000003</v>
      </c>
      <c r="I72">
        <f t="shared" si="14"/>
        <v>737.34582354686529</v>
      </c>
      <c r="J72">
        <f t="shared" si="17"/>
        <v>0.32361871616648452</v>
      </c>
      <c r="K72">
        <f t="shared" si="18"/>
        <v>24.720449097525087</v>
      </c>
      <c r="M72">
        <f t="shared" si="19"/>
        <v>42.284890518383058</v>
      </c>
    </row>
    <row r="73" spans="1:13" x14ac:dyDescent="0.35">
      <c r="A73" s="1">
        <v>114.01600000000001</v>
      </c>
      <c r="B73" s="1">
        <f t="shared" si="15"/>
        <v>4350</v>
      </c>
      <c r="C73" s="1">
        <v>0.30604999999999999</v>
      </c>
      <c r="D73" s="1">
        <v>1.1194299999999999</v>
      </c>
      <c r="E73">
        <f t="shared" si="16"/>
        <v>25.631822944000003</v>
      </c>
      <c r="G73" s="1">
        <f t="shared" si="12"/>
        <v>42.370938989381081</v>
      </c>
      <c r="H73" s="1">
        <f t="shared" si="13"/>
        <v>93.011516415999992</v>
      </c>
      <c r="I73">
        <f t="shared" si="14"/>
        <v>734.92863439885457</v>
      </c>
      <c r="J73">
        <f t="shared" si="17"/>
        <v>0.32503999978503134</v>
      </c>
      <c r="K73">
        <f t="shared" si="18"/>
        <v>24.61235541868966</v>
      </c>
      <c r="M73">
        <f t="shared" si="19"/>
        <v>42.636343842399043</v>
      </c>
    </row>
    <row r="74" spans="1:13" x14ac:dyDescent="0.35">
      <c r="A74" s="1">
        <v>113.871</v>
      </c>
      <c r="B74" s="1">
        <f t="shared" si="15"/>
        <v>4400</v>
      </c>
      <c r="C74" s="1">
        <v>0.30919999999999997</v>
      </c>
      <c r="D74" s="1">
        <v>1.1198600000000001</v>
      </c>
      <c r="E74">
        <f t="shared" si="16"/>
        <v>25.599225639</v>
      </c>
      <c r="G74" s="1">
        <f t="shared" si="12"/>
        <v>42.803456607225883</v>
      </c>
      <c r="H74" s="1">
        <f t="shared" si="13"/>
        <v>92.893228895999997</v>
      </c>
      <c r="I74">
        <f t="shared" si="14"/>
        <v>733.99398792829049</v>
      </c>
      <c r="J74">
        <f t="shared" si="17"/>
        <v>0.32506720491473351</v>
      </c>
      <c r="K74">
        <f t="shared" si="18"/>
        <v>24.610295591332974</v>
      </c>
      <c r="M74">
        <f t="shared" si="19"/>
        <v>43.071570682119251</v>
      </c>
    </row>
    <row r="75" spans="1:13" x14ac:dyDescent="0.35">
      <c r="A75" s="1">
        <v>113.985</v>
      </c>
      <c r="B75" s="1">
        <f t="shared" si="15"/>
        <v>4450</v>
      </c>
      <c r="C75" s="1">
        <v>0.30990000000000001</v>
      </c>
      <c r="D75" s="1">
        <v>1.11873</v>
      </c>
      <c r="E75">
        <f t="shared" si="16"/>
        <v>25.624853865000002</v>
      </c>
      <c r="G75" s="1">
        <f t="shared" si="12"/>
        <v>43.33319842412817</v>
      </c>
      <c r="H75" s="1">
        <f t="shared" si="13"/>
        <v>92.986227359999987</v>
      </c>
      <c r="I75">
        <f t="shared" si="14"/>
        <v>734.72881342928576</v>
      </c>
      <c r="J75">
        <f t="shared" si="17"/>
        <v>0.32182023268873378</v>
      </c>
      <c r="K75">
        <f t="shared" si="18"/>
        <v>24.858598644223971</v>
      </c>
      <c r="M75">
        <f t="shared" si="19"/>
        <v>43.60463071788584</v>
      </c>
    </row>
    <row r="76" spans="1:13" x14ac:dyDescent="0.35">
      <c r="A76" s="1">
        <v>113.306</v>
      </c>
      <c r="B76" s="1">
        <f t="shared" si="15"/>
        <v>4500</v>
      </c>
      <c r="C76" s="1">
        <v>0.31445000000000001</v>
      </c>
      <c r="D76" s="1">
        <v>1.1156299999999999</v>
      </c>
      <c r="E76">
        <f t="shared" si="16"/>
        <v>25.472208554000002</v>
      </c>
      <c r="G76" s="1">
        <f t="shared" si="12"/>
        <v>43.559055351555138</v>
      </c>
      <c r="H76" s="1">
        <f t="shared" si="13"/>
        <v>92.432315455999998</v>
      </c>
      <c r="I76">
        <f t="shared" si="14"/>
        <v>730.35208961195474</v>
      </c>
      <c r="J76">
        <f t="shared" si="17"/>
        <v>0.32485208611152327</v>
      </c>
      <c r="K76">
        <f t="shared" si="18"/>
        <v>24.626592661786265</v>
      </c>
      <c r="M76">
        <f t="shared" si="19"/>
        <v>43.831902377345102</v>
      </c>
    </row>
    <row r="77" spans="1:13" x14ac:dyDescent="0.35">
      <c r="A77" s="1">
        <v>113.074</v>
      </c>
      <c r="B77" s="1">
        <f t="shared" si="15"/>
        <v>4550</v>
      </c>
      <c r="C77" s="1">
        <v>0.31709999999999999</v>
      </c>
      <c r="D77" s="1">
        <v>1.1095299999999999</v>
      </c>
      <c r="E77">
        <f t="shared" si="16"/>
        <v>25.420052865999999</v>
      </c>
      <c r="G77" s="1">
        <f t="shared" si="12"/>
        <v>43.952864402471462</v>
      </c>
      <c r="H77" s="1">
        <f t="shared" si="13"/>
        <v>92.243055423999991</v>
      </c>
      <c r="I77">
        <f t="shared" si="14"/>
        <v>728.85665525905222</v>
      </c>
      <c r="J77">
        <f t="shared" si="17"/>
        <v>0.32465460884041109</v>
      </c>
      <c r="K77">
        <f t="shared" si="18"/>
        <v>24.641572249887641</v>
      </c>
      <c r="M77">
        <f t="shared" si="19"/>
        <v>44.228178185802527</v>
      </c>
    </row>
    <row r="78" spans="1:13" x14ac:dyDescent="0.35">
      <c r="A78" s="1">
        <v>112.19499999999999</v>
      </c>
      <c r="B78" s="1">
        <f t="shared" si="15"/>
        <v>4600</v>
      </c>
      <c r="C78" s="1">
        <v>0.31940000000000002</v>
      </c>
      <c r="D78" s="1">
        <v>1.1056900000000001</v>
      </c>
      <c r="E78">
        <f t="shared" si="16"/>
        <v>25.222445754999999</v>
      </c>
      <c r="G78" s="1">
        <f t="shared" si="12"/>
        <v>44.090433162844263</v>
      </c>
      <c r="H78" s="1">
        <f t="shared" si="13"/>
        <v>91.525988319999982</v>
      </c>
      <c r="I78">
        <f t="shared" si="14"/>
        <v>723.19076389611541</v>
      </c>
      <c r="J78">
        <f t="shared" si="17"/>
        <v>0.32598908581629366</v>
      </c>
      <c r="K78">
        <f t="shared" si="18"/>
        <v>24.540698900908232</v>
      </c>
      <c r="M78">
        <f t="shared" si="19"/>
        <v>44.366608655108323</v>
      </c>
    </row>
    <row r="79" spans="1:13" x14ac:dyDescent="0.35">
      <c r="A79" s="1">
        <v>111.06100000000001</v>
      </c>
      <c r="B79" s="1">
        <f t="shared" si="15"/>
        <v>4650</v>
      </c>
      <c r="C79" s="1">
        <v>0.32055</v>
      </c>
      <c r="D79" s="1">
        <v>1.09782</v>
      </c>
      <c r="E79">
        <f t="shared" si="16"/>
        <v>24.967512349000003</v>
      </c>
      <c r="G79" s="1">
        <f t="shared" si="12"/>
        <v>44.119193346151427</v>
      </c>
      <c r="H79" s="1">
        <f t="shared" si="13"/>
        <v>90.600898336</v>
      </c>
      <c r="I79">
        <f t="shared" si="14"/>
        <v>715.88118391253158</v>
      </c>
      <c r="J79">
        <f t="shared" si="17"/>
        <v>0.32694954068688314</v>
      </c>
      <c r="K79">
        <f t="shared" si="18"/>
        <v>24.468607550856095</v>
      </c>
      <c r="M79">
        <f t="shared" si="19"/>
        <v>44.395548987649974</v>
      </c>
    </row>
    <row r="80" spans="1:13" x14ac:dyDescent="0.35">
      <c r="A80" s="1">
        <v>109.973</v>
      </c>
      <c r="B80" s="1">
        <f t="shared" si="15"/>
        <v>4700</v>
      </c>
      <c r="C80" s="1">
        <v>0.32069999999999999</v>
      </c>
      <c r="D80" s="1">
        <v>1.09558</v>
      </c>
      <c r="E80">
        <f t="shared" si="16"/>
        <v>24.722920157000001</v>
      </c>
      <c r="G80" s="1">
        <f t="shared" si="12"/>
        <v>44.156735786532614</v>
      </c>
      <c r="H80" s="1">
        <f t="shared" si="13"/>
        <v>89.713334047999993</v>
      </c>
      <c r="I80">
        <f t="shared" si="14"/>
        <v>708.86811246443676</v>
      </c>
      <c r="J80">
        <f t="shared" si="17"/>
        <v>0.326824429907282</v>
      </c>
      <c r="K80">
        <f t="shared" si="18"/>
        <v>24.477974312598196</v>
      </c>
      <c r="M80">
        <f t="shared" si="19"/>
        <v>44.433326587933422</v>
      </c>
    </row>
    <row r="81" spans="1:13" x14ac:dyDescent="0.35">
      <c r="A81" s="1">
        <v>108.654</v>
      </c>
      <c r="B81" s="1">
        <f t="shared" si="15"/>
        <v>4750</v>
      </c>
      <c r="C81" s="1">
        <v>0.32485000000000003</v>
      </c>
      <c r="D81" s="1">
        <v>1.0882700000000001</v>
      </c>
      <c r="E81">
        <f t="shared" si="16"/>
        <v>24.426397086000001</v>
      </c>
      <c r="G81" s="1">
        <f t="shared" si="12"/>
        <v>44.091244752748977</v>
      </c>
      <c r="H81" s="1">
        <f t="shared" si="13"/>
        <v>88.637325503999989</v>
      </c>
      <c r="I81">
        <f t="shared" si="14"/>
        <v>700.36605250116781</v>
      </c>
      <c r="J81">
        <f t="shared" si="17"/>
        <v>0.33154541410601912</v>
      </c>
      <c r="K81">
        <f t="shared" si="18"/>
        <v>24.12942438540809</v>
      </c>
      <c r="M81">
        <f t="shared" si="19"/>
        <v>44.367425328683701</v>
      </c>
    </row>
    <row r="82" spans="1:13" x14ac:dyDescent="0.35">
      <c r="A82" s="1">
        <v>107.07599999999999</v>
      </c>
      <c r="B82" s="1">
        <f t="shared" si="15"/>
        <v>4800</v>
      </c>
      <c r="C82" s="1">
        <v>0.32455000000000001</v>
      </c>
      <c r="D82" s="1">
        <v>1.08396</v>
      </c>
      <c r="E82">
        <f t="shared" si="16"/>
        <v>24.071648484000001</v>
      </c>
      <c r="G82" s="1">
        <f t="shared" si="12"/>
        <v>43.908278216022609</v>
      </c>
      <c r="H82" s="1">
        <f t="shared" si="13"/>
        <v>87.350030975999985</v>
      </c>
      <c r="I82">
        <f t="shared" si="14"/>
        <v>690.19452056633929</v>
      </c>
      <c r="J82">
        <f t="shared" si="17"/>
        <v>0.33261951033804305</v>
      </c>
      <c r="K82">
        <f t="shared" si="18"/>
        <v>24.051505553205697</v>
      </c>
      <c r="M82">
        <f t="shared" si="19"/>
        <v>44.183312718541323</v>
      </c>
    </row>
    <row r="83" spans="1:13" x14ac:dyDescent="0.35">
      <c r="A83" s="1">
        <v>105.24</v>
      </c>
      <c r="B83" s="1">
        <f t="shared" si="15"/>
        <v>4850</v>
      </c>
      <c r="C83" s="1">
        <v>0.32569999999999999</v>
      </c>
      <c r="D83" s="1">
        <v>1.0822099999999999</v>
      </c>
      <c r="E83">
        <f t="shared" si="16"/>
        <v>23.658899160000001</v>
      </c>
      <c r="G83" s="1">
        <f t="shared" si="12"/>
        <v>43.604931538799867</v>
      </c>
      <c r="H83" s="1">
        <f t="shared" si="13"/>
        <v>85.852266239999992</v>
      </c>
      <c r="I83">
        <f t="shared" si="14"/>
        <v>678.3599624976797</v>
      </c>
      <c r="J83">
        <f t="shared" si="17"/>
        <v>0.33612023876149366</v>
      </c>
      <c r="K83">
        <f t="shared" si="18"/>
        <v>23.801006537058569</v>
      </c>
      <c r="M83">
        <f t="shared" si="19"/>
        <v>43.878065925762918</v>
      </c>
    </row>
    <row r="84" spans="1:13" x14ac:dyDescent="0.35">
      <c r="A84" s="1">
        <v>103.63200000000001</v>
      </c>
      <c r="B84" s="1">
        <f t="shared" si="15"/>
        <v>4900</v>
      </c>
      <c r="C84" s="1">
        <v>0.32769999999999999</v>
      </c>
      <c r="D84" s="1">
        <v>1.0846</v>
      </c>
      <c r="E84">
        <f t="shared" si="16"/>
        <v>23.297406288000001</v>
      </c>
      <c r="G84" s="1">
        <f t="shared" si="12"/>
        <v>43.381342791580266</v>
      </c>
      <c r="H84" s="1">
        <f t="shared" si="13"/>
        <v>84.540498431999993</v>
      </c>
      <c r="I84">
        <f t="shared" si="14"/>
        <v>667.99505543101066</v>
      </c>
      <c r="J84">
        <f t="shared" si="17"/>
        <v>0.33992723717307555</v>
      </c>
      <c r="K84">
        <f t="shared" si="18"/>
        <v>23.53444833232578</v>
      </c>
      <c r="M84">
        <f t="shared" si="19"/>
        <v>43.653076654032702</v>
      </c>
    </row>
    <row r="85" spans="1:13" x14ac:dyDescent="0.35">
      <c r="A85" s="1">
        <v>102.33499999999999</v>
      </c>
      <c r="B85" s="1">
        <f t="shared" si="15"/>
        <v>4950</v>
      </c>
      <c r="C85" s="1">
        <v>0.32845000000000002</v>
      </c>
      <c r="D85" s="1">
        <v>1.08823</v>
      </c>
      <c r="E85">
        <f t="shared" si="16"/>
        <v>23.005829015</v>
      </c>
      <c r="G85" s="1">
        <f t="shared" si="12"/>
        <v>43.275532825636184</v>
      </c>
      <c r="H85" s="1">
        <f t="shared" si="13"/>
        <v>83.482436959999987</v>
      </c>
      <c r="I85">
        <f t="shared" si="14"/>
        <v>659.63480389775805</v>
      </c>
      <c r="J85">
        <f t="shared" si="17"/>
        <v>0.34153825579807223</v>
      </c>
      <c r="K85">
        <f t="shared" si="18"/>
        <v>23.42343753353898</v>
      </c>
      <c r="M85">
        <f t="shared" si="19"/>
        <v>43.546603911215392</v>
      </c>
    </row>
    <row r="86" spans="1:13" x14ac:dyDescent="0.35">
      <c r="A86" s="1">
        <v>101.10599999999999</v>
      </c>
      <c r="B86" s="1">
        <f t="shared" si="15"/>
        <v>5000</v>
      </c>
      <c r="C86" s="1">
        <v>0.32869999999999999</v>
      </c>
      <c r="D86" s="1">
        <v>1.08687</v>
      </c>
      <c r="E86">
        <f t="shared" si="16"/>
        <v>22.729538754</v>
      </c>
      <c r="G86" s="1">
        <f t="shared" si="12"/>
        <v>43.187688897266725</v>
      </c>
      <c r="H86" s="1">
        <f t="shared" si="13"/>
        <v>82.479848255999997</v>
      </c>
      <c r="I86">
        <f t="shared" si="14"/>
        <v>651.71286933001147</v>
      </c>
      <c r="J86">
        <f t="shared" si="17"/>
        <v>0.34249343684922501</v>
      </c>
      <c r="K86">
        <f t="shared" si="18"/>
        <v>23.358111833021251</v>
      </c>
      <c r="M86">
        <f t="shared" si="19"/>
        <v>43.45820974238741</v>
      </c>
    </row>
    <row r="87" spans="1:13" x14ac:dyDescent="0.35">
      <c r="A87" s="1">
        <v>99.314899999999994</v>
      </c>
      <c r="B87" s="1">
        <f t="shared" si="15"/>
        <v>5050</v>
      </c>
      <c r="C87" s="1">
        <v>0.32984999999999998</v>
      </c>
      <c r="D87" s="1">
        <v>1.0891</v>
      </c>
      <c r="E87">
        <f t="shared" si="16"/>
        <v>22.326883354100001</v>
      </c>
      <c r="G87" s="1">
        <f t="shared" si="12"/>
        <v>42.84684206776835</v>
      </c>
      <c r="H87" s="1">
        <f t="shared" si="13"/>
        <v>81.018711862399996</v>
      </c>
      <c r="I87">
        <f t="shared" si="14"/>
        <v>640.1677293753404</v>
      </c>
      <c r="J87">
        <f t="shared" si="17"/>
        <v>0.34642576403934972</v>
      </c>
      <c r="K87">
        <f t="shared" si="18"/>
        <v>23.092970646061126</v>
      </c>
      <c r="M87">
        <f t="shared" si="19"/>
        <v>43.115227902317116</v>
      </c>
    </row>
    <row r="88" spans="1:13" x14ac:dyDescent="0.35">
      <c r="A88" s="1">
        <v>97.581500000000005</v>
      </c>
      <c r="B88" s="1">
        <f t="shared" si="15"/>
        <v>5100</v>
      </c>
      <c r="C88" s="1">
        <v>0.32969999999999999</v>
      </c>
      <c r="D88" s="1">
        <v>1.09185</v>
      </c>
      <c r="E88">
        <f t="shared" si="16"/>
        <v>21.937199433500002</v>
      </c>
      <c r="G88" s="1">
        <f t="shared" si="12"/>
        <v>42.51583341652529</v>
      </c>
      <c r="H88" s="1">
        <f t="shared" si="13"/>
        <v>79.604645743999995</v>
      </c>
      <c r="I88">
        <f t="shared" si="14"/>
        <v>628.9945142575765</v>
      </c>
      <c r="J88">
        <f t="shared" si="17"/>
        <v>0.34896411072664674</v>
      </c>
      <c r="K88">
        <f t="shared" si="18"/>
        <v>22.924993585562792</v>
      </c>
      <c r="M88">
        <f t="shared" si="19"/>
        <v>42.782145865292989</v>
      </c>
    </row>
    <row r="89" spans="1:13" x14ac:dyDescent="0.35">
      <c r="A89" s="1">
        <v>95.848600000000005</v>
      </c>
      <c r="B89" s="1">
        <f t="shared" si="15"/>
        <v>5150</v>
      </c>
      <c r="C89" s="1">
        <v>0.33095000000000002</v>
      </c>
      <c r="D89" s="1">
        <v>1.0940700000000001</v>
      </c>
      <c r="E89">
        <f t="shared" si="16"/>
        <v>21.547627917400003</v>
      </c>
      <c r="G89" s="1">
        <f t="shared" si="12"/>
        <v>42.170236223168914</v>
      </c>
      <c r="H89" s="1">
        <f t="shared" si="13"/>
        <v>78.190987513599993</v>
      </c>
      <c r="I89">
        <f t="shared" si="14"/>
        <v>617.82452205867651</v>
      </c>
      <c r="J89">
        <f t="shared" si="17"/>
        <v>0.35315785098253061</v>
      </c>
      <c r="K89">
        <f t="shared" si="18"/>
        <v>22.652759885538355</v>
      </c>
      <c r="M89">
        <f t="shared" si="19"/>
        <v>42.434383905837635</v>
      </c>
    </row>
    <row r="90" spans="1:13" x14ac:dyDescent="0.35">
      <c r="A90" s="1">
        <v>94.803299999999993</v>
      </c>
      <c r="B90" s="1">
        <f t="shared" si="15"/>
        <v>5200</v>
      </c>
      <c r="C90" s="1">
        <v>0.33379999999999999</v>
      </c>
      <c r="D90" s="1">
        <v>1.0934600000000001</v>
      </c>
      <c r="E90">
        <f t="shared" si="16"/>
        <v>21.312635069700001</v>
      </c>
      <c r="G90" s="1">
        <f t="shared" si="12"/>
        <v>42.115293295230906</v>
      </c>
      <c r="H90" s="1">
        <f t="shared" si="13"/>
        <v>77.338256860799987</v>
      </c>
      <c r="I90">
        <f t="shared" si="14"/>
        <v>611.08668788156865</v>
      </c>
      <c r="J90">
        <f t="shared" si="17"/>
        <v>0.35666378706428159</v>
      </c>
      <c r="K90">
        <f t="shared" si="18"/>
        <v>22.430087634767812</v>
      </c>
      <c r="M90">
        <f t="shared" si="19"/>
        <v>42.379096824098426</v>
      </c>
    </row>
    <row r="91" spans="1:13" x14ac:dyDescent="0.35">
      <c r="A91" s="1">
        <v>93.0976</v>
      </c>
      <c r="B91" s="1">
        <f t="shared" si="15"/>
        <v>5250</v>
      </c>
      <c r="C91" s="1">
        <v>0.33129999999999998</v>
      </c>
      <c r="D91" s="1">
        <v>1.0880399999999999</v>
      </c>
      <c r="E91">
        <f t="shared" si="16"/>
        <v>20.929178358400002</v>
      </c>
      <c r="G91" s="1">
        <f t="shared" si="12"/>
        <v>41.755224172415957</v>
      </c>
      <c r="H91" s="1">
        <f t="shared" si="13"/>
        <v>75.94678773759999</v>
      </c>
      <c r="I91">
        <f t="shared" si="14"/>
        <v>600.09202246887116</v>
      </c>
      <c r="J91">
        <f t="shared" si="17"/>
        <v>0.35704514334397347</v>
      </c>
      <c r="K91">
        <f t="shared" si="18"/>
        <v>22.406130286704073</v>
      </c>
      <c r="M91">
        <f t="shared" si="19"/>
        <v>42.016772285309784</v>
      </c>
    </row>
    <row r="92" spans="1:13" x14ac:dyDescent="0.35">
      <c r="A92" s="1">
        <v>91.788600000000002</v>
      </c>
      <c r="B92" s="1">
        <f t="shared" si="15"/>
        <v>5300</v>
      </c>
      <c r="C92" s="1">
        <v>0.33239999999999997</v>
      </c>
      <c r="D92" s="1">
        <v>1.0833900000000001</v>
      </c>
      <c r="E92">
        <f t="shared" si="16"/>
        <v>20.634903377400001</v>
      </c>
      <c r="G92" s="1">
        <f t="shared" si="12"/>
        <v>41.560201681231547</v>
      </c>
      <c r="H92" s="1">
        <f t="shared" si="13"/>
        <v>74.878936953600004</v>
      </c>
      <c r="I92">
        <f t="shared" si="14"/>
        <v>591.6544208828825</v>
      </c>
      <c r="J92">
        <f t="shared" si="17"/>
        <v>0.35991163167899121</v>
      </c>
      <c r="K92">
        <f t="shared" si="18"/>
        <v>22.227678396166091</v>
      </c>
      <c r="M92">
        <f t="shared" si="19"/>
        <v>41.820528204119519</v>
      </c>
    </row>
    <row r="93" spans="1:13" x14ac:dyDescent="0.35">
      <c r="A93" s="1">
        <v>90.593800000000002</v>
      </c>
      <c r="B93" s="1">
        <f t="shared" si="15"/>
        <v>5350</v>
      </c>
      <c r="C93" s="1">
        <v>0.33079999999999998</v>
      </c>
      <c r="D93" s="1">
        <v>1.0800700000000001</v>
      </c>
      <c r="E93">
        <f t="shared" si="16"/>
        <v>20.366301584200002</v>
      </c>
      <c r="G93" s="1">
        <f t="shared" si="12"/>
        <v>41.406191817999783</v>
      </c>
      <c r="H93" s="1">
        <f t="shared" si="13"/>
        <v>73.904247788799992</v>
      </c>
      <c r="I93">
        <f t="shared" si="14"/>
        <v>583.95293396543423</v>
      </c>
      <c r="J93">
        <f t="shared" si="17"/>
        <v>0.35951144856380801</v>
      </c>
      <c r="K93">
        <f t="shared" si="18"/>
        <v>22.252420700255158</v>
      </c>
      <c r="M93">
        <f t="shared" si="19"/>
        <v>41.665553647489659</v>
      </c>
    </row>
    <row r="94" spans="1:13" x14ac:dyDescent="0.35">
      <c r="A94" s="1">
        <v>89.6374</v>
      </c>
      <c r="B94" s="1">
        <f t="shared" si="15"/>
        <v>5400</v>
      </c>
      <c r="C94" s="1">
        <v>0.33879999999999999</v>
      </c>
      <c r="D94" s="1">
        <v>1.0789500000000001</v>
      </c>
      <c r="E94">
        <f t="shared" si="16"/>
        <v>20.1512942566</v>
      </c>
      <c r="G94" s="1">
        <f t="shared" si="12"/>
        <v>41.351954546126294</v>
      </c>
      <c r="H94" s="1">
        <f t="shared" si="13"/>
        <v>73.124039622399991</v>
      </c>
      <c r="I94">
        <f t="shared" si="14"/>
        <v>577.78813476234825</v>
      </c>
      <c r="J94">
        <f t="shared" si="17"/>
        <v>0.36868873956111931</v>
      </c>
      <c r="K94">
        <f t="shared" si="18"/>
        <v>21.698520029451025</v>
      </c>
      <c r="M94">
        <f t="shared" si="19"/>
        <v>41.610976641932822</v>
      </c>
    </row>
    <row r="95" spans="1:13" x14ac:dyDescent="0.35">
      <c r="A95" s="1">
        <v>88.925600000000003</v>
      </c>
      <c r="B95" s="1">
        <f t="shared" si="15"/>
        <v>5450</v>
      </c>
      <c r="C95" s="1">
        <v>0.34379999999999999</v>
      </c>
      <c r="D95" s="1">
        <v>1.0792299999999999</v>
      </c>
      <c r="E95">
        <f t="shared" si="16"/>
        <v>19.991275210400001</v>
      </c>
      <c r="G95" s="1">
        <f t="shared" si="12"/>
        <v>41.403431558018646</v>
      </c>
      <c r="H95" s="1">
        <f t="shared" si="13"/>
        <v>72.543370265600004</v>
      </c>
      <c r="I95">
        <f t="shared" si="14"/>
        <v>573.19998746753788</v>
      </c>
      <c r="J95">
        <f t="shared" si="17"/>
        <v>0.37366467990269076</v>
      </c>
      <c r="K95">
        <f t="shared" si="18"/>
        <v>21.409569676436501</v>
      </c>
      <c r="M95">
        <f t="shared" si="19"/>
        <v>41.662776097677046</v>
      </c>
    </row>
    <row r="96" spans="1:13" x14ac:dyDescent="0.35">
      <c r="A96" s="1">
        <v>88.647400000000005</v>
      </c>
      <c r="B96" s="1">
        <f t="shared" si="15"/>
        <v>5500</v>
      </c>
      <c r="C96" s="1">
        <v>0.3488</v>
      </c>
      <c r="D96" s="1">
        <v>1.0836600000000001</v>
      </c>
      <c r="E96">
        <f t="shared" si="16"/>
        <v>19.928733346600001</v>
      </c>
      <c r="G96" s="1">
        <f t="shared" si="12"/>
        <v>41.652562320996964</v>
      </c>
      <c r="H96" s="1">
        <f t="shared" si="13"/>
        <v>72.316421382399994</v>
      </c>
      <c r="I96">
        <f t="shared" si="14"/>
        <v>571.40675541160044</v>
      </c>
      <c r="J96">
        <f t="shared" si="17"/>
        <v>0.37683155910165184</v>
      </c>
      <c r="K96">
        <f t="shared" si="18"/>
        <v>21.229644404177858</v>
      </c>
      <c r="M96">
        <f t="shared" si="19"/>
        <v>41.913467376308489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B2659-A537-4F56-BCA1-5378162B942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GrE HnD BsC</vt:lpstr>
      <vt:lpstr>Power</vt:lpstr>
      <vt:lpstr>Torque</vt:lpstr>
      <vt:lpstr>Power and Torque</vt:lpstr>
      <vt:lpstr>SFC against RPM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Callum Clement (2400570)</cp:lastModifiedBy>
  <cp:revision/>
  <dcterms:created xsi:type="dcterms:W3CDTF">2019-10-18T15:00:30Z</dcterms:created>
  <dcterms:modified xsi:type="dcterms:W3CDTF">2025-03-27T18:36:31Z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