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tables/table4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1072" documentId="8_{C0AF67BB-F884-47C8-A020-08EAB7D0BA31}" xr6:coauthVersionLast="47" xr6:coauthVersionMax="47" xr10:uidLastSave="{A29A8028-D006-45B8-9D99-D3F061FC46FC}"/>
  <bookViews>
    <workbookView xWindow="0" yWindow="0" windowWidth="14400" windowHeight="15600" tabRatio="840" activeTab="2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52" l="1"/>
  <c r="D22" i="52"/>
  <c r="E22" i="52"/>
  <c r="F22" i="52"/>
  <c r="G22" i="52"/>
  <c r="H22" i="52"/>
  <c r="I22" i="52"/>
  <c r="J22" i="52"/>
  <c r="K22" i="52"/>
  <c r="L22" i="52"/>
  <c r="M22" i="52"/>
  <c r="N22" i="52"/>
  <c r="O22" i="52"/>
  <c r="P22" i="52"/>
  <c r="Q22" i="52"/>
  <c r="R22" i="52"/>
  <c r="S22" i="52"/>
  <c r="T22" i="52"/>
  <c r="U22" i="52"/>
  <c r="V22" i="52"/>
  <c r="W22" i="52"/>
  <c r="X22" i="52"/>
  <c r="Y22" i="52"/>
  <c r="Z22" i="52"/>
  <c r="AA22" i="52"/>
  <c r="AB22" i="52"/>
  <c r="C21" i="52"/>
  <c r="D21" i="52"/>
  <c r="E21" i="52"/>
  <c r="F21" i="52"/>
  <c r="G21" i="52"/>
  <c r="H21" i="52"/>
  <c r="I21" i="52"/>
  <c r="J21" i="52"/>
  <c r="K21" i="52"/>
  <c r="L21" i="52"/>
  <c r="M21" i="52"/>
  <c r="N21" i="52"/>
  <c r="O21" i="52"/>
  <c r="P21" i="52"/>
  <c r="Q21" i="52"/>
  <c r="R21" i="52"/>
  <c r="S21" i="52"/>
  <c r="T21" i="52"/>
  <c r="U21" i="52"/>
  <c r="V21" i="52"/>
  <c r="W21" i="52"/>
  <c r="X21" i="52"/>
  <c r="Y21" i="52"/>
  <c r="Z21" i="52"/>
  <c r="AA21" i="52"/>
  <c r="AB21" i="52"/>
  <c r="C20" i="52"/>
  <c r="D20" i="52"/>
  <c r="E20" i="52"/>
  <c r="F20" i="52"/>
  <c r="G20" i="52"/>
  <c r="H20" i="52"/>
  <c r="I20" i="52"/>
  <c r="J20" i="52"/>
  <c r="K20" i="52"/>
  <c r="L20" i="52"/>
  <c r="M20" i="52"/>
  <c r="N20" i="52"/>
  <c r="O20" i="52"/>
  <c r="P20" i="52"/>
  <c r="Q20" i="52"/>
  <c r="R20" i="52"/>
  <c r="S20" i="52"/>
  <c r="T20" i="52"/>
  <c r="U20" i="52"/>
  <c r="V20" i="52"/>
  <c r="W20" i="52"/>
  <c r="X20" i="52"/>
  <c r="Y20" i="52"/>
  <c r="Z20" i="52"/>
  <c r="AA20" i="52"/>
  <c r="AB20" i="52"/>
  <c r="C19" i="52"/>
  <c r="D19" i="52"/>
  <c r="E19" i="52"/>
  <c r="F19" i="52"/>
  <c r="G19" i="52"/>
  <c r="H19" i="52"/>
  <c r="I19" i="52"/>
  <c r="J19" i="52"/>
  <c r="K19" i="52"/>
  <c r="L19" i="52"/>
  <c r="M19" i="52"/>
  <c r="N19" i="52"/>
  <c r="O19" i="52"/>
  <c r="P19" i="52"/>
  <c r="Q19" i="52"/>
  <c r="R19" i="52"/>
  <c r="S19" i="52"/>
  <c r="T19" i="52"/>
  <c r="U19" i="52"/>
  <c r="V19" i="52"/>
  <c r="W19" i="52"/>
  <c r="X19" i="52"/>
  <c r="Y19" i="52"/>
  <c r="Z19" i="52"/>
  <c r="AA19" i="52"/>
  <c r="AB19" i="52"/>
  <c r="C18" i="52"/>
  <c r="D18" i="52"/>
  <c r="E18" i="52"/>
  <c r="F18" i="52"/>
  <c r="G18" i="52"/>
  <c r="H18" i="52"/>
  <c r="I18" i="52"/>
  <c r="J18" i="52"/>
  <c r="K18" i="52"/>
  <c r="L18" i="52"/>
  <c r="M18" i="52"/>
  <c r="N18" i="52"/>
  <c r="O18" i="52"/>
  <c r="P18" i="52"/>
  <c r="Q18" i="52"/>
  <c r="R18" i="52"/>
  <c r="S18" i="52"/>
  <c r="T18" i="52"/>
  <c r="U18" i="52"/>
  <c r="V18" i="52"/>
  <c r="W18" i="52"/>
  <c r="X18" i="52"/>
  <c r="Y18" i="52"/>
  <c r="Z18" i="52"/>
  <c r="AA18" i="52"/>
  <c r="AB18" i="52"/>
  <c r="B22" i="52"/>
  <c r="B21" i="52"/>
  <c r="B20" i="52"/>
  <c r="B19" i="52"/>
  <c r="B18" i="52"/>
  <c r="C35" i="46"/>
  <c r="D35" i="46"/>
  <c r="E35" i="46"/>
  <c r="F35" i="46"/>
  <c r="G35" i="46"/>
  <c r="H35" i="46"/>
  <c r="I35" i="46"/>
  <c r="J35" i="46"/>
  <c r="K35" i="46"/>
  <c r="L35" i="46"/>
  <c r="M35" i="46"/>
  <c r="N35" i="46"/>
  <c r="O35" i="46"/>
  <c r="P35" i="46"/>
  <c r="C34" i="46"/>
  <c r="D34" i="46"/>
  <c r="E34" i="46"/>
  <c r="F34" i="46"/>
  <c r="G34" i="46"/>
  <c r="H34" i="46"/>
  <c r="I34" i="46"/>
  <c r="J34" i="46"/>
  <c r="K34" i="46"/>
  <c r="L34" i="46"/>
  <c r="M34" i="46"/>
  <c r="N34" i="46"/>
  <c r="O34" i="46"/>
  <c r="P34" i="46"/>
  <c r="C33" i="46"/>
  <c r="D33" i="46"/>
  <c r="E33" i="46"/>
  <c r="F33" i="46"/>
  <c r="G33" i="46"/>
  <c r="H33" i="46"/>
  <c r="I33" i="46"/>
  <c r="J33" i="46"/>
  <c r="K33" i="46"/>
  <c r="L33" i="46"/>
  <c r="M33" i="46"/>
  <c r="N33" i="46"/>
  <c r="O33" i="46"/>
  <c r="P33" i="46"/>
  <c r="D32" i="46"/>
  <c r="E32" i="46"/>
  <c r="F32" i="46"/>
  <c r="G32" i="46"/>
  <c r="H32" i="46"/>
  <c r="I32" i="46"/>
  <c r="J32" i="46"/>
  <c r="K32" i="46"/>
  <c r="L32" i="46"/>
  <c r="M32" i="46"/>
  <c r="N32" i="46"/>
  <c r="O32" i="46"/>
  <c r="P32" i="46"/>
  <c r="D31" i="46"/>
  <c r="E31" i="46"/>
  <c r="F31" i="46"/>
  <c r="G31" i="46"/>
  <c r="H31" i="46"/>
  <c r="I31" i="46"/>
  <c r="J31" i="46"/>
  <c r="K31" i="46"/>
  <c r="L31" i="46"/>
  <c r="M31" i="46"/>
  <c r="N31" i="46"/>
  <c r="O31" i="46"/>
  <c r="P31" i="46"/>
  <c r="B35" i="46"/>
  <c r="B34" i="46"/>
  <c r="B33" i="46"/>
  <c r="C32" i="46"/>
  <c r="B32" i="46"/>
  <c r="C31" i="46"/>
  <c r="B31" i="46"/>
  <c r="D35" i="44"/>
  <c r="E35" i="44"/>
  <c r="F35" i="44"/>
  <c r="G35" i="44"/>
  <c r="H35" i="44"/>
  <c r="I35" i="44"/>
  <c r="J35" i="44"/>
  <c r="K35" i="44"/>
  <c r="L35" i="44"/>
  <c r="M35" i="44"/>
  <c r="N35" i="44"/>
  <c r="O35" i="44"/>
  <c r="D34" i="44"/>
  <c r="E34" i="44"/>
  <c r="F34" i="44"/>
  <c r="G34" i="44"/>
  <c r="H34" i="44"/>
  <c r="I34" i="44"/>
  <c r="J34" i="44"/>
  <c r="K34" i="44"/>
  <c r="L34" i="44"/>
  <c r="M34" i="44"/>
  <c r="N34" i="44"/>
  <c r="O34" i="44"/>
  <c r="B34" i="44"/>
  <c r="C34" i="44"/>
  <c r="E33" i="44"/>
  <c r="F33" i="44"/>
  <c r="G33" i="44"/>
  <c r="H33" i="44"/>
  <c r="I33" i="44"/>
  <c r="J33" i="44"/>
  <c r="K33" i="44"/>
  <c r="L33" i="44"/>
  <c r="M33" i="44"/>
  <c r="N33" i="44"/>
  <c r="O33" i="44"/>
  <c r="E32" i="44"/>
  <c r="F32" i="44"/>
  <c r="G32" i="44"/>
  <c r="H32" i="44"/>
  <c r="I32" i="44"/>
  <c r="J32" i="44"/>
  <c r="K32" i="44"/>
  <c r="L32" i="44"/>
  <c r="M32" i="44"/>
  <c r="N32" i="44"/>
  <c r="O32" i="44"/>
  <c r="B32" i="44"/>
  <c r="C32" i="44"/>
  <c r="D32" i="44"/>
  <c r="D31" i="44"/>
  <c r="E31" i="44"/>
  <c r="F31" i="44"/>
  <c r="G31" i="44"/>
  <c r="H31" i="44"/>
  <c r="I31" i="44"/>
  <c r="J31" i="44"/>
  <c r="K31" i="44"/>
  <c r="L31" i="44"/>
  <c r="M31" i="44"/>
  <c r="N31" i="44"/>
  <c r="O31" i="44"/>
  <c r="C35" i="44"/>
  <c r="B35" i="44"/>
  <c r="D33" i="44"/>
  <c r="C33" i="44"/>
  <c r="B33" i="44"/>
  <c r="C31" i="44"/>
  <c r="B31" i="44"/>
</calcChain>
</file>

<file path=xl/sharedStrings.xml><?xml version="1.0" encoding="utf-8"?>
<sst xmlns="http://schemas.openxmlformats.org/spreadsheetml/2006/main" count="126" uniqueCount="116">
  <si>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</si>
  <si>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</si>
  <si>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</si>
  <si>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</si>
  <si>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</si>
  <si>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</si>
  <si>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</si>
  <si>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</si>
  <si>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</si>
  <si>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</si>
  <si>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</si>
  <si>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</si>
  <si>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</si>
  <si>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</si>
  <si>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</si>
  <si>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</si>
  <si>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</si>
  <si>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</si>
  <si>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</si>
  <si>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</si>
  <si>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</si>
  <si>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</si>
  <si>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</si>
  <si>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</si>
  <si>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</si>
  <si>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</si>
  <si>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</si>
  <si>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</si>
  <si>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</si>
  <si>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</si>
  <si>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</si>
  <si>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</si>
  <si>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</si>
  <si>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</si>
  <si>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</si>
  <si>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</si>
  <si>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</si>
  <si>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</si>
  <si>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</si>
  <si>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</si>
  <si>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</si>
  <si>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</si>
  <si>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</si>
  <si>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</si>
  <si>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</si>
  <si>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</si>
  <si>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</si>
  <si>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</si>
  <si>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</si>
  <si>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</si>
  <si>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</si>
  <si>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</si>
  <si>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</si>
  <si>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</si>
  <si>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</si>
  <si>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</si>
  <si>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</si>
  <si>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</si>
  <si>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</si>
  <si>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</si>
  <si>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</si>
  <si>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</si>
  <si>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</si>
  <si>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</si>
  <si>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</si>
  <si>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</si>
  <si>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</si>
  <si>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</si>
  <si>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</si>
  <si>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</si>
  <si>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</si>
  <si>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</si>
  <si>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</si>
  <si>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</si>
  <si>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</si>
  <si>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</si>
  <si>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</si>
  <si>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</si>
  <si>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</si>
  <si>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</si>
  <si>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</si>
  <si>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</si>
  <si>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</si>
  <si>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</si>
  <si>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</si>
  <si>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</si>
  <si>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</si>
  <si>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</si>
  <si>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</si>
  <si>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</si>
  <si>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</si>
  <si>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</si>
  <si>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</si>
  <si>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</si>
  <si>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</si>
  <si>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</si>
  <si>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</si>
  <si>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</si>
  <si>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</si>
  <si>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</si>
  <si>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</si>
  <si>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</si>
  <si>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</si>
  <si>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</si>
  <si>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</si>
  <si>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Mean:</t>
  </si>
  <si>
    <t>Median:</t>
  </si>
  <si>
    <t>Mode</t>
  </si>
  <si>
    <t>Standard Deviation:</t>
  </si>
  <si>
    <t>range:</t>
  </si>
  <si>
    <t>mean:</t>
  </si>
  <si>
    <t>median:</t>
  </si>
  <si>
    <t>mode:</t>
  </si>
  <si>
    <t>standard deviation:</t>
  </si>
  <si>
    <t>STDV:</t>
  </si>
  <si>
    <t>Range: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</si>
</sst>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53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164" fontId="1" fillId="33" borderId="2" xfId="0" applyNumberFormat="1" applyFont="1" applyFill="1" applyBorder="1" applyAlignment="1">
      <alignment horizontal="left" vertical="center" wrapText="1"/>
    </xf>
    <xf numFmtId="3" fontId="12" fillId="33" borderId="5" xfId="0" applyNumberFormat="1" applyFont="1" applyFill="1" applyBorder="1" applyAlignment="1">
      <alignment horizontal="right"/>
    </xf>
    <xf numFmtId="164" fontId="1" fillId="34" borderId="2" xfId="0" applyNumberFormat="1" applyFont="1" applyFill="1" applyBorder="1" applyAlignment="1">
      <alignment horizontal="left" vertical="center" wrapText="1"/>
    </xf>
    <xf numFmtId="3" fontId="12" fillId="34" borderId="5" xfId="0" applyNumberFormat="1" applyFont="1" applyFill="1" applyBorder="1" applyAlignment="1">
      <alignment horizontal="right"/>
    </xf>
    <xf numFmtId="3" fontId="12" fillId="34" borderId="0" xfId="0" applyNumberFormat="1" applyFont="1" applyFill="1" applyAlignment="1">
      <alignment horizontal="right"/>
    </xf>
    <xf numFmtId="164" fontId="1" fillId="35" borderId="2" xfId="0" applyNumberFormat="1" applyFont="1" applyFill="1" applyBorder="1" applyAlignment="1">
      <alignment horizontal="left" vertical="center" wrapText="1"/>
    </xf>
    <xf numFmtId="3" fontId="12" fillId="35" borderId="5" xfId="0" applyNumberFormat="1" applyFont="1" applyFill="1" applyBorder="1" applyAlignment="1">
      <alignment horizontal="right"/>
    </xf>
    <xf numFmtId="3" fontId="12" fillId="35" borderId="0" xfId="0" applyNumberFormat="1" applyFont="1" applyFill="1" applyAlignment="1">
      <alignment horizontal="right"/>
    </xf>
    <xf numFmtId="164" fontId="1" fillId="36" borderId="2" xfId="0" applyNumberFormat="1" applyFont="1" applyFill="1" applyBorder="1" applyAlignment="1">
      <alignment horizontal="left" vertical="center" wrapText="1"/>
    </xf>
    <xf numFmtId="3" fontId="12" fillId="36" borderId="5" xfId="0" applyNumberFormat="1" applyFont="1" applyFill="1" applyBorder="1" applyAlignment="1">
      <alignment horizontal="right"/>
    </xf>
    <xf numFmtId="164" fontId="1" fillId="37" borderId="2" xfId="0" applyNumberFormat="1" applyFont="1" applyFill="1" applyBorder="1" applyAlignment="1">
      <alignment horizontal="left" vertical="center" wrapText="1"/>
    </xf>
    <xf numFmtId="3" fontId="12" fillId="37" borderId="5" xfId="0" applyNumberFormat="1" applyFont="1" applyFill="1" applyBorder="1" applyAlignment="1">
      <alignment horizontal="right"/>
    </xf>
    <xf numFmtId="164" fontId="1" fillId="38" borderId="2" xfId="0" applyNumberFormat="1" applyFont="1" applyFill="1" applyBorder="1" applyAlignment="1">
      <alignment horizontal="left" vertical="center" wrapText="1"/>
    </xf>
    <xf numFmtId="3" fontId="12" fillId="38" borderId="5" xfId="0" applyNumberFormat="1" applyFont="1" applyFill="1" applyBorder="1" applyAlignment="1">
      <alignment horizontal="right"/>
    </xf>
    <xf numFmtId="0" fontId="12" fillId="33" borderId="2" xfId="0" applyFont="1" applyFill="1" applyBorder="1" applyAlignment="1">
      <alignment horizontal="left"/>
    </xf>
    <xf numFmtId="0" fontId="0" fillId="34" borderId="0" xfId="0" applyFill="1"/>
    <xf numFmtId="0" fontId="0" fillId="38" borderId="0" xfId="0" applyFill="1"/>
    <xf numFmtId="0" fontId="0" fillId="36" borderId="0" xfId="0" applyFill="1"/>
    <xf numFmtId="0" fontId="0" fillId="37" borderId="0" xfId="0" applyFill="1"/>
    <xf numFmtId="3" fontId="12" fillId="33" borderId="0" xfId="0" applyNumberFormat="1" applyFont="1" applyFill="1" applyAlignment="1">
      <alignment horizontal="right"/>
    </xf>
    <xf numFmtId="3" fontId="0" fillId="34" borderId="0" xfId="0" applyNumberFormat="1" applyFill="1"/>
    <xf numFmtId="3" fontId="0" fillId="37" borderId="0" xfId="0" applyNumberFormat="1" applyFill="1"/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solid">
          <fgColor indexed="64"/>
          <bgColor theme="8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8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PUBLIC</a:t>
            </a:r>
            <a:r>
              <a:rPr lang="en-US" baseline="0"/>
              <a:t> NEW HOUSING BAR CHART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4261592300962376E-2"/>
          <c:y val="0.19486111111111112"/>
          <c:w val="0.87129396325459318"/>
          <c:h val="0.6778783902012248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76-4FB4-906A-28744F170C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4268447"/>
        <c:axId val="54269887"/>
      </c:barChart>
      <c:catAx>
        <c:axId val="542684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ln w="0">
                      <a:solidFill>
                        <a:srgbClr val="C00000"/>
                      </a:solidFill>
                    </a:ln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ln w="0">
                      <a:solidFill>
                        <a:srgbClr val="C00000"/>
                      </a:solidFill>
                    </a:ln>
                  </a:rPr>
                  <a:t>YERAS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ln w="0">
                    <a:solidFill>
                      <a:srgbClr val="C00000"/>
                    </a:solidFill>
                  </a:ln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69887"/>
        <c:crosses val="autoZero"/>
        <c:auto val="1"/>
        <c:lblAlgn val="ctr"/>
        <c:lblOffset val="100"/>
        <c:noMultiLvlLbl val="0"/>
      </c:catAx>
      <c:valAx>
        <c:axId val="54269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TORAL</a:t>
                </a:r>
                <a:r>
                  <a:rPr lang="en-GB" baseline="0"/>
                  <a:t> PUBLIC NJEW HOUSING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68447"/>
        <c:crosses val="autoZero"/>
        <c:crossBetween val="between"/>
      </c:valAx>
      <c:spPr>
        <a:noFill/>
        <a:ln w="123825">
          <a:solidFill>
            <a:schemeClr val="accent1"/>
          </a:solidFill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u="sng">
                <a:solidFill>
                  <a:srgbClr val="C00000"/>
                </a:solidFill>
              </a:rPr>
              <a:t>Private</a:t>
            </a:r>
            <a:r>
              <a:rPr lang="en-US" b="1" u="sng" baseline="0">
                <a:solidFill>
                  <a:srgbClr val="C00000"/>
                </a:solidFill>
              </a:rPr>
              <a:t> New Housing Line Graph  </a:t>
            </a:r>
            <a:endParaRPr lang="en-US" b="1" u="sng">
              <a:solidFill>
                <a:srgbClr val="C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211498595057997"/>
          <c:y val="0.15886151696063242"/>
          <c:w val="0.85862729658792647"/>
          <c:h val="0.67787839020122487"/>
        </c:manualLayout>
      </c:layout>
      <c:lineChart>
        <c:grouping val="standard"/>
        <c:varyColors val="0"/>
        <c:ser>
          <c:idx val="0"/>
          <c:order val="0"/>
          <c:tx>
            <c:strRef>
              <c:f>'Private Sector Value'!$B$4</c:f>
              <c:strCache>
                <c:ptCount val="1"/>
                <c:pt idx="0">
                  <c:v>Total private new housing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2.5515559623048668E-2"/>
                  <c:y val="2.20888312637766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0E7-492F-BDB5-80E911DFEB6C}"/>
                </c:ext>
              </c:extLst>
            </c:dLbl>
            <c:dLbl>
              <c:idx val="1"/>
              <c:layout>
                <c:manualLayout>
                  <c:x val="-4.4082431061352526E-2"/>
                  <c:y val="-2.98391907733308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0E7-492F-BDB5-80E911DFEB6C}"/>
                </c:ext>
              </c:extLst>
            </c:dLbl>
            <c:dLbl>
              <c:idx val="2"/>
              <c:layout>
                <c:manualLayout>
                  <c:x val="-3.1085621054539818E-2"/>
                  <c:y val="3.766723787490897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0E7-492F-BDB5-80E911DFEB6C}"/>
                </c:ext>
              </c:extLst>
            </c:dLbl>
            <c:dLbl>
              <c:idx val="3"/>
              <c:layout>
                <c:manualLayout>
                  <c:x val="-4.0369056773691764E-2"/>
                  <c:y val="-3.24355918751863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0E7-492F-BDB5-80E911DFEB6C}"/>
                </c:ext>
              </c:extLst>
            </c:dLbl>
            <c:dLbl>
              <c:idx val="4"/>
              <c:layout>
                <c:manualLayout>
                  <c:x val="-3.0677149882897169E-2"/>
                  <c:y val="3.914023550789081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9204460727412019E-2"/>
                      <c:h val="6.74675848522279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C-C0E7-492F-BDB5-80E911DFEB6C}"/>
                </c:ext>
              </c:extLst>
            </c:dLbl>
            <c:dLbl>
              <c:idx val="5"/>
              <c:layout>
                <c:manualLayout>
                  <c:x val="-1.3038622016508503E-2"/>
                  <c:y val="3.914023550789081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0E7-492F-BDB5-80E911DFEB6C}"/>
                </c:ext>
              </c:extLst>
            </c:dLbl>
            <c:dLbl>
              <c:idx val="6"/>
              <c:layout>
                <c:manualLayout>
                  <c:x val="-6.6882549187589721E-2"/>
                  <c:y val="-1.945358636590937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0E7-492F-BDB5-80E911DFEB6C}"/>
                </c:ext>
              </c:extLst>
            </c:dLbl>
            <c:dLbl>
              <c:idx val="7"/>
              <c:layout>
                <c:manualLayout>
                  <c:x val="-1.6751996304169212E-2"/>
                  <c:y val="3.24744356711983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C0E7-492F-BDB5-80E911DFEB6C}"/>
                </c:ext>
              </c:extLst>
            </c:dLbl>
            <c:dLbl>
              <c:idx val="8"/>
              <c:layout>
                <c:manualLayout>
                  <c:x val="-7.2452610619080898E-2"/>
                  <c:y val="-3.24355918751862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C0E7-492F-BDB5-80E911DFEB6C}"/>
                </c:ext>
              </c:extLst>
            </c:dLbl>
            <c:dLbl>
              <c:idx val="9"/>
              <c:layout>
                <c:manualLayout>
                  <c:x val="-4.2745616317794666E-2"/>
                  <c:y val="-3.24355918751862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C0E7-492F-BDB5-80E911DFEB6C}"/>
                </c:ext>
              </c:extLst>
            </c:dLbl>
            <c:dLbl>
              <c:idx val="11"/>
              <c:layout>
                <c:manualLayout>
                  <c:x val="-7.059592347525058E-2"/>
                  <c:y val="1.170353351790269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7640779282295392E-2"/>
                      <c:h val="4.669637603738489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C0E7-492F-BDB5-80E911DFEB6C}"/>
                </c:ext>
              </c:extLst>
            </c:dLbl>
            <c:dLbl>
              <c:idx val="12"/>
              <c:layout>
                <c:manualLayout>
                  <c:x val="-5.3885739180776999E-2"/>
                  <c:y val="-3.24355918751863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0E7-492F-BDB5-80E911DFEB6C}"/>
                </c:ext>
              </c:extLst>
            </c:dLbl>
            <c:dLbl>
              <c:idx val="14"/>
              <c:layout>
                <c:manualLayout>
                  <c:x val="-2.7892119167151619E-2"/>
                  <c:y val="1.17032268563552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0E7-492F-BDB5-80E911DFEB6C}"/>
                </c:ext>
              </c:extLst>
            </c:dLbl>
            <c:dLbl>
              <c:idx val="24"/>
              <c:layout>
                <c:manualLayout>
                  <c:x val="-3.0060835084931264E-2"/>
                  <c:y val="-4.622963865784500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717292336121775E-2"/>
                      <c:h val="6.38990666449141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C0E7-492F-BDB5-80E911DFEB6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Value'!$B$5:$B$30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E7-492F-BDB5-80E911DFEB6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808151839"/>
        <c:axId val="1808154239"/>
      </c:lineChart>
      <c:catAx>
        <c:axId val="18081518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>
                    <a:solidFill>
                      <a:srgbClr val="C00000"/>
                    </a:solidFill>
                  </a:rPr>
                  <a:t>Time</a:t>
                </a:r>
                <a:r>
                  <a:rPr lang="en-GB" sz="1600" baseline="0">
                    <a:solidFill>
                      <a:srgbClr val="C00000"/>
                    </a:solidFill>
                  </a:rPr>
                  <a:t> Period</a:t>
                </a:r>
                <a:endParaRPr lang="en-GB" sz="1600">
                  <a:solidFill>
                    <a:srgbClr val="C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0.44041993292534948"/>
              <c:y val="0.9311174787677765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8154239"/>
        <c:crosses val="autoZero"/>
        <c:auto val="1"/>
        <c:lblAlgn val="ctr"/>
        <c:lblOffset val="100"/>
        <c:noMultiLvlLbl val="0"/>
      </c:catAx>
      <c:valAx>
        <c:axId val="1808154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>
                    <a:solidFill>
                      <a:srgbClr val="C00000"/>
                    </a:solidFill>
                  </a:rPr>
                  <a:t>Total Private</a:t>
                </a:r>
                <a:r>
                  <a:rPr lang="en-GB" sz="1800" baseline="0">
                    <a:solidFill>
                      <a:srgbClr val="C00000"/>
                    </a:solidFill>
                  </a:rPr>
                  <a:t> New Housing </a:t>
                </a:r>
                <a:endParaRPr lang="en-GB" sz="1800">
                  <a:solidFill>
                    <a:srgbClr val="C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0.2795342140239236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81518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glow rad="63500">
        <a:schemeClr val="accent2">
          <a:satMod val="175000"/>
          <a:alpha val="40000"/>
        </a:schemeClr>
      </a:glow>
    </a:effectLst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none">
                <a:solidFill>
                  <a:schemeClr val="accent6"/>
                </a:solidFill>
              </a:rPr>
              <a:t>Number</a:t>
            </a:r>
            <a:r>
              <a:rPr lang="en-GB" b="1" u="none" baseline="0">
                <a:solidFill>
                  <a:schemeClr val="accent6"/>
                </a:solidFill>
              </a:rPr>
              <a:t> Of Firms Column Chart</a:t>
            </a:r>
            <a:endParaRPr lang="en-GB" b="1" u="none">
              <a:solidFill>
                <a:schemeClr val="accent6"/>
              </a:solidFill>
            </a:endParaRPr>
          </a:p>
        </c:rich>
      </c:tx>
      <c:layout>
        <c:manualLayout>
          <c:xMode val="edge"/>
          <c:yMode val="edge"/>
          <c:x val="0.34103591773038039"/>
          <c:y val="4.3591362584797178E-2"/>
        </c:manualLayout>
      </c:layout>
      <c:overlay val="0"/>
      <c:spPr>
        <a:solidFill>
          <a:schemeClr val="tx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1123639895160119"/>
          <c:y val="0.14031271037916193"/>
          <c:w val="0.87530497931629392"/>
          <c:h val="0.5359406081569357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'Firm Size'!$A$4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Size'!$B$4:$AB$4</c:f>
              <c:numCache>
                <c:formatCode>#,##0</c:formatCode>
                <c:ptCount val="27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  <c:pt idx="26">
                  <c:v>156153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E6-4235-855E-797A3971B15D}"/>
            </c:ext>
          </c:extLst>
        </c:ser>
        <c:ser>
          <c:idx val="1"/>
          <c:order val="1"/>
          <c:tx>
            <c:strRef>
              <c:f>'Firm Size'!$A$5</c:f>
              <c:strCache>
                <c:ptCount val="1"/>
                <c:pt idx="0">
                  <c:v>2-3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Size'!$B$5:$AB$5</c:f>
              <c:numCache>
                <c:formatCode>#,##0</c:formatCode>
                <c:ptCount val="27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  <c:pt idx="26">
                  <c:v>103337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E6-4235-855E-797A3971B15D}"/>
            </c:ext>
          </c:extLst>
        </c:ser>
        <c:ser>
          <c:idx val="2"/>
          <c:order val="2"/>
          <c:tx>
            <c:strRef>
              <c:f>'Firm Size'!$A$6</c:f>
              <c:strCache>
                <c:ptCount val="1"/>
                <c:pt idx="0">
                  <c:v>4-7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Size'!$B$6:$AB$6</c:f>
              <c:numCache>
                <c:formatCode>#,##0</c:formatCode>
                <c:ptCount val="27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  <c:pt idx="26">
                  <c:v>40345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E6-4235-855E-797A3971B15D}"/>
            </c:ext>
          </c:extLst>
        </c:ser>
        <c:ser>
          <c:idx val="3"/>
          <c:order val="3"/>
          <c:tx>
            <c:strRef>
              <c:f>'Firm Size'!$A$7</c:f>
              <c:strCache>
                <c:ptCount val="1"/>
                <c:pt idx="0">
                  <c:v>8-13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Size'!$B$7:$AB$7</c:f>
              <c:numCache>
                <c:formatCode>#,##0</c:formatCode>
                <c:ptCount val="27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  <c:pt idx="26">
                  <c:v>14283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3E6-4235-855E-797A3971B15D}"/>
            </c:ext>
          </c:extLst>
        </c:ser>
        <c:ser>
          <c:idx val="4"/>
          <c:order val="4"/>
          <c:tx>
            <c:strRef>
              <c:f>'Firm Size'!$A$8</c:f>
              <c:strCache>
                <c:ptCount val="1"/>
                <c:pt idx="0">
                  <c:v>14-24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Size'!$B$8:$AB$8</c:f>
              <c:numCache>
                <c:formatCode>#,##0</c:formatCode>
                <c:ptCount val="27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  <c:pt idx="26">
                  <c:v>7291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3E6-4235-855E-797A3971B15D}"/>
            </c:ext>
          </c:extLst>
        </c:ser>
        <c:ser>
          <c:idx val="5"/>
          <c:order val="5"/>
          <c:tx>
            <c:strRef>
              <c:f>'Firm Size'!$A$9</c:f>
              <c:strCache>
                <c:ptCount val="1"/>
                <c:pt idx="0">
                  <c:v>25-34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Size'!$B$9:$AB$9</c:f>
              <c:numCache>
                <c:formatCode>#,##0</c:formatCode>
                <c:ptCount val="27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  <c:pt idx="26">
                  <c:v>1952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3E6-4235-855E-797A3971B15D}"/>
            </c:ext>
          </c:extLst>
        </c:ser>
        <c:ser>
          <c:idx val="6"/>
          <c:order val="6"/>
          <c:tx>
            <c:strRef>
              <c:f>'Firm Size'!$A$10</c:f>
              <c:strCache>
                <c:ptCount val="1"/>
                <c:pt idx="0">
                  <c:v>35-59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Size'!$B$10:$AB$10</c:f>
              <c:numCache>
                <c:formatCode>#,##0</c:formatCode>
                <c:ptCount val="27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  <c:pt idx="26">
                  <c:v>1888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3E6-4235-855E-797A3971B15D}"/>
            </c:ext>
          </c:extLst>
        </c:ser>
        <c:ser>
          <c:idx val="7"/>
          <c:order val="7"/>
          <c:tx>
            <c:strRef>
              <c:f>'Firm Size'!$A$11</c:f>
              <c:strCache>
                <c:ptCount val="1"/>
                <c:pt idx="0">
                  <c:v>60-79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Size'!$B$11:$AB$11</c:f>
              <c:numCache>
                <c:formatCode>#,##0</c:formatCode>
                <c:ptCount val="27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  <c:pt idx="26">
                  <c:v>591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E6-4235-855E-797A3971B15D}"/>
            </c:ext>
          </c:extLst>
        </c:ser>
        <c:ser>
          <c:idx val="8"/>
          <c:order val="8"/>
          <c:tx>
            <c:strRef>
              <c:f>'Firm Size'!$A$12</c:f>
              <c:strCache>
                <c:ptCount val="1"/>
                <c:pt idx="0">
                  <c:v>80-114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Size'!$B$12:$AB$12</c:f>
              <c:numCache>
                <c:formatCode>#,##0</c:formatCode>
                <c:ptCount val="27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  <c:pt idx="26">
                  <c:v>428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3E6-4235-855E-797A3971B15D}"/>
            </c:ext>
          </c:extLst>
        </c:ser>
        <c:ser>
          <c:idx val="9"/>
          <c:order val="9"/>
          <c:tx>
            <c:strRef>
              <c:f>'Firm Size'!$A$13</c:f>
              <c:strCache>
                <c:ptCount val="1"/>
                <c:pt idx="0">
                  <c:v>115-299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Size'!$B$13:$AB$13</c:f>
              <c:numCache>
                <c:formatCode>#,##0</c:formatCode>
                <c:ptCount val="27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  <c:pt idx="26">
                  <c:v>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3E6-4235-855E-797A3971B15D}"/>
            </c:ext>
          </c:extLst>
        </c:ser>
        <c:ser>
          <c:idx val="10"/>
          <c:order val="10"/>
          <c:tx>
            <c:strRef>
              <c:f>'Firm Size'!$A$14</c:f>
              <c:strCache>
                <c:ptCount val="1"/>
                <c:pt idx="0">
                  <c:v>300-599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Size'!$B$14:$AB$14</c:f>
              <c:numCache>
                <c:formatCode>#,##0</c:formatCode>
                <c:ptCount val="27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  <c:pt idx="26">
                  <c:v>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3E6-4235-855E-797A3971B15D}"/>
            </c:ext>
          </c:extLst>
        </c:ser>
        <c:ser>
          <c:idx val="11"/>
          <c:order val="11"/>
          <c:tx>
            <c:strRef>
              <c:f>'Firm Size'!$A$15</c:f>
              <c:strCache>
                <c:ptCount val="1"/>
                <c:pt idx="0">
                  <c:v>600-1,199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Size'!$B$15:$AB$15</c:f>
              <c:numCache>
                <c:formatCode>#,##0</c:formatCode>
                <c:ptCount val="27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  <c:pt idx="26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3E6-4235-855E-797A3971B15D}"/>
            </c:ext>
          </c:extLst>
        </c:ser>
        <c:ser>
          <c:idx val="12"/>
          <c:order val="12"/>
          <c:tx>
            <c:strRef>
              <c:f>'Firm Size'!$A$16</c:f>
              <c:strCache>
                <c:ptCount val="1"/>
                <c:pt idx="0">
                  <c:v>1,200 and over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'Firm Size'!$B$3:$AB$3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Size'!$B$16:$AB$16</c:f>
              <c:numCache>
                <c:formatCode>#,##0</c:formatCode>
                <c:ptCount val="27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  <c:pt idx="26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3E6-4235-855E-797A3971B1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05112175"/>
        <c:axId val="1905112655"/>
      </c:barChart>
      <c:catAx>
        <c:axId val="19051121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>
                    <a:solidFill>
                      <a:schemeClr val="accent6"/>
                    </a:solidFill>
                  </a:rPr>
                  <a:t>Time</a:t>
                </a:r>
                <a:r>
                  <a:rPr lang="en-GB" sz="1600" baseline="0">
                    <a:solidFill>
                      <a:schemeClr val="accent6"/>
                    </a:solidFill>
                  </a:rPr>
                  <a:t> Period</a:t>
                </a:r>
                <a:endParaRPr lang="en-GB" sz="1600">
                  <a:solidFill>
                    <a:schemeClr val="accent6"/>
                  </a:solidFill>
                </a:endParaRPr>
              </a:p>
            </c:rich>
          </c:tx>
          <c:layout>
            <c:manualLayout>
              <c:xMode val="edge"/>
              <c:yMode val="edge"/>
              <c:x val="0.44721412240567643"/>
              <c:y val="0.76704957281143826"/>
            </c:manualLayout>
          </c:layout>
          <c:overlay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5112655"/>
        <c:crosses val="autoZero"/>
        <c:auto val="1"/>
        <c:lblAlgn val="ctr"/>
        <c:lblOffset val="100"/>
        <c:noMultiLvlLbl val="0"/>
      </c:catAx>
      <c:valAx>
        <c:axId val="1905112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 u="none">
                    <a:solidFill>
                      <a:schemeClr val="accent6"/>
                    </a:solidFill>
                  </a:rPr>
                  <a:t>Firms</a:t>
                </a:r>
                <a:r>
                  <a:rPr lang="en-GB" u="none" baseline="0"/>
                  <a:t> </a:t>
                </a:r>
                <a:endParaRPr lang="en-GB" u="none"/>
              </a:p>
            </c:rich>
          </c:tx>
          <c:layout>
            <c:manualLayout>
              <c:xMode val="edge"/>
              <c:yMode val="edge"/>
              <c:x val="0"/>
              <c:y val="0.37188452649377685"/>
            </c:manualLayout>
          </c:layout>
          <c:overlay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5112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700112182990375"/>
          <c:y val="0.85694868656906187"/>
          <c:w val="0.55192913259570486"/>
          <c:h val="0.126161133381618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63500" sx="102000" sy="102000" algn="ctr" rotWithShape="0">
        <a:prstClr val="black">
          <a:alpha val="40000"/>
        </a:prstClr>
      </a:outerShdw>
      <a:softEdge rad="12700"/>
    </a:effectLst>
    <a:scene3d>
      <a:camera prst="orthographicFront"/>
      <a:lightRig rig="threePt" dir="t"/>
    </a:scene3d>
    <a:sp3d>
      <a:bevelT/>
    </a:sp3d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207065</xdr:colOff>
      <xdr:row>36</xdr:row>
      <xdr:rowOff>160681</xdr:rowOff>
    </xdr:from>
    <xdr:to>
      <xdr:col>7</xdr:col>
      <xdr:colOff>469349</xdr:colOff>
      <xdr:row>65</xdr:row>
      <xdr:rowOff>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A4CC838-6AA0-3DAF-3CA1-7930997193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101205</xdr:colOff>
      <xdr:row>38</xdr:row>
      <xdr:rowOff>103286</xdr:rowOff>
    </xdr:from>
    <xdr:to>
      <xdr:col>8</xdr:col>
      <xdr:colOff>535782</xdr:colOff>
      <xdr:row>64</xdr:row>
      <xdr:rowOff>41672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B84790-800B-A816-6D34-9A8A938FC2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125352</xdr:colOff>
      <xdr:row>23</xdr:row>
      <xdr:rowOff>45259</xdr:rowOff>
    </xdr:from>
    <xdr:to>
      <xdr:col>10</xdr:col>
      <xdr:colOff>524326</xdr:colOff>
      <xdr:row>43</xdr:row>
      <xdr:rowOff>36708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BB1E018-E099-D757-6796-CBF16533A1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0.04689</cdr:x>
      <cdr:y>0.8815</cdr:y>
    </cdr:from>
    <cdr:to>
      <cdr:x>0.22242</cdr:x>
      <cdr:y>0.96224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EE54DB5A-F947-064B-0E7E-7C2C24612A9B}"/>
            </a:ext>
          </a:extLst>
        </cdr:cNvPr>
        <cdr:cNvSpPr txBox="1"/>
      </cdr:nvSpPr>
      <cdr:spPr>
        <a:xfrm xmlns:a="http://schemas.openxmlformats.org/drawingml/2006/main">
          <a:off x="318729" y="3314068"/>
          <a:ext cx="1193241" cy="303543"/>
        </a:xfrm>
        <a:prstGeom xmlns:a="http://schemas.openxmlformats.org/drawingml/2006/main" prst="rect">
          <a:avLst/>
        </a:prstGeom>
        <a:solidFill xmlns:a="http://schemas.openxmlformats.org/drawingml/2006/main">
          <a:schemeClr val="tx1"/>
        </a:solidFill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600" b="1" u="none" kern="1200">
              <a:solidFill>
                <a:schemeClr val="accent6"/>
              </a:solidFill>
            </a:rPr>
            <a:t>Size</a:t>
          </a:r>
          <a:r>
            <a:rPr lang="en-GB" sz="1600" b="1" u="none" kern="1200" baseline="0">
              <a:solidFill>
                <a:schemeClr val="accent6"/>
              </a:solidFill>
            </a:rPr>
            <a:t> Of Firm</a:t>
          </a:r>
          <a:endParaRPr lang="en-GB" sz="1600" b="1" u="none" kern="1200">
            <a:solidFill>
              <a:schemeClr val="accent6"/>
            </a:solidFill>
          </a:endParaRPr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5" totalsRowShown="0" headerRowDxfId="136" headerRowBorderDxfId="135" tableBorderDxfId="134">
  <autoFilter ref="A4:O35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5" totalsRowShown="0" headerRowDxfId="118" headerRowBorderDxfId="117" tableBorderDxfId="116">
  <autoFilter ref="A4:P35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totalsRowLabel="mean:" dataDxfId="95" totalsRowDxfId="94"/>
    <tableColumn id="2" xr3:uid="{B0F2A6A6-3283-4150-BE0B-7C2080238572}" name="1997" totalsRowFunction="custom" dataDxfId="93" totalsRowDxfId="92">
      <totalsRowFormula>AVERAGE(B4:B16)</totalsRowFormula>
    </tableColumn>
    <tableColumn id="3" xr3:uid="{7A412100-EA83-45B6-B94C-0CC26E44A30F}" name="1998" totalsRowFunction="custom" dataDxfId="91" totalsRowDxfId="90">
      <totalsRowFormula>AVERAGE(C4:C16)</totalsRowFormula>
    </tableColumn>
    <tableColumn id="4" xr3:uid="{930012D9-E799-426D-A875-B2326DBD55F4}" name="1999" totalsRowFunction="custom" dataDxfId="89" totalsRowDxfId="88">
      <totalsRowFormula>AVERAGE(D4:D16)</totalsRowFormula>
    </tableColumn>
    <tableColumn id="5" xr3:uid="{360ADF1A-3595-4433-8269-ECF0960327F1}" name="2000" totalsRowFunction="custom" dataDxfId="87" totalsRowDxfId="86">
      <totalsRowFormula>AVERAGE(E4:E16)</totalsRowFormula>
    </tableColumn>
    <tableColumn id="6" xr3:uid="{B8A820A4-B668-44EF-8933-1D96A2FADF03}" name="2001" totalsRowFunction="custom" dataDxfId="85" totalsRowDxfId="84">
      <totalsRowFormula>AVERAGE(F4:F16)</totalsRowFormula>
    </tableColumn>
    <tableColumn id="7" xr3:uid="{11F83E27-4927-45F5-A9CC-43237E2CADF0}" name="2002" totalsRowFunction="custom" dataDxfId="83" totalsRowDxfId="82">
      <totalsRowFormula>AVERAGE(G4:G16)</totalsRowFormula>
    </tableColumn>
    <tableColumn id="8" xr3:uid="{5E4AAD45-DCF0-42E8-851F-4D7FE4C75994}" name="2003" totalsRowFunction="custom" dataDxfId="81" totalsRowDxfId="80">
      <totalsRowFormula>AVERAGE(H4:H16)</totalsRowFormula>
    </tableColumn>
    <tableColumn id="9" xr3:uid="{CC5CDAF9-2908-403E-8524-8E458561A86C}" name="2004" totalsRowFunction="custom" dataDxfId="79" totalsRowDxfId="78">
      <totalsRowFormula>AVERAGE(I4:I16)</totalsRowFormula>
    </tableColumn>
    <tableColumn id="10" xr3:uid="{F8F10E6C-4C24-4987-86B9-2BC4604AA6FF}" name="2005" totalsRowFunction="custom" dataDxfId="77" totalsRowDxfId="76">
      <totalsRowFormula>AVERAGE(J4:J16)</totalsRowFormula>
    </tableColumn>
    <tableColumn id="11" xr3:uid="{634D9AB2-2F7D-42C4-861A-A48218543D52}" name="2006" totalsRowFunction="custom" dataDxfId="75" totalsRowDxfId="74">
      <totalsRowFormula>AVERAGE(K4:K16)</totalsRowFormula>
    </tableColumn>
    <tableColumn id="12" xr3:uid="{7A730D35-593C-410E-9351-5DCF7AEA046F}" name="2007" totalsRowFunction="custom" dataDxfId="73" totalsRowDxfId="72">
      <totalsRowFormula>AVERAGE(L4:L16)</totalsRowFormula>
    </tableColumn>
    <tableColumn id="13" xr3:uid="{E8E41471-48B0-4831-A7E6-07A1E35E2ACC}" name="2008" totalsRowFunction="custom" dataDxfId="71" totalsRowDxfId="70">
      <totalsRowFormula>AVERAGE(M4:M16)</totalsRowFormula>
    </tableColumn>
    <tableColumn id="14" xr3:uid="{6B01846A-0DD0-4E86-A5D2-F829644186A4}" name="2009" totalsRowFunction="custom" dataDxfId="69" totalsRowDxfId="68">
      <totalsRowFormula>AVERAGE(N4:N16)</totalsRowFormula>
    </tableColumn>
    <tableColumn id="15" xr3:uid="{D8AFF6A5-5D5A-4766-8F96-57E79DF3663F}" name="2010" totalsRowFunction="custom" dataDxfId="67" totalsRowDxfId="66">
      <totalsRowFormula>AVERAGE(O4:O16)</totalsRowFormula>
    </tableColumn>
    <tableColumn id="16" xr3:uid="{1D6E8742-788F-4B2E-9697-60AC14F35D18}" name="2011" totalsRowFunction="custom" dataDxfId="65" totalsRowDxfId="64">
      <totalsRowFormula>AVERAGE(P4:P16)</totalsRowFormula>
    </tableColumn>
    <tableColumn id="17" xr3:uid="{69C049AB-9C9F-4ADE-BECC-623E5690EC71}" name="2012" totalsRowFunction="custom" dataDxfId="63" totalsRowDxfId="62">
      <totalsRowFormula>AVERAGE(Q4:Q16)</totalsRowFormula>
    </tableColumn>
    <tableColumn id="18" xr3:uid="{D43A8FDC-D054-4128-AB18-089395291A62}" name="2013" totalsRowFunction="custom" dataDxfId="61" totalsRowDxfId="60">
      <totalsRowFormula>AVERAGE(R4:R16)</totalsRowFormula>
    </tableColumn>
    <tableColumn id="19" xr3:uid="{6A5E7EBF-7006-4A2D-93DE-FA3490C64C59}" name="2014" totalsRowFunction="custom" dataDxfId="59" totalsRowDxfId="58">
      <totalsRowFormula>AVERAGE(S4:S16)</totalsRowFormula>
    </tableColumn>
    <tableColumn id="20" xr3:uid="{7205CD9A-2C31-4724-97CB-C762076DBBAF}" name="2015" totalsRowFunction="custom" dataDxfId="57" totalsRowDxfId="56">
      <totalsRowFormula>AVERAGE(T4:T16)</totalsRowFormula>
    </tableColumn>
    <tableColumn id="21" xr3:uid="{23F28E5D-774C-402C-AAC0-BD710762A009}" name="2016" totalsRowFunction="custom" dataDxfId="55" totalsRowDxfId="54">
      <totalsRowFormula>AVERAGE(U4:U16)</totalsRowFormula>
    </tableColumn>
    <tableColumn id="22" xr3:uid="{6B0E8B0D-15FB-452A-B17A-DBF1F9144E49}" name="2017" totalsRowFunction="custom" dataDxfId="53" totalsRowDxfId="52">
      <totalsRowFormula>AVERAGE(V4:V16)</totalsRowFormula>
    </tableColumn>
    <tableColumn id="23" xr3:uid="{2A1FDA69-05A8-446B-AAAA-D031F3BBAD05}" name="2018" totalsRowFunction="custom" dataDxfId="51" totalsRowDxfId="50">
      <totalsRowFormula>AVERAGE(W4:W16)</totalsRowFormula>
    </tableColumn>
    <tableColumn id="24" xr3:uid="{3D10BF88-871C-4682-B0C8-E083CE171D1E}" name="2019" totalsRowFunction="custom" dataDxfId="49" totalsRowDxfId="48">
      <totalsRowFormula>AVERAGE(X4:X16)</totalsRowFormula>
    </tableColumn>
    <tableColumn id="25" xr3:uid="{9D538F5B-3878-417F-8425-2A0D3E354E45}" name="2020" totalsRowFunction="custom" dataDxfId="47" totalsRowDxfId="46">
      <totalsRowFormula>AVERAGE(Y4:Y16)</totalsRowFormula>
    </tableColumn>
    <tableColumn id="26" xr3:uid="{DD9C5EF2-8ED1-4799-8A41-D3913A1F0044}" name="2021" totalsRowFunction="custom" dataDxfId="45" totalsRowDxfId="44">
      <totalsRowFormula>AVERAGE(Z4:Z16)</totalsRowFormula>
    </tableColumn>
    <tableColumn id="27" xr3:uid="{5B253DE7-CFE8-406E-A7AA-546E3B30390D}" name="2022" totalsRowFunction="custom" dataDxfId="43" totalsRowDxfId="42">
      <totalsRowFormula>AVERAGE(AA4:AA16)</totalsRowFormula>
    </tableColumn>
    <tableColumn id="28" xr3:uid="{6E9710FE-6516-471A-802B-84FD325849B6}" name="2023" totalsRowFunction="custom" dataDxfId="41" totalsRowDxfId="40">
      <totalsRowFormula>AVERAGE(AB4:AB16)</totalsRow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opLeftCell="A35" zoomScale="86" zoomScaleNormal="86" workbookViewId="0">
      <selection activeCell="B35" sqref="B35"/>
    </sheetView>
  </sheetViews>
  <sheetFormatPr defaultColWidth="8.7109375" defaultRowHeight="15"/>
  <cols>
    <col min="1" max="1" width="13" customWidth="1"/>
    <col min="2" max="2" width="12" customWidth="1"/>
    <col min="3" max="3" width="16" customWidth="1"/>
    <col min="4" max="4" width="12.28515625" customWidth="1"/>
    <col min="5" max="5" width="12.5703125" customWidth="1"/>
    <col min="6" max="6" width="12.28515625" customWidth="1"/>
    <col min="7" max="7" width="12.7109375" customWidth="1"/>
    <col min="8" max="8" width="12.28515625" customWidth="1"/>
    <col min="9" max="9" width="11.7109375" customWidth="1"/>
    <col min="10" max="10" width="11.42578125" customWidth="1"/>
    <col min="11" max="11" width="13.42578125" customWidth="1"/>
    <col min="12" max="12" width="12.7109375" customWidth="1"/>
    <col min="13" max="13" width="14.7109375" customWidth="1"/>
    <col min="14" max="14" width="13.7109375" customWidth="1"/>
    <col min="15" max="15" width="16.85546875" customWidth="1"/>
  </cols>
  <sheetData>
    <row r="1" spans="1:17" ht="19.5">
      <c r="A1" s="4" t="s">
        <v>104</v>
      </c>
    </row>
    <row r="2" spans="1:17">
      <c r="A2" s="5" t="s">
        <v>29</v>
      </c>
    </row>
    <row r="3" spans="1:17">
      <c r="A3" s="5"/>
    </row>
    <row r="4" spans="1:17" ht="58.15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1" spans="1:15">
      <c r="A31" s="31" t="s">
        <v>105</v>
      </c>
      <c r="B31" s="32">
        <f>AVERAGE(B5:B30)</f>
        <v>3837.4230769230771</v>
      </c>
      <c r="C31" s="32">
        <f>AVERAGE(C5:C30)</f>
        <v>6697.0384615384619</v>
      </c>
      <c r="D31" s="32">
        <f t="shared" ref="D31:O31" si="0">AVERAGE(D5:D30)</f>
        <v>103</v>
      </c>
      <c r="E31" s="32">
        <f t="shared" si="0"/>
        <v>30.76923076923077</v>
      </c>
      <c r="F31" s="32">
        <f t="shared" si="0"/>
        <v>9.384615384615385</v>
      </c>
      <c r="G31" s="32">
        <f t="shared" si="0"/>
        <v>3618.9615384615386</v>
      </c>
      <c r="H31" s="32">
        <f t="shared" si="0"/>
        <v>986.30769230769226</v>
      </c>
      <c r="I31" s="32">
        <f t="shared" si="0"/>
        <v>1625.7307692307693</v>
      </c>
      <c r="J31" s="32">
        <f t="shared" si="0"/>
        <v>753.03846153846155</v>
      </c>
      <c r="K31" s="32">
        <f t="shared" si="0"/>
        <v>820.65384615384619</v>
      </c>
      <c r="L31" s="32">
        <f t="shared" si="0"/>
        <v>207.26923076923077</v>
      </c>
      <c r="M31" s="32">
        <f t="shared" si="0"/>
        <v>1055.6538461538462</v>
      </c>
      <c r="N31" s="32">
        <f t="shared" si="0"/>
        <v>9211</v>
      </c>
      <c r="O31" s="32">
        <f t="shared" si="0"/>
        <v>19745.423076923078</v>
      </c>
    </row>
    <row r="32" spans="1:15">
      <c r="A32" s="33" t="s">
        <v>106</v>
      </c>
      <c r="B32" s="34">
        <f>MEDIAN(B5:B30)</f>
        <v>4186</v>
      </c>
      <c r="C32" s="34">
        <f>MEDIAN(C5:C30)</f>
        <v>4599</v>
      </c>
      <c r="D32" s="35">
        <f>MEDIAN(D5:D30)</f>
        <v>88</v>
      </c>
      <c r="E32" s="35">
        <f t="shared" ref="E32:O32" si="1">MEDIAN(E5:E30)</f>
        <v>29</v>
      </c>
      <c r="F32" s="35">
        <f t="shared" si="1"/>
        <v>4</v>
      </c>
      <c r="G32" s="35">
        <f t="shared" si="1"/>
        <v>3977</v>
      </c>
      <c r="H32" s="35">
        <f t="shared" si="1"/>
        <v>960.5</v>
      </c>
      <c r="I32" s="35">
        <f t="shared" si="1"/>
        <v>1676.5</v>
      </c>
      <c r="J32" s="35">
        <f t="shared" si="1"/>
        <v>818.5</v>
      </c>
      <c r="K32" s="35">
        <f t="shared" si="1"/>
        <v>829.5</v>
      </c>
      <c r="L32" s="35">
        <f t="shared" si="1"/>
        <v>152.5</v>
      </c>
      <c r="M32" s="35">
        <f t="shared" si="1"/>
        <v>1080</v>
      </c>
      <c r="N32" s="35">
        <f t="shared" si="1"/>
        <v>10049.5</v>
      </c>
      <c r="O32" s="35">
        <f t="shared" si="1"/>
        <v>19814.5</v>
      </c>
    </row>
    <row r="33" spans="1:15">
      <c r="A33" s="36" t="s">
        <v>107</v>
      </c>
      <c r="B33" s="37" t="e">
        <f>_xlfn.MODE.SNGL(B5:B30)</f>
        <v>#N/A</v>
      </c>
      <c r="C33" s="37" t="e">
        <f>_xlfn.MODE.SNGL(C5:C30)</f>
        <v>#N/A</v>
      </c>
      <c r="D33" s="38">
        <f>_xlfn.MODE.SNGL(D5:D30)</f>
        <v>77</v>
      </c>
      <c r="E33" s="38">
        <f t="shared" ref="E33:O33" si="2">_xlfn.MODE.SNGL(E5:E30)</f>
        <v>29</v>
      </c>
      <c r="F33" s="38">
        <f t="shared" si="2"/>
        <v>4</v>
      </c>
      <c r="G33" s="38" t="e">
        <f t="shared" si="2"/>
        <v>#N/A</v>
      </c>
      <c r="H33" s="38" t="e">
        <f t="shared" si="2"/>
        <v>#N/A</v>
      </c>
      <c r="I33" s="38" t="e">
        <f t="shared" si="2"/>
        <v>#N/A</v>
      </c>
      <c r="J33" s="38" t="e">
        <f t="shared" si="2"/>
        <v>#N/A</v>
      </c>
      <c r="K33" s="38" t="e">
        <f t="shared" si="2"/>
        <v>#N/A</v>
      </c>
      <c r="L33" s="38" t="e">
        <f t="shared" si="2"/>
        <v>#N/A</v>
      </c>
      <c r="M33" s="38">
        <f t="shared" si="2"/>
        <v>668</v>
      </c>
      <c r="N33" s="38" t="e">
        <f t="shared" si="2"/>
        <v>#N/A</v>
      </c>
      <c r="O33" s="38" t="e">
        <f t="shared" si="2"/>
        <v>#N/A</v>
      </c>
    </row>
    <row r="34" spans="1:15" ht="25.5">
      <c r="A34" s="39" t="s">
        <v>108</v>
      </c>
      <c r="B34" s="40">
        <f>_xlfn.STDEV.S(B5:B30)</f>
        <v>1933.7118331970134</v>
      </c>
      <c r="C34" s="40">
        <f>_xlfn.STDEV.S(C5:C30)</f>
        <v>5042.993805118299</v>
      </c>
      <c r="D34" s="40">
        <f t="shared" ref="D34:O34" si="3">_xlfn.STDEV.S(D5:D30)</f>
        <v>54.568855586314072</v>
      </c>
      <c r="E34" s="40">
        <f t="shared" si="3"/>
        <v>15.77417558494311</v>
      </c>
      <c r="F34" s="40">
        <f t="shared" si="3"/>
        <v>12.079989811508694</v>
      </c>
      <c r="G34" s="40">
        <f t="shared" si="3"/>
        <v>1527.4180693122421</v>
      </c>
      <c r="H34" s="40">
        <f t="shared" si="3"/>
        <v>431.73925179263188</v>
      </c>
      <c r="I34" s="40">
        <f t="shared" si="3"/>
        <v>527.53294173481174</v>
      </c>
      <c r="J34" s="40">
        <f t="shared" si="3"/>
        <v>191.38620238026169</v>
      </c>
      <c r="K34" s="40">
        <f t="shared" si="3"/>
        <v>280.68216078799054</v>
      </c>
      <c r="L34" s="40">
        <f t="shared" si="3"/>
        <v>150.02627974919801</v>
      </c>
      <c r="M34" s="40">
        <f t="shared" si="3"/>
        <v>357.87907927764564</v>
      </c>
      <c r="N34" s="40">
        <f t="shared" si="3"/>
        <v>2952.5899681466099</v>
      </c>
      <c r="O34" s="40">
        <f t="shared" si="3"/>
        <v>8569.7219519565588</v>
      </c>
    </row>
    <row r="35" spans="1:15">
      <c r="A35" s="41" t="s">
        <v>109</v>
      </c>
      <c r="B35" s="42">
        <f>MAX(B5:B30)-MIN(B5:B30)</f>
        <v>6214</v>
      </c>
      <c r="C35" s="42">
        <f t="shared" ref="C35:O35" si="4">MAX(C5:C30)-MIN(C5:C30)</f>
        <v>17417</v>
      </c>
      <c r="D35" s="42">
        <f t="shared" si="4"/>
        <v>229</v>
      </c>
      <c r="E35" s="42">
        <f t="shared" si="4"/>
        <v>65</v>
      </c>
      <c r="F35" s="42">
        <f t="shared" si="4"/>
        <v>44</v>
      </c>
      <c r="G35" s="42">
        <f t="shared" si="4"/>
        <v>6138</v>
      </c>
      <c r="H35" s="42">
        <f t="shared" si="4"/>
        <v>1562</v>
      </c>
      <c r="I35" s="42">
        <f t="shared" si="4"/>
        <v>1902</v>
      </c>
      <c r="J35" s="42">
        <f t="shared" si="4"/>
        <v>645</v>
      </c>
      <c r="K35" s="42">
        <f t="shared" si="4"/>
        <v>1201</v>
      </c>
      <c r="L35" s="42">
        <f t="shared" si="4"/>
        <v>619</v>
      </c>
      <c r="M35" s="42">
        <f t="shared" si="4"/>
        <v>1742</v>
      </c>
      <c r="N35" s="42">
        <f t="shared" si="4"/>
        <v>11029</v>
      </c>
      <c r="O35" s="42">
        <f t="shared" si="4"/>
        <v>31608</v>
      </c>
    </row>
    <row r="36" spans="1:15">
      <c r="F36" s="18"/>
    </row>
    <row r="37" spans="1:15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5"/>
  <sheetViews>
    <sheetView zoomScale="42" zoomScaleNormal="42" workbookViewId="0">
      <selection activeCell="V75" sqref="V75"/>
    </sheetView>
  </sheetViews>
  <sheetFormatPr defaultColWidth="8.7109375" defaultRowHeight="15"/>
  <cols>
    <col min="1" max="1" width="13" customWidth="1"/>
    <col min="2" max="2" width="14.7109375" customWidth="1"/>
    <col min="3" max="3" width="14" customWidth="1"/>
    <col min="4" max="4" width="9.7109375" customWidth="1"/>
    <col min="5" max="5" width="11.28515625" customWidth="1"/>
    <col min="6" max="6" width="10.7109375" customWidth="1"/>
    <col min="7" max="7" width="11.28515625" customWidth="1"/>
    <col min="8" max="8" width="11.5703125" customWidth="1"/>
    <col min="9" max="9" width="11.7109375" customWidth="1"/>
    <col min="10" max="10" width="12.28515625" customWidth="1"/>
    <col min="11" max="11" width="13.140625" customWidth="1"/>
    <col min="12" max="12" width="11.28515625" customWidth="1"/>
    <col min="13" max="13" width="11.42578125" customWidth="1"/>
    <col min="14" max="14" width="13.7109375" customWidth="1"/>
    <col min="15" max="15" width="10.7109375" customWidth="1"/>
    <col min="16" max="16" width="15.5703125" customWidth="1"/>
  </cols>
  <sheetData>
    <row r="1" spans="1:16" ht="19.5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1" spans="1:16">
      <c r="A31" s="31" t="s">
        <v>110</v>
      </c>
      <c r="B31" s="32">
        <f>AVERAGE(B5:B30)</f>
        <v>23301.807692307691</v>
      </c>
      <c r="C31" s="32">
        <f t="shared" ref="C31" si="0">AVERAGE(C5:C30)</f>
        <v>8636.1923076923085</v>
      </c>
      <c r="D31" s="32">
        <f t="shared" ref="D31" si="1">AVERAGE(D5:D30)</f>
        <v>2613.6153846153848</v>
      </c>
      <c r="E31" s="32">
        <f t="shared" ref="E31" si="2">AVERAGE(E5:E30)</f>
        <v>2281.7307692307691</v>
      </c>
      <c r="F31" s="32">
        <f t="shared" ref="F31" si="3">AVERAGE(F5:F30)</f>
        <v>163.30769230769232</v>
      </c>
      <c r="G31" s="32">
        <f t="shared" ref="G31" si="4">AVERAGE(G5:G30)</f>
        <v>5058.6923076923076</v>
      </c>
      <c r="H31" s="32">
        <f t="shared" ref="H31" si="5">AVERAGE(H5:H30)</f>
        <v>3076.3076923076924</v>
      </c>
      <c r="I31" s="32">
        <f t="shared" ref="I31" si="6">AVERAGE(I5:I30)</f>
        <v>1503.0769230769231</v>
      </c>
      <c r="J31" s="32">
        <f t="shared" ref="J31" si="7">AVERAGE(J5:J30)</f>
        <v>8734.3076923076915</v>
      </c>
      <c r="K31" s="32">
        <f t="shared" ref="K31" si="8">AVERAGE(K5:K30)</f>
        <v>5328.5</v>
      </c>
      <c r="L31" s="32">
        <f t="shared" ref="L31" si="9">AVERAGE(L5:L30)</f>
        <v>510.84615384615387</v>
      </c>
      <c r="M31" s="32">
        <f t="shared" ref="M31" si="10">AVERAGE(M5:M30)</f>
        <v>4985.9615384615381</v>
      </c>
      <c r="N31" s="32">
        <f t="shared" ref="N31" si="11">AVERAGE(N5:N30)</f>
        <v>1540.1538461538462</v>
      </c>
      <c r="O31" s="32">
        <f t="shared" ref="O31" si="12">AVERAGE(O5:O30)</f>
        <v>25678.807692307691</v>
      </c>
      <c r="P31" s="32">
        <f t="shared" ref="P31" si="13">AVERAGE(P5:P30)</f>
        <v>62675.5</v>
      </c>
    </row>
    <row r="32" spans="1:16">
      <c r="A32" s="33" t="s">
        <v>111</v>
      </c>
      <c r="B32" s="34">
        <f>MEDIAN(B5:B30)</f>
        <v>19846</v>
      </c>
      <c r="C32" s="34">
        <f t="shared" ref="C32:P32" si="14">MEDIAN(C5:C30)</f>
        <v>8715.5</v>
      </c>
      <c r="D32" s="34">
        <f t="shared" si="14"/>
        <v>2678</v>
      </c>
      <c r="E32" s="34">
        <f t="shared" si="14"/>
        <v>2025.5</v>
      </c>
      <c r="F32" s="34">
        <f t="shared" si="14"/>
        <v>151</v>
      </c>
      <c r="G32" s="34">
        <f t="shared" si="14"/>
        <v>4859.5</v>
      </c>
      <c r="H32" s="34">
        <f t="shared" si="14"/>
        <v>3188.5</v>
      </c>
      <c r="I32" s="34">
        <f t="shared" si="14"/>
        <v>1196.5</v>
      </c>
      <c r="J32" s="34">
        <f t="shared" si="14"/>
        <v>8883.5</v>
      </c>
      <c r="K32" s="34">
        <f t="shared" si="14"/>
        <v>4749</v>
      </c>
      <c r="L32" s="34">
        <f t="shared" si="14"/>
        <v>499</v>
      </c>
      <c r="M32" s="34">
        <f t="shared" si="14"/>
        <v>4989.5</v>
      </c>
      <c r="N32" s="34">
        <f t="shared" si="14"/>
        <v>1266.5</v>
      </c>
      <c r="O32" s="34">
        <f t="shared" si="14"/>
        <v>25533.5</v>
      </c>
      <c r="P32" s="34">
        <f t="shared" si="14"/>
        <v>60478.5</v>
      </c>
    </row>
    <row r="33" spans="1:16">
      <c r="A33" s="43" t="s">
        <v>112</v>
      </c>
      <c r="B33" s="44" t="e">
        <f>_xlfn.MODE.SNGL(B5:B30)</f>
        <v>#N/A</v>
      </c>
      <c r="C33" s="44">
        <f t="shared" ref="C33:P33" si="15">_xlfn.MODE.SNGL(C5:C30)</f>
        <v>5305</v>
      </c>
      <c r="D33" s="44">
        <f t="shared" si="15"/>
        <v>3296</v>
      </c>
      <c r="E33" s="44" t="e">
        <f t="shared" si="15"/>
        <v>#N/A</v>
      </c>
      <c r="F33" s="44">
        <f t="shared" si="15"/>
        <v>73</v>
      </c>
      <c r="G33" s="44" t="e">
        <f t="shared" si="15"/>
        <v>#N/A</v>
      </c>
      <c r="H33" s="44" t="e">
        <f t="shared" si="15"/>
        <v>#N/A</v>
      </c>
      <c r="I33" s="44" t="e">
        <f t="shared" si="15"/>
        <v>#N/A</v>
      </c>
      <c r="J33" s="44" t="e">
        <f t="shared" si="15"/>
        <v>#N/A</v>
      </c>
      <c r="K33" s="44" t="e">
        <f t="shared" si="15"/>
        <v>#N/A</v>
      </c>
      <c r="L33" s="44" t="e">
        <f t="shared" si="15"/>
        <v>#N/A</v>
      </c>
      <c r="M33" s="44" t="e">
        <f t="shared" si="15"/>
        <v>#N/A</v>
      </c>
      <c r="N33" s="44" t="e">
        <f t="shared" si="15"/>
        <v>#N/A</v>
      </c>
      <c r="O33" s="44" t="e">
        <f t="shared" si="15"/>
        <v>#N/A</v>
      </c>
      <c r="P33" s="44" t="e">
        <f t="shared" si="15"/>
        <v>#N/A</v>
      </c>
    </row>
    <row r="34" spans="1:16" ht="25.5">
      <c r="A34" s="39" t="s">
        <v>113</v>
      </c>
      <c r="B34" s="40">
        <f>_xlfn.STDEV.S(B5:B30)</f>
        <v>12315.36673272617</v>
      </c>
      <c r="C34" s="40">
        <f t="shared" ref="C34:P34" si="16">_xlfn.STDEV.S(C5:C30)</f>
        <v>3395.0424211692052</v>
      </c>
      <c r="D34" s="40">
        <f t="shared" si="16"/>
        <v>501.18069211996368</v>
      </c>
      <c r="E34" s="40">
        <f t="shared" si="16"/>
        <v>963.5538203003423</v>
      </c>
      <c r="F34" s="40">
        <f t="shared" si="16"/>
        <v>105.8254295453675</v>
      </c>
      <c r="G34" s="40">
        <f t="shared" si="16"/>
        <v>1272.6617388522618</v>
      </c>
      <c r="H34" s="40">
        <f t="shared" si="16"/>
        <v>1453.219398968532</v>
      </c>
      <c r="I34" s="40">
        <f t="shared" si="16"/>
        <v>834.15753538894194</v>
      </c>
      <c r="J34" s="40">
        <f t="shared" si="16"/>
        <v>2079.8119678322983</v>
      </c>
      <c r="K34" s="40">
        <f t="shared" si="16"/>
        <v>1524.3703815018187</v>
      </c>
      <c r="L34" s="40">
        <f t="shared" si="16"/>
        <v>133.24164283216939</v>
      </c>
      <c r="M34" s="40">
        <f t="shared" si="16"/>
        <v>1498.0525619822349</v>
      </c>
      <c r="N34" s="40">
        <f t="shared" si="16"/>
        <v>779.65359960986223</v>
      </c>
      <c r="O34" s="40">
        <f t="shared" si="16"/>
        <v>5047.2798695474048</v>
      </c>
      <c r="P34" s="40">
        <f t="shared" si="16"/>
        <v>19252.42941605033</v>
      </c>
    </row>
    <row r="35" spans="1:16">
      <c r="A35" s="41" t="s">
        <v>109</v>
      </c>
      <c r="B35" s="42">
        <f>MAX(B5:B30)-MIN(B5:B30)</f>
        <v>42400</v>
      </c>
      <c r="C35" s="42">
        <f t="shared" ref="C35:P35" si="17">MAX(C5:C30)-MIN(C5:C30)</f>
        <v>11836</v>
      </c>
      <c r="D35" s="42">
        <f t="shared" si="17"/>
        <v>1726</v>
      </c>
      <c r="E35" s="42">
        <f t="shared" si="17"/>
        <v>3529</v>
      </c>
      <c r="F35" s="42">
        <f t="shared" si="17"/>
        <v>424</v>
      </c>
      <c r="G35" s="42">
        <f t="shared" si="17"/>
        <v>5160</v>
      </c>
      <c r="H35" s="42">
        <f t="shared" si="17"/>
        <v>5400</v>
      </c>
      <c r="I35" s="42">
        <f t="shared" si="17"/>
        <v>3640</v>
      </c>
      <c r="J35" s="42">
        <f t="shared" si="17"/>
        <v>7795</v>
      </c>
      <c r="K35" s="42">
        <f t="shared" si="17"/>
        <v>5212</v>
      </c>
      <c r="L35" s="42">
        <f t="shared" si="17"/>
        <v>495</v>
      </c>
      <c r="M35" s="42">
        <f t="shared" si="17"/>
        <v>5340</v>
      </c>
      <c r="N35" s="42">
        <f t="shared" si="17"/>
        <v>2783</v>
      </c>
      <c r="O35" s="42">
        <f t="shared" si="17"/>
        <v>20443</v>
      </c>
      <c r="P35" s="42">
        <f t="shared" si="17"/>
        <v>67708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22"/>
  <sheetViews>
    <sheetView tabSelected="1" zoomScale="51" zoomScaleNormal="51" workbookViewId="0">
      <selection activeCell="Q46" sqref="Q46"/>
    </sheetView>
  </sheetViews>
  <sheetFormatPr defaultColWidth="8.7109375" defaultRowHeight="15"/>
  <cols>
    <col min="1" max="1" width="17.42578125" customWidth="1"/>
    <col min="2" max="27" width="8.85546875" customWidth="1"/>
  </cols>
  <sheetData>
    <row r="1" spans="1:28" ht="19.5">
      <c r="A1" s="3" t="s">
        <v>102</v>
      </c>
    </row>
    <row r="2" spans="1:28" ht="19.5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207245</v>
      </c>
      <c r="P17" s="21">
        <v>207205</v>
      </c>
      <c r="Q17" s="21">
        <v>204363</v>
      </c>
      <c r="R17" s="21">
        <v>210283</v>
      </c>
      <c r="S17" s="21">
        <v>210836</v>
      </c>
      <c r="T17" s="21">
        <v>235064</v>
      </c>
      <c r="U17" s="21">
        <v>256609</v>
      </c>
      <c r="V17" s="21">
        <v>274771</v>
      </c>
      <c r="W17" s="21">
        <v>286848</v>
      </c>
      <c r="X17" s="21">
        <v>297211</v>
      </c>
      <c r="Y17" s="21">
        <v>305656</v>
      </c>
      <c r="Z17" s="21">
        <v>318013</v>
      </c>
      <c r="AA17" s="21">
        <v>329231</v>
      </c>
      <c r="AB17" s="21">
        <v>327063</v>
      </c>
    </row>
    <row r="18" spans="1:28">
      <c r="A18" s="45" t="s">
        <v>110</v>
      </c>
      <c r="B18" s="50">
        <f>AVERAGE(B4:B16)</f>
        <v>12319.076923076924</v>
      </c>
      <c r="C18" s="50">
        <f t="shared" ref="C18:AB18" si="0">AVERAGE(C4:C16)</f>
        <v>12556.615384615385</v>
      </c>
      <c r="D18" s="50">
        <f t="shared" si="0"/>
        <v>12735.461538461539</v>
      </c>
      <c r="E18" s="50">
        <f t="shared" si="0"/>
        <v>12571.23076923077</v>
      </c>
      <c r="F18" s="50">
        <f t="shared" si="0"/>
        <v>12932.538461538461</v>
      </c>
      <c r="G18" s="50">
        <f t="shared" si="0"/>
        <v>12783.153846153846</v>
      </c>
      <c r="H18" s="50">
        <f t="shared" si="0"/>
        <v>13160.923076923076</v>
      </c>
      <c r="I18" s="50">
        <f t="shared" si="0"/>
        <v>13569.461538461539</v>
      </c>
      <c r="J18" s="50">
        <f t="shared" si="0"/>
        <v>14049.538461538461</v>
      </c>
      <c r="K18" s="50">
        <f t="shared" si="0"/>
        <v>14315.923076923076</v>
      </c>
      <c r="L18" s="50">
        <f t="shared" si="0"/>
        <v>14784.538461538461</v>
      </c>
      <c r="M18" s="50">
        <f t="shared" si="0"/>
        <v>15569.76923076923</v>
      </c>
      <c r="N18" s="50">
        <f t="shared" si="0"/>
        <v>14925</v>
      </c>
      <c r="O18" s="50">
        <f t="shared" si="0"/>
        <v>15941.923076923076</v>
      </c>
      <c r="P18" s="50">
        <f t="shared" si="0"/>
        <v>15938.846153846154</v>
      </c>
      <c r="Q18" s="50">
        <f t="shared" si="0"/>
        <v>15720.23076923077</v>
      </c>
      <c r="R18" s="50">
        <f t="shared" si="0"/>
        <v>16175.615384615385</v>
      </c>
      <c r="S18" s="50">
        <f t="shared" si="0"/>
        <v>16218.153846153846</v>
      </c>
      <c r="T18" s="50">
        <f t="shared" si="0"/>
        <v>18081.846153846152</v>
      </c>
      <c r="U18" s="50">
        <f t="shared" si="0"/>
        <v>19739.153846153848</v>
      </c>
      <c r="V18" s="50">
        <f t="shared" si="0"/>
        <v>21136.23076923077</v>
      </c>
      <c r="W18" s="50">
        <f t="shared" si="0"/>
        <v>22065.23076923077</v>
      </c>
      <c r="X18" s="50">
        <f t="shared" si="0"/>
        <v>22862.384615384617</v>
      </c>
      <c r="Y18" s="50">
        <f t="shared" si="0"/>
        <v>23505</v>
      </c>
      <c r="Z18" s="50">
        <f t="shared" si="0"/>
        <v>24462.538461538461</v>
      </c>
      <c r="AA18" s="50">
        <f t="shared" si="0"/>
        <v>25325.461538461539</v>
      </c>
      <c r="AB18" s="50">
        <f t="shared" si="0"/>
        <v>25158.692307692309</v>
      </c>
    </row>
    <row r="19" spans="1:28">
      <c r="A19" s="46" t="s">
        <v>111</v>
      </c>
      <c r="B19" s="51">
        <f>MEDIAN(B4:B16)</f>
        <v>1156</v>
      </c>
      <c r="C19" s="51">
        <f t="shared" ref="C19:AB19" si="1">MEDIAN(C4:C16)</f>
        <v>1201</v>
      </c>
      <c r="D19" s="51">
        <f t="shared" si="1"/>
        <v>1188</v>
      </c>
      <c r="E19" s="51">
        <f t="shared" si="1"/>
        <v>1109</v>
      </c>
      <c r="F19" s="51">
        <f t="shared" si="1"/>
        <v>999</v>
      </c>
      <c r="G19" s="51">
        <f t="shared" si="1"/>
        <v>1782</v>
      </c>
      <c r="H19" s="51">
        <f t="shared" si="1"/>
        <v>1821</v>
      </c>
      <c r="I19" s="51">
        <f t="shared" si="1"/>
        <v>1906</v>
      </c>
      <c r="J19" s="51">
        <f t="shared" si="1"/>
        <v>1928</v>
      </c>
      <c r="K19" s="51">
        <f t="shared" si="1"/>
        <v>2034</v>
      </c>
      <c r="L19" s="51">
        <f t="shared" si="1"/>
        <v>2128</v>
      </c>
      <c r="M19" s="51">
        <f t="shared" si="1"/>
        <v>2211</v>
      </c>
      <c r="N19" s="51">
        <f t="shared" si="1"/>
        <v>2064</v>
      </c>
      <c r="O19" s="51">
        <f t="shared" si="1"/>
        <v>1864</v>
      </c>
      <c r="P19" s="51">
        <f t="shared" si="1"/>
        <v>1713</v>
      </c>
      <c r="Q19" s="51">
        <f t="shared" si="1"/>
        <v>1796</v>
      </c>
      <c r="R19" s="51">
        <f t="shared" si="1"/>
        <v>1756</v>
      </c>
      <c r="S19" s="51">
        <f t="shared" si="1"/>
        <v>1752</v>
      </c>
      <c r="T19" s="51">
        <f t="shared" si="1"/>
        <v>1722</v>
      </c>
      <c r="U19" s="51">
        <f t="shared" si="1"/>
        <v>1842</v>
      </c>
      <c r="V19" s="51">
        <f t="shared" si="1"/>
        <v>1879</v>
      </c>
      <c r="W19" s="51">
        <f t="shared" si="1"/>
        <v>1932</v>
      </c>
      <c r="X19" s="51">
        <f t="shared" si="1"/>
        <v>1905</v>
      </c>
      <c r="Y19" s="51">
        <f t="shared" si="1"/>
        <v>1913</v>
      </c>
      <c r="Z19" s="51">
        <f t="shared" si="1"/>
        <v>1847</v>
      </c>
      <c r="AA19" s="51">
        <f t="shared" si="1"/>
        <v>1860</v>
      </c>
      <c r="AB19" s="51">
        <f t="shared" si="1"/>
        <v>1888</v>
      </c>
    </row>
    <row r="20" spans="1:28">
      <c r="A20" s="47" t="s">
        <v>112</v>
      </c>
      <c r="B20" s="47" t="e">
        <f>_xlfn.MODE.SNGL(B4:B16)</f>
        <v>#N/A</v>
      </c>
      <c r="C20" s="47" t="e">
        <f t="shared" ref="C20:AB20" si="2">_xlfn.MODE.SNGL(C4:C16)</f>
        <v>#N/A</v>
      </c>
      <c r="D20" s="47" t="e">
        <f t="shared" si="2"/>
        <v>#N/A</v>
      </c>
      <c r="E20" s="47" t="e">
        <f t="shared" si="2"/>
        <v>#N/A</v>
      </c>
      <c r="F20" s="47" t="e">
        <f t="shared" si="2"/>
        <v>#N/A</v>
      </c>
      <c r="G20" s="47" t="e">
        <f t="shared" si="2"/>
        <v>#N/A</v>
      </c>
      <c r="H20" s="47" t="e">
        <f t="shared" si="2"/>
        <v>#N/A</v>
      </c>
      <c r="I20" s="47" t="e">
        <f t="shared" si="2"/>
        <v>#N/A</v>
      </c>
      <c r="J20" s="47" t="e">
        <f t="shared" si="2"/>
        <v>#N/A</v>
      </c>
      <c r="K20" s="47" t="e">
        <f t="shared" si="2"/>
        <v>#N/A</v>
      </c>
      <c r="L20" s="47" t="e">
        <f t="shared" si="2"/>
        <v>#N/A</v>
      </c>
      <c r="M20" s="47" t="e">
        <f t="shared" si="2"/>
        <v>#N/A</v>
      </c>
      <c r="N20" s="47">
        <f t="shared" si="2"/>
        <v>62</v>
      </c>
      <c r="O20" s="47" t="e">
        <f t="shared" si="2"/>
        <v>#N/A</v>
      </c>
      <c r="P20" s="47" t="e">
        <f t="shared" si="2"/>
        <v>#N/A</v>
      </c>
      <c r="Q20" s="47" t="e">
        <f t="shared" si="2"/>
        <v>#N/A</v>
      </c>
      <c r="R20" s="47" t="e">
        <f t="shared" si="2"/>
        <v>#N/A</v>
      </c>
      <c r="S20" s="47" t="e">
        <f t="shared" si="2"/>
        <v>#N/A</v>
      </c>
      <c r="T20" s="47" t="e">
        <f t="shared" si="2"/>
        <v>#N/A</v>
      </c>
      <c r="U20" s="47">
        <f t="shared" si="2"/>
        <v>57</v>
      </c>
      <c r="V20" s="47" t="e">
        <f t="shared" si="2"/>
        <v>#N/A</v>
      </c>
      <c r="W20" s="47" t="e">
        <f t="shared" si="2"/>
        <v>#N/A</v>
      </c>
      <c r="X20" s="47" t="e">
        <f t="shared" si="2"/>
        <v>#N/A</v>
      </c>
      <c r="Y20" s="47" t="e">
        <f t="shared" si="2"/>
        <v>#N/A</v>
      </c>
      <c r="Z20" s="47">
        <f t="shared" si="2"/>
        <v>56</v>
      </c>
      <c r="AA20" s="47" t="e">
        <f t="shared" si="2"/>
        <v>#N/A</v>
      </c>
      <c r="AB20" s="47" t="e">
        <f t="shared" si="2"/>
        <v>#N/A</v>
      </c>
    </row>
    <row r="21" spans="1:28">
      <c r="A21" s="48" t="s">
        <v>114</v>
      </c>
      <c r="B21" s="48">
        <f>_xlfn.STDEV.S(B4:B16)</f>
        <v>25842.716096486256</v>
      </c>
      <c r="C21" s="48">
        <f t="shared" ref="C21:AB21" si="3">_xlfn.STDEV.S(C4:C16)</f>
        <v>26237.011077034102</v>
      </c>
      <c r="D21" s="48">
        <f t="shared" si="3"/>
        <v>26447.341972982795</v>
      </c>
      <c r="E21" s="48">
        <f t="shared" si="3"/>
        <v>26330.858152092977</v>
      </c>
      <c r="F21" s="48">
        <f t="shared" si="3"/>
        <v>24258.457681859414</v>
      </c>
      <c r="G21" s="48">
        <f t="shared" si="3"/>
        <v>22759.585284176253</v>
      </c>
      <c r="H21" s="48">
        <f t="shared" si="3"/>
        <v>22958.796794335492</v>
      </c>
      <c r="I21" s="48">
        <f t="shared" si="3"/>
        <v>23545.040987489574</v>
      </c>
      <c r="J21" s="48">
        <f t="shared" si="3"/>
        <v>24251.56650821889</v>
      </c>
      <c r="K21" s="48">
        <f t="shared" si="3"/>
        <v>24341.528613535957</v>
      </c>
      <c r="L21" s="48">
        <f t="shared" si="3"/>
        <v>25083.239661891712</v>
      </c>
      <c r="M21" s="48">
        <f t="shared" si="3"/>
        <v>26443.331377853556</v>
      </c>
      <c r="N21" s="48">
        <f t="shared" si="3"/>
        <v>25431.198094073352</v>
      </c>
      <c r="O21" s="48">
        <f t="shared" si="3"/>
        <v>28336.107367519446</v>
      </c>
      <c r="P21" s="48">
        <f t="shared" si="3"/>
        <v>28913.552934699881</v>
      </c>
      <c r="Q21" s="48">
        <f t="shared" si="3"/>
        <v>28662.398911447981</v>
      </c>
      <c r="R21" s="48">
        <f t="shared" si="3"/>
        <v>29661.907762140716</v>
      </c>
      <c r="S21" s="48">
        <f t="shared" si="3"/>
        <v>29739.452247382749</v>
      </c>
      <c r="T21" s="48">
        <f t="shared" si="3"/>
        <v>34041.100544895613</v>
      </c>
      <c r="U21" s="48">
        <f t="shared" si="3"/>
        <v>38004.210097580311</v>
      </c>
      <c r="V21" s="48">
        <f t="shared" si="3"/>
        <v>41048.753176667553</v>
      </c>
      <c r="W21" s="48">
        <f t="shared" si="3"/>
        <v>42819.045455174593</v>
      </c>
      <c r="X21" s="48">
        <f t="shared" si="3"/>
        <v>44684.487023907343</v>
      </c>
      <c r="Y21" s="48">
        <f t="shared" si="3"/>
        <v>46035.133630014949</v>
      </c>
      <c r="Z21" s="48">
        <f t="shared" si="3"/>
        <v>47932.122740766419</v>
      </c>
      <c r="AA21" s="48">
        <f t="shared" si="3"/>
        <v>49217.351348576558</v>
      </c>
      <c r="AB21" s="48">
        <f t="shared" si="3"/>
        <v>48927.618305657415</v>
      </c>
    </row>
    <row r="22" spans="1:28">
      <c r="A22" s="49" t="s">
        <v>115</v>
      </c>
      <c r="B22" s="52">
        <f>MAX(B4:B16)-MIN(B4:B16)</f>
        <v>86231</v>
      </c>
      <c r="C22" s="52">
        <f t="shared" ref="C22:AB22" si="4">MAX(C4:C16)-MIN(C4:C16)</f>
        <v>87797</v>
      </c>
      <c r="D22" s="52">
        <f t="shared" si="4"/>
        <v>87976</v>
      </c>
      <c r="E22" s="52">
        <f t="shared" si="4"/>
        <v>87677</v>
      </c>
      <c r="F22" s="52">
        <f t="shared" si="4"/>
        <v>77870</v>
      </c>
      <c r="G22" s="52">
        <f t="shared" si="4"/>
        <v>71374</v>
      </c>
      <c r="H22" s="52">
        <f t="shared" si="4"/>
        <v>70306</v>
      </c>
      <c r="I22" s="52">
        <f t="shared" si="4"/>
        <v>71560</v>
      </c>
      <c r="J22" s="52">
        <f t="shared" si="4"/>
        <v>73061</v>
      </c>
      <c r="K22" s="52">
        <f t="shared" si="4"/>
        <v>71906</v>
      </c>
      <c r="L22" s="52">
        <f t="shared" si="4"/>
        <v>74265</v>
      </c>
      <c r="M22" s="52">
        <f t="shared" si="4"/>
        <v>78767</v>
      </c>
      <c r="N22" s="52">
        <f t="shared" si="4"/>
        <v>75320</v>
      </c>
      <c r="O22" s="52">
        <f t="shared" si="4"/>
        <v>86214</v>
      </c>
      <c r="P22" s="52">
        <f t="shared" si="4"/>
        <v>89076</v>
      </c>
      <c r="Q22" s="52">
        <f t="shared" si="4"/>
        <v>90592</v>
      </c>
      <c r="R22" s="52">
        <f t="shared" si="4"/>
        <v>92584</v>
      </c>
      <c r="S22" s="52">
        <f t="shared" si="4"/>
        <v>92878</v>
      </c>
      <c r="T22" s="52">
        <f t="shared" si="4"/>
        <v>108635</v>
      </c>
      <c r="U22" s="52">
        <f t="shared" si="4"/>
        <v>123432</v>
      </c>
      <c r="V22" s="52">
        <f t="shared" si="4"/>
        <v>133416</v>
      </c>
      <c r="W22" s="52">
        <f t="shared" si="4"/>
        <v>138013</v>
      </c>
      <c r="X22" s="52">
        <f t="shared" si="4"/>
        <v>144175</v>
      </c>
      <c r="Y22" s="52">
        <f t="shared" si="4"/>
        <v>148530</v>
      </c>
      <c r="Z22" s="52">
        <f t="shared" si="4"/>
        <v>153566</v>
      </c>
      <c r="AA22" s="52">
        <f t="shared" si="4"/>
        <v>156960</v>
      </c>
      <c r="AB22" s="52">
        <f t="shared" si="4"/>
        <v>156101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17"/>
  <sheetViews>
    <sheetView workbookViewId="0">
      <selection activeCell="C19" sqref="C19"/>
    </sheetView>
  </sheetViews>
  <sheetFormatPr defaultRowHeight="15"/>
  <cols>
    <col min="1" max="1" width="35.28515625" customWidth="1"/>
  </cols>
  <sheetData>
    <row r="1" spans="1:18" ht="19.5">
      <c r="A1" s="7" t="s">
        <v>101</v>
      </c>
    </row>
    <row r="2" spans="1:18" ht="19.5">
      <c r="A2" s="7"/>
    </row>
    <row r="3" spans="1:18" ht="30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</row>
    <row r="4" spans="1:18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2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2025-12-09T19:16:41Z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