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2"/>
  <workbookPr filterPrivacy="1" defaultThemeVersion="124226"/>
  <xr:revisionPtr revIDLastSave="321" documentId="8_{644EBCB2-3CB2-4C35-B608-2B2B5BFF2898}" xr6:coauthVersionLast="47" xr6:coauthVersionMax="47" xr10:uidLastSave="{7AC7ABC0-4116-4709-97B5-C8EDB17C89A1}"/>
  <bookViews>
    <workbookView xWindow="-98" yWindow="-98" windowWidth="20715" windowHeight="13276" tabRatio="840" firstSheet="3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" i="52" l="1"/>
  <c r="AC5" i="52"/>
  <c r="AC6" i="52"/>
  <c r="AC7" i="52"/>
  <c r="AC8" i="52"/>
  <c r="AC9" i="52"/>
  <c r="AC10" i="52"/>
  <c r="AC11" i="52"/>
  <c r="AC12" i="52"/>
  <c r="AC13" i="52"/>
  <c r="AC14" i="52"/>
  <c r="AC15" i="52"/>
  <c r="AC16" i="52"/>
  <c r="AC17" i="52"/>
  <c r="S4" i="61"/>
  <c r="S5" i="61"/>
  <c r="S6" i="61"/>
  <c r="S7" i="61"/>
  <c r="S8" i="61"/>
  <c r="S9" i="61"/>
  <c r="S10" i="61"/>
  <c r="S11" i="61"/>
  <c r="S12" i="61"/>
  <c r="S13" i="61"/>
  <c r="S14" i="61"/>
  <c r="S15" i="61"/>
  <c r="S16" i="61"/>
  <c r="O22" i="61"/>
  <c r="N22" i="61"/>
  <c r="M22" i="61"/>
  <c r="L22" i="61"/>
  <c r="K22" i="61"/>
  <c r="G21" i="61"/>
  <c r="G22" i="61"/>
  <c r="G23" i="61"/>
  <c r="G24" i="61"/>
  <c r="G25" i="61"/>
  <c r="G26" i="61"/>
  <c r="G27" i="61"/>
  <c r="G28" i="61"/>
  <c r="G29" i="61"/>
  <c r="G30" i="61"/>
  <c r="G31" i="61"/>
  <c r="E31" i="61"/>
  <c r="F21" i="61"/>
  <c r="F22" i="61"/>
  <c r="F23" i="61"/>
  <c r="F24" i="61"/>
  <c r="F25" i="61"/>
  <c r="F26" i="61"/>
  <c r="F27" i="61"/>
  <c r="F28" i="61"/>
  <c r="F29" i="61"/>
  <c r="F30" i="61"/>
  <c r="F31" i="61"/>
  <c r="E21" i="61"/>
  <c r="E22" i="61"/>
  <c r="E23" i="61"/>
  <c r="E24" i="61"/>
  <c r="E25" i="61"/>
  <c r="E26" i="61"/>
  <c r="E27" i="61"/>
  <c r="E28" i="61"/>
  <c r="E29" i="61"/>
  <c r="E30" i="61"/>
  <c r="D21" i="61"/>
  <c r="D22" i="61"/>
  <c r="D23" i="61"/>
  <c r="D24" i="61"/>
  <c r="D25" i="61"/>
  <c r="D26" i="61"/>
  <c r="D27" i="61"/>
  <c r="D28" i="61"/>
  <c r="D29" i="61"/>
  <c r="D30" i="61"/>
  <c r="D31" i="61"/>
  <c r="G20" i="61"/>
  <c r="F20" i="61"/>
  <c r="E20" i="61"/>
  <c r="D20" i="61"/>
  <c r="N23" i="52"/>
  <c r="M23" i="52"/>
  <c r="L23" i="52"/>
  <c r="K23" i="52"/>
  <c r="J23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22" i="52"/>
  <c r="B34" i="52"/>
  <c r="B33" i="52"/>
  <c r="B23" i="52"/>
  <c r="B24" i="52"/>
  <c r="B25" i="52"/>
  <c r="B26" i="52"/>
  <c r="B27" i="52"/>
  <c r="B28" i="52"/>
  <c r="B29" i="52"/>
  <c r="B30" i="52"/>
  <c r="B31" i="52"/>
  <c r="B32" i="52"/>
  <c r="B22" i="52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B36" i="46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B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B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B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2" i="46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B36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O33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M33" i="44"/>
  <c r="N33" i="44"/>
  <c r="C33" i="44"/>
  <c r="D33" i="44"/>
  <c r="E33" i="44"/>
  <c r="F33" i="44"/>
  <c r="G33" i="44"/>
  <c r="H33" i="44"/>
  <c r="I33" i="44"/>
  <c r="J33" i="44"/>
  <c r="K33" i="44"/>
  <c r="L33" i="44"/>
  <c r="B33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</calcChain>
</file>

<file path=xl/sharedStrings.xml><?xml version="1.0" encoding="utf-8"?>
<sst xmlns="http://schemas.openxmlformats.org/spreadsheetml/2006/main" count="145" uniqueCount="119">
  <si>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</si>
  <si>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</si>
  <si>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</si>
  <si>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</si>
  <si>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</si>
  <si>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</si>
  <si>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</si>
  <si>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</si>
  <si>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</si>
  <si>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</si>
  <si>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</si>
  <si>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</si>
  <si>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</si>
  <si>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</si>
  <si>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</si>
  <si>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</si>
  <si>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</si>
  <si>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</si>
  <si>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mean
</t>
  </si>
  <si>
    <t>Median</t>
  </si>
  <si>
    <t>mode</t>
  </si>
  <si>
    <t xml:space="preserve">range </t>
  </si>
  <si>
    <t xml:space="preserve">standard deviation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</si>
  <si>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</si>
  <si>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</si>
  <si>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</si>
  <si>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</si>
  <si>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</si>
  <si>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</si>
  <si>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</si>
  <si>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</si>
  <si>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</si>
  <si>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</si>
  <si>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</si>
  <si>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</si>
  <si>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</si>
  <si>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</si>
  <si>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</si>
  <si>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</si>
  <si>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mean 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</si>
  <si>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</si>
  <si>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</si>
  <si>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</si>
  <si>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</si>
  <si>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</si>
  <si>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</si>
  <si>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</si>
  <si>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</si>
  <si>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</si>
  <si>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</si>
  <si>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</si>
  <si>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</si>
  <si>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</si>
  <si>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</si>
  <si>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</si>
  <si>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</si>
  <si>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</si>
  <si>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</si>
  <si>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</si>
  <si>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</si>
  <si>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</si>
  <si>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</si>
  <si>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</si>
  <si>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</si>
  <si>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</si>
  <si>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</si>
  <si>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</si>
  <si>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</si>
  <si>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</si>
  <si>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</si>
  <si>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</si>
  <si>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</si>
  <si>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</si>
  <si>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</si>
  <si>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</si>
  <si>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</si>
  <si>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</si>
  <si>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</si>
  <si>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</si>
  <si>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</si>
  <si>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</si>
  <si>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</si>
  <si>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</si>
  <si>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Mean</t>
  </si>
  <si>
    <t xml:space="preserve">median </t>
  </si>
  <si>
    <t xml:space="preserve">mode </t>
  </si>
  <si>
    <t xml:space="preserve">all firms 
</t>
  </si>
  <si>
    <t>range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</si>
  <si>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</si>
  <si>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</si>
  <si>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</si>
  <si>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</si>
  <si>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</si>
  <si>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</si>
  <si>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</si>
  <si>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</si>
  <si>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</si>
  <si>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</si>
  <si>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</si>
  <si>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</si>
  <si>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</si>
  <si>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</si>
  <si>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</si>
  <si>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</si>
  <si>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</si>
  <si>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</si>
  <si>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</si>
  <si>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</si>
  <si>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</si>
  <si>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 xml:space="preserve"> 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</si>
  <si>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</si>
  <si>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</si>
  <si>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</si>
  <si>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</si>
  <si>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</si>
  <si>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</si>
  <si>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</si>
  <si>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
</t>
  </si>
  <si>
    <t xml:space="preserve">Mean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</si>
</sst>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6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6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165" fontId="7" fillId="0" borderId="1" xfId="11" applyFont="1" applyFill="1" applyBorder="1" applyAlignment="1">
      <alignment horizontal="righ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_);\(#,##0\)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'Public Sector Value'!$B$32:$O$32</c:f>
              <c:numCache>
                <c:formatCode>#,##0</c:formatCode>
                <c:ptCount val="14"/>
                <c:pt idx="0">
                  <c:v>3837.4230769230771</c:v>
                </c:pt>
                <c:pt idx="1">
                  <c:v>6697.0384615384619</c:v>
                </c:pt>
                <c:pt idx="2">
                  <c:v>103</c:v>
                </c:pt>
                <c:pt idx="3">
                  <c:v>30.76923076923077</c:v>
                </c:pt>
                <c:pt idx="4">
                  <c:v>9.384615384615385</c:v>
                </c:pt>
                <c:pt idx="5">
                  <c:v>3618.9615384615386</c:v>
                </c:pt>
                <c:pt idx="6">
                  <c:v>986.30769230769226</c:v>
                </c:pt>
                <c:pt idx="7">
                  <c:v>1625.7307692307693</c:v>
                </c:pt>
                <c:pt idx="8">
                  <c:v>753.03846153846155</c:v>
                </c:pt>
                <c:pt idx="9">
                  <c:v>820.65384615384619</c:v>
                </c:pt>
                <c:pt idx="10">
                  <c:v>207.26923076923077</c:v>
                </c:pt>
                <c:pt idx="11">
                  <c:v>1055.6538461538462</c:v>
                </c:pt>
                <c:pt idx="12">
                  <c:v>9211</c:v>
                </c:pt>
                <c:pt idx="13">
                  <c:v>19745.423076923078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CC-45DB-A2D9-FF7A94BB5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9054215"/>
        <c:axId val="964075527"/>
      </c:barChart>
      <c:catAx>
        <c:axId val="72905421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4075527"/>
        <c:crosses val="autoZero"/>
        <c:auto val="1"/>
        <c:lblAlgn val="ctr"/>
        <c:lblOffset val="100"/>
        <c:noMultiLvlLbl val="0"/>
      </c:catAx>
      <c:valAx>
        <c:axId val="964075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054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constructipon out by sector from 1998-2023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'Private Sector Value'!$B$33:$P$33</c:f>
              <c:numCache>
                <c:formatCode>#,##0</c:formatCode>
                <c:ptCount val="15"/>
                <c:pt idx="0">
                  <c:v>23301.807692307691</c:v>
                </c:pt>
                <c:pt idx="1">
                  <c:v>8636.1923076923085</c:v>
                </c:pt>
                <c:pt idx="2">
                  <c:v>2613.6153846153848</c:v>
                </c:pt>
                <c:pt idx="3">
                  <c:v>2281.7307692307691</c:v>
                </c:pt>
                <c:pt idx="4">
                  <c:v>163.30769230769232</c:v>
                </c:pt>
                <c:pt idx="5">
                  <c:v>5058.6923076923076</c:v>
                </c:pt>
                <c:pt idx="6">
                  <c:v>3076.3076923076924</c:v>
                </c:pt>
                <c:pt idx="7">
                  <c:v>1503.0769230769231</c:v>
                </c:pt>
                <c:pt idx="8">
                  <c:v>8734.3076923076915</c:v>
                </c:pt>
                <c:pt idx="9">
                  <c:v>5328.5</c:v>
                </c:pt>
                <c:pt idx="10">
                  <c:v>510.84615384615387</c:v>
                </c:pt>
                <c:pt idx="11">
                  <c:v>4985.9615384615381</c:v>
                </c:pt>
                <c:pt idx="12">
                  <c:v>1540.1538461538462</c:v>
                </c:pt>
                <c:pt idx="13">
                  <c:v>25678.807692307691</c:v>
                </c:pt>
                <c:pt idx="14">
                  <c:v>62675.5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7-4DBB-A6D5-9055ED6B2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865032"/>
        <c:axId val="100867080"/>
      </c:barChart>
      <c:catAx>
        <c:axId val="1008650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867080"/>
        <c:crosses val="autoZero"/>
        <c:auto val="1"/>
        <c:lblAlgn val="ctr"/>
        <c:lblOffset val="100"/>
        <c:noMultiLvlLbl val="0"/>
      </c:catAx>
      <c:valAx>
        <c:axId val="100867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865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Range of number of firms based of size of firm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7"/>
          <c:order val="0"/>
          <c:tx>
            <c:v>Range </c:v>
          </c:tx>
          <c:spPr>
            <a:ln w="28575" cap="rnd">
              <a:solidFill>
                <a:srgbClr val="CA5010"/>
              </a:solidFill>
              <a:round/>
            </a:ln>
            <a:effectLst/>
          </c:spPr>
          <c:marker>
            <c:symbol val="none"/>
          </c:marker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Size'!$AC$4:$AC$16</c:f>
              <c:numCache>
                <c:formatCode>#,##0</c:formatCode>
                <c:ptCount val="13"/>
                <c:pt idx="0">
                  <c:v>86642</c:v>
                </c:pt>
                <c:pt idx="1">
                  <c:v>56294</c:v>
                </c:pt>
                <c:pt idx="2">
                  <c:v>25307</c:v>
                </c:pt>
                <c:pt idx="3">
                  <c:v>10591</c:v>
                </c:pt>
                <c:pt idx="4">
                  <c:v>4190</c:v>
                </c:pt>
                <c:pt idx="5">
                  <c:v>1086</c:v>
                </c:pt>
                <c:pt idx="6">
                  <c:v>1212</c:v>
                </c:pt>
                <c:pt idx="7">
                  <c:v>293</c:v>
                </c:pt>
                <c:pt idx="8">
                  <c:v>240</c:v>
                </c:pt>
                <c:pt idx="9">
                  <c:v>261</c:v>
                </c:pt>
                <c:pt idx="10">
                  <c:v>73</c:v>
                </c:pt>
                <c:pt idx="11">
                  <c:v>27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6-03C0-47C6-A9A1-3DE416BCB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90370823"/>
        <c:axId val="1590373383"/>
      </c:lineChart>
      <c:catAx>
        <c:axId val="1590370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0373383"/>
        <c:crosses val="autoZero"/>
        <c:auto val="1"/>
        <c:lblAlgn val="ctr"/>
        <c:lblOffset val="100"/>
        <c:noMultiLvlLbl val="0"/>
      </c:catAx>
      <c:valAx>
        <c:axId val="1590373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03708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Standard deviation for number of firms by turnover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637CEF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E3008C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2AA0A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9373C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rgbClr val="13A10E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rgbClr val="3A96DD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rgbClr val="CA501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rgbClr val="57811B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rgbClr val="B146C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rgbClr val="AE8C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rgbClr val="AE8C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rgbClr val="637CEF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'No. of Firms - Turnover'!$G$20:$G$31</c:f>
              <c:numCache>
                <c:formatCode>#,##0</c:formatCode>
                <c:ptCount val="12"/>
                <c:pt idx="0">
                  <c:v>35189.859629481973</c:v>
                </c:pt>
                <c:pt idx="1">
                  <c:v>4410.9895298394158</c:v>
                </c:pt>
                <c:pt idx="2">
                  <c:v>3575.0819355069621</c:v>
                </c:pt>
                <c:pt idx="3">
                  <c:v>570.07878067550485</c:v>
                </c:pt>
                <c:pt idx="4">
                  <c:v>284.91842227722168</c:v>
                </c:pt>
                <c:pt idx="5">
                  <c:v>76.599992320687591</c:v>
                </c:pt>
                <c:pt idx="6">
                  <c:v>53.053593879485796</c:v>
                </c:pt>
                <c:pt idx="7">
                  <c:v>31.746004843592722</c:v>
                </c:pt>
                <c:pt idx="8">
                  <c:v>54.051037972293827</c:v>
                </c:pt>
                <c:pt idx="9">
                  <c:v>33.571039690220339</c:v>
                </c:pt>
                <c:pt idx="10">
                  <c:v>4.4192094049395143</c:v>
                </c:pt>
                <c:pt idx="11">
                  <c:v>5.5677643628300215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59-46E1-B3A5-625AB8ED08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4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161925</xdr:rowOff>
    </xdr:from>
    <xdr:to>
      <xdr:col>23</xdr:col>
      <xdr:colOff>504825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7D0AE7-DB81-5C03-04C2-8DF8DE5AC2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209550</xdr:colOff>
      <xdr:row>20</xdr:row>
      <xdr:rowOff>66675</xdr:rowOff>
    </xdr:from>
    <xdr:to>
      <xdr:col>25</xdr:col>
      <xdr:colOff>133350</xdr:colOff>
      <xdr:row>34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415F038-E43D-B905-48B6-818E714BD0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533400</xdr:colOff>
      <xdr:row>27</xdr:row>
      <xdr:rowOff>28575</xdr:rowOff>
    </xdr:from>
    <xdr:to>
      <xdr:col>28</xdr:col>
      <xdr:colOff>390525</xdr:colOff>
      <xdr:row>41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13ADAB-E9A4-EA07-9A51-B484EED3C8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361950</xdr:colOff>
      <xdr:row>2</xdr:row>
      <xdr:rowOff>0</xdr:rowOff>
    </xdr:from>
    <xdr:to>
      <xdr:col>31</xdr:col>
      <xdr:colOff>400050</xdr:colOff>
      <xdr:row>23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B69FD9-D700-5600-EE3D-3D91EC438B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40" headerRowBorderDxfId="138" tableBorderDxfId="139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7"/>
    <tableColumn id="2" xr3:uid="{2CEB802E-2C8B-438B-9945-35DD738C0281}" name="Total public new housing" dataDxfId="136"/>
    <tableColumn id="3" xr3:uid="{3C3BF752-4FFF-484B-B71F-F58604720080}" name="Total public infrastructure" dataDxfId="135"/>
    <tableColumn id="4" xr3:uid="{DEEA3593-9A6C-4595-A7F4-F7A1FF50902E}" name="Public other new work: factories" dataDxfId="134"/>
    <tableColumn id="5" xr3:uid="{701866BA-69BA-48CD-9D0D-81FD69DF739B}" name="Public other new work: warehouses" dataDxfId="133"/>
    <tableColumn id="6" xr3:uid="{50F5A838-140D-46C1-8047-15EFD622290F}" name="Public other new work: oil, steel &amp; coal" dataDxfId="132"/>
    <tableColumn id="7" xr3:uid="{6E0EFBDD-3A47-49CD-BF91-D293A5E27967}" name="Public other new work: schools &amp; colleges" dataDxfId="131"/>
    <tableColumn id="8" xr3:uid="{052798D4-9B72-4634-83FD-B570A0A4EF5E}" name="Public other new work: universities" dataDxfId="130"/>
    <tableColumn id="9" xr3:uid="{571F73C0-8F8D-4744-9CDA-7B688B842FEF}" name="Public other new work: health" dataDxfId="129"/>
    <tableColumn id="10" xr3:uid="{F2EE5416-E865-4168-999D-36C183FDD80C}" name="Public other new work: offices" dataDxfId="128"/>
    <tableColumn id="11" xr3:uid="{A7B4FAA5-F556-43C6-B0B4-B26DEC3A6BC2}" name="Public other new work: entertainment" dataDxfId="127"/>
    <tableColumn id="12" xr3:uid="{29535A53-8586-4C43-85ED-4497C85F3F49}" name="Public other new work: garages &amp; shops" dataDxfId="126"/>
    <tableColumn id="13" xr3:uid="{46E5855B-008E-4046-9A54-C371E654CFE7}" name="Public other new work: agriculture &amp; miscellaneous" dataDxfId="125"/>
    <tableColumn id="14" xr3:uid="{50113204-1E01-42B5-B32F-CB7AFABA9D95}" name="Total other new work" dataDxfId="124"/>
    <tableColumn id="15" xr3:uid="{DA379AB0-7BAB-4EF3-B6D5-77E85678C85D}" name="All Public Sector" dataDxfId="1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22" headerRowBorderDxfId="120" tableBorderDxfId="121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9"/>
    <tableColumn id="2" xr3:uid="{C23D8177-BE6A-461F-BDF0-6062E9A9C563}" name="Total private new housing" dataDxfId="118"/>
    <tableColumn id="3" xr3:uid="{A0112703-164B-4D8F-8127-1F9BC5377D92}" name="Total private Infrastructure" dataDxfId="117"/>
    <tableColumn id="4" xr3:uid="{5C3BDA6B-FFA2-4485-B69E-D43CA1A73A6D}" name="Private industrial: factories" dataDxfId="116"/>
    <tableColumn id="5" xr3:uid="{1A9A4962-83F1-4697-B041-646210503394}" name="Private industrial: warehouses" dataDxfId="115"/>
    <tableColumn id="6" xr3:uid="{B08A9504-9136-4E95-8379-17E65179B983}" name="Private industrial: oil, steel &amp; coal" dataDxfId="114"/>
    <tableColumn id="7" xr3:uid="{F0A3B3E8-2CD4-4411-B00D-94698CE6322C}" name="All private industrial" dataDxfId="113"/>
    <tableColumn id="8" xr3:uid="{184046F4-C3BE-4FCC-ACB7-18CDAFDF611E}" name="Private commercial: schools &amp; universities" dataDxfId="112"/>
    <tableColumn id="9" xr3:uid="{ECA96A0B-B560-45E2-8624-7571F89E8974}" name="Private commercial: health" dataDxfId="111"/>
    <tableColumn id="10" xr3:uid="{4F34749D-2332-4677-9A18-C2E983F4F1AA}" name="Private commercial: offices" dataDxfId="110"/>
    <tableColumn id="11" xr3:uid="{C563F708-AF4F-42F9-B9CC-B21C0F3DCD0F}" name="Private commercial: entertainment" dataDxfId="109"/>
    <tableColumn id="12" xr3:uid="{247D2649-72BC-4671-8FED-3BBD36116AAA}" name="Private commercial: garages" dataDxfId="108"/>
    <tableColumn id="13" xr3:uid="{26D1EE28-82B9-4E14-B03B-F99E6123F7F9}" name="Private commercial: shops" dataDxfId="107"/>
    <tableColumn id="14" xr3:uid="{305BAB87-4138-4069-96F6-BCD89AE70315}" name="Private commercial: agriculture &amp; miscellaneous" dataDxfId="106"/>
    <tableColumn id="15" xr3:uid="{2416E7D6-1E53-4B44-B96F-D447BA7D8C97}" name="All private commercial" dataDxfId="105"/>
    <tableColumn id="16" xr3:uid="{0B15AE04-565B-4968-A2E1-2333D8AF492C}" name="All Private Sector" dataDxfId="10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C18" totalsRowCount="1" headerRowDxfId="103" dataDxfId="102" headerRowBorderDxfId="100" tableBorderDxfId="101">
  <autoFilter ref="A3:AC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CFC509EB-77A4-4332-B5D7-BCF568FBA36E}" name="Size of Firm " dataDxfId="98" totalsRowDxfId="99"/>
    <tableColumn id="2" xr3:uid="{B0F2A6A6-3283-4150-BE0B-7C2080238572}" name="1997" dataDxfId="96" totalsRowDxfId="97"/>
    <tableColumn id="3" xr3:uid="{7A412100-EA83-45B6-B94C-0CC26E44A30F}" name="1998" dataDxfId="94" totalsRowDxfId="95"/>
    <tableColumn id="4" xr3:uid="{930012D9-E799-426D-A875-B2326DBD55F4}" name="1999" dataDxfId="92" totalsRowDxfId="93"/>
    <tableColumn id="5" xr3:uid="{360ADF1A-3595-4433-8269-ECF0960327F1}" name="2000" dataDxfId="90" totalsRowDxfId="91"/>
    <tableColumn id="6" xr3:uid="{B8A820A4-B668-44EF-8933-1D96A2FADF03}" name="2001" dataDxfId="88" totalsRowDxfId="89"/>
    <tableColumn id="7" xr3:uid="{11F83E27-4927-45F5-A9CC-43237E2CADF0}" name="2002" dataDxfId="86" totalsRowDxfId="87"/>
    <tableColumn id="8" xr3:uid="{5E4AAD45-DCF0-42E8-851F-4D7FE4C75994}" name="2003" dataDxfId="84" totalsRowDxfId="85"/>
    <tableColumn id="9" xr3:uid="{CC5CDAF9-2908-403E-8524-8E458561A86C}" name="2004" dataDxfId="82" totalsRowDxfId="83"/>
    <tableColumn id="10" xr3:uid="{F8F10E6C-4C24-4987-86B9-2BC4604AA6FF}" name="2005" dataDxfId="80" totalsRowDxfId="81"/>
    <tableColumn id="11" xr3:uid="{634D9AB2-2F7D-42C4-861A-A48218543D52}" name="2006" dataDxfId="78" totalsRowDxfId="79"/>
    <tableColumn id="12" xr3:uid="{7A730D35-593C-410E-9351-5DCF7AEA046F}" name="2007" dataDxfId="76" totalsRowDxfId="77"/>
    <tableColumn id="13" xr3:uid="{E8E41471-48B0-4831-A7E6-07A1E35E2ACC}" name="2008" dataDxfId="74" totalsRowDxfId="75"/>
    <tableColumn id="14" xr3:uid="{6B01846A-0DD0-4E86-A5D2-F829644186A4}" name="2009" dataDxfId="72" totalsRowDxfId="73"/>
    <tableColumn id="15" xr3:uid="{D8AFF6A5-5D5A-4766-8F96-57E79DF3663F}" name="2010" dataDxfId="70" totalsRowDxfId="71"/>
    <tableColumn id="16" xr3:uid="{1D6E8742-788F-4B2E-9697-60AC14F35D18}" name="2011" dataDxfId="68" totalsRowDxfId="69"/>
    <tableColumn id="17" xr3:uid="{69C049AB-9C9F-4ADE-BECC-623E5690EC71}" name="2012" dataDxfId="66" totalsRowDxfId="67"/>
    <tableColumn id="18" xr3:uid="{D43A8FDC-D054-4128-AB18-089395291A62}" name="2013" dataDxfId="64" totalsRowDxfId="65"/>
    <tableColumn id="19" xr3:uid="{6A5E7EBF-7006-4A2D-93DE-FA3490C64C59}" name="2014" dataDxfId="62" totalsRowDxfId="63"/>
    <tableColumn id="20" xr3:uid="{7205CD9A-2C31-4724-97CB-C762076DBBAF}" name="2015" dataDxfId="60" totalsRowDxfId="61"/>
    <tableColumn id="21" xr3:uid="{23F28E5D-774C-402C-AAC0-BD710762A009}" name="2016" dataDxfId="58" totalsRowDxfId="59"/>
    <tableColumn id="22" xr3:uid="{6B0E8B0D-15FB-452A-B17A-DBF1F9144E49}" name="2017" dataDxfId="56" totalsRowDxfId="57"/>
    <tableColumn id="23" xr3:uid="{2A1FDA69-05A8-446B-AAAA-D031F3BBAD05}" name="2018" dataDxfId="54" totalsRowDxfId="55"/>
    <tableColumn id="24" xr3:uid="{3D10BF88-871C-4682-B0C8-E083CE171D1E}" name="2019" dataDxfId="52" totalsRowDxfId="53"/>
    <tableColumn id="25" xr3:uid="{9D538F5B-3878-417F-8425-2A0D3E354E45}" name="2020" dataDxfId="50" totalsRowDxfId="51"/>
    <tableColumn id="26" xr3:uid="{DD9C5EF2-8ED1-4799-8A41-D3913A1F0044}" name="2021" dataDxfId="48" totalsRowDxfId="49"/>
    <tableColumn id="27" xr3:uid="{5B253DE7-CFE8-406E-A7AA-546E3B30390D}" name="2022" dataDxfId="46" totalsRowDxfId="47"/>
    <tableColumn id="28" xr3:uid="{6E9710FE-6516-471A-802B-84FD325849B6}" name="2023" dataDxfId="44" totalsRowDxfId="45"/>
    <tableColumn id="29" xr3:uid="{9ACCA947-7673-4643-9B55-ED20586013AB}" name="range " dataDxfId="42" totalsRowDxfId="43">
      <calculatedColumnFormula>MAX(B4:AB4)-MIN(B4:AB4)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S17" totalsRowCount="1" headerRowDxfId="41" dataDxfId="40" headerRowBorderDxfId="38" tableBorderDxfId="39" headerRowCellStyle="Normal_Structure">
  <autoFilter ref="A3:S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E5CAAB62-7002-408C-ACD3-6916E9C4E796}" name="Size of firm (by turnover size band)" dataDxfId="36" totalsRowDxfId="37" dataCellStyle="Normal_Structure" totalsRowCellStyle="Normal_Structure"/>
    <tableColumn id="2" xr3:uid="{2B0ED319-BDF4-462D-BA26-AA1BE0AFD462}" name="2007" dataDxfId="34" totalsRowDxfId="35"/>
    <tableColumn id="3" xr3:uid="{77F2849C-56C7-4DA1-AC0C-D55E7D6D694A}" name="2008" dataDxfId="32" totalsRowDxfId="33"/>
    <tableColumn id="4" xr3:uid="{9A1A21B1-FF17-4614-B44E-2AD012742D9C}" name="2009 " dataDxfId="30" totalsRowDxfId="31"/>
    <tableColumn id="5" xr3:uid="{7265F993-4BEA-4DD6-8F1F-7FD26B6D78D5}" name="2010 " dataDxfId="28" totalsRowDxfId="29"/>
    <tableColumn id="6" xr3:uid="{09518861-0455-459C-88E1-24FF001DA0D0}" name="2011 " dataDxfId="26" totalsRowDxfId="27"/>
    <tableColumn id="7" xr3:uid="{B5D524CF-EE6E-42DE-B6E6-1BA234BEBB35}" name="2012 " dataDxfId="24" totalsRowDxfId="25"/>
    <tableColumn id="8" xr3:uid="{74FB05A5-6EDB-43D0-B674-261380B53C98}" name="2013 " dataDxfId="22" totalsRowDxfId="23"/>
    <tableColumn id="9" xr3:uid="{E3D5D211-E5F3-4D89-9A54-45C89C90CA58}" name="2014 " dataDxfId="20" totalsRowDxfId="21"/>
    <tableColumn id="10" xr3:uid="{6659BB5D-89DB-418A-B6EB-1751E9306736}" name="2015 " dataDxfId="18" totalsRowDxfId="19"/>
    <tableColumn id="11" xr3:uid="{BC0F8EB9-8D5F-49CC-8256-4BA0676A88E1}" name="2016 " dataDxfId="16" totalsRowDxfId="17"/>
    <tableColumn id="12" xr3:uid="{D7445CA1-EFDC-436C-A8A1-28D1078DA8A7}" name="2017 " dataDxfId="14" totalsRowDxfId="15"/>
    <tableColumn id="13" xr3:uid="{C60437E4-5FDB-4BB4-B0A2-04D6F0461900}" name="2018 " dataDxfId="12" totalsRowDxfId="13"/>
    <tableColumn id="14" xr3:uid="{FE58B5FE-FCD9-4E27-A1B2-4BD4BB13404D}" name="2019 " dataDxfId="10" totalsRowDxfId="11"/>
    <tableColumn id="15" xr3:uid="{509EE9E5-9F66-4B95-9B38-BE0E47B10AD8}" name="2020 " dataDxfId="8" totalsRowDxfId="9"/>
    <tableColumn id="16" xr3:uid="{0AB424BA-148E-48AB-9FA9-8CDBE379AE70}" name="2021 " dataDxfId="6" totalsRowDxfId="7"/>
    <tableColumn id="17" xr3:uid="{A4AA9ED1-167B-4667-B809-4713DCB65C7D}" name="2022 " dataDxfId="4" totalsRowDxfId="5"/>
    <tableColumn id="18" xr3:uid="{04AAD7D3-88DF-46C7-8FC7-1AC98D7D5527}" name="2023" dataDxfId="2" totalsRowDxfId="3"/>
    <tableColumn id="19" xr3:uid="{D8EA1B05-A10B-463F-A2F2-DA3BBC02DE38}" name="Mean" dataDxfId="0" totalsRowDxfId="1">
      <calculatedColumnFormula>AVERAGE(B4:R4)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A2" sqref="A2"/>
    </sheetView>
  </sheetViews>
  <sheetFormatPr defaultColWidth="8.7109375" defaultRowHeight="15"/>
  <cols>
    <col min="1" max="1" width="13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8.75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 ht="27.75">
      <c r="A32" s="33" t="s">
        <v>18</v>
      </c>
      <c r="B32" s="32">
        <f>AVERAGE(B5:B30
)</f>
        <v>3837.4230769230771</v>
      </c>
      <c r="C32" s="32">
        <f>AVERAGE(C5:C30
)</f>
        <v>6697.0384615384619</v>
      </c>
      <c r="D32" s="32">
        <f>AVERAGE(D5:D30
)</f>
        <v>103</v>
      </c>
      <c r="E32" s="32">
        <f>AVERAGE(E5:E30
)</f>
        <v>30.76923076923077</v>
      </c>
      <c r="F32" s="32">
        <f>AVERAGE(F5:F30
)</f>
        <v>9.384615384615385</v>
      </c>
      <c r="G32" s="32">
        <f>AVERAGE(G5:G30
)</f>
        <v>3618.9615384615386</v>
      </c>
      <c r="H32" s="32">
        <f>AVERAGE(H5:H30
)</f>
        <v>986.30769230769226</v>
      </c>
      <c r="I32" s="32">
        <f>AVERAGE(I5:I30
)</f>
        <v>1625.7307692307693</v>
      </c>
      <c r="J32" s="32">
        <f>AVERAGE(J5:J30
)</f>
        <v>753.03846153846155</v>
      </c>
      <c r="K32" s="32">
        <f>AVERAGE(K5:K30
)</f>
        <v>820.65384615384619</v>
      </c>
      <c r="L32" s="32">
        <f>AVERAGE(L5:L30
)</f>
        <v>207.26923076923077</v>
      </c>
      <c r="M32" s="32">
        <f>AVERAGE(M5:M30
)</f>
        <v>1055.6538461538462</v>
      </c>
      <c r="N32" s="32">
        <f>AVERAGE(N5:N30
)</f>
        <v>9211</v>
      </c>
      <c r="O32" s="32">
        <f>AVERAGE(O5:O30
)</f>
        <v>19745.423076923078</v>
      </c>
    </row>
    <row r="33" spans="1:15">
      <c r="A33" t="s">
        <v>19</v>
      </c>
      <c r="B33" s="32">
        <f>MEDIAN(B5:B30)</f>
        <v>4186</v>
      </c>
      <c r="C33" s="32">
        <f>MEDIAN(C5:C30)</f>
        <v>4599</v>
      </c>
      <c r="D33" s="32">
        <f>MEDIAN(D5:D30)</f>
        <v>88</v>
      </c>
      <c r="E33" s="32">
        <f>MEDIAN(E5:E30)</f>
        <v>29</v>
      </c>
      <c r="F33" s="32">
        <f>MEDIAN(F5:F30)</f>
        <v>4</v>
      </c>
      <c r="G33" s="32">
        <f>MEDIAN(G5:G30)</f>
        <v>3977</v>
      </c>
      <c r="H33" s="32">
        <f>MEDIAN(H5:H30)</f>
        <v>960.5</v>
      </c>
      <c r="I33" s="32">
        <f>MEDIAN(I5:I30)</f>
        <v>1676.5</v>
      </c>
      <c r="J33" s="32">
        <f>MEDIAN(J5:J30)</f>
        <v>818.5</v>
      </c>
      <c r="K33" s="32">
        <f>MEDIAN(K5:K30)</f>
        <v>829.5</v>
      </c>
      <c r="L33" s="32">
        <f>MEDIAN(L5:L30)</f>
        <v>152.5</v>
      </c>
      <c r="M33" s="32">
        <f>MEDIAN(M5:M30)</f>
        <v>1080</v>
      </c>
      <c r="N33" s="32">
        <f>MEDIAN(N5:N30)</f>
        <v>10049.5</v>
      </c>
      <c r="O33" s="32">
        <f>MEDIAN(O5:O30)</f>
        <v>19814.5</v>
      </c>
    </row>
    <row r="34" spans="1:15">
      <c r="A34" t="s">
        <v>20</v>
      </c>
      <c r="B34" t="e">
        <f>_xlfn.MODE.SNGL(B5:B30)</f>
        <v>#N/A</v>
      </c>
      <c r="C34" t="e">
        <f>_xlfn.MODE.SNGL(C5:C30)</f>
        <v>#N/A</v>
      </c>
      <c r="D34">
        <f>_xlfn.MODE.SNGL(D5:D30)</f>
        <v>77</v>
      </c>
      <c r="E34">
        <f>_xlfn.MODE.SNGL(E5:E30)</f>
        <v>29</v>
      </c>
      <c r="F34">
        <f>_xlfn.MODE.SNGL(F5:F30)</f>
        <v>4</v>
      </c>
      <c r="G34" t="e">
        <f>_xlfn.MODE.SNGL(G5:G30)</f>
        <v>#N/A</v>
      </c>
      <c r="H34" t="e">
        <f>_xlfn.MODE.SNGL(H5:H30)</f>
        <v>#N/A</v>
      </c>
      <c r="I34" t="e">
        <f>_xlfn.MODE.SNGL(I5:I30)</f>
        <v>#N/A</v>
      </c>
      <c r="J34" t="e">
        <f>_xlfn.MODE.SNGL(J5:J30)</f>
        <v>#N/A</v>
      </c>
      <c r="K34" t="e">
        <f>_xlfn.MODE.SNGL(K5:K30)</f>
        <v>#N/A</v>
      </c>
      <c r="L34" t="e">
        <f>_xlfn.MODE.SNGL(L5:L30)</f>
        <v>#N/A</v>
      </c>
      <c r="M34">
        <f>_xlfn.MODE.SNGL(M5:M30)</f>
        <v>668</v>
      </c>
      <c r="N34" t="e">
        <f>_xlfn.MODE.SNGL(N5:N30)</f>
        <v>#N/A</v>
      </c>
      <c r="O34" t="e">
        <f>_xlfn.MODE.SNGL(O5:O30)</f>
        <v>#N/A</v>
      </c>
    </row>
    <row r="35" spans="1:15">
      <c r="A35" t="s">
        <v>21</v>
      </c>
      <c r="B35" s="32">
        <f>MAX(B5:B30)-MIN(B5:B30)</f>
        <v>6214</v>
      </c>
      <c r="C35" s="32">
        <f>MAX(C5:C30)-MIN(C5:C30)</f>
        <v>17417</v>
      </c>
      <c r="D35" s="32">
        <f>MAX(D5:D30)-MIN(D5:D30)</f>
        <v>229</v>
      </c>
      <c r="E35" s="32">
        <f>MAX(E5:E30)-MIN(E5:E30)</f>
        <v>65</v>
      </c>
      <c r="F35" s="32">
        <f>MAX(F5:F30)-MIN(F5:F30)</f>
        <v>44</v>
      </c>
      <c r="G35" s="32">
        <f>MAX(G5:G30)-MIN(G5:G30)</f>
        <v>6138</v>
      </c>
      <c r="H35" s="32">
        <f>MAX(H5:H30)-MIN(H5:H30)</f>
        <v>1562</v>
      </c>
      <c r="I35" s="32">
        <f>MAX(I5:I30)-MIN(I5:I30)</f>
        <v>1902</v>
      </c>
      <c r="J35" s="32">
        <f>MAX(J5:J30)-MIN(J5:J30)</f>
        <v>645</v>
      </c>
      <c r="K35" s="32">
        <f>MAX(K5:K30)-MIN(K5:K30)</f>
        <v>1201</v>
      </c>
      <c r="L35" s="32">
        <f>MAX(L5:L30)-MIN(L5:L30)</f>
        <v>619</v>
      </c>
      <c r="M35" s="32">
        <f>MAX(M5:M30)-MIN(M5:M30)</f>
        <v>1742</v>
      </c>
      <c r="N35" s="32">
        <f>MAX(N5:N30)-MIN(N5:N30)</f>
        <v>11029</v>
      </c>
      <c r="O35" s="32">
        <f>MAX(O5:O30)-MIN(O5:O30)</f>
        <v>31608</v>
      </c>
    </row>
    <row r="36" spans="1:15" ht="27.75">
      <c r="A36" s="33" t="s">
        <v>22</v>
      </c>
      <c r="B36" s="33">
        <f>_xlfn.STDEV.S(B5:B30
)</f>
        <v>1933.7118331970134</v>
      </c>
      <c r="C36" s="33">
        <f>_xlfn.STDEV.S(C5:C30
)</f>
        <v>5042.993805118299</v>
      </c>
      <c r="D36" s="33">
        <f>_xlfn.STDEV.S(D5:D30
)</f>
        <v>54.568855586314072</v>
      </c>
      <c r="E36" s="33">
        <f>_xlfn.STDEV.S(E5:E30
)</f>
        <v>15.77417558494311</v>
      </c>
      <c r="F36" s="33">
        <f>_xlfn.STDEV.S(F5:F30
)</f>
        <v>12.079989811508694</v>
      </c>
      <c r="G36" s="33">
        <f>_xlfn.STDEV.S(G5:G30
)</f>
        <v>1527.4180693122421</v>
      </c>
      <c r="H36" s="33">
        <f>_xlfn.STDEV.S(H5:H30
)</f>
        <v>431.73925179263188</v>
      </c>
      <c r="I36" s="33">
        <f>_xlfn.STDEV.S(I5:I30
)</f>
        <v>527.53294173481174</v>
      </c>
      <c r="J36" s="33">
        <f>_xlfn.STDEV.S(J5:J30
)</f>
        <v>191.38620238026169</v>
      </c>
      <c r="K36" s="33">
        <f>_xlfn.STDEV.S(K5:K30
)</f>
        <v>280.68216078799054</v>
      </c>
      <c r="L36" s="33">
        <f>_xlfn.STDEV.S(L5:L30
)</f>
        <v>150.02627974919801</v>
      </c>
      <c r="M36" s="33">
        <f>_xlfn.STDEV.S(M5:M30
)</f>
        <v>357.87907927764564</v>
      </c>
      <c r="N36" s="33">
        <f>_xlfn.STDEV.S(N5:N30
)</f>
        <v>2952.5899681466099</v>
      </c>
      <c r="O36" s="33">
        <f>_xlfn.STDEV.S(O5:O30
)</f>
        <v>8569.7219519565588</v>
      </c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6"/>
  <sheetViews>
    <sheetView topLeftCell="L14" workbookViewId="0">
      <selection activeCell="R17" sqref="R17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8.75">
      <c r="A1" s="7" t="s">
        <v>23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24</v>
      </c>
      <c r="C4" s="10" t="s">
        <v>25</v>
      </c>
      <c r="D4" s="11" t="s">
        <v>26</v>
      </c>
      <c r="E4" s="11" t="s">
        <v>27</v>
      </c>
      <c r="F4" s="12" t="s">
        <v>28</v>
      </c>
      <c r="G4" s="12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3" t="s">
        <v>37</v>
      </c>
      <c r="P4" s="14" t="s">
        <v>38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t="s">
        <v>19</v>
      </c>
      <c r="B32" s="32">
        <f>MEDIAN(B5:B30)</f>
        <v>19846</v>
      </c>
      <c r="C32" s="32">
        <f>MEDIAN(C5:C30)</f>
        <v>8715.5</v>
      </c>
      <c r="D32" s="32">
        <f>MEDIAN(D5:D30)</f>
        <v>2678</v>
      </c>
      <c r="E32" s="32">
        <f>MEDIAN(E5:E30)</f>
        <v>2025.5</v>
      </c>
      <c r="F32" s="32">
        <f>MEDIAN(F5:F30)</f>
        <v>151</v>
      </c>
      <c r="G32" s="32">
        <f>MEDIAN(G5:G30)</f>
        <v>4859.5</v>
      </c>
      <c r="H32" s="32">
        <f>MEDIAN(H5:H30)</f>
        <v>3188.5</v>
      </c>
      <c r="I32" s="32">
        <f>MEDIAN(I5:I30)</f>
        <v>1196.5</v>
      </c>
      <c r="J32" s="32">
        <f>MEDIAN(J5:J30)</f>
        <v>8883.5</v>
      </c>
      <c r="K32" s="32">
        <f>MEDIAN(K5:K30)</f>
        <v>4749</v>
      </c>
      <c r="L32" s="32">
        <f>MEDIAN(L5:L30)</f>
        <v>499</v>
      </c>
      <c r="M32" s="32">
        <f>MEDIAN(M5:M30)</f>
        <v>4989.5</v>
      </c>
      <c r="N32" s="32">
        <f>MEDIAN(N5:N30)</f>
        <v>1266.5</v>
      </c>
      <c r="O32" s="32">
        <f>MEDIAN(O5:O30)</f>
        <v>25533.5</v>
      </c>
      <c r="P32" s="32">
        <f>MEDIAN(P5:P30)</f>
        <v>60478.5</v>
      </c>
    </row>
    <row r="33" spans="1:16">
      <c r="A33" t="s">
        <v>39</v>
      </c>
      <c r="B33" s="32">
        <f>AVERAGE(B5:B30)</f>
        <v>23301.807692307691</v>
      </c>
      <c r="C33" s="32">
        <f>AVERAGE(C5:C30)</f>
        <v>8636.1923076923085</v>
      </c>
      <c r="D33" s="32">
        <f>AVERAGE(D5:D30)</f>
        <v>2613.6153846153848</v>
      </c>
      <c r="E33" s="32">
        <f>AVERAGE(E5:E30)</f>
        <v>2281.7307692307691</v>
      </c>
      <c r="F33" s="32">
        <f>AVERAGE(F5:F30)</f>
        <v>163.30769230769232</v>
      </c>
      <c r="G33" s="32">
        <f>AVERAGE(G5:G30)</f>
        <v>5058.6923076923076</v>
      </c>
      <c r="H33" s="32">
        <f>AVERAGE(H5:H30)</f>
        <v>3076.3076923076924</v>
      </c>
      <c r="I33" s="32">
        <f>AVERAGE(I5:I30)</f>
        <v>1503.0769230769231</v>
      </c>
      <c r="J33" s="32">
        <f>AVERAGE(J5:J30)</f>
        <v>8734.3076923076915</v>
      </c>
      <c r="K33" s="32">
        <f>AVERAGE(K5:K30)</f>
        <v>5328.5</v>
      </c>
      <c r="L33" s="32">
        <f>AVERAGE(L5:L30)</f>
        <v>510.84615384615387</v>
      </c>
      <c r="M33" s="32">
        <f>AVERAGE(M5:M30)</f>
        <v>4985.9615384615381</v>
      </c>
      <c r="N33" s="32">
        <f>AVERAGE(N5:N30)</f>
        <v>1540.1538461538462</v>
      </c>
      <c r="O33" s="32">
        <f>AVERAGE(O5:O30)</f>
        <v>25678.807692307691</v>
      </c>
      <c r="P33" s="32">
        <f>AVERAGE(P5:P30)</f>
        <v>62675.5</v>
      </c>
    </row>
    <row r="34" spans="1:16">
      <c r="A34" t="s">
        <v>20</v>
      </c>
      <c r="B34" s="33" t="e">
        <f>_xlfn.MODE.SNGL(B5:B30
)</f>
        <v>#N/A</v>
      </c>
      <c r="C34" s="33">
        <f>_xlfn.MODE.SNGL(C5:C30
)</f>
        <v>5305</v>
      </c>
      <c r="D34" s="33">
        <f>_xlfn.MODE.SNGL(D5:D30
)</f>
        <v>3296</v>
      </c>
      <c r="E34" s="33" t="e">
        <f>_xlfn.MODE.SNGL(E5:E30
)</f>
        <v>#N/A</v>
      </c>
      <c r="F34" s="33">
        <f>_xlfn.MODE.SNGL(F5:F30
)</f>
        <v>73</v>
      </c>
      <c r="G34" s="33" t="e">
        <f>_xlfn.MODE.SNGL(G5:G30
)</f>
        <v>#N/A</v>
      </c>
      <c r="H34" s="33" t="e">
        <f>_xlfn.MODE.SNGL(H5:H30
)</f>
        <v>#N/A</v>
      </c>
      <c r="I34" s="33" t="e">
        <f>_xlfn.MODE.SNGL(I5:I30
)</f>
        <v>#N/A</v>
      </c>
      <c r="J34" s="33" t="e">
        <f>_xlfn.MODE.SNGL(J5:J30
)</f>
        <v>#N/A</v>
      </c>
      <c r="K34" s="33" t="e">
        <f>_xlfn.MODE.SNGL(K5:K30
)</f>
        <v>#N/A</v>
      </c>
      <c r="L34" s="33" t="e">
        <f>_xlfn.MODE.SNGL(L5:L30
)</f>
        <v>#N/A</v>
      </c>
      <c r="M34" s="33" t="e">
        <f>_xlfn.MODE.SNGL(M5:M30
)</f>
        <v>#N/A</v>
      </c>
      <c r="N34" s="33" t="e">
        <f>_xlfn.MODE.SNGL(N5:N30
)</f>
        <v>#N/A</v>
      </c>
      <c r="O34" s="33" t="e">
        <f>_xlfn.MODE.SNGL(O5:O30
)</f>
        <v>#N/A</v>
      </c>
      <c r="P34" s="33" t="e">
        <f>_xlfn.MODE.SNGL(P5:P30
)</f>
        <v>#N/A</v>
      </c>
    </row>
    <row r="35" spans="1:16">
      <c r="A35" t="s">
        <v>21</v>
      </c>
      <c r="B35" s="32">
        <f>MAX(B5:B30)-MIN(B5:B30)</f>
        <v>42400</v>
      </c>
      <c r="C35" s="32">
        <f>MAX(C5:C30)-MIN(C5:C30)</f>
        <v>11836</v>
      </c>
      <c r="D35" s="32">
        <f>MAX(D5:D30)-MIN(D5:D30)</f>
        <v>1726</v>
      </c>
      <c r="E35" s="32">
        <f>MAX(E5:E30)-MIN(E5:E30)</f>
        <v>3529</v>
      </c>
      <c r="F35" s="32">
        <f>MAX(F5:F30)-MIN(F5:F30)</f>
        <v>424</v>
      </c>
      <c r="G35" s="32">
        <f>MAX(G5:G30)-MIN(G5:G30)</f>
        <v>5160</v>
      </c>
      <c r="H35" s="32">
        <f>MAX(H5:H30)-MIN(H5:H30)</f>
        <v>5400</v>
      </c>
      <c r="I35" s="32">
        <f>MAX(I5:I30)-MIN(I5:I30)</f>
        <v>3640</v>
      </c>
      <c r="J35" s="32">
        <f>MAX(J5:J30)-MIN(J5:J30)</f>
        <v>7795</v>
      </c>
      <c r="K35" s="32">
        <f>MAX(K5:K30)-MIN(K5:K30)</f>
        <v>5212</v>
      </c>
      <c r="L35" s="32">
        <f>MAX(L5:L30)-MIN(L5:L30)</f>
        <v>495</v>
      </c>
      <c r="M35" s="32">
        <f>MAX(M5:M30)-MIN(M5:M30)</f>
        <v>5340</v>
      </c>
      <c r="N35" s="32">
        <f>MAX(N5:N30)-MIN(N5:N30)</f>
        <v>2783</v>
      </c>
      <c r="O35" s="32">
        <f>MAX(O5:O30)-MIN(O5:O30)</f>
        <v>20443</v>
      </c>
      <c r="P35" s="32">
        <f>MAX(P5:P30)-MIN(P5:P30)</f>
        <v>67708</v>
      </c>
    </row>
    <row r="36" spans="1:16" ht="27.75">
      <c r="A36" s="33" t="s">
        <v>22</v>
      </c>
      <c r="B36">
        <f>_xlfn.STDEV.S(B5:B30
)</f>
        <v>12315.36673272617</v>
      </c>
      <c r="C36">
        <f>_xlfn.STDEV.S(C5:C30
)</f>
        <v>3395.0424211692052</v>
      </c>
      <c r="D36">
        <f>_xlfn.STDEV.S(D5:D30
)</f>
        <v>501.18069211996368</v>
      </c>
      <c r="E36">
        <f>_xlfn.STDEV.S(E5:E30
)</f>
        <v>963.5538203003423</v>
      </c>
      <c r="F36">
        <f>_xlfn.STDEV.S(F5:F30
)</f>
        <v>105.8254295453675</v>
      </c>
      <c r="G36">
        <f>_xlfn.STDEV.S(G5:G30
)</f>
        <v>1272.6617388522618</v>
      </c>
      <c r="H36">
        <f>_xlfn.STDEV.S(H5:H30
)</f>
        <v>1453.219398968532</v>
      </c>
      <c r="I36">
        <f>_xlfn.STDEV.S(I5:I30
)</f>
        <v>834.15753538894194</v>
      </c>
      <c r="J36">
        <f>_xlfn.STDEV.S(J5:J30
)</f>
        <v>2079.8119678322983</v>
      </c>
      <c r="K36">
        <f>_xlfn.STDEV.S(K5:K30
)</f>
        <v>1524.3703815018187</v>
      </c>
      <c r="L36">
        <f>_xlfn.STDEV.S(L5:L30
)</f>
        <v>133.24164283216939</v>
      </c>
      <c r="M36">
        <f>_xlfn.STDEV.S(M5:M30
)</f>
        <v>1498.0525619822349</v>
      </c>
      <c r="N36">
        <f>_xlfn.STDEV.S(N5:N30
)</f>
        <v>779.65359960986223</v>
      </c>
      <c r="O36">
        <f>_xlfn.STDEV.S(O5:O30
)</f>
        <v>5047.2798695474048</v>
      </c>
      <c r="P36">
        <f>_xlfn.STDEV.S(P5:P30
)</f>
        <v>19252.42941605033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C34"/>
  <sheetViews>
    <sheetView topLeftCell="Q28" workbookViewId="0">
      <selection activeCell="AD33" sqref="AD33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9" ht="18.75">
      <c r="A1" s="3" t="s">
        <v>40</v>
      </c>
    </row>
    <row r="2" spans="1:29" ht="18.75">
      <c r="A2" s="3"/>
    </row>
    <row r="3" spans="1:29">
      <c r="A3" s="25" t="s">
        <v>41</v>
      </c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51</v>
      </c>
      <c r="L3" s="15" t="s">
        <v>52</v>
      </c>
      <c r="M3" s="15" t="s">
        <v>53</v>
      </c>
      <c r="N3" s="8" t="s">
        <v>54</v>
      </c>
      <c r="O3" s="15" t="s">
        <v>55</v>
      </c>
      <c r="P3" s="15" t="s">
        <v>56</v>
      </c>
      <c r="Q3" s="15" t="s">
        <v>57</v>
      </c>
      <c r="R3" s="15" t="s">
        <v>58</v>
      </c>
      <c r="S3" s="15" t="s">
        <v>59</v>
      </c>
      <c r="T3" s="15" t="s">
        <v>60</v>
      </c>
      <c r="U3" s="15" t="s">
        <v>61</v>
      </c>
      <c r="V3" s="15" t="s">
        <v>62</v>
      </c>
      <c r="W3" s="15" t="s">
        <v>63</v>
      </c>
      <c r="X3" s="15" t="s">
        <v>64</v>
      </c>
      <c r="Y3" s="15" t="s">
        <v>65</v>
      </c>
      <c r="Z3" s="15" t="s">
        <v>66</v>
      </c>
      <c r="AA3" s="15" t="s">
        <v>67</v>
      </c>
      <c r="AB3" s="15" t="s">
        <v>68</v>
      </c>
      <c r="AC3" s="15" t="s">
        <v>21</v>
      </c>
    </row>
    <row r="4" spans="1:29">
      <c r="A4" s="6" t="s">
        <v>69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C4" s="18">
        <f t="shared" ref="AC4:AC17" si="0">MAX(B4:AB4)-MIN(B4:AB4)</f>
        <v>86642</v>
      </c>
    </row>
    <row r="5" spans="1:29">
      <c r="A5" s="6" t="s">
        <v>70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C5" s="18">
        <f t="shared" si="0"/>
        <v>56294</v>
      </c>
    </row>
    <row r="6" spans="1:29">
      <c r="A6" s="6" t="s">
        <v>71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C6" s="18">
        <f t="shared" si="0"/>
        <v>25307</v>
      </c>
    </row>
    <row r="7" spans="1:29">
      <c r="A7" s="6" t="s">
        <v>72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C7" s="18">
        <f t="shared" si="0"/>
        <v>10591</v>
      </c>
    </row>
    <row r="8" spans="1:29">
      <c r="A8" s="6" t="s">
        <v>73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C8" s="18">
        <f t="shared" si="0"/>
        <v>4190</v>
      </c>
    </row>
    <row r="9" spans="1:29">
      <c r="A9" s="6" t="s">
        <v>74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C9" s="18">
        <f t="shared" si="0"/>
        <v>1086</v>
      </c>
    </row>
    <row r="10" spans="1:29">
      <c r="A10" s="6" t="s">
        <v>75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C10" s="18">
        <f t="shared" si="0"/>
        <v>1212</v>
      </c>
    </row>
    <row r="11" spans="1:29">
      <c r="A11" s="6" t="s">
        <v>76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C11" s="18">
        <f t="shared" si="0"/>
        <v>293</v>
      </c>
    </row>
    <row r="12" spans="1:29">
      <c r="A12" s="6" t="s">
        <v>77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C12" s="18">
        <f t="shared" si="0"/>
        <v>240</v>
      </c>
    </row>
    <row r="13" spans="1:29">
      <c r="A13" s="6" t="s">
        <v>78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C13" s="18">
        <f t="shared" si="0"/>
        <v>261</v>
      </c>
    </row>
    <row r="14" spans="1:29">
      <c r="A14" s="6" t="s">
        <v>79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C14" s="18">
        <f t="shared" si="0"/>
        <v>73</v>
      </c>
    </row>
    <row r="15" spans="1:29">
      <c r="A15" s="6" t="s">
        <v>80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C15" s="18">
        <f t="shared" si="0"/>
        <v>27</v>
      </c>
    </row>
    <row r="16" spans="1:29">
      <c r="A16" s="6" t="s">
        <v>81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C16" s="18">
        <f t="shared" si="0"/>
        <v>29</v>
      </c>
    </row>
    <row r="17" spans="1:29" ht="25.15" customHeight="1">
      <c r="A17" s="16" t="s">
        <v>82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C17" s="18">
        <f t="shared" si="0"/>
        <v>214184</v>
      </c>
    </row>
    <row r="18" spans="1:29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</row>
    <row r="21" spans="1:29" ht="30.75">
      <c r="B21" t="s">
        <v>83</v>
      </c>
      <c r="C21" t="s">
        <v>84</v>
      </c>
      <c r="D21" t="s">
        <v>85</v>
      </c>
      <c r="F21" s="33" t="s">
        <v>22</v>
      </c>
      <c r="I21" s="33" t="s">
        <v>86</v>
      </c>
    </row>
    <row r="22" spans="1:29" ht="30.75">
      <c r="B22" s="32">
        <f>AVERAGE(B4:AB4)</f>
        <v>101101.03703703704</v>
      </c>
      <c r="C22" s="32">
        <f>MEDIAN(B4:AB4)</f>
        <v>88018</v>
      </c>
      <c r="D22" s="33" t="e">
        <f>_xlfn.MODE.SNGL(B4:AB4)</f>
        <v>#N/A</v>
      </c>
      <c r="F22">
        <f>_xlfn.STDEV.S(B4:AB4)</f>
        <v>30444.321253322403</v>
      </c>
      <c r="J22" t="s">
        <v>83</v>
      </c>
      <c r="K22" t="s">
        <v>84</v>
      </c>
      <c r="L22" t="s">
        <v>85</v>
      </c>
      <c r="M22" t="s">
        <v>87</v>
      </c>
      <c r="N22" s="33" t="s">
        <v>22</v>
      </c>
    </row>
    <row r="23" spans="1:29">
      <c r="B23" s="32">
        <f>AVERAGE(B5:AB5)</f>
        <v>68227</v>
      </c>
      <c r="C23" s="32">
        <f>MEDIAN(B5:AB5)</f>
        <v>62910</v>
      </c>
      <c r="D23" s="33" t="e">
        <f>_xlfn.MODE.SNGL(B5:AB5)</f>
        <v>#N/A</v>
      </c>
      <c r="F23">
        <f>_xlfn.STDEV.S(B5:AB5)</f>
        <v>18096.289783352746</v>
      </c>
      <c r="J23" s="32">
        <f>AVERAGE(B17:AB17)</f>
        <v>241904.51851851851</v>
      </c>
      <c r="K23" s="32">
        <f>MEDIAN(B17:AB17
)</f>
        <v>247105</v>
      </c>
      <c r="L23" t="e">
        <f>_xlfn.MODE.SNGL(B17:AB17)</f>
        <v>#N/A</v>
      </c>
      <c r="M23" s="32">
        <f>MAX(B17:AB17)-MIN(B17:AB17)</f>
        <v>214184</v>
      </c>
      <c r="N23">
        <f>_xlfn.STDEV.S(B17:AB17)</f>
        <v>73118.121907357941</v>
      </c>
    </row>
    <row r="24" spans="1:29">
      <c r="B24" s="32">
        <f>AVERAGE(B6:AB6)</f>
        <v>29494.296296296296</v>
      </c>
      <c r="C24" s="32">
        <f>MEDIAN(B6:AB6)</f>
        <v>30375</v>
      </c>
      <c r="D24" s="33" t="e">
        <f>_xlfn.MODE.SNGL(B6:AB6)</f>
        <v>#N/A</v>
      </c>
      <c r="F24">
        <f>_xlfn.STDEV.S(B6:AB6)</f>
        <v>7127.7593944910232</v>
      </c>
    </row>
    <row r="25" spans="1:29">
      <c r="B25" s="32">
        <f>AVERAGE(B7:AB7)</f>
        <v>10845.777777777777</v>
      </c>
      <c r="C25" s="32">
        <f>MEDIAN(B7:AB7)</f>
        <v>11774</v>
      </c>
      <c r="D25" s="33">
        <f>_xlfn.MODE.SNGL(B7:AB7)</f>
        <v>11455</v>
      </c>
      <c r="F25">
        <f>_xlfn.STDEV.S(B7:AB7)</f>
        <v>3221.2702264471491</v>
      </c>
    </row>
    <row r="26" spans="1:29">
      <c r="B26" s="32">
        <f>AVERAGE(B8:AB8)</f>
        <v>5847.0740740740739</v>
      </c>
      <c r="C26" s="32">
        <f>MEDIAN(B8:AB8)</f>
        <v>6203</v>
      </c>
      <c r="D26" s="33" t="e">
        <f>_xlfn.MODE.SNGL(B8:AB8)</f>
        <v>#N/A</v>
      </c>
      <c r="F26">
        <f>_xlfn.STDEV.S(B8:AB8)</f>
        <v>1235.8401043552367</v>
      </c>
    </row>
    <row r="27" spans="1:29">
      <c r="B27" s="32">
        <f>AVERAGE(B9:AB9)</f>
        <v>1820.4814814814815</v>
      </c>
      <c r="C27" s="32">
        <f>MEDIAN(B9:AB9)</f>
        <v>1885</v>
      </c>
      <c r="D27" s="33">
        <f>_xlfn.MODE.SNGL(B9:AB9)</f>
        <v>1201</v>
      </c>
      <c r="F27">
        <f>_xlfn.STDEV.S(B9:AB9)</f>
        <v>285.13955697441764</v>
      </c>
    </row>
    <row r="28" spans="1:29">
      <c r="B28" s="32">
        <f>AVERAGE(B10:AB10)</f>
        <v>1759.1851851851852</v>
      </c>
      <c r="C28" s="32">
        <f>MEDIAN(B10:AB10)</f>
        <v>1849</v>
      </c>
      <c r="D28" s="33" t="e">
        <f>_xlfn.MODE.SNGL(B10:AB10)</f>
        <v>#N/A</v>
      </c>
      <c r="F28">
        <f>_xlfn.STDEV.S(B10:AB10)</f>
        <v>320.12714265489501</v>
      </c>
    </row>
    <row r="29" spans="1:29">
      <c r="B29" s="32">
        <f>AVERAGE(B11:AB11)</f>
        <v>530.22222222222217</v>
      </c>
      <c r="C29" s="32">
        <f>MEDIAN(B11:AB11)</f>
        <v>549</v>
      </c>
      <c r="D29" s="33">
        <f>_xlfn.MODE.SNGL(B11:AB11)</f>
        <v>583</v>
      </c>
      <c r="F29">
        <f>_xlfn.STDEV.S(B11:AB11)</f>
        <v>80.279000670897503</v>
      </c>
    </row>
    <row r="30" spans="1:29">
      <c r="B30" s="32">
        <f>AVERAGE(B12:AB12)</f>
        <v>424.33333333333331</v>
      </c>
      <c r="C30" s="32">
        <f>MEDIAN(B12:AB12)</f>
        <v>441</v>
      </c>
      <c r="D30" s="33">
        <f>_xlfn.MODE.SNGL(B12:AB12)</f>
        <v>304</v>
      </c>
      <c r="F30">
        <f>_xlfn.STDEV.S(B12:AB12)</f>
        <v>66.389874112061577</v>
      </c>
    </row>
    <row r="31" spans="1:29">
      <c r="B31" s="32">
        <f>AVERAGE(B13:AB13)</f>
        <v>508.74074074074076</v>
      </c>
      <c r="C31" s="32">
        <f>MEDIAN(B13:AB13)</f>
        <v>531</v>
      </c>
      <c r="D31" s="33">
        <f>_xlfn.MODE.SNGL(B13:AB13)</f>
        <v>560</v>
      </c>
      <c r="F31">
        <f>_xlfn.STDEV.S(B13:AB13)</f>
        <v>68.921690563997686</v>
      </c>
    </row>
    <row r="32" spans="1:29">
      <c r="B32" s="32">
        <f>AVERAGE(B14:AB14)</f>
        <v>136.55555555555554</v>
      </c>
      <c r="C32" s="32">
        <f>MEDIAN(B14:AB14)</f>
        <v>143</v>
      </c>
      <c r="D32" s="33">
        <f>_xlfn.MODE.SNGL(B14:AB14)</f>
        <v>125</v>
      </c>
      <c r="F32">
        <f>_xlfn.STDEV.S(B14:AB14)</f>
        <v>16.674100906065124</v>
      </c>
    </row>
    <row r="33" spans="2:6">
      <c r="B33" s="32">
        <f>AVERAGE(B15:AB15)</f>
        <v>60.037037037037038</v>
      </c>
      <c r="C33" s="32">
        <f>MEDIAN(B15:AB15)</f>
        <v>59</v>
      </c>
      <c r="D33" s="33">
        <f>_xlfn.MODE.SNGL(B15:AB15)</f>
        <v>56</v>
      </c>
      <c r="F33">
        <f>_xlfn.STDEV.S(B15:AB15)</f>
        <v>6.6591838347300012</v>
      </c>
    </row>
    <row r="34" spans="2:6">
      <c r="B34" s="32">
        <f>AVERAGE(B16:AB16)</f>
        <v>54.851851851851855</v>
      </c>
      <c r="C34" s="32">
        <f>MEDIAN(B16:AB16)</f>
        <v>57</v>
      </c>
      <c r="D34" s="33">
        <f>_xlfn.MODE.SNGL(B16:AB16)</f>
        <v>60</v>
      </c>
      <c r="F34">
        <f>_xlfn.STDEV.S(B16:AB16)</f>
        <v>7.5176904376057738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X31"/>
  <sheetViews>
    <sheetView tabSelected="1" topLeftCell="F1" workbookViewId="0">
      <selection activeCell="X30" sqref="X30"/>
    </sheetView>
  </sheetViews>
  <sheetFormatPr defaultRowHeight="15"/>
  <cols>
    <col min="1" max="1" width="35.28515625" customWidth="1"/>
    <col min="2" max="2" width="17.7109375" bestFit="1" customWidth="1"/>
    <col min="7" max="7" width="17.7109375" bestFit="1" customWidth="1"/>
    <col min="15" max="15" width="17.7109375" bestFit="1" customWidth="1"/>
  </cols>
  <sheetData>
    <row r="1" spans="1:24" ht="18.75">
      <c r="A1" s="7" t="s">
        <v>88</v>
      </c>
    </row>
    <row r="2" spans="1:24" ht="18.75">
      <c r="A2" s="7"/>
    </row>
    <row r="3" spans="1:24" ht="28.5">
      <c r="A3" s="25" t="s">
        <v>89</v>
      </c>
      <c r="B3" s="29" t="s">
        <v>52</v>
      </c>
      <c r="C3" s="30" t="s">
        <v>53</v>
      </c>
      <c r="D3" s="26" t="s">
        <v>90</v>
      </c>
      <c r="E3" s="26" t="s">
        <v>91</v>
      </c>
      <c r="F3" s="26" t="s">
        <v>92</v>
      </c>
      <c r="G3" s="26" t="s">
        <v>93</v>
      </c>
      <c r="H3" s="26" t="s">
        <v>94</v>
      </c>
      <c r="I3" s="26" t="s">
        <v>95</v>
      </c>
      <c r="J3" s="26" t="s">
        <v>96</v>
      </c>
      <c r="K3" s="26" t="s">
        <v>97</v>
      </c>
      <c r="L3" s="26" t="s">
        <v>98</v>
      </c>
      <c r="M3" s="26" t="s">
        <v>99</v>
      </c>
      <c r="N3" s="26" t="s">
        <v>100</v>
      </c>
      <c r="O3" s="26" t="s">
        <v>101</v>
      </c>
      <c r="P3" s="26" t="s">
        <v>102</v>
      </c>
      <c r="Q3" s="26" t="s">
        <v>103</v>
      </c>
      <c r="R3" s="26" t="s">
        <v>68</v>
      </c>
      <c r="S3" s="35" t="s">
        <v>83</v>
      </c>
    </row>
    <row r="4" spans="1:24">
      <c r="A4" s="27" t="s">
        <v>104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S4" s="18">
        <f t="shared" ref="S4:S16" si="0">AVERAGE(B4:R4)</f>
        <v>246081.64705882352</v>
      </c>
      <c r="T4" s="32"/>
      <c r="U4" s="32"/>
      <c r="V4" s="32"/>
      <c r="W4" s="32"/>
      <c r="X4" s="32"/>
    </row>
    <row r="5" spans="1:24">
      <c r="A5" s="24" t="s">
        <v>105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S5" s="18">
        <f t="shared" si="0"/>
        <v>24842.411764705881</v>
      </c>
      <c r="T5" s="32"/>
      <c r="U5" s="32"/>
      <c r="V5" s="32"/>
      <c r="W5" s="32"/>
      <c r="X5" s="32"/>
    </row>
    <row r="6" spans="1:24">
      <c r="A6" s="24" t="s">
        <v>106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S6" s="18">
        <f t="shared" si="0"/>
        <v>21935.294117647059</v>
      </c>
      <c r="T6" s="32"/>
      <c r="U6" s="32"/>
      <c r="V6" s="32"/>
      <c r="W6" s="32"/>
      <c r="X6" s="32"/>
    </row>
    <row r="7" spans="1:24">
      <c r="A7" s="24" t="s">
        <v>107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S7" s="18">
        <f t="shared" si="0"/>
        <v>2810.7647058823532</v>
      </c>
      <c r="T7" s="32"/>
      <c r="U7" s="32"/>
      <c r="V7" s="32"/>
      <c r="W7" s="32"/>
      <c r="X7" s="32"/>
    </row>
    <row r="8" spans="1:24">
      <c r="A8" s="24" t="s">
        <v>108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S8" s="18">
        <f t="shared" si="0"/>
        <v>1274.4117647058824</v>
      </c>
      <c r="T8" s="32"/>
      <c r="U8" s="32" t="s">
        <v>109</v>
      </c>
      <c r="V8" s="32"/>
      <c r="W8" s="32"/>
      <c r="X8" s="32"/>
    </row>
    <row r="9" spans="1:24">
      <c r="A9" s="24" t="s">
        <v>110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S9" s="18">
        <f t="shared" si="0"/>
        <v>395.94117647058823</v>
      </c>
      <c r="T9" s="32"/>
      <c r="U9" s="32"/>
      <c r="V9" s="32"/>
      <c r="W9" s="32"/>
      <c r="X9" s="32"/>
    </row>
    <row r="10" spans="1:24">
      <c r="A10" s="24" t="s">
        <v>111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S10" s="18">
        <f t="shared" si="0"/>
        <v>196.94117647058823</v>
      </c>
      <c r="T10" s="32"/>
      <c r="U10" s="32"/>
      <c r="V10" s="32"/>
      <c r="W10" s="32"/>
      <c r="X10" s="32"/>
    </row>
    <row r="11" spans="1:24">
      <c r="A11" s="24" t="s">
        <v>112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S11" s="18">
        <f t="shared" si="0"/>
        <v>124.94117647058823</v>
      </c>
      <c r="T11" s="32"/>
      <c r="U11" s="32"/>
      <c r="V11" s="32"/>
      <c r="W11" s="32"/>
      <c r="X11" s="32"/>
    </row>
    <row r="12" spans="1:24">
      <c r="A12" s="24" t="s">
        <v>113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S12" s="18">
        <f t="shared" si="0"/>
        <v>246.52941176470588</v>
      </c>
      <c r="T12" s="32"/>
      <c r="U12" s="32"/>
      <c r="V12" s="32"/>
      <c r="W12" s="32"/>
      <c r="X12" s="32"/>
    </row>
    <row r="13" spans="1:24">
      <c r="A13" s="24" t="s">
        <v>114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S13" s="18">
        <f t="shared" si="0"/>
        <v>207.52941176470588</v>
      </c>
      <c r="T13" s="32"/>
      <c r="U13" s="32"/>
      <c r="V13" s="32"/>
      <c r="W13" s="32"/>
      <c r="X13" s="32"/>
    </row>
    <row r="14" spans="1:24">
      <c r="A14" s="24" t="s">
        <v>115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S14" s="18">
        <f t="shared" si="0"/>
        <v>20.823529411764707</v>
      </c>
      <c r="T14" s="32"/>
      <c r="U14" s="32"/>
      <c r="V14" s="32"/>
      <c r="W14" s="32"/>
      <c r="X14" s="32"/>
    </row>
    <row r="15" spans="1:24">
      <c r="A15" s="24" t="s">
        <v>116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S15" s="18">
        <f t="shared" si="0"/>
        <v>13</v>
      </c>
      <c r="T15" s="32"/>
      <c r="U15" s="32"/>
      <c r="V15" s="32"/>
      <c r="W15" s="32"/>
      <c r="X15" s="32"/>
    </row>
    <row r="16" spans="1:24">
      <c r="A16" s="28" t="s">
        <v>82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S16" s="18">
        <f t="shared" si="0"/>
        <v>298150.23529411765</v>
      </c>
    </row>
    <row r="17" spans="1:19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31"/>
    </row>
    <row r="19" spans="1:19">
      <c r="D19" t="s">
        <v>20</v>
      </c>
      <c r="E19" t="s">
        <v>84</v>
      </c>
      <c r="F19" t="s">
        <v>21</v>
      </c>
      <c r="G19" t="s">
        <v>22</v>
      </c>
    </row>
    <row r="20" spans="1:19" ht="27.75">
      <c r="B20" s="33" t="s">
        <v>117</v>
      </c>
      <c r="D20" s="32" t="e">
        <f>_xlfn.MODE.SNGL(B4:R4)</f>
        <v>#N/A</v>
      </c>
      <c r="E20" s="32">
        <f>MEDIAN(B4:R4
)</f>
        <v>228603</v>
      </c>
      <c r="F20" s="32">
        <f>MAX(B4:R4)-MIN(B4:R4)</f>
        <v>105358</v>
      </c>
      <c r="G20" s="32">
        <f>_xlfn.STDEV.S(B4:R4)</f>
        <v>35189.859629481973</v>
      </c>
      <c r="H20" s="32"/>
      <c r="I20" s="32"/>
      <c r="J20" s="34" t="s">
        <v>86</v>
      </c>
      <c r="K20" s="32"/>
      <c r="L20" s="32"/>
      <c r="M20" s="32"/>
      <c r="N20" s="32"/>
      <c r="O20" s="32"/>
      <c r="P20" s="32"/>
      <c r="Q20" s="32"/>
      <c r="R20" s="32"/>
    </row>
    <row r="21" spans="1:19">
      <c r="D21" s="32" t="e">
        <f>_xlfn.MODE.SNGL(B5:R5)</f>
        <v>#N/A</v>
      </c>
      <c r="E21" s="32">
        <f>MEDIAN(B5:R5
)</f>
        <v>24657</v>
      </c>
      <c r="F21" s="32">
        <f>MAX(B5:R5)-MIN(B5:R5)</f>
        <v>14719</v>
      </c>
      <c r="G21" s="32">
        <f>_xlfn.STDEV.S(B5:R5)</f>
        <v>4410.9895298394158</v>
      </c>
      <c r="K21" t="s">
        <v>118</v>
      </c>
      <c r="L21" t="s">
        <v>84</v>
      </c>
      <c r="M21" t="s">
        <v>85</v>
      </c>
      <c r="N21" t="s">
        <v>21</v>
      </c>
      <c r="O21" t="s">
        <v>22</v>
      </c>
    </row>
    <row r="22" spans="1:19" ht="21.75" customHeight="1">
      <c r="D22" s="32" t="e">
        <f>_xlfn.MODE.SNGL(B6:R6)</f>
        <v>#N/A</v>
      </c>
      <c r="E22" s="32">
        <f>MEDIAN(B6:R6
)</f>
        <v>21478</v>
      </c>
      <c r="F22" s="32">
        <f>MAX(B6:R6)-MIN(B6:R6)</f>
        <v>11192</v>
      </c>
      <c r="G22" s="32">
        <f>_xlfn.STDEV.S(B6:R6)</f>
        <v>3575.0819355069621</v>
      </c>
      <c r="K22" s="32">
        <f>AVERAGE(B16:R16)</f>
        <v>298150.23529411765</v>
      </c>
      <c r="L22" s="32">
        <f>MEDIAN(B16:R16)</f>
        <v>279356</v>
      </c>
      <c r="M22" t="e">
        <f>_xlfn.MODE.SNGL(B16:R16)</f>
        <v>#N/A</v>
      </c>
      <c r="N22" s="32">
        <f>MAX(B16:R16)-MIN(B16:R16)</f>
        <v>127227</v>
      </c>
      <c r="O22" s="33">
        <f>_xlfn.STDEV.S(B16:R16)</f>
        <v>43522.476433920638</v>
      </c>
    </row>
    <row r="23" spans="1:19">
      <c r="D23" s="32" t="e">
        <f>_xlfn.MODE.SNGL(B7:R7)</f>
        <v>#N/A</v>
      </c>
      <c r="E23" s="32">
        <f>MEDIAN(B7:R7
)</f>
        <v>2744</v>
      </c>
      <c r="F23" s="32">
        <f>MAX(B7:R7)-MIN(B7:R7)</f>
        <v>1679</v>
      </c>
      <c r="G23" s="32">
        <f>_xlfn.STDEV.S(B7:R7)</f>
        <v>570.07878067550485</v>
      </c>
    </row>
    <row r="24" spans="1:19">
      <c r="D24" s="32">
        <f>_xlfn.MODE.SNGL(B8:R8)</f>
        <v>1262</v>
      </c>
      <c r="E24" s="32">
        <f>MEDIAN(B8:R8
)</f>
        <v>1262</v>
      </c>
      <c r="F24" s="32">
        <f>MAX(B8:R8)-MIN(B8:R8)</f>
        <v>837</v>
      </c>
      <c r="G24" s="32">
        <f>_xlfn.STDEV.S(B8:R8)</f>
        <v>284.91842227722168</v>
      </c>
    </row>
    <row r="25" spans="1:19">
      <c r="D25" s="32" t="e">
        <f>_xlfn.MODE.SNGL(B9:R9)</f>
        <v>#N/A</v>
      </c>
      <c r="E25" s="32">
        <f>MEDIAN(B9:R9
)</f>
        <v>390</v>
      </c>
      <c r="F25" s="32">
        <f>MAX(B9:R9)-MIN(B9:R9)</f>
        <v>234</v>
      </c>
      <c r="G25" s="32">
        <f>_xlfn.STDEV.S(B9:R9)</f>
        <v>76.599992320687591</v>
      </c>
    </row>
    <row r="26" spans="1:19">
      <c r="D26" s="32">
        <f>_xlfn.MODE.SNGL(B10:R10)</f>
        <v>243</v>
      </c>
      <c r="E26" s="32">
        <f>MEDIAN(B10:R10
)</f>
        <v>180</v>
      </c>
      <c r="F26" s="32">
        <f>MAX(B10:R10)-MIN(B10:R10)</f>
        <v>153</v>
      </c>
      <c r="G26" s="32">
        <f>_xlfn.STDEV.S(B10:R10)</f>
        <v>53.053593879485796</v>
      </c>
    </row>
    <row r="27" spans="1:19">
      <c r="D27" s="32">
        <f>_xlfn.MODE.SNGL(B11:R11)</f>
        <v>98</v>
      </c>
      <c r="E27" s="32">
        <f>MEDIAN(B11:R11
)</f>
        <v>117</v>
      </c>
      <c r="F27" s="32">
        <f>MAX(B11:R11)-MIN(B11:R11)</f>
        <v>101</v>
      </c>
      <c r="G27" s="32">
        <f>_xlfn.STDEV.S(B11:R11)</f>
        <v>31.746004843592722</v>
      </c>
    </row>
    <row r="28" spans="1:19">
      <c r="D28" s="32" t="e">
        <f>_xlfn.MODE.SNGL(B12:R12)</f>
        <v>#N/A</v>
      </c>
      <c r="E28" s="32">
        <f>MEDIAN(B12:R12
)</f>
        <v>227</v>
      </c>
      <c r="F28" s="32">
        <f>MAX(B12:R12)-MIN(B12:R12)</f>
        <v>167</v>
      </c>
      <c r="G28" s="32">
        <f>_xlfn.STDEV.S(B12:R12)</f>
        <v>54.051037972293827</v>
      </c>
    </row>
    <row r="29" spans="1:19">
      <c r="D29" s="32" t="e">
        <f>_xlfn.MODE.SNGL(B13:R13)</f>
        <v>#N/A</v>
      </c>
      <c r="E29" s="32">
        <f>MEDIAN(B13:R13
)</f>
        <v>205</v>
      </c>
      <c r="F29" s="32">
        <f>MAX(B13:R13)-MIN(B13:R13)</f>
        <v>102</v>
      </c>
      <c r="G29" s="32">
        <f>_xlfn.STDEV.S(B13:R13)</f>
        <v>33.571039690220339</v>
      </c>
    </row>
    <row r="30" spans="1:19">
      <c r="D30" s="32">
        <f>_xlfn.MODE.SNGL(B14:R14)</f>
        <v>20</v>
      </c>
      <c r="E30" s="32">
        <f>MEDIAN(B14:R14
)</f>
        <v>20</v>
      </c>
      <c r="F30" s="32">
        <f>MAX(B14:R14)-MIN(B14:R14)</f>
        <v>16</v>
      </c>
      <c r="G30" s="32">
        <f>_xlfn.STDEV.S(B14:R14)</f>
        <v>4.4192094049395143</v>
      </c>
    </row>
    <row r="31" spans="1:19">
      <c r="D31" s="32">
        <f>_xlfn.MODE.SNGL(B15:R15)</f>
        <v>10</v>
      </c>
      <c r="E31" s="32">
        <f>MEDIAN(B15:R15
)</f>
        <v>10</v>
      </c>
      <c r="F31" s="32">
        <f>MAX(B15:R15)-MIN(B15:R15)</f>
        <v>17</v>
      </c>
      <c r="G31" s="32">
        <f>_xlfn.STDEV.S(B15:R15)</f>
        <v>5.5677643628300215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CEDCB0A13E24B9F084ADC54387FAB" ma:contentTypeVersion="3" ma:contentTypeDescription="Create a new document." ma:contentTypeScope="" ma:versionID="4dc8f59612f7d4588e47ef6cf0388ab8">
  <xsd:schema xmlns:xsd="http://www.w3.org/2001/XMLSchema" xmlns:xs="http://www.w3.org/2001/XMLSchema" xmlns:p="http://schemas.microsoft.com/office/2006/metadata/properties" xmlns:ns2="89e56c63-a953-42dc-a043-e059f94b1806" targetNamespace="http://schemas.microsoft.com/office/2006/metadata/properties" ma:root="true" ma:fieldsID="e736cd54e54e4fbe0922885811cbb4bb" ns2:_="">
    <xsd:import namespace="89e56c63-a953-42dc-a043-e059f94b18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56c63-a953-42dc-a043-e059f94b1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05B952-053F-4824-A0EB-A1E3CE24D74A}"/>
</file>

<file path=customXml/itemProps2.xml><?xml version="1.0" encoding="utf-8"?>
<ds:datastoreItem xmlns:ds="http://schemas.openxmlformats.org/officeDocument/2006/customXml" ds:itemID="{B66A676C-8E51-4669-B1E1-4D543586ED84}"/>
</file>

<file path=customXml/itemProps3.xml><?xml version="1.0" encoding="utf-8"?>
<ds:datastoreItem xmlns:ds="http://schemas.openxmlformats.org/officeDocument/2006/customXml" ds:itemID="{6954E46F-ACDA-47CF-95BF-CBDEE2E92163}"/>
</file>

<file path=customXml/itemProps4.xml><?xml version="1.0" encoding="utf-8"?>
<ds:datastoreItem xmlns:ds="http://schemas.openxmlformats.org/officeDocument/2006/customXml" ds:itemID="{C997A326-E008-416A-AF2D-E617052E0220}"/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Ethan Naidoo (2501814)</cp:lastModifiedBy>
  <cp:revision>1</cp:revision>
  <dcterms:created xsi:type="dcterms:W3CDTF">2024-11-21T07:35:49Z</dcterms:created>
  <dcterms:modified xsi:type="dcterms:W3CDTF">2025-12-11T23:39:19Z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0x01010089BCEDCB0A13E24B9F084ADC54387FAB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