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3rd BSc Motorsport Engineering\Marks\"/>
    </mc:Choice>
  </mc:AlternateContent>
  <bookViews>
    <workbookView xWindow="0" yWindow="0" windowWidth="15345" windowHeight="385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3" i="1"/>
  <c r="M124" i="1"/>
  <c r="M123" i="1"/>
  <c r="M3" i="1"/>
  <c r="F5" i="1" l="1"/>
  <c r="H114" i="1" l="1"/>
  <c r="H115" i="1"/>
  <c r="H116" i="1"/>
  <c r="H117" i="1"/>
  <c r="H118" i="1"/>
  <c r="H119" i="1"/>
  <c r="H120" i="1"/>
  <c r="H121" i="1"/>
  <c r="H122" i="1"/>
  <c r="H113" i="1"/>
  <c r="F122" i="1"/>
  <c r="B122" i="1" s="1"/>
  <c r="F121" i="1"/>
  <c r="G121" i="1" s="1"/>
  <c r="K121" i="1" s="1"/>
  <c r="F120" i="1"/>
  <c r="B120" i="1" s="1"/>
  <c r="J120" i="1" s="1"/>
  <c r="F119" i="1"/>
  <c r="B119" i="1" s="1"/>
  <c r="J119" i="1" s="1"/>
  <c r="F118" i="1"/>
  <c r="B118" i="1" s="1"/>
  <c r="J118" i="1" s="1"/>
  <c r="F117" i="1"/>
  <c r="F116" i="1"/>
  <c r="B116" i="1" s="1"/>
  <c r="J116" i="1" s="1"/>
  <c r="F115" i="1"/>
  <c r="F114" i="1"/>
  <c r="F113" i="1"/>
  <c r="J106" i="1"/>
  <c r="H104" i="1"/>
  <c r="H105" i="1"/>
  <c r="H106" i="1"/>
  <c r="H107" i="1"/>
  <c r="H108" i="1"/>
  <c r="H109" i="1"/>
  <c r="H110" i="1"/>
  <c r="H111" i="1"/>
  <c r="H112" i="1"/>
  <c r="H103" i="1"/>
  <c r="G111" i="1"/>
  <c r="K111" i="1" s="1"/>
  <c r="F112" i="1"/>
  <c r="F111" i="1"/>
  <c r="B111" i="1"/>
  <c r="J111" i="1" s="1"/>
  <c r="I111" i="1"/>
  <c r="F110" i="1"/>
  <c r="I110" i="1" s="1"/>
  <c r="B110" i="1"/>
  <c r="J110" i="1" s="1"/>
  <c r="F109" i="1"/>
  <c r="F108" i="1"/>
  <c r="B108" i="1" s="1"/>
  <c r="J108" i="1" s="1"/>
  <c r="F107" i="1"/>
  <c r="B107" i="1" s="1"/>
  <c r="J107" i="1" s="1"/>
  <c r="F106" i="1"/>
  <c r="B106" i="1" s="1"/>
  <c r="F105" i="1"/>
  <c r="F104" i="1"/>
  <c r="B104" i="1" s="1"/>
  <c r="J104" i="1" s="1"/>
  <c r="F103" i="1"/>
  <c r="B103" i="1" s="1"/>
  <c r="J103" i="1" s="1"/>
  <c r="H94" i="1"/>
  <c r="H95" i="1"/>
  <c r="H96" i="1"/>
  <c r="H97" i="1"/>
  <c r="H98" i="1"/>
  <c r="H99" i="1"/>
  <c r="H100" i="1"/>
  <c r="H101" i="1"/>
  <c r="H102" i="1"/>
  <c r="H93" i="1"/>
  <c r="F102" i="1"/>
  <c r="B102" i="1" s="1"/>
  <c r="J102" i="1" s="1"/>
  <c r="F101" i="1"/>
  <c r="B101" i="1" s="1"/>
  <c r="J101" i="1" s="1"/>
  <c r="I101" i="1"/>
  <c r="F100" i="1"/>
  <c r="B100" i="1" s="1"/>
  <c r="J100" i="1" s="1"/>
  <c r="F99" i="1"/>
  <c r="B99" i="1" s="1"/>
  <c r="J99" i="1" s="1"/>
  <c r="F98" i="1"/>
  <c r="F97" i="1"/>
  <c r="I97" i="1" s="1"/>
  <c r="B97" i="1"/>
  <c r="J97" i="1" s="1"/>
  <c r="F96" i="1"/>
  <c r="B96" i="1" s="1"/>
  <c r="J96" i="1" s="1"/>
  <c r="F95" i="1"/>
  <c r="I95" i="1" s="1"/>
  <c r="B95" i="1"/>
  <c r="J95" i="1" s="1"/>
  <c r="F94" i="1"/>
  <c r="F93" i="1"/>
  <c r="B93" i="1" s="1"/>
  <c r="J84" i="1"/>
  <c r="J87" i="1"/>
  <c r="H82" i="1"/>
  <c r="H83" i="1"/>
  <c r="H84" i="1"/>
  <c r="H85" i="1"/>
  <c r="H86" i="1"/>
  <c r="H87" i="1"/>
  <c r="H88" i="1"/>
  <c r="H89" i="1"/>
  <c r="H90" i="1"/>
  <c r="H91" i="1"/>
  <c r="H92" i="1"/>
  <c r="H81" i="1"/>
  <c r="F92" i="1"/>
  <c r="B92" i="1" s="1"/>
  <c r="J92" i="1" s="1"/>
  <c r="F91" i="1"/>
  <c r="F90" i="1"/>
  <c r="F89" i="1"/>
  <c r="B89" i="1"/>
  <c r="J89" i="1" s="1"/>
  <c r="I89" i="1"/>
  <c r="F88" i="1"/>
  <c r="F87" i="1"/>
  <c r="B87" i="1" s="1"/>
  <c r="F86" i="1"/>
  <c r="B86" i="1" s="1"/>
  <c r="J86" i="1" s="1"/>
  <c r="F85" i="1"/>
  <c r="F84" i="1"/>
  <c r="B84" i="1" s="1"/>
  <c r="F83" i="1"/>
  <c r="B83" i="1" s="1"/>
  <c r="J83" i="1" s="1"/>
  <c r="F82" i="1"/>
  <c r="F81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63" i="1"/>
  <c r="F80" i="1"/>
  <c r="B80" i="1" s="1"/>
  <c r="J80" i="1" s="1"/>
  <c r="F79" i="1"/>
  <c r="B79" i="1" s="1"/>
  <c r="J79" i="1" s="1"/>
  <c r="F78" i="1"/>
  <c r="I78" i="1"/>
  <c r="F77" i="1"/>
  <c r="F76" i="1"/>
  <c r="B76" i="1" s="1"/>
  <c r="J76" i="1" s="1"/>
  <c r="F75" i="1"/>
  <c r="B75" i="1" s="1"/>
  <c r="J75" i="1" s="1"/>
  <c r="F74" i="1"/>
  <c r="F73" i="1"/>
  <c r="F72" i="1"/>
  <c r="B72" i="1" s="1"/>
  <c r="J72" i="1" s="1"/>
  <c r="F71" i="1"/>
  <c r="B71" i="1" s="1"/>
  <c r="J71" i="1" s="1"/>
  <c r="F70" i="1"/>
  <c r="F69" i="1"/>
  <c r="F68" i="1"/>
  <c r="B68" i="1"/>
  <c r="J68" i="1" s="1"/>
  <c r="I68" i="1"/>
  <c r="F67" i="1"/>
  <c r="I67" i="1" s="1"/>
  <c r="F66" i="1"/>
  <c r="B66" i="1"/>
  <c r="J66" i="1" s="1"/>
  <c r="F65" i="1"/>
  <c r="F64" i="1"/>
  <c r="B64" i="1" s="1"/>
  <c r="J64" i="1" s="1"/>
  <c r="F63" i="1"/>
  <c r="B63" i="1" s="1"/>
  <c r="J63" i="1" s="1"/>
  <c r="J57" i="1"/>
  <c r="J61" i="1"/>
  <c r="H54" i="1"/>
  <c r="H55" i="1"/>
  <c r="H56" i="1"/>
  <c r="H57" i="1"/>
  <c r="H58" i="1"/>
  <c r="H59" i="1"/>
  <c r="H60" i="1"/>
  <c r="H61" i="1"/>
  <c r="H62" i="1"/>
  <c r="H53" i="1"/>
  <c r="H50" i="1"/>
  <c r="F62" i="1"/>
  <c r="F61" i="1"/>
  <c r="B61" i="1" s="1"/>
  <c r="F60" i="1"/>
  <c r="I60" i="1" s="1"/>
  <c r="F59" i="1"/>
  <c r="F58" i="1"/>
  <c r="B58" i="1" s="1"/>
  <c r="J58" i="1" s="1"/>
  <c r="F57" i="1"/>
  <c r="B57" i="1" s="1"/>
  <c r="F56" i="1"/>
  <c r="F55" i="1"/>
  <c r="B55" i="1" s="1"/>
  <c r="J55" i="1" s="1"/>
  <c r="F54" i="1"/>
  <c r="B54" i="1" s="1"/>
  <c r="J54" i="1" s="1"/>
  <c r="F53" i="1"/>
  <c r="B53" i="1" s="1"/>
  <c r="J53" i="1" s="1"/>
  <c r="I53" i="1"/>
  <c r="J45" i="1"/>
  <c r="H38" i="1"/>
  <c r="H39" i="1"/>
  <c r="H40" i="1"/>
  <c r="H41" i="1"/>
  <c r="H42" i="1"/>
  <c r="H43" i="1"/>
  <c r="H44" i="1"/>
  <c r="H45" i="1"/>
  <c r="H46" i="1"/>
  <c r="H47" i="1"/>
  <c r="H48" i="1"/>
  <c r="H49" i="1"/>
  <c r="H51" i="1"/>
  <c r="H52" i="1"/>
  <c r="G45" i="1"/>
  <c r="K45" i="1" s="1"/>
  <c r="F52" i="1"/>
  <c r="B52" i="1" s="1"/>
  <c r="J52" i="1" s="1"/>
  <c r="F51" i="1"/>
  <c r="G52" i="1" s="1"/>
  <c r="K52" i="1" s="1"/>
  <c r="F50" i="1"/>
  <c r="F49" i="1"/>
  <c r="B49" i="1" s="1"/>
  <c r="J49" i="1" s="1"/>
  <c r="F48" i="1"/>
  <c r="B48" i="1" s="1"/>
  <c r="J48" i="1" s="1"/>
  <c r="F47" i="1"/>
  <c r="B47" i="1" s="1"/>
  <c r="J47" i="1" s="1"/>
  <c r="F46" i="1"/>
  <c r="B46" i="1" s="1"/>
  <c r="J46" i="1" s="1"/>
  <c r="F45" i="1"/>
  <c r="B45" i="1" s="1"/>
  <c r="F44" i="1"/>
  <c r="F43" i="1"/>
  <c r="F42" i="1"/>
  <c r="B42" i="1" s="1"/>
  <c r="J42" i="1" s="1"/>
  <c r="F41" i="1"/>
  <c r="F40" i="1"/>
  <c r="F39" i="1"/>
  <c r="B39" i="1"/>
  <c r="F38" i="1"/>
  <c r="I38" i="1" s="1"/>
  <c r="B38" i="1"/>
  <c r="J38" i="1" s="1"/>
  <c r="I5" i="1"/>
  <c r="K3" i="1"/>
  <c r="J10" i="1"/>
  <c r="J9" i="1"/>
  <c r="J8" i="1"/>
  <c r="J7" i="1"/>
  <c r="J6" i="1"/>
  <c r="J5" i="1"/>
  <c r="J4" i="1"/>
  <c r="J3" i="1"/>
  <c r="G68" i="1" l="1"/>
  <c r="K68" i="1" s="1"/>
  <c r="G80" i="1"/>
  <c r="K80" i="1" s="1"/>
  <c r="G102" i="1"/>
  <c r="K102" i="1" s="1"/>
  <c r="G117" i="1"/>
  <c r="K117" i="1" s="1"/>
  <c r="G44" i="1"/>
  <c r="K44" i="1" s="1"/>
  <c r="G76" i="1"/>
  <c r="K76" i="1" s="1"/>
  <c r="G87" i="1"/>
  <c r="K87" i="1" s="1"/>
  <c r="G98" i="1"/>
  <c r="K98" i="1" s="1"/>
  <c r="G64" i="1"/>
  <c r="K64" i="1" s="1"/>
  <c r="G41" i="1"/>
  <c r="K41" i="1" s="1"/>
  <c r="G49" i="1"/>
  <c r="K49" i="1" s="1"/>
  <c r="G72" i="1"/>
  <c r="K72" i="1" s="1"/>
  <c r="B59" i="1"/>
  <c r="J59" i="1" s="1"/>
  <c r="G59" i="1"/>
  <c r="K59" i="1" s="1"/>
  <c r="B74" i="1"/>
  <c r="J74" i="1" s="1"/>
  <c r="G74" i="1"/>
  <c r="K74" i="1" s="1"/>
  <c r="B91" i="1"/>
  <c r="J91" i="1" s="1"/>
  <c r="G91" i="1"/>
  <c r="K91" i="1" s="1"/>
  <c r="I39" i="1"/>
  <c r="G39" i="1"/>
  <c r="K39" i="1" s="1"/>
  <c r="I43" i="1"/>
  <c r="B43" i="1"/>
  <c r="J43" i="1" s="1"/>
  <c r="G43" i="1"/>
  <c r="K43" i="1" s="1"/>
  <c r="I50" i="1"/>
  <c r="L50" i="1" s="1"/>
  <c r="M50" i="1" s="1"/>
  <c r="G50" i="1"/>
  <c r="K50" i="1" s="1"/>
  <c r="B56" i="1"/>
  <c r="J56" i="1" s="1"/>
  <c r="G57" i="1"/>
  <c r="K57" i="1" s="1"/>
  <c r="G56" i="1"/>
  <c r="K56" i="1" s="1"/>
  <c r="B82" i="1"/>
  <c r="J82" i="1" s="1"/>
  <c r="G83" i="1"/>
  <c r="K83" i="1" s="1"/>
  <c r="G82" i="1"/>
  <c r="K82" i="1" s="1"/>
  <c r="B115" i="1"/>
  <c r="J115" i="1" s="1"/>
  <c r="G115" i="1"/>
  <c r="K115" i="1" s="1"/>
  <c r="J39" i="1"/>
  <c r="G60" i="1"/>
  <c r="K60" i="1" s="1"/>
  <c r="B70" i="1"/>
  <c r="J70" i="1" s="1"/>
  <c r="G70" i="1"/>
  <c r="K70" i="1" s="1"/>
  <c r="B85" i="1"/>
  <c r="J85" i="1" s="1"/>
  <c r="G85" i="1"/>
  <c r="K85" i="1" s="1"/>
  <c r="I85" i="1"/>
  <c r="G86" i="1"/>
  <c r="K86" i="1" s="1"/>
  <c r="B40" i="1"/>
  <c r="J40" i="1" s="1"/>
  <c r="I40" i="1"/>
  <c r="L40" i="1" s="1"/>
  <c r="M40" i="1" s="1"/>
  <c r="B44" i="1"/>
  <c r="J44" i="1" s="1"/>
  <c r="I47" i="1"/>
  <c r="G47" i="1"/>
  <c r="K47" i="1" s="1"/>
  <c r="B51" i="1"/>
  <c r="J51" i="1" s="1"/>
  <c r="G51" i="1"/>
  <c r="K51" i="1" s="1"/>
  <c r="L80" i="1"/>
  <c r="L68" i="1"/>
  <c r="M68" i="1" s="1"/>
  <c r="B112" i="1"/>
  <c r="J112" i="1" s="1"/>
  <c r="G112" i="1"/>
  <c r="K112" i="1" s="1"/>
  <c r="L112" i="1" s="1"/>
  <c r="M112" i="1" s="1"/>
  <c r="I112" i="1"/>
  <c r="B41" i="1"/>
  <c r="J41" i="1" s="1"/>
  <c r="G48" i="1"/>
  <c r="K48" i="1" s="1"/>
  <c r="G40" i="1"/>
  <c r="K40" i="1" s="1"/>
  <c r="B62" i="1"/>
  <c r="J62" i="1" s="1"/>
  <c r="G62" i="1"/>
  <c r="K62" i="1" s="1"/>
  <c r="B60" i="1"/>
  <c r="J60" i="1" s="1"/>
  <c r="G55" i="1"/>
  <c r="K55" i="1" s="1"/>
  <c r="I66" i="1"/>
  <c r="L66" i="1" s="1"/>
  <c r="M66" i="1" s="1"/>
  <c r="B78" i="1"/>
  <c r="J78" i="1" s="1"/>
  <c r="G79" i="1"/>
  <c r="K79" i="1" s="1"/>
  <c r="G75" i="1"/>
  <c r="K75" i="1" s="1"/>
  <c r="G71" i="1"/>
  <c r="K71" i="1" s="1"/>
  <c r="G67" i="1"/>
  <c r="K67" i="1" s="1"/>
  <c r="G63" i="1"/>
  <c r="K63" i="1" s="1"/>
  <c r="M80" i="1"/>
  <c r="B94" i="1"/>
  <c r="J94" i="1" s="1"/>
  <c r="G95" i="1"/>
  <c r="K95" i="1" s="1"/>
  <c r="G46" i="1"/>
  <c r="K46" i="1" s="1"/>
  <c r="G42" i="1"/>
  <c r="K42" i="1" s="1"/>
  <c r="I58" i="1"/>
  <c r="G58" i="1"/>
  <c r="K58" i="1" s="1"/>
  <c r="G54" i="1"/>
  <c r="K54" i="1" s="1"/>
  <c r="B67" i="1"/>
  <c r="J67" i="1" s="1"/>
  <c r="L67" i="1" s="1"/>
  <c r="M67" i="1" s="1"/>
  <c r="G78" i="1"/>
  <c r="K78" i="1" s="1"/>
  <c r="G66" i="1"/>
  <c r="K66" i="1" s="1"/>
  <c r="B105" i="1"/>
  <c r="J105" i="1" s="1"/>
  <c r="G105" i="1"/>
  <c r="K105" i="1" s="1"/>
  <c r="B109" i="1"/>
  <c r="J109" i="1" s="1"/>
  <c r="G109" i="1"/>
  <c r="K109" i="1" s="1"/>
  <c r="G110" i="1"/>
  <c r="K110" i="1" s="1"/>
  <c r="L110" i="1" s="1"/>
  <c r="M110" i="1" s="1"/>
  <c r="L111" i="1"/>
  <c r="B113" i="1"/>
  <c r="B117" i="1"/>
  <c r="J117" i="1" s="1"/>
  <c r="I117" i="1"/>
  <c r="B121" i="1"/>
  <c r="J121" i="1" s="1"/>
  <c r="G122" i="1"/>
  <c r="K122" i="1" s="1"/>
  <c r="G113" i="1"/>
  <c r="K113" i="1" s="1"/>
  <c r="G61" i="1"/>
  <c r="K61" i="1" s="1"/>
  <c r="G53" i="1"/>
  <c r="K53" i="1" s="1"/>
  <c r="L53" i="1" s="1"/>
  <c r="M53" i="1" s="1"/>
  <c r="B65" i="1"/>
  <c r="J65" i="1" s="1"/>
  <c r="B69" i="1"/>
  <c r="J69" i="1" s="1"/>
  <c r="B73" i="1"/>
  <c r="J73" i="1" s="1"/>
  <c r="B77" i="1"/>
  <c r="J77" i="1" s="1"/>
  <c r="G77" i="1"/>
  <c r="K77" i="1" s="1"/>
  <c r="G73" i="1"/>
  <c r="K73" i="1" s="1"/>
  <c r="G69" i="1"/>
  <c r="K69" i="1" s="1"/>
  <c r="G65" i="1"/>
  <c r="K65" i="1" s="1"/>
  <c r="B81" i="1"/>
  <c r="G81" i="1"/>
  <c r="K81" i="1" s="1"/>
  <c r="B88" i="1"/>
  <c r="J88" i="1" s="1"/>
  <c r="G88" i="1"/>
  <c r="K88" i="1" s="1"/>
  <c r="B90" i="1"/>
  <c r="J90" i="1" s="1"/>
  <c r="G90" i="1"/>
  <c r="K90" i="1" s="1"/>
  <c r="L95" i="1"/>
  <c r="M95" i="1" s="1"/>
  <c r="G99" i="1"/>
  <c r="K99" i="1" s="1"/>
  <c r="B98" i="1"/>
  <c r="J98" i="1" s="1"/>
  <c r="I98" i="1"/>
  <c r="G94" i="1"/>
  <c r="K94" i="1" s="1"/>
  <c r="M111" i="1"/>
  <c r="G106" i="1"/>
  <c r="K106" i="1" s="1"/>
  <c r="G114" i="1"/>
  <c r="K114" i="1" s="1"/>
  <c r="G89" i="1"/>
  <c r="K89" i="1" s="1"/>
  <c r="L89" i="1" s="1"/>
  <c r="M89" i="1" s="1"/>
  <c r="I99" i="1"/>
  <c r="L99" i="1" s="1"/>
  <c r="M99" i="1" s="1"/>
  <c r="G101" i="1"/>
  <c r="K101" i="1" s="1"/>
  <c r="L101" i="1" s="1"/>
  <c r="M101" i="1" s="1"/>
  <c r="G97" i="1"/>
  <c r="K97" i="1" s="1"/>
  <c r="L97" i="1" s="1"/>
  <c r="M97" i="1" s="1"/>
  <c r="G93" i="1"/>
  <c r="K93" i="1" s="1"/>
  <c r="J93" i="1"/>
  <c r="L93" i="1" s="1"/>
  <c r="M93" i="1" s="1"/>
  <c r="I114" i="1"/>
  <c r="G120" i="1"/>
  <c r="K120" i="1" s="1"/>
  <c r="G116" i="1"/>
  <c r="K116" i="1" s="1"/>
  <c r="G92" i="1"/>
  <c r="K92" i="1" s="1"/>
  <c r="G84" i="1"/>
  <c r="K84" i="1" s="1"/>
  <c r="G100" i="1"/>
  <c r="K100" i="1" s="1"/>
  <c r="G96" i="1"/>
  <c r="K96" i="1" s="1"/>
  <c r="G108" i="1"/>
  <c r="K108" i="1" s="1"/>
  <c r="G104" i="1"/>
  <c r="K104" i="1" s="1"/>
  <c r="B114" i="1"/>
  <c r="J114" i="1" s="1"/>
  <c r="G119" i="1"/>
  <c r="K119" i="1" s="1"/>
  <c r="G107" i="1"/>
  <c r="K107" i="1" s="1"/>
  <c r="G103" i="1"/>
  <c r="K103" i="1" s="1"/>
  <c r="G118" i="1"/>
  <c r="K118" i="1" s="1"/>
  <c r="I122" i="1"/>
  <c r="I121" i="1"/>
  <c r="L121" i="1" s="1"/>
  <c r="M121" i="1" s="1"/>
  <c r="I120" i="1"/>
  <c r="L120" i="1" s="1"/>
  <c r="M120" i="1" s="1"/>
  <c r="I119" i="1"/>
  <c r="L119" i="1" s="1"/>
  <c r="M119" i="1" s="1"/>
  <c r="I118" i="1"/>
  <c r="L118" i="1" s="1"/>
  <c r="M118" i="1" s="1"/>
  <c r="I116" i="1"/>
  <c r="L116" i="1" s="1"/>
  <c r="M116" i="1" s="1"/>
  <c r="I115" i="1"/>
  <c r="I113" i="1"/>
  <c r="I109" i="1"/>
  <c r="I108" i="1"/>
  <c r="L108" i="1" s="1"/>
  <c r="M108" i="1" s="1"/>
  <c r="I107" i="1"/>
  <c r="I106" i="1"/>
  <c r="I105" i="1"/>
  <c r="L105" i="1" s="1"/>
  <c r="M105" i="1" s="1"/>
  <c r="I104" i="1"/>
  <c r="L104" i="1" s="1"/>
  <c r="M104" i="1" s="1"/>
  <c r="I103" i="1"/>
  <c r="L103" i="1" s="1"/>
  <c r="M103" i="1" s="1"/>
  <c r="I102" i="1"/>
  <c r="L102" i="1" s="1"/>
  <c r="M102" i="1" s="1"/>
  <c r="I100" i="1"/>
  <c r="L100" i="1" s="1"/>
  <c r="M100" i="1" s="1"/>
  <c r="I96" i="1"/>
  <c r="L96" i="1" s="1"/>
  <c r="M96" i="1" s="1"/>
  <c r="I94" i="1"/>
  <c r="L94" i="1" s="1"/>
  <c r="M94" i="1" s="1"/>
  <c r="I93" i="1"/>
  <c r="I92" i="1"/>
  <c r="I91" i="1"/>
  <c r="I90" i="1"/>
  <c r="I88" i="1"/>
  <c r="I87" i="1"/>
  <c r="L87" i="1" s="1"/>
  <c r="M87" i="1" s="1"/>
  <c r="I86" i="1"/>
  <c r="L86" i="1" s="1"/>
  <c r="M86" i="1" s="1"/>
  <c r="I84" i="1"/>
  <c r="L84" i="1" s="1"/>
  <c r="M84" i="1" s="1"/>
  <c r="I83" i="1"/>
  <c r="L83" i="1" s="1"/>
  <c r="M83" i="1" s="1"/>
  <c r="I82" i="1"/>
  <c r="L82" i="1" s="1"/>
  <c r="M82" i="1" s="1"/>
  <c r="I81" i="1"/>
  <c r="I80" i="1"/>
  <c r="I79" i="1"/>
  <c r="L79" i="1" s="1"/>
  <c r="M79" i="1" s="1"/>
  <c r="I77" i="1"/>
  <c r="I76" i="1"/>
  <c r="L76" i="1" s="1"/>
  <c r="M76" i="1" s="1"/>
  <c r="I75" i="1"/>
  <c r="L75" i="1" s="1"/>
  <c r="M75" i="1" s="1"/>
  <c r="I74" i="1"/>
  <c r="I73" i="1"/>
  <c r="L73" i="1" s="1"/>
  <c r="M73" i="1" s="1"/>
  <c r="I72" i="1"/>
  <c r="L72" i="1" s="1"/>
  <c r="M72" i="1" s="1"/>
  <c r="I71" i="1"/>
  <c r="I70" i="1"/>
  <c r="I69" i="1"/>
  <c r="L69" i="1" s="1"/>
  <c r="M69" i="1" s="1"/>
  <c r="I65" i="1"/>
  <c r="L65" i="1" s="1"/>
  <c r="M65" i="1" s="1"/>
  <c r="I64" i="1"/>
  <c r="L64" i="1" s="1"/>
  <c r="M64" i="1" s="1"/>
  <c r="I63" i="1"/>
  <c r="L63" i="1" s="1"/>
  <c r="M63" i="1" s="1"/>
  <c r="I62" i="1"/>
  <c r="I61" i="1"/>
  <c r="L61" i="1" s="1"/>
  <c r="M61" i="1" s="1"/>
  <c r="I59" i="1"/>
  <c r="L59" i="1" s="1"/>
  <c r="M59" i="1" s="1"/>
  <c r="I57" i="1"/>
  <c r="L57" i="1" s="1"/>
  <c r="M57" i="1" s="1"/>
  <c r="I56" i="1"/>
  <c r="I55" i="1"/>
  <c r="L55" i="1" s="1"/>
  <c r="M55" i="1" s="1"/>
  <c r="I54" i="1"/>
  <c r="L54" i="1" s="1"/>
  <c r="M54" i="1" s="1"/>
  <c r="I52" i="1"/>
  <c r="L52" i="1" s="1"/>
  <c r="M52" i="1" s="1"/>
  <c r="I51" i="1"/>
  <c r="B50" i="1"/>
  <c r="J50" i="1" s="1"/>
  <c r="I49" i="1"/>
  <c r="L49" i="1" s="1"/>
  <c r="M49" i="1" s="1"/>
  <c r="I48" i="1"/>
  <c r="L48" i="1" s="1"/>
  <c r="M48" i="1" s="1"/>
  <c r="I46" i="1"/>
  <c r="L46" i="1" s="1"/>
  <c r="M46" i="1" s="1"/>
  <c r="I45" i="1"/>
  <c r="L45" i="1" s="1"/>
  <c r="M45" i="1" s="1"/>
  <c r="I44" i="1"/>
  <c r="L44" i="1" s="1"/>
  <c r="M44" i="1" s="1"/>
  <c r="I42" i="1"/>
  <c r="L42" i="1" s="1"/>
  <c r="M42" i="1" s="1"/>
  <c r="I41" i="1"/>
  <c r="L41" i="1" s="1"/>
  <c r="M41" i="1" s="1"/>
  <c r="H32" i="1"/>
  <c r="H33" i="1"/>
  <c r="H34" i="1"/>
  <c r="H35" i="1"/>
  <c r="H36" i="1"/>
  <c r="H37" i="1"/>
  <c r="H31" i="1"/>
  <c r="H24" i="1"/>
  <c r="H25" i="1"/>
  <c r="H26" i="1"/>
  <c r="H27" i="1"/>
  <c r="H28" i="1"/>
  <c r="H29" i="1"/>
  <c r="H30" i="1"/>
  <c r="H23" i="1"/>
  <c r="H18" i="1"/>
  <c r="H19" i="1"/>
  <c r="H20" i="1"/>
  <c r="H21" i="1"/>
  <c r="H22" i="1"/>
  <c r="H17" i="1"/>
  <c r="H12" i="1"/>
  <c r="H13" i="1"/>
  <c r="H14" i="1"/>
  <c r="H15" i="1"/>
  <c r="H16" i="1"/>
  <c r="H11" i="1"/>
  <c r="H4" i="1"/>
  <c r="H5" i="1"/>
  <c r="H6" i="1"/>
  <c r="H7" i="1"/>
  <c r="H8" i="1"/>
  <c r="H9" i="1"/>
  <c r="H10" i="1"/>
  <c r="H3" i="1"/>
  <c r="L62" i="1" l="1"/>
  <c r="M62" i="1" s="1"/>
  <c r="L77" i="1"/>
  <c r="M77" i="1" s="1"/>
  <c r="L92" i="1"/>
  <c r="M92" i="1" s="1"/>
  <c r="L109" i="1"/>
  <c r="M109" i="1" s="1"/>
  <c r="N109" i="1" s="1"/>
  <c r="L122" i="1"/>
  <c r="M122" i="1" s="1"/>
  <c r="L58" i="1"/>
  <c r="M58" i="1" s="1"/>
  <c r="L56" i="1"/>
  <c r="M56" i="1" s="1"/>
  <c r="L70" i="1"/>
  <c r="M70" i="1" s="1"/>
  <c r="L74" i="1"/>
  <c r="M74" i="1" s="1"/>
  <c r="L88" i="1"/>
  <c r="M88" i="1" s="1"/>
  <c r="L106" i="1"/>
  <c r="M106" i="1" s="1"/>
  <c r="L117" i="1"/>
  <c r="M117" i="1" s="1"/>
  <c r="L60" i="1"/>
  <c r="M60" i="1" s="1"/>
  <c r="L85" i="1"/>
  <c r="M85" i="1" s="1"/>
  <c r="L51" i="1"/>
  <c r="M51" i="1" s="1"/>
  <c r="L71" i="1"/>
  <c r="M71" i="1" s="1"/>
  <c r="N71" i="1" s="1"/>
  <c r="L90" i="1"/>
  <c r="M90" i="1" s="1"/>
  <c r="L107" i="1"/>
  <c r="M107" i="1" s="1"/>
  <c r="L115" i="1"/>
  <c r="M115" i="1" s="1"/>
  <c r="L98" i="1"/>
  <c r="M98" i="1" s="1"/>
  <c r="N98" i="1" s="1"/>
  <c r="L78" i="1"/>
  <c r="M78" i="1" s="1"/>
  <c r="L43" i="1"/>
  <c r="M43" i="1" s="1"/>
  <c r="N55" i="1"/>
  <c r="N76" i="1"/>
  <c r="N96" i="1"/>
  <c r="N116" i="1"/>
  <c r="N99" i="1"/>
  <c r="N41" i="1"/>
  <c r="N46" i="1"/>
  <c r="N51" i="1"/>
  <c r="N56" i="1"/>
  <c r="N62" i="1"/>
  <c r="N69" i="1"/>
  <c r="N73" i="1"/>
  <c r="N77" i="1"/>
  <c r="N82" i="1"/>
  <c r="N92" i="1"/>
  <c r="N100" i="1"/>
  <c r="N105" i="1"/>
  <c r="N118" i="1"/>
  <c r="N89" i="1"/>
  <c r="N53" i="1"/>
  <c r="N67" i="1"/>
  <c r="N58" i="1"/>
  <c r="N79" i="1"/>
  <c r="N50" i="1"/>
  <c r="N61" i="1"/>
  <c r="N65" i="1"/>
  <c r="N86" i="1"/>
  <c r="N121" i="1"/>
  <c r="N42" i="1"/>
  <c r="N63" i="1"/>
  <c r="N74" i="1"/>
  <c r="N88" i="1"/>
  <c r="N102" i="1"/>
  <c r="N106" i="1"/>
  <c r="N97" i="1"/>
  <c r="N95" i="1"/>
  <c r="N117" i="1"/>
  <c r="N110" i="1"/>
  <c r="N60" i="1"/>
  <c r="N48" i="1"/>
  <c r="N64" i="1"/>
  <c r="N45" i="1"/>
  <c r="N85" i="1"/>
  <c r="N72" i="1"/>
  <c r="N108" i="1"/>
  <c r="N93" i="1"/>
  <c r="N66" i="1"/>
  <c r="N52" i="1"/>
  <c r="N70" i="1"/>
  <c r="N44" i="1"/>
  <c r="N49" i="1"/>
  <c r="N54" i="1"/>
  <c r="N59" i="1"/>
  <c r="N75" i="1"/>
  <c r="N84" i="1"/>
  <c r="N90" i="1"/>
  <c r="N94" i="1"/>
  <c r="N103" i="1"/>
  <c r="N107" i="1"/>
  <c r="N115" i="1"/>
  <c r="N120" i="1"/>
  <c r="N101" i="1"/>
  <c r="N78" i="1"/>
  <c r="N68" i="1"/>
  <c r="N43" i="1"/>
  <c r="N87" i="1"/>
  <c r="N111" i="1"/>
  <c r="J113" i="1"/>
  <c r="L113" i="1" s="1"/>
  <c r="M113" i="1" s="1"/>
  <c r="N57" i="1"/>
  <c r="N80" i="1"/>
  <c r="N83" i="1"/>
  <c r="N119" i="1"/>
  <c r="J81" i="1"/>
  <c r="L81" i="1" s="1"/>
  <c r="M81" i="1" s="1"/>
  <c r="N104" i="1"/>
  <c r="N112" i="1"/>
  <c r="N40" i="1"/>
  <c r="L114" i="1"/>
  <c r="M114" i="1" s="1"/>
  <c r="L91" i="1"/>
  <c r="M91" i="1" s="1"/>
  <c r="L47" i="1"/>
  <c r="M47" i="1" s="1"/>
  <c r="L39" i="1"/>
  <c r="M39" i="1" s="1"/>
  <c r="N122" i="1"/>
  <c r="F37" i="1"/>
  <c r="F36" i="1"/>
  <c r="F35" i="1"/>
  <c r="G35" i="1" s="1"/>
  <c r="K35" i="1" s="1"/>
  <c r="F34" i="1"/>
  <c r="F33" i="1"/>
  <c r="F32" i="1"/>
  <c r="F31" i="1"/>
  <c r="F30" i="1"/>
  <c r="F29" i="1"/>
  <c r="F28" i="1"/>
  <c r="F27" i="1"/>
  <c r="F26" i="1"/>
  <c r="F25" i="1"/>
  <c r="F24" i="1"/>
  <c r="F23" i="1"/>
  <c r="B5" i="1"/>
  <c r="B7" i="1"/>
  <c r="F22" i="1"/>
  <c r="F21" i="1"/>
  <c r="F20" i="1"/>
  <c r="F19" i="1"/>
  <c r="F18" i="1"/>
  <c r="F4" i="1"/>
  <c r="G5" i="1"/>
  <c r="K5" i="1" s="1"/>
  <c r="L5" i="1" s="1"/>
  <c r="M5" i="1" s="1"/>
  <c r="F6" i="1"/>
  <c r="B6" i="1" s="1"/>
  <c r="F7" i="1"/>
  <c r="F8" i="1"/>
  <c r="F9" i="1"/>
  <c r="B9" i="1" s="1"/>
  <c r="F10" i="1"/>
  <c r="B10" i="1" s="1"/>
  <c r="F11" i="1"/>
  <c r="F12" i="1"/>
  <c r="F13" i="1"/>
  <c r="F14" i="1"/>
  <c r="F15" i="1"/>
  <c r="F16" i="1"/>
  <c r="F17" i="1"/>
  <c r="F3" i="1"/>
  <c r="N81" i="1" l="1"/>
  <c r="N5" i="1"/>
  <c r="N113" i="1"/>
  <c r="B24" i="1"/>
  <c r="J24" i="1" s="1"/>
  <c r="I24" i="1"/>
  <c r="B16" i="1"/>
  <c r="J16" i="1" s="1"/>
  <c r="I16" i="1"/>
  <c r="I8" i="1"/>
  <c r="B21" i="1"/>
  <c r="J21" i="1" s="1"/>
  <c r="I21" i="1"/>
  <c r="B25" i="1"/>
  <c r="J25" i="1" s="1"/>
  <c r="I25" i="1"/>
  <c r="B29" i="1"/>
  <c r="J29" i="1" s="1"/>
  <c r="I29" i="1"/>
  <c r="B33" i="1"/>
  <c r="J33" i="1" s="1"/>
  <c r="I33" i="1"/>
  <c r="L33" i="1" s="1"/>
  <c r="M33" i="1" s="1"/>
  <c r="B37" i="1"/>
  <c r="J37" i="1" s="1"/>
  <c r="I37" i="1"/>
  <c r="G38" i="1"/>
  <c r="K38" i="1" s="1"/>
  <c r="L38" i="1" s="1"/>
  <c r="M38" i="1" s="1"/>
  <c r="G34" i="1"/>
  <c r="K34" i="1" s="1"/>
  <c r="N39" i="1"/>
  <c r="I13" i="1"/>
  <c r="B28" i="1"/>
  <c r="J28" i="1" s="1"/>
  <c r="I28" i="1"/>
  <c r="B36" i="1"/>
  <c r="J36" i="1" s="1"/>
  <c r="I36" i="1"/>
  <c r="B12" i="1"/>
  <c r="J12" i="1" s="1"/>
  <c r="I12" i="1"/>
  <c r="G4" i="1"/>
  <c r="K4" i="1" s="1"/>
  <c r="I4" i="1"/>
  <c r="B15" i="1"/>
  <c r="J15" i="1" s="1"/>
  <c r="I15" i="1"/>
  <c r="B11" i="1"/>
  <c r="I11" i="1"/>
  <c r="I7" i="1"/>
  <c r="B18" i="1"/>
  <c r="J18" i="1" s="1"/>
  <c r="I18" i="1"/>
  <c r="B22" i="1"/>
  <c r="J22" i="1" s="1"/>
  <c r="I22" i="1"/>
  <c r="B8" i="1"/>
  <c r="B4" i="1"/>
  <c r="C4" i="1" s="1"/>
  <c r="C5" i="1" s="1"/>
  <c r="C6" i="1" s="1"/>
  <c r="C7" i="1" s="1"/>
  <c r="B26" i="1"/>
  <c r="J26" i="1" s="1"/>
  <c r="I26" i="1"/>
  <c r="B30" i="1"/>
  <c r="J30" i="1" s="1"/>
  <c r="I30" i="1"/>
  <c r="B34" i="1"/>
  <c r="J34" i="1" s="1"/>
  <c r="I34" i="1"/>
  <c r="G37" i="1"/>
  <c r="K37" i="1" s="1"/>
  <c r="G33" i="1"/>
  <c r="K33" i="1" s="1"/>
  <c r="N47" i="1"/>
  <c r="I17" i="1"/>
  <c r="I9" i="1"/>
  <c r="B20" i="1"/>
  <c r="J20" i="1" s="1"/>
  <c r="I20" i="1"/>
  <c r="B32" i="1"/>
  <c r="J32" i="1" s="1"/>
  <c r="I32" i="1"/>
  <c r="L32" i="1" s="1"/>
  <c r="M32" i="1" s="1"/>
  <c r="N114" i="1"/>
  <c r="I3" i="1"/>
  <c r="L3" i="1" s="1"/>
  <c r="B14" i="1"/>
  <c r="J14" i="1" s="1"/>
  <c r="I14" i="1"/>
  <c r="I10" i="1"/>
  <c r="I6" i="1"/>
  <c r="B19" i="1"/>
  <c r="J19" i="1" s="1"/>
  <c r="I19" i="1"/>
  <c r="B3" i="1"/>
  <c r="B23" i="1"/>
  <c r="J23" i="1" s="1"/>
  <c r="I23" i="1"/>
  <c r="B27" i="1"/>
  <c r="J27" i="1" s="1"/>
  <c r="I27" i="1"/>
  <c r="B31" i="1"/>
  <c r="I31" i="1"/>
  <c r="B35" i="1"/>
  <c r="J35" i="1" s="1"/>
  <c r="I35" i="1"/>
  <c r="G36" i="1"/>
  <c r="K36" i="1" s="1"/>
  <c r="N91" i="1"/>
  <c r="G32" i="1"/>
  <c r="K32" i="1" s="1"/>
  <c r="G31" i="1"/>
  <c r="K31" i="1" s="1"/>
  <c r="G30" i="1"/>
  <c r="K30" i="1" s="1"/>
  <c r="G29" i="1"/>
  <c r="K29" i="1" s="1"/>
  <c r="G28" i="1"/>
  <c r="K28" i="1" s="1"/>
  <c r="G27" i="1"/>
  <c r="K27" i="1" s="1"/>
  <c r="G26" i="1"/>
  <c r="K26" i="1" s="1"/>
  <c r="G24" i="1"/>
  <c r="K24" i="1" s="1"/>
  <c r="G23" i="1"/>
  <c r="K23" i="1" s="1"/>
  <c r="G25" i="1"/>
  <c r="K25" i="1" s="1"/>
  <c r="G22" i="1"/>
  <c r="K22" i="1" s="1"/>
  <c r="G21" i="1"/>
  <c r="K21" i="1" s="1"/>
  <c r="G20" i="1"/>
  <c r="K20" i="1" s="1"/>
  <c r="G18" i="1"/>
  <c r="K18" i="1" s="1"/>
  <c r="G19" i="1"/>
  <c r="K19" i="1" s="1"/>
  <c r="B17" i="1"/>
  <c r="G14" i="1"/>
  <c r="K14" i="1" s="1"/>
  <c r="B13" i="1"/>
  <c r="J13" i="1" s="1"/>
  <c r="G17" i="1"/>
  <c r="K17" i="1" s="1"/>
  <c r="G16" i="1"/>
  <c r="K16" i="1" s="1"/>
  <c r="G15" i="1"/>
  <c r="K15" i="1" s="1"/>
  <c r="G13" i="1"/>
  <c r="K13" i="1" s="1"/>
  <c r="G12" i="1"/>
  <c r="K12" i="1" s="1"/>
  <c r="G11" i="1"/>
  <c r="K11" i="1" s="1"/>
  <c r="G10" i="1"/>
  <c r="K10" i="1" s="1"/>
  <c r="G9" i="1"/>
  <c r="K9" i="1" s="1"/>
  <c r="G8" i="1"/>
  <c r="K8" i="1" s="1"/>
  <c r="G7" i="1"/>
  <c r="K7" i="1" s="1"/>
  <c r="G6" i="1"/>
  <c r="K6" i="1" s="1"/>
  <c r="L34" i="1" l="1"/>
  <c r="M34" i="1" s="1"/>
  <c r="L6" i="1"/>
  <c r="M6" i="1" s="1"/>
  <c r="L35" i="1"/>
  <c r="M35" i="1" s="1"/>
  <c r="N35" i="1" s="1"/>
  <c r="C8" i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L4" i="1"/>
  <c r="M4" i="1" s="1"/>
  <c r="L24" i="1"/>
  <c r="M24" i="1" s="1"/>
  <c r="N34" i="1"/>
  <c r="N6" i="1"/>
  <c r="N3" i="1"/>
  <c r="N24" i="1"/>
  <c r="N32" i="1"/>
  <c r="N33" i="1"/>
  <c r="J31" i="1"/>
  <c r="L31" i="1" s="1"/>
  <c r="M31" i="1" s="1"/>
  <c r="L23" i="1"/>
  <c r="M23" i="1" s="1"/>
  <c r="L19" i="1"/>
  <c r="M19" i="1" s="1"/>
  <c r="L14" i="1"/>
  <c r="M14" i="1" s="1"/>
  <c r="L9" i="1"/>
  <c r="M9" i="1" s="1"/>
  <c r="L18" i="1"/>
  <c r="M18" i="1" s="1"/>
  <c r="L7" i="1"/>
  <c r="M7" i="1" s="1"/>
  <c r="L15" i="1"/>
  <c r="M15" i="1" s="1"/>
  <c r="L28" i="1"/>
  <c r="M28" i="1" s="1"/>
  <c r="L13" i="1"/>
  <c r="M13" i="1" s="1"/>
  <c r="L37" i="1"/>
  <c r="M37" i="1" s="1"/>
  <c r="L21" i="1"/>
  <c r="M21" i="1" s="1"/>
  <c r="L16" i="1"/>
  <c r="M16" i="1" s="1"/>
  <c r="L27" i="1"/>
  <c r="M27" i="1" s="1"/>
  <c r="L30" i="1"/>
  <c r="M30" i="1" s="1"/>
  <c r="L26" i="1"/>
  <c r="M26" i="1" s="1"/>
  <c r="L36" i="1"/>
  <c r="M36" i="1" s="1"/>
  <c r="L25" i="1"/>
  <c r="M25" i="1" s="1"/>
  <c r="J11" i="1"/>
  <c r="L11" i="1" s="1"/>
  <c r="M11" i="1" s="1"/>
  <c r="N4" i="1"/>
  <c r="J17" i="1"/>
  <c r="L17" i="1" s="1"/>
  <c r="M17" i="1" s="1"/>
  <c r="L10" i="1"/>
  <c r="M10" i="1" s="1"/>
  <c r="L20" i="1"/>
  <c r="M20" i="1" s="1"/>
  <c r="L22" i="1"/>
  <c r="M22" i="1" s="1"/>
  <c r="L12" i="1"/>
  <c r="M12" i="1" s="1"/>
  <c r="N38" i="1"/>
  <c r="L29" i="1"/>
  <c r="M29" i="1" s="1"/>
  <c r="L8" i="1"/>
  <c r="M8" i="1" s="1"/>
  <c r="N17" i="1" l="1"/>
  <c r="N31" i="1"/>
  <c r="N25" i="1"/>
  <c r="N8" i="1"/>
  <c r="N12" i="1"/>
  <c r="N36" i="1"/>
  <c r="N27" i="1"/>
  <c r="N37" i="1"/>
  <c r="N7" i="1"/>
  <c r="N19" i="1"/>
  <c r="N30" i="1"/>
  <c r="N15" i="1"/>
  <c r="N29" i="1"/>
  <c r="N11" i="1"/>
  <c r="N13" i="1"/>
  <c r="N18" i="1"/>
  <c r="N23" i="1"/>
  <c r="N10" i="1"/>
  <c r="N21" i="1"/>
  <c r="N14" i="1"/>
  <c r="N22" i="1"/>
  <c r="N20" i="1"/>
  <c r="N26" i="1"/>
  <c r="N16" i="1"/>
  <c r="N28" i="1"/>
  <c r="N9" i="1"/>
</calcChain>
</file>

<file path=xl/sharedStrings.xml><?xml version="1.0" encoding="utf-8"?>
<sst xmlns="http://schemas.openxmlformats.org/spreadsheetml/2006/main" count="45" uniqueCount="39">
  <si>
    <t>Time</t>
  </si>
  <si>
    <t>(s)</t>
  </si>
  <si>
    <t xml:space="preserve">Length </t>
  </si>
  <si>
    <t>(m)</t>
  </si>
  <si>
    <t xml:space="preserve">Total Distance </t>
  </si>
  <si>
    <t xml:space="preserve">Height </t>
  </si>
  <si>
    <t>Velocity</t>
  </si>
  <si>
    <t>(mph)</t>
  </si>
  <si>
    <t>(m/s)</t>
  </si>
  <si>
    <t>Acceleration</t>
  </si>
  <si>
    <t xml:space="preserve">Rolling Resistance </t>
  </si>
  <si>
    <t>(N)</t>
  </si>
  <si>
    <t>Aero Resistance</t>
  </si>
  <si>
    <t>Gradient Resistance</t>
  </si>
  <si>
    <t xml:space="preserve">Acceleration Resistance </t>
  </si>
  <si>
    <t xml:space="preserve">Total Resistance </t>
  </si>
  <si>
    <t>Power</t>
  </si>
  <si>
    <t>(W)</t>
  </si>
  <si>
    <t>(kW)</t>
  </si>
  <si>
    <r>
      <t>(m/s</t>
    </r>
    <r>
      <rPr>
        <b/>
        <u/>
        <sz val="11"/>
        <rFont val="Calibri"/>
        <family val="2"/>
      </rPr>
      <t>²)</t>
    </r>
  </si>
  <si>
    <t xml:space="preserve">Vehicle Specification </t>
  </si>
  <si>
    <r>
      <t>Area (m</t>
    </r>
    <r>
      <rPr>
        <sz val="11"/>
        <color theme="1"/>
        <rFont val="Calibri"/>
        <family val="2"/>
      </rPr>
      <t>²)</t>
    </r>
  </si>
  <si>
    <r>
      <t>Density of Air (kg/m</t>
    </r>
    <r>
      <rPr>
        <sz val="11"/>
        <color theme="1"/>
        <rFont val="Calibri"/>
        <family val="2"/>
      </rPr>
      <t>³)</t>
    </r>
  </si>
  <si>
    <t>Cd</t>
  </si>
  <si>
    <t>Circuit Specification</t>
  </si>
  <si>
    <t xml:space="preserve">Loose Gravel </t>
  </si>
  <si>
    <t xml:space="preserve">Mud </t>
  </si>
  <si>
    <t>Sand</t>
  </si>
  <si>
    <t>Grass</t>
  </si>
  <si>
    <t xml:space="preserve">Loose Soil </t>
  </si>
  <si>
    <t>Tyre Radius (m)</t>
  </si>
  <si>
    <t>Engine (cc)</t>
  </si>
  <si>
    <t>Power (BHP)</t>
  </si>
  <si>
    <t>Tarmac</t>
  </si>
  <si>
    <t xml:space="preserve">Average Power (W) </t>
  </si>
  <si>
    <t>Total Power (W)</t>
  </si>
  <si>
    <t>Average Power (W)</t>
  </si>
  <si>
    <t>Average Power (Kw)</t>
  </si>
  <si>
    <t xml:space="preserve">Total Mass (kg) inc 2 people and equipment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</si>
</sst>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u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name val="Calibri"/>
      <family val="2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/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4" borderId="0" xfId="0" applyFill="1"/>
    <xf numFmtId="0" fontId="0" fillId="6" borderId="0" xfId="0" applyFill="1" applyAlignment="1">
      <alignment horizontal="center"/>
    </xf>
    <xf numFmtId="0" fontId="0" fillId="5" borderId="0" xfId="0" applyFill="1"/>
    <xf numFmtId="0" fontId="0" fillId="7" borderId="0" xfId="0" applyFill="1"/>
    <xf numFmtId="0" fontId="0" fillId="3" borderId="0" xfId="0" applyFill="1"/>
    <xf numFmtId="0" fontId="1" fillId="6" borderId="0" xfId="0" applyFont="1" applyFill="1" applyAlignment="1">
      <alignment horizontal="center"/>
    </xf>
    <xf numFmtId="0" fontId="0" fillId="7" borderId="0" xfId="0" applyFill="1" applyAlignment="1">
      <alignment horizontal="center"/>
    </xf>
    <xf numFmtId="0" fontId="6" fillId="4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8" borderId="0" xfId="0" applyFont="1" applyFill="1" applyAlignment="1">
      <alignment horizontal="center"/>
    </xf>
    <xf numFmtId="0" fontId="0" fillId="8" borderId="0" xfId="0" applyFill="1"/>
    <xf numFmtId="0" fontId="0" fillId="2" borderId="0" xfId="0" applyFill="1" applyAlignment="1">
      <alignment horizontal="center"/>
    </xf>
    <xf numFmtId="0" fontId="0" fillId="9" borderId="0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9" borderId="6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0" xfId="0" applyFill="1"/>
    <xf numFmtId="0" fontId="0" fillId="11" borderId="0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12" borderId="0" xfId="0" applyFill="1" applyBorder="1" applyAlignment="1">
      <alignment horizontal="center"/>
    </xf>
    <xf numFmtId="0" fontId="0" fillId="9" borderId="3" xfId="0" applyFill="1" applyBorder="1" applyAlignment="1">
      <alignment horizontal="left"/>
    </xf>
    <xf numFmtId="0" fontId="0" fillId="9" borderId="5" xfId="0" applyFill="1" applyBorder="1" applyAlignment="1">
      <alignment horizontal="left"/>
    </xf>
    <xf numFmtId="0" fontId="0" fillId="9" borderId="8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4" borderId="5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5" borderId="5" xfId="0" applyFill="1" applyBorder="1" applyAlignment="1">
      <alignment horizontal="left"/>
    </xf>
    <xf numFmtId="0" fontId="0" fillId="11" borderId="3" xfId="0" applyFill="1" applyBorder="1" applyAlignment="1">
      <alignment horizontal="left"/>
    </xf>
    <xf numFmtId="0" fontId="0" fillId="11" borderId="5" xfId="0" applyFill="1" applyBorder="1" applyAlignment="1">
      <alignment horizontal="left"/>
    </xf>
    <xf numFmtId="0" fontId="0" fillId="10" borderId="3" xfId="0" applyFill="1" applyBorder="1" applyAlignment="1">
      <alignment horizontal="left"/>
    </xf>
    <xf numFmtId="0" fontId="0" fillId="10" borderId="5" xfId="0" applyFill="1" applyBorder="1" applyAlignment="1">
      <alignment horizontal="left"/>
    </xf>
    <xf numFmtId="0" fontId="0" fillId="13" borderId="1" xfId="0" applyFill="1" applyBorder="1" applyAlignment="1">
      <alignment horizontal="center"/>
    </xf>
    <xf numFmtId="0" fontId="0" fillId="13" borderId="2" xfId="0" applyFill="1" applyBorder="1" applyAlignment="1">
      <alignment horizontal="center"/>
    </xf>
    <xf numFmtId="0" fontId="0" fillId="13" borderId="3" xfId="0" applyFill="1" applyBorder="1" applyAlignment="1">
      <alignment horizontal="left"/>
    </xf>
    <xf numFmtId="0" fontId="0" fillId="13" borderId="4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13" borderId="5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5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12" borderId="0" xfId="0" applyFill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GB" u="sng"/>
              <a:t>Velocity (m/s) vs Time (s) </a:t>
            </a:r>
          </a:p>
        </c:rich>
      </c:tx>
      <c:layout>
        <c:manualLayout>
          <c:xMode val="edge"/>
          <c:yMode val="edge"/>
          <c:x val="0.36144681705853893"/>
          <c:y val="5.47892907255214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val>
            <c:numRef>
              <c:f>Sheet1!$F$1:$F$131</c:f>
              <c:numCache>
                <c:formatCode>General</c:formatCode>
                <c:ptCount val="131"/>
                <c:pt idx="1">
                  <c:v>0</c:v>
                </c:pt>
                <c:pt idx="2">
                  <c:v>0</c:v>
                </c:pt>
                <c:pt idx="3">
                  <c:v>1.78816</c:v>
                </c:pt>
                <c:pt idx="4">
                  <c:v>2.6822400000000002</c:v>
                </c:pt>
                <c:pt idx="5">
                  <c:v>4.4703999999999997</c:v>
                </c:pt>
                <c:pt idx="6">
                  <c:v>5.3644800000000004</c:v>
                </c:pt>
                <c:pt idx="7">
                  <c:v>6.2585600000000001</c:v>
                </c:pt>
                <c:pt idx="8">
                  <c:v>7.1526399999999999</c:v>
                </c:pt>
                <c:pt idx="9">
                  <c:v>8.0467200000000005</c:v>
                </c:pt>
                <c:pt idx="10">
                  <c:v>7.1526399999999999</c:v>
                </c:pt>
                <c:pt idx="11">
                  <c:v>6.2585600000000001</c:v>
                </c:pt>
                <c:pt idx="12">
                  <c:v>5.8115199999999998</c:v>
                </c:pt>
                <c:pt idx="13">
                  <c:v>5.3644800000000004</c:v>
                </c:pt>
                <c:pt idx="14">
                  <c:v>4.4703999999999997</c:v>
                </c:pt>
                <c:pt idx="15">
                  <c:v>3.5763199999999999</c:v>
                </c:pt>
                <c:pt idx="16">
                  <c:v>4.4703999999999997</c:v>
                </c:pt>
                <c:pt idx="17">
                  <c:v>6.2585600000000001</c:v>
                </c:pt>
                <c:pt idx="18">
                  <c:v>6.7055999999999996</c:v>
                </c:pt>
                <c:pt idx="19">
                  <c:v>8.0467200000000005</c:v>
                </c:pt>
                <c:pt idx="20">
                  <c:v>8.9407999999999994</c:v>
                </c:pt>
                <c:pt idx="21">
                  <c:v>9.8348800000000001</c:v>
                </c:pt>
                <c:pt idx="22">
                  <c:v>11.176</c:v>
                </c:pt>
                <c:pt idx="23">
                  <c:v>11.176</c:v>
                </c:pt>
                <c:pt idx="24">
                  <c:v>11.176</c:v>
                </c:pt>
                <c:pt idx="25">
                  <c:v>11.176</c:v>
                </c:pt>
                <c:pt idx="26">
                  <c:v>11.176</c:v>
                </c:pt>
                <c:pt idx="27">
                  <c:v>11.176</c:v>
                </c:pt>
                <c:pt idx="28">
                  <c:v>11.176</c:v>
                </c:pt>
                <c:pt idx="29">
                  <c:v>11.176</c:v>
                </c:pt>
                <c:pt idx="30">
                  <c:v>10.28192</c:v>
                </c:pt>
                <c:pt idx="31">
                  <c:v>9.8348800000000001</c:v>
                </c:pt>
                <c:pt idx="32">
                  <c:v>9.8348800000000001</c:v>
                </c:pt>
                <c:pt idx="33">
                  <c:v>8.9407999999999994</c:v>
                </c:pt>
                <c:pt idx="34">
                  <c:v>7.1526399999999999</c:v>
                </c:pt>
                <c:pt idx="35">
                  <c:v>5.8115199999999998</c:v>
                </c:pt>
                <c:pt idx="36">
                  <c:v>4.4703999999999997</c:v>
                </c:pt>
                <c:pt idx="37">
                  <c:v>6.2585600000000001</c:v>
                </c:pt>
                <c:pt idx="38">
                  <c:v>7.1526399999999999</c:v>
                </c:pt>
                <c:pt idx="39">
                  <c:v>8.0467200000000005</c:v>
                </c:pt>
                <c:pt idx="40">
                  <c:v>8.9407999999999994</c:v>
                </c:pt>
                <c:pt idx="41">
                  <c:v>9.8348800000000001</c:v>
                </c:pt>
                <c:pt idx="42">
                  <c:v>10.728960000000001</c:v>
                </c:pt>
                <c:pt idx="43">
                  <c:v>11.176</c:v>
                </c:pt>
                <c:pt idx="44">
                  <c:v>11.176</c:v>
                </c:pt>
                <c:pt idx="45">
                  <c:v>11.176</c:v>
                </c:pt>
                <c:pt idx="46">
                  <c:v>11.176</c:v>
                </c:pt>
                <c:pt idx="47">
                  <c:v>11.176</c:v>
                </c:pt>
                <c:pt idx="48">
                  <c:v>11.176</c:v>
                </c:pt>
                <c:pt idx="49">
                  <c:v>10.28192</c:v>
                </c:pt>
                <c:pt idx="50">
                  <c:v>8.9407999999999994</c:v>
                </c:pt>
                <c:pt idx="51">
                  <c:v>8.0467200000000005</c:v>
                </c:pt>
                <c:pt idx="52">
                  <c:v>7.1526399999999999</c:v>
                </c:pt>
                <c:pt idx="53">
                  <c:v>7.1526399999999999</c:v>
                </c:pt>
                <c:pt idx="54">
                  <c:v>8.0467200000000005</c:v>
                </c:pt>
                <c:pt idx="55">
                  <c:v>8.49376</c:v>
                </c:pt>
                <c:pt idx="56">
                  <c:v>9.8348800000000001</c:v>
                </c:pt>
                <c:pt idx="57">
                  <c:v>10.28192</c:v>
                </c:pt>
                <c:pt idx="58">
                  <c:v>11.176</c:v>
                </c:pt>
                <c:pt idx="59">
                  <c:v>11.176</c:v>
                </c:pt>
                <c:pt idx="60">
                  <c:v>9.8348800000000001</c:v>
                </c:pt>
                <c:pt idx="61">
                  <c:v>8.9407999999999994</c:v>
                </c:pt>
                <c:pt idx="62">
                  <c:v>8.0467200000000005</c:v>
                </c:pt>
                <c:pt idx="63">
                  <c:v>7.1526399999999999</c:v>
                </c:pt>
                <c:pt idx="64">
                  <c:v>6.7055999999999996</c:v>
                </c:pt>
                <c:pt idx="65">
                  <c:v>6.7055999999999996</c:v>
                </c:pt>
                <c:pt idx="66">
                  <c:v>6.2585600000000001</c:v>
                </c:pt>
                <c:pt idx="67">
                  <c:v>5.8115199999999998</c:v>
                </c:pt>
                <c:pt idx="68">
                  <c:v>5.3644800000000004</c:v>
                </c:pt>
                <c:pt idx="69">
                  <c:v>4.4703999999999997</c:v>
                </c:pt>
                <c:pt idx="70">
                  <c:v>4.4703999999999997</c:v>
                </c:pt>
                <c:pt idx="71">
                  <c:v>5.3644800000000004</c:v>
                </c:pt>
                <c:pt idx="72">
                  <c:v>6.2585600000000001</c:v>
                </c:pt>
                <c:pt idx="73">
                  <c:v>7.1526399999999999</c:v>
                </c:pt>
                <c:pt idx="74">
                  <c:v>8.0467200000000005</c:v>
                </c:pt>
                <c:pt idx="75">
                  <c:v>8.9407999999999994</c:v>
                </c:pt>
                <c:pt idx="76">
                  <c:v>8.0467200000000005</c:v>
                </c:pt>
                <c:pt idx="77">
                  <c:v>8.0467200000000005</c:v>
                </c:pt>
                <c:pt idx="78">
                  <c:v>8.0467200000000005</c:v>
                </c:pt>
                <c:pt idx="79">
                  <c:v>8.0467200000000005</c:v>
                </c:pt>
                <c:pt idx="80">
                  <c:v>8.9407999999999994</c:v>
                </c:pt>
                <c:pt idx="81">
                  <c:v>9.8348800000000001</c:v>
                </c:pt>
                <c:pt idx="82">
                  <c:v>10.728960000000001</c:v>
                </c:pt>
                <c:pt idx="83">
                  <c:v>11.176</c:v>
                </c:pt>
                <c:pt idx="84">
                  <c:v>11.176</c:v>
                </c:pt>
                <c:pt idx="85">
                  <c:v>11.176</c:v>
                </c:pt>
                <c:pt idx="86">
                  <c:v>11.176</c:v>
                </c:pt>
                <c:pt idx="87">
                  <c:v>11.176</c:v>
                </c:pt>
                <c:pt idx="88">
                  <c:v>11.176</c:v>
                </c:pt>
                <c:pt idx="89">
                  <c:v>11.176</c:v>
                </c:pt>
                <c:pt idx="90">
                  <c:v>11.176</c:v>
                </c:pt>
                <c:pt idx="91">
                  <c:v>11.176</c:v>
                </c:pt>
                <c:pt idx="92">
                  <c:v>11.176</c:v>
                </c:pt>
                <c:pt idx="93">
                  <c:v>10.28192</c:v>
                </c:pt>
                <c:pt idx="94">
                  <c:v>9.3878400000000006</c:v>
                </c:pt>
                <c:pt idx="95">
                  <c:v>9.3878400000000006</c:v>
                </c:pt>
                <c:pt idx="96">
                  <c:v>9.3878400000000006</c:v>
                </c:pt>
                <c:pt idx="97">
                  <c:v>8.9407999999999994</c:v>
                </c:pt>
                <c:pt idx="98">
                  <c:v>8.9407999999999994</c:v>
                </c:pt>
                <c:pt idx="99">
                  <c:v>8.9407999999999994</c:v>
                </c:pt>
                <c:pt idx="100">
                  <c:v>8.9407999999999994</c:v>
                </c:pt>
                <c:pt idx="101">
                  <c:v>8.9407999999999994</c:v>
                </c:pt>
                <c:pt idx="102">
                  <c:v>8.0467200000000005</c:v>
                </c:pt>
                <c:pt idx="103">
                  <c:v>7.1526399999999999</c:v>
                </c:pt>
                <c:pt idx="104">
                  <c:v>5.8115199999999998</c:v>
                </c:pt>
                <c:pt idx="105">
                  <c:v>5.8115199999999998</c:v>
                </c:pt>
                <c:pt idx="106">
                  <c:v>6.7055999999999996</c:v>
                </c:pt>
                <c:pt idx="107">
                  <c:v>8.0467200000000005</c:v>
                </c:pt>
                <c:pt idx="108">
                  <c:v>8.9407999999999994</c:v>
                </c:pt>
                <c:pt idx="109">
                  <c:v>9.8348800000000001</c:v>
                </c:pt>
                <c:pt idx="110">
                  <c:v>10.28192</c:v>
                </c:pt>
                <c:pt idx="111">
                  <c:v>10.728960000000001</c:v>
                </c:pt>
                <c:pt idx="112">
                  <c:v>11.176</c:v>
                </c:pt>
                <c:pt idx="113">
                  <c:v>11.176</c:v>
                </c:pt>
                <c:pt idx="114">
                  <c:v>11.176</c:v>
                </c:pt>
                <c:pt idx="115">
                  <c:v>10.28192</c:v>
                </c:pt>
                <c:pt idx="116">
                  <c:v>9.8348800000000001</c:v>
                </c:pt>
                <c:pt idx="117">
                  <c:v>9.3878400000000006</c:v>
                </c:pt>
                <c:pt idx="118">
                  <c:v>9.3878400000000006</c:v>
                </c:pt>
                <c:pt idx="119">
                  <c:v>11.176</c:v>
                </c:pt>
                <c:pt idx="120">
                  <c:v>11.176</c:v>
                </c:pt>
                <c:pt idx="121">
                  <c:v>11.176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A5D-471B-835F-745600E052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377242960"/>
        <c:axId val="377244928"/>
      </c:lineChart>
      <c:catAx>
        <c:axId val="3772429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7323513283105006"/>
              <c:y val="0.8884670366189456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244928"/>
        <c:crosses val="autoZero"/>
        <c:auto val="1"/>
        <c:lblAlgn val="ctr"/>
        <c:lblOffset val="100"/>
        <c:noMultiLvlLbl val="0"/>
      </c:catAx>
      <c:valAx>
        <c:axId val="3772449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Velocity (m/s)</a:t>
                </a:r>
              </a:p>
            </c:rich>
          </c:tx>
          <c:layout>
            <c:manualLayout>
              <c:xMode val="edge"/>
              <c:yMode val="edge"/>
              <c:x val="1.2466795514825574E-2"/>
              <c:y val="0.370393289691624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7242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Rolling Resistance (n) vs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928384118753519E-2"/>
          <c:y val="0.1860847880299252"/>
          <c:w val="0.91780972453588927"/>
          <c:h val="0.56514579692501032"/>
        </c:manualLayout>
      </c:layout>
      <c:lineChart>
        <c:grouping val="stacked"/>
        <c:varyColors val="0"/>
        <c:ser>
          <c:idx val="1"/>
          <c:order val="0"/>
          <c:tx>
            <c:strRef>
              <c:f>Sheet1!$H$1:$H$2</c:f>
              <c:strCache>
                <c:ptCount val="2"/>
                <c:pt idx="0">
                  <c:v>Rolling Resistance </c:v>
                </c:pt>
                <c:pt idx="1">
                  <c:v>(N)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val>
            <c:numRef>
              <c:f>Sheet1!$H$3:$H$131</c:f>
              <c:numCache>
                <c:formatCode>General</c:formatCode>
                <c:ptCount val="129"/>
                <c:pt idx="0">
                  <c:v>38.494440000000004</c:v>
                </c:pt>
                <c:pt idx="1">
                  <c:v>38.494440000000004</c:v>
                </c:pt>
                <c:pt idx="2">
                  <c:v>38.494440000000004</c:v>
                </c:pt>
                <c:pt idx="3">
                  <c:v>38.494440000000004</c:v>
                </c:pt>
                <c:pt idx="4">
                  <c:v>38.494440000000004</c:v>
                </c:pt>
                <c:pt idx="5">
                  <c:v>38.494440000000004</c:v>
                </c:pt>
                <c:pt idx="6">
                  <c:v>38.494440000000004</c:v>
                </c:pt>
                <c:pt idx="7">
                  <c:v>38.494440000000004</c:v>
                </c:pt>
                <c:pt idx="8">
                  <c:v>1603.9350000000002</c:v>
                </c:pt>
                <c:pt idx="9">
                  <c:v>1603.9350000000002</c:v>
                </c:pt>
                <c:pt idx="10">
                  <c:v>1603.9350000000002</c:v>
                </c:pt>
                <c:pt idx="11">
                  <c:v>1603.9350000000002</c:v>
                </c:pt>
                <c:pt idx="12">
                  <c:v>1603.9350000000002</c:v>
                </c:pt>
                <c:pt idx="13">
                  <c:v>1603.9350000000002</c:v>
                </c:pt>
                <c:pt idx="14">
                  <c:v>769.88880000000006</c:v>
                </c:pt>
                <c:pt idx="15">
                  <c:v>769.88880000000006</c:v>
                </c:pt>
                <c:pt idx="16">
                  <c:v>769.88880000000006</c:v>
                </c:pt>
                <c:pt idx="17">
                  <c:v>769.88880000000006</c:v>
                </c:pt>
                <c:pt idx="18">
                  <c:v>769.88880000000006</c:v>
                </c:pt>
                <c:pt idx="19">
                  <c:v>769.88880000000006</c:v>
                </c:pt>
                <c:pt idx="20">
                  <c:v>1924.7220000000002</c:v>
                </c:pt>
                <c:pt idx="21">
                  <c:v>1924.7220000000002</c:v>
                </c:pt>
                <c:pt idx="22">
                  <c:v>1924.7220000000002</c:v>
                </c:pt>
                <c:pt idx="23">
                  <c:v>1924.7220000000002</c:v>
                </c:pt>
                <c:pt idx="24">
                  <c:v>1924.7220000000002</c:v>
                </c:pt>
                <c:pt idx="25">
                  <c:v>1924.7220000000002</c:v>
                </c:pt>
                <c:pt idx="26">
                  <c:v>1924.7220000000002</c:v>
                </c:pt>
                <c:pt idx="27">
                  <c:v>1924.7220000000002</c:v>
                </c:pt>
                <c:pt idx="28">
                  <c:v>513.25920000000008</c:v>
                </c:pt>
                <c:pt idx="29">
                  <c:v>513.25920000000008</c:v>
                </c:pt>
                <c:pt idx="30">
                  <c:v>513.25920000000008</c:v>
                </c:pt>
                <c:pt idx="31">
                  <c:v>513.25920000000008</c:v>
                </c:pt>
                <c:pt idx="32">
                  <c:v>513.25920000000008</c:v>
                </c:pt>
                <c:pt idx="33">
                  <c:v>513.25920000000008</c:v>
                </c:pt>
                <c:pt idx="34">
                  <c:v>513.25920000000008</c:v>
                </c:pt>
                <c:pt idx="35">
                  <c:v>513.25920000000008</c:v>
                </c:pt>
                <c:pt idx="36">
                  <c:v>513.25920000000008</c:v>
                </c:pt>
                <c:pt idx="37">
                  <c:v>513.25920000000008</c:v>
                </c:pt>
                <c:pt idx="38">
                  <c:v>513.25920000000008</c:v>
                </c:pt>
                <c:pt idx="39">
                  <c:v>513.25920000000008</c:v>
                </c:pt>
                <c:pt idx="40">
                  <c:v>513.25920000000008</c:v>
                </c:pt>
                <c:pt idx="41">
                  <c:v>513.25920000000008</c:v>
                </c:pt>
                <c:pt idx="42">
                  <c:v>513.25920000000008</c:v>
                </c:pt>
                <c:pt idx="43">
                  <c:v>513.25920000000008</c:v>
                </c:pt>
                <c:pt idx="44">
                  <c:v>513.25920000000008</c:v>
                </c:pt>
                <c:pt idx="45">
                  <c:v>513.25920000000008</c:v>
                </c:pt>
                <c:pt idx="46">
                  <c:v>513.25920000000008</c:v>
                </c:pt>
                <c:pt idx="47">
                  <c:v>513.25920000000008</c:v>
                </c:pt>
                <c:pt idx="48">
                  <c:v>513.25920000000008</c:v>
                </c:pt>
                <c:pt idx="49">
                  <c:v>513.25920000000008</c:v>
                </c:pt>
                <c:pt idx="50">
                  <c:v>1283.1480000000001</c:v>
                </c:pt>
                <c:pt idx="51">
                  <c:v>1283.1480000000001</c:v>
                </c:pt>
                <c:pt idx="52">
                  <c:v>1283.1480000000001</c:v>
                </c:pt>
                <c:pt idx="53">
                  <c:v>1283.1480000000001</c:v>
                </c:pt>
                <c:pt idx="54">
                  <c:v>1283.1480000000001</c:v>
                </c:pt>
                <c:pt idx="55">
                  <c:v>1283.1480000000001</c:v>
                </c:pt>
                <c:pt idx="56">
                  <c:v>1283.1480000000001</c:v>
                </c:pt>
                <c:pt idx="57">
                  <c:v>1283.1480000000001</c:v>
                </c:pt>
                <c:pt idx="58">
                  <c:v>1283.1480000000001</c:v>
                </c:pt>
                <c:pt idx="59">
                  <c:v>1283.1480000000001</c:v>
                </c:pt>
                <c:pt idx="60">
                  <c:v>769.88880000000006</c:v>
                </c:pt>
                <c:pt idx="61">
                  <c:v>769.88880000000006</c:v>
                </c:pt>
                <c:pt idx="62">
                  <c:v>769.88880000000006</c:v>
                </c:pt>
                <c:pt idx="63">
                  <c:v>769.88880000000006</c:v>
                </c:pt>
                <c:pt idx="64">
                  <c:v>769.88880000000006</c:v>
                </c:pt>
                <c:pt idx="65">
                  <c:v>769.88880000000006</c:v>
                </c:pt>
                <c:pt idx="66">
                  <c:v>769.88880000000006</c:v>
                </c:pt>
                <c:pt idx="67">
                  <c:v>769.88880000000006</c:v>
                </c:pt>
                <c:pt idx="68">
                  <c:v>769.88880000000006</c:v>
                </c:pt>
                <c:pt idx="69">
                  <c:v>769.88880000000006</c:v>
                </c:pt>
                <c:pt idx="70">
                  <c:v>769.88880000000006</c:v>
                </c:pt>
                <c:pt idx="71">
                  <c:v>769.88880000000006</c:v>
                </c:pt>
                <c:pt idx="72">
                  <c:v>769.88880000000006</c:v>
                </c:pt>
                <c:pt idx="73">
                  <c:v>769.88880000000006</c:v>
                </c:pt>
                <c:pt idx="74">
                  <c:v>769.88880000000006</c:v>
                </c:pt>
                <c:pt idx="75">
                  <c:v>769.88880000000006</c:v>
                </c:pt>
                <c:pt idx="76">
                  <c:v>769.88880000000006</c:v>
                </c:pt>
                <c:pt idx="77">
                  <c:v>769.88880000000006</c:v>
                </c:pt>
                <c:pt idx="78">
                  <c:v>1603.9350000000002</c:v>
                </c:pt>
                <c:pt idx="79">
                  <c:v>1603.9350000000002</c:v>
                </c:pt>
                <c:pt idx="80">
                  <c:v>1603.9350000000002</c:v>
                </c:pt>
                <c:pt idx="81">
                  <c:v>1603.9350000000002</c:v>
                </c:pt>
                <c:pt idx="82">
                  <c:v>1603.9350000000002</c:v>
                </c:pt>
                <c:pt idx="83">
                  <c:v>1603.9350000000002</c:v>
                </c:pt>
                <c:pt idx="84">
                  <c:v>1603.9350000000002</c:v>
                </c:pt>
                <c:pt idx="85">
                  <c:v>1603.9350000000002</c:v>
                </c:pt>
                <c:pt idx="86">
                  <c:v>1603.9350000000002</c:v>
                </c:pt>
                <c:pt idx="87">
                  <c:v>1603.9350000000002</c:v>
                </c:pt>
                <c:pt idx="88">
                  <c:v>1603.9350000000002</c:v>
                </c:pt>
                <c:pt idx="89">
                  <c:v>1603.9350000000002</c:v>
                </c:pt>
                <c:pt idx="90">
                  <c:v>1283.1480000000001</c:v>
                </c:pt>
                <c:pt idx="91">
                  <c:v>1283.1480000000001</c:v>
                </c:pt>
                <c:pt idx="92">
                  <c:v>1283.1480000000001</c:v>
                </c:pt>
                <c:pt idx="93">
                  <c:v>1283.1480000000001</c:v>
                </c:pt>
                <c:pt idx="94">
                  <c:v>1283.1480000000001</c:v>
                </c:pt>
                <c:pt idx="95">
                  <c:v>1283.1480000000001</c:v>
                </c:pt>
                <c:pt idx="96">
                  <c:v>1283.1480000000001</c:v>
                </c:pt>
                <c:pt idx="97">
                  <c:v>1283.1480000000001</c:v>
                </c:pt>
                <c:pt idx="98">
                  <c:v>1283.1480000000001</c:v>
                </c:pt>
                <c:pt idx="99">
                  <c:v>1283.1480000000001</c:v>
                </c:pt>
                <c:pt idx="100">
                  <c:v>1924.7220000000002</c:v>
                </c:pt>
                <c:pt idx="101">
                  <c:v>1924.7220000000002</c:v>
                </c:pt>
                <c:pt idx="102">
                  <c:v>1924.7220000000002</c:v>
                </c:pt>
                <c:pt idx="103">
                  <c:v>1924.7220000000002</c:v>
                </c:pt>
                <c:pt idx="104">
                  <c:v>1924.7220000000002</c:v>
                </c:pt>
                <c:pt idx="105">
                  <c:v>1924.7220000000002</c:v>
                </c:pt>
                <c:pt idx="106">
                  <c:v>1924.7220000000002</c:v>
                </c:pt>
                <c:pt idx="107">
                  <c:v>1924.7220000000002</c:v>
                </c:pt>
                <c:pt idx="108">
                  <c:v>1924.7220000000002</c:v>
                </c:pt>
                <c:pt idx="109">
                  <c:v>1924.7220000000002</c:v>
                </c:pt>
                <c:pt idx="110">
                  <c:v>38.494440000000004</c:v>
                </c:pt>
                <c:pt idx="111">
                  <c:v>38.494440000000004</c:v>
                </c:pt>
                <c:pt idx="112">
                  <c:v>38.494440000000004</c:v>
                </c:pt>
                <c:pt idx="113">
                  <c:v>38.494440000000004</c:v>
                </c:pt>
                <c:pt idx="114">
                  <c:v>38.494440000000004</c:v>
                </c:pt>
                <c:pt idx="115">
                  <c:v>38.494440000000004</c:v>
                </c:pt>
                <c:pt idx="116">
                  <c:v>38.494440000000004</c:v>
                </c:pt>
                <c:pt idx="117">
                  <c:v>38.494440000000004</c:v>
                </c:pt>
                <c:pt idx="118">
                  <c:v>38.494440000000004</c:v>
                </c:pt>
                <c:pt idx="119">
                  <c:v>38.494440000000004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C6-44F2-9519-E287175B68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381733136"/>
        <c:axId val="381728216"/>
      </c:lineChart>
      <c:catAx>
        <c:axId val="3817331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7442349835754188"/>
              <c:y val="0.894512930272743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728216"/>
        <c:crosses val="autoZero"/>
        <c:auto val="1"/>
        <c:lblAlgn val="ctr"/>
        <c:lblOffset val="100"/>
        <c:noMultiLvlLbl val="0"/>
      </c:catAx>
      <c:valAx>
        <c:axId val="38172821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Rolling Resistance (N)</a:t>
                </a:r>
              </a:p>
            </c:rich>
          </c:tx>
          <c:layout>
            <c:manualLayout>
              <c:xMode val="edge"/>
              <c:yMode val="edge"/>
              <c:x val="9.2281269957535383E-3"/>
              <c:y val="0.189103226186502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7331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Aero Resistance (n)</a:t>
            </a:r>
            <a:r>
              <a:rPr lang="en-US" u="sng" baseline="0"/>
              <a:t> vs time (s)</a:t>
            </a:r>
            <a:endParaRPr lang="en-US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Sheet1!$I$1:$I$2</c:f>
              <c:strCache>
                <c:ptCount val="2"/>
                <c:pt idx="0">
                  <c:v>Aero Resistance</c:v>
                </c:pt>
                <c:pt idx="1">
                  <c:v>(N)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trendline>
            <c:spPr>
              <a:ln w="28575" cap="rnd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trendlineType val="linear"/>
            <c:dispRSqr val="0"/>
            <c:dispEq val="0"/>
          </c:trendline>
          <c:val>
            <c:numRef>
              <c:f>Sheet1!$I$3:$I$131</c:f>
              <c:numCache>
                <c:formatCode>General</c:formatCode>
                <c:ptCount val="129"/>
                <c:pt idx="0">
                  <c:v>0</c:v>
                </c:pt>
                <c:pt idx="1">
                  <c:v>4.0979367434649605</c:v>
                </c:pt>
                <c:pt idx="2">
                  <c:v>9.2203576727961618</c:v>
                </c:pt>
                <c:pt idx="3">
                  <c:v>25.612104646655997</c:v>
                </c:pt>
                <c:pt idx="4">
                  <c:v>36.881430691184647</c:v>
                </c:pt>
                <c:pt idx="5">
                  <c:v>50.199725107445765</c:v>
                </c:pt>
                <c:pt idx="6">
                  <c:v>65.566987895439368</c:v>
                </c:pt>
                <c:pt idx="7">
                  <c:v>82.983219055165449</c:v>
                </c:pt>
                <c:pt idx="8">
                  <c:v>65.566987895439368</c:v>
                </c:pt>
                <c:pt idx="9">
                  <c:v>50.199725107445765</c:v>
                </c:pt>
                <c:pt idx="10">
                  <c:v>43.284456852848635</c:v>
                </c:pt>
                <c:pt idx="11">
                  <c:v>36.881430691184647</c:v>
                </c:pt>
                <c:pt idx="12">
                  <c:v>25.612104646655997</c:v>
                </c:pt>
                <c:pt idx="13">
                  <c:v>16.391746973859842</c:v>
                </c:pt>
                <c:pt idx="14">
                  <c:v>25.612104646655997</c:v>
                </c:pt>
                <c:pt idx="15">
                  <c:v>50.199725107445765</c:v>
                </c:pt>
                <c:pt idx="16">
                  <c:v>57.627235454975995</c:v>
                </c:pt>
                <c:pt idx="17">
                  <c:v>82.983219055165449</c:v>
                </c:pt>
                <c:pt idx="18">
                  <c:v>102.44841858662399</c:v>
                </c:pt>
                <c:pt idx="19">
                  <c:v>123.96258648981505</c:v>
                </c:pt>
                <c:pt idx="20">
                  <c:v>160.07565404160002</c:v>
                </c:pt>
                <c:pt idx="21">
                  <c:v>160.07565404160002</c:v>
                </c:pt>
                <c:pt idx="22">
                  <c:v>160.07565404160002</c:v>
                </c:pt>
                <c:pt idx="23">
                  <c:v>160.07565404160002</c:v>
                </c:pt>
                <c:pt idx="24">
                  <c:v>160.07565404160002</c:v>
                </c:pt>
                <c:pt idx="25">
                  <c:v>160.07565404160002</c:v>
                </c:pt>
                <c:pt idx="26">
                  <c:v>160.07565404160002</c:v>
                </c:pt>
                <c:pt idx="27">
                  <c:v>160.07565404160002</c:v>
                </c:pt>
                <c:pt idx="28">
                  <c:v>135.48803358081022</c:v>
                </c:pt>
                <c:pt idx="29">
                  <c:v>123.96258648981505</c:v>
                </c:pt>
                <c:pt idx="30">
                  <c:v>123.96258648981505</c:v>
                </c:pt>
                <c:pt idx="31">
                  <c:v>102.44841858662399</c:v>
                </c:pt>
                <c:pt idx="32">
                  <c:v>65.566987895439368</c:v>
                </c:pt>
                <c:pt idx="33">
                  <c:v>43.284456852848635</c:v>
                </c:pt>
                <c:pt idx="34">
                  <c:v>25.612104646655997</c:v>
                </c:pt>
                <c:pt idx="35">
                  <c:v>50.199725107445765</c:v>
                </c:pt>
                <c:pt idx="36">
                  <c:v>65.566987895439368</c:v>
                </c:pt>
                <c:pt idx="37">
                  <c:v>82.983219055165449</c:v>
                </c:pt>
                <c:pt idx="38">
                  <c:v>102.44841858662399</c:v>
                </c:pt>
                <c:pt idx="39">
                  <c:v>123.96258648981505</c:v>
                </c:pt>
                <c:pt idx="40">
                  <c:v>147.52572276473859</c:v>
                </c:pt>
                <c:pt idx="41">
                  <c:v>160.07565404160002</c:v>
                </c:pt>
                <c:pt idx="42">
                  <c:v>160.07565404160002</c:v>
                </c:pt>
                <c:pt idx="43">
                  <c:v>160.07565404160002</c:v>
                </c:pt>
                <c:pt idx="44">
                  <c:v>160.07565404160002</c:v>
                </c:pt>
                <c:pt idx="45">
                  <c:v>160.07565404160002</c:v>
                </c:pt>
                <c:pt idx="46">
                  <c:v>160.07565404160002</c:v>
                </c:pt>
                <c:pt idx="47">
                  <c:v>135.48803358081022</c:v>
                </c:pt>
                <c:pt idx="48">
                  <c:v>102.44841858662399</c:v>
                </c:pt>
                <c:pt idx="49">
                  <c:v>82.983219055165449</c:v>
                </c:pt>
                <c:pt idx="50">
                  <c:v>65.566987895439368</c:v>
                </c:pt>
                <c:pt idx="51">
                  <c:v>65.566987895439368</c:v>
                </c:pt>
                <c:pt idx="52">
                  <c:v>82.983219055165449</c:v>
                </c:pt>
                <c:pt idx="53">
                  <c:v>92.459697774428165</c:v>
                </c:pt>
                <c:pt idx="54">
                  <c:v>123.96258648981505</c:v>
                </c:pt>
                <c:pt idx="55">
                  <c:v>135.48803358081022</c:v>
                </c:pt>
                <c:pt idx="56">
                  <c:v>160.07565404160002</c:v>
                </c:pt>
                <c:pt idx="57">
                  <c:v>160.07565404160002</c:v>
                </c:pt>
                <c:pt idx="58">
                  <c:v>123.96258648981505</c:v>
                </c:pt>
                <c:pt idx="59">
                  <c:v>102.44841858662399</c:v>
                </c:pt>
                <c:pt idx="60">
                  <c:v>82.983219055165449</c:v>
                </c:pt>
                <c:pt idx="61">
                  <c:v>65.566987895439368</c:v>
                </c:pt>
                <c:pt idx="62">
                  <c:v>57.627235454975995</c:v>
                </c:pt>
                <c:pt idx="63">
                  <c:v>57.627235454975995</c:v>
                </c:pt>
                <c:pt idx="64">
                  <c:v>50.199725107445765</c:v>
                </c:pt>
                <c:pt idx="65">
                  <c:v>43.284456852848635</c:v>
                </c:pt>
                <c:pt idx="66">
                  <c:v>36.881430691184647</c:v>
                </c:pt>
                <c:pt idx="67">
                  <c:v>25.612104646655997</c:v>
                </c:pt>
                <c:pt idx="68">
                  <c:v>25.612104646655997</c:v>
                </c:pt>
                <c:pt idx="69">
                  <c:v>36.881430691184647</c:v>
                </c:pt>
                <c:pt idx="70">
                  <c:v>50.199725107445765</c:v>
                </c:pt>
                <c:pt idx="71">
                  <c:v>65.566987895439368</c:v>
                </c:pt>
                <c:pt idx="72">
                  <c:v>82.983219055165449</c:v>
                </c:pt>
                <c:pt idx="73">
                  <c:v>102.44841858662399</c:v>
                </c:pt>
                <c:pt idx="74">
                  <c:v>82.983219055165449</c:v>
                </c:pt>
                <c:pt idx="75">
                  <c:v>82.983219055165449</c:v>
                </c:pt>
                <c:pt idx="76">
                  <c:v>82.983219055165449</c:v>
                </c:pt>
                <c:pt idx="77">
                  <c:v>82.983219055165449</c:v>
                </c:pt>
                <c:pt idx="78">
                  <c:v>102.44841858662399</c:v>
                </c:pt>
                <c:pt idx="79">
                  <c:v>123.96258648981505</c:v>
                </c:pt>
                <c:pt idx="80">
                  <c:v>147.52572276473859</c:v>
                </c:pt>
                <c:pt idx="81">
                  <c:v>160.07565404160002</c:v>
                </c:pt>
                <c:pt idx="82">
                  <c:v>160.07565404160002</c:v>
                </c:pt>
                <c:pt idx="83">
                  <c:v>160.07565404160002</c:v>
                </c:pt>
                <c:pt idx="84">
                  <c:v>160.07565404160002</c:v>
                </c:pt>
                <c:pt idx="85">
                  <c:v>160.07565404160002</c:v>
                </c:pt>
                <c:pt idx="86">
                  <c:v>160.07565404160002</c:v>
                </c:pt>
                <c:pt idx="87">
                  <c:v>160.07565404160002</c:v>
                </c:pt>
                <c:pt idx="88">
                  <c:v>160.07565404160002</c:v>
                </c:pt>
                <c:pt idx="89">
                  <c:v>160.07565404160002</c:v>
                </c:pt>
                <c:pt idx="90">
                  <c:v>160.07565404160002</c:v>
                </c:pt>
                <c:pt idx="91">
                  <c:v>135.48803358081022</c:v>
                </c:pt>
                <c:pt idx="92">
                  <c:v>112.94938149175299</c:v>
                </c:pt>
                <c:pt idx="93">
                  <c:v>112.94938149175299</c:v>
                </c:pt>
                <c:pt idx="94">
                  <c:v>112.94938149175299</c:v>
                </c:pt>
                <c:pt idx="95">
                  <c:v>102.44841858662399</c:v>
                </c:pt>
                <c:pt idx="96">
                  <c:v>102.44841858662399</c:v>
                </c:pt>
                <c:pt idx="97">
                  <c:v>102.44841858662399</c:v>
                </c:pt>
                <c:pt idx="98">
                  <c:v>102.44841858662399</c:v>
                </c:pt>
                <c:pt idx="99">
                  <c:v>102.44841858662399</c:v>
                </c:pt>
                <c:pt idx="100">
                  <c:v>82.983219055165449</c:v>
                </c:pt>
                <c:pt idx="101">
                  <c:v>65.566987895439368</c:v>
                </c:pt>
                <c:pt idx="102">
                  <c:v>43.284456852848635</c:v>
                </c:pt>
                <c:pt idx="103">
                  <c:v>43.284456852848635</c:v>
                </c:pt>
                <c:pt idx="104">
                  <c:v>57.627235454975995</c:v>
                </c:pt>
                <c:pt idx="105">
                  <c:v>82.983219055165449</c:v>
                </c:pt>
                <c:pt idx="106">
                  <c:v>102.44841858662399</c:v>
                </c:pt>
                <c:pt idx="107">
                  <c:v>123.96258648981505</c:v>
                </c:pt>
                <c:pt idx="108">
                  <c:v>135.48803358081022</c:v>
                </c:pt>
                <c:pt idx="109">
                  <c:v>147.52572276473859</c:v>
                </c:pt>
                <c:pt idx="110">
                  <c:v>160.07565404160002</c:v>
                </c:pt>
                <c:pt idx="111">
                  <c:v>160.07565404160002</c:v>
                </c:pt>
                <c:pt idx="112">
                  <c:v>160.07565404160002</c:v>
                </c:pt>
                <c:pt idx="113">
                  <c:v>135.48803358081022</c:v>
                </c:pt>
                <c:pt idx="114">
                  <c:v>123.96258648981505</c:v>
                </c:pt>
                <c:pt idx="115">
                  <c:v>112.94938149175299</c:v>
                </c:pt>
                <c:pt idx="116">
                  <c:v>112.94938149175299</c:v>
                </c:pt>
                <c:pt idx="117">
                  <c:v>160.07565404160002</c:v>
                </c:pt>
                <c:pt idx="118">
                  <c:v>160.07565404160002</c:v>
                </c:pt>
                <c:pt idx="119">
                  <c:v>160.07565404160002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07-40B6-8CFB-15B2087885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272276536"/>
        <c:axId val="272285720"/>
      </c:lineChart>
      <c:catAx>
        <c:axId val="2722765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8190006056935192"/>
              <c:y val="0.89081558497328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285720"/>
        <c:crosses val="autoZero"/>
        <c:auto val="1"/>
        <c:lblAlgn val="ctr"/>
        <c:lblOffset val="100"/>
        <c:noMultiLvlLbl val="0"/>
      </c:catAx>
      <c:valAx>
        <c:axId val="27228572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Aero</a:t>
                </a:r>
                <a:r>
                  <a:rPr lang="en-GB" sz="1050" baseline="0"/>
                  <a:t> Resistance (N)</a:t>
                </a:r>
                <a:endParaRPr lang="en-GB" sz="1050"/>
              </a:p>
            </c:rich>
          </c:tx>
          <c:layout>
            <c:manualLayout>
              <c:xMode val="edge"/>
              <c:yMode val="edge"/>
              <c:x val="1.0256410256410256E-2"/>
              <c:y val="0.277396407109804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2276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Gradient Resistance (N) vs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Sheet1!$J$1:$J$2</c:f>
              <c:strCache>
                <c:ptCount val="2"/>
                <c:pt idx="0">
                  <c:v>Gradient Resistance</c:v>
                </c:pt>
                <c:pt idx="1">
                  <c:v>(N)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val>
            <c:numRef>
              <c:f>Sheet1!$J$3:$J$131</c:f>
              <c:numCache>
                <c:formatCode>General</c:formatCode>
                <c:ptCount val="1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1770.6645511199358</c:v>
                </c:pt>
                <c:pt idx="9">
                  <c:v>2015.5116256301658</c:v>
                </c:pt>
                <c:pt idx="10">
                  <c:v>2164.6131598608167</c:v>
                </c:pt>
                <c:pt idx="11">
                  <c:v>1189.0523479263661</c:v>
                </c:pt>
                <c:pt idx="12">
                  <c:v>0</c:v>
                </c:pt>
                <c:pt idx="13">
                  <c:v>1770.6645511199358</c:v>
                </c:pt>
                <c:pt idx="14">
                  <c:v>-1423.2211163769239</c:v>
                </c:pt>
                <c:pt idx="15">
                  <c:v>-1020.7581026044952</c:v>
                </c:pt>
                <c:pt idx="16">
                  <c:v>-953.23102646404243</c:v>
                </c:pt>
                <c:pt idx="17">
                  <c:v>-1578.2547197567469</c:v>
                </c:pt>
                <c:pt idx="18">
                  <c:v>-716.08489806076318</c:v>
                </c:pt>
                <c:pt idx="19">
                  <c:v>-1295.7171788673038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1240.1104510914408</c:v>
                </c:pt>
                <c:pt idx="29">
                  <c:v>1926.8279358015593</c:v>
                </c:pt>
                <c:pt idx="30">
                  <c:v>0</c:v>
                </c:pt>
                <c:pt idx="31">
                  <c:v>716.08489806076318</c:v>
                </c:pt>
                <c:pt idx="32">
                  <c:v>1770.6645511199358</c:v>
                </c:pt>
                <c:pt idx="33">
                  <c:v>2164.6131598608167</c:v>
                </c:pt>
                <c:pt idx="34">
                  <c:v>2775.5223697270112</c:v>
                </c:pt>
                <c:pt idx="35">
                  <c:v>-2015.5116256301658</c:v>
                </c:pt>
                <c:pt idx="36">
                  <c:v>-1770.6645511199358</c:v>
                </c:pt>
                <c:pt idx="37">
                  <c:v>-1578.2547197567469</c:v>
                </c:pt>
                <c:pt idx="38">
                  <c:v>-2112.5718039400922</c:v>
                </c:pt>
                <c:pt idx="39">
                  <c:v>-1926.8279358015593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1240.1104510914408</c:v>
                </c:pt>
                <c:pt idx="48">
                  <c:v>2775.5223697270112</c:v>
                </c:pt>
                <c:pt idx="49">
                  <c:v>795.26049627294731</c:v>
                </c:pt>
                <c:pt idx="50">
                  <c:v>0</c:v>
                </c:pt>
                <c:pt idx="51">
                  <c:v>0</c:v>
                </c:pt>
                <c:pt idx="52">
                  <c:v>-795.26049627294731</c:v>
                </c:pt>
                <c:pt idx="53">
                  <c:v>-753.60366358806277</c:v>
                </c:pt>
                <c:pt idx="54">
                  <c:v>-651.22205336164996</c:v>
                </c:pt>
                <c:pt idx="55">
                  <c:v>-622.99942238974631</c:v>
                </c:pt>
                <c:pt idx="56">
                  <c:v>-573.29835911241173</c:v>
                </c:pt>
                <c:pt idx="57">
                  <c:v>0</c:v>
                </c:pt>
                <c:pt idx="58">
                  <c:v>1295.7171788673038</c:v>
                </c:pt>
                <c:pt idx="59">
                  <c:v>716.08489806076318</c:v>
                </c:pt>
                <c:pt idx="60">
                  <c:v>795.26049627294731</c:v>
                </c:pt>
                <c:pt idx="61">
                  <c:v>1770.6645511199358</c:v>
                </c:pt>
                <c:pt idx="62">
                  <c:v>1885.3019459180755</c:v>
                </c:pt>
                <c:pt idx="63">
                  <c:v>1885.3019459180755</c:v>
                </c:pt>
                <c:pt idx="64">
                  <c:v>1020.7581026044952</c:v>
                </c:pt>
                <c:pt idx="65">
                  <c:v>1098.5295524885987</c:v>
                </c:pt>
                <c:pt idx="66">
                  <c:v>2336.9055953513639</c:v>
                </c:pt>
                <c:pt idx="67">
                  <c:v>2775.5223697270112</c:v>
                </c:pt>
                <c:pt idx="68">
                  <c:v>2775.5223697270112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795.26049627294731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-716.08489806076318</c:v>
                </c:pt>
                <c:pt idx="79">
                  <c:v>-651.22205336164996</c:v>
                </c:pt>
                <c:pt idx="80">
                  <c:v>-597.11796787398794</c:v>
                </c:pt>
                <c:pt idx="81">
                  <c:v>-573.29835911241173</c:v>
                </c:pt>
                <c:pt idx="82">
                  <c:v>-573.29835911241173</c:v>
                </c:pt>
                <c:pt idx="83">
                  <c:v>-573.29835911241173</c:v>
                </c:pt>
                <c:pt idx="84">
                  <c:v>-573.29835911241173</c:v>
                </c:pt>
                <c:pt idx="85">
                  <c:v>-573.29835911241173</c:v>
                </c:pt>
                <c:pt idx="86">
                  <c:v>-1142.0098301959933</c:v>
                </c:pt>
                <c:pt idx="87">
                  <c:v>-1701.5842243358304</c:v>
                </c:pt>
                <c:pt idx="88">
                  <c:v>-1701.5842243358304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795.26049627294731</c:v>
                </c:pt>
                <c:pt idx="101">
                  <c:v>1770.6645511199358</c:v>
                </c:pt>
                <c:pt idx="102">
                  <c:v>2164.6131598608167</c:v>
                </c:pt>
                <c:pt idx="103">
                  <c:v>0</c:v>
                </c:pt>
                <c:pt idx="104">
                  <c:v>0</c:v>
                </c:pt>
                <c:pt idx="105">
                  <c:v>-2336.9055953513639</c:v>
                </c:pt>
                <c:pt idx="106">
                  <c:v>-1423.2211163769239</c:v>
                </c:pt>
                <c:pt idx="107">
                  <c:v>-1295.7171788673038</c:v>
                </c:pt>
                <c:pt idx="108">
                  <c:v>-1240.1104510914408</c:v>
                </c:pt>
                <c:pt idx="109">
                  <c:v>-597.11796787398794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1240.1104510914408</c:v>
                </c:pt>
                <c:pt idx="114">
                  <c:v>1295.7171788673038</c:v>
                </c:pt>
                <c:pt idx="115">
                  <c:v>1356.5034061201852</c:v>
                </c:pt>
                <c:pt idx="116">
                  <c:v>0</c:v>
                </c:pt>
                <c:pt idx="117">
                  <c:v>-1701.5842243358304</c:v>
                </c:pt>
                <c:pt idx="118">
                  <c:v>-1142.0098301959933</c:v>
                </c:pt>
                <c:pt idx="1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B3-4F3A-B33D-3A9BB3F87D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49887008"/>
        <c:axId val="449889960"/>
      </c:lineChart>
      <c:catAx>
        <c:axId val="4498870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</a:t>
                </a:r>
                <a:r>
                  <a:rPr lang="en-GB" sz="1050" baseline="0"/>
                  <a:t> (s)</a:t>
                </a:r>
                <a:endParaRPr lang="en-GB" sz="1050"/>
              </a:p>
            </c:rich>
          </c:tx>
          <c:layout>
            <c:manualLayout>
              <c:xMode val="edge"/>
              <c:yMode val="edge"/>
              <c:x val="0.47484847567131033"/>
              <c:y val="0.884378938534289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9889960"/>
        <c:crosses val="autoZero"/>
        <c:auto val="1"/>
        <c:lblAlgn val="ctr"/>
        <c:lblOffset val="100"/>
        <c:noMultiLvlLbl val="0"/>
      </c:catAx>
      <c:valAx>
        <c:axId val="449889960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Gradient</a:t>
                </a:r>
                <a:r>
                  <a:rPr lang="en-GB" sz="1050" baseline="0"/>
                  <a:t> Resistance (N)</a:t>
                </a:r>
                <a:endParaRPr lang="en-GB" sz="1050"/>
              </a:p>
            </c:rich>
          </c:tx>
          <c:layout>
            <c:manualLayout>
              <c:xMode val="edge"/>
              <c:yMode val="edge"/>
              <c:x val="1.0256410256410256E-2"/>
              <c:y val="0.2498679513532785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98870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Acceleration Resistance (N) vs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Sheet1!$K$1:$K$2</c:f>
              <c:strCache>
                <c:ptCount val="2"/>
                <c:pt idx="0">
                  <c:v>Acceleration Resistance </c:v>
                </c:pt>
                <c:pt idx="1">
                  <c:v>(N)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val>
            <c:numRef>
              <c:f>Sheet1!$K$3:$K$131</c:f>
              <c:numCache>
                <c:formatCode>General</c:formatCode>
                <c:ptCount val="129"/>
                <c:pt idx="0">
                  <c:v>0</c:v>
                </c:pt>
                <c:pt idx="1">
                  <c:v>1169.4566399999999</c:v>
                </c:pt>
                <c:pt idx="2">
                  <c:v>584.72832000000017</c:v>
                </c:pt>
                <c:pt idx="3">
                  <c:v>1169.4566399999997</c:v>
                </c:pt>
                <c:pt idx="4">
                  <c:v>584.72832000000039</c:v>
                </c:pt>
                <c:pt idx="5">
                  <c:v>584.72831999999983</c:v>
                </c:pt>
                <c:pt idx="6">
                  <c:v>584.72831999999983</c:v>
                </c:pt>
                <c:pt idx="7">
                  <c:v>584.72832000000039</c:v>
                </c:pt>
                <c:pt idx="8">
                  <c:v>-584.72832000000039</c:v>
                </c:pt>
                <c:pt idx="9">
                  <c:v>-584.72831999999983</c:v>
                </c:pt>
                <c:pt idx="10">
                  <c:v>-292.3641600000002</c:v>
                </c:pt>
                <c:pt idx="11">
                  <c:v>-292.36415999999963</c:v>
                </c:pt>
                <c:pt idx="12">
                  <c:v>-584.72832000000039</c:v>
                </c:pt>
                <c:pt idx="13">
                  <c:v>-584.72831999999983</c:v>
                </c:pt>
                <c:pt idx="14">
                  <c:v>584.72831999999983</c:v>
                </c:pt>
                <c:pt idx="15">
                  <c:v>1169.4566400000003</c:v>
                </c:pt>
                <c:pt idx="16">
                  <c:v>292.36415999999963</c:v>
                </c:pt>
                <c:pt idx="17">
                  <c:v>877.09248000000059</c:v>
                </c:pt>
                <c:pt idx="18">
                  <c:v>584.72831999999926</c:v>
                </c:pt>
                <c:pt idx="19">
                  <c:v>584.72832000000039</c:v>
                </c:pt>
                <c:pt idx="20">
                  <c:v>877.09248000000002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-584.72832000000039</c:v>
                </c:pt>
                <c:pt idx="29">
                  <c:v>-292.36415999999963</c:v>
                </c:pt>
                <c:pt idx="30">
                  <c:v>0</c:v>
                </c:pt>
                <c:pt idx="31">
                  <c:v>-584.72832000000039</c:v>
                </c:pt>
                <c:pt idx="32">
                  <c:v>-1169.4566399999997</c:v>
                </c:pt>
                <c:pt idx="33">
                  <c:v>-877.09248000000002</c:v>
                </c:pt>
                <c:pt idx="34">
                  <c:v>-877.09248000000002</c:v>
                </c:pt>
                <c:pt idx="35">
                  <c:v>1169.4566400000003</c:v>
                </c:pt>
                <c:pt idx="36">
                  <c:v>584.72831999999983</c:v>
                </c:pt>
                <c:pt idx="37">
                  <c:v>584.72832000000039</c:v>
                </c:pt>
                <c:pt idx="38">
                  <c:v>584.72831999999926</c:v>
                </c:pt>
                <c:pt idx="39">
                  <c:v>584.72832000000039</c:v>
                </c:pt>
                <c:pt idx="40">
                  <c:v>584.72832000000039</c:v>
                </c:pt>
                <c:pt idx="41">
                  <c:v>292.36415999999963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-584.72832000000039</c:v>
                </c:pt>
                <c:pt idx="48">
                  <c:v>-877.09248000000002</c:v>
                </c:pt>
                <c:pt idx="49">
                  <c:v>-584.72831999999926</c:v>
                </c:pt>
                <c:pt idx="50">
                  <c:v>-584.72832000000039</c:v>
                </c:pt>
                <c:pt idx="51">
                  <c:v>0</c:v>
                </c:pt>
                <c:pt idx="52">
                  <c:v>584.72832000000039</c:v>
                </c:pt>
                <c:pt idx="53">
                  <c:v>292.36415999999963</c:v>
                </c:pt>
                <c:pt idx="54">
                  <c:v>877.09248000000002</c:v>
                </c:pt>
                <c:pt idx="55">
                  <c:v>292.36415999999963</c:v>
                </c:pt>
                <c:pt idx="56">
                  <c:v>584.72832000000039</c:v>
                </c:pt>
                <c:pt idx="57">
                  <c:v>0</c:v>
                </c:pt>
                <c:pt idx="58">
                  <c:v>-877.09248000000002</c:v>
                </c:pt>
                <c:pt idx="59">
                  <c:v>-584.72832000000039</c:v>
                </c:pt>
                <c:pt idx="60">
                  <c:v>-584.72831999999926</c:v>
                </c:pt>
                <c:pt idx="61">
                  <c:v>-584.72832000000039</c:v>
                </c:pt>
                <c:pt idx="62">
                  <c:v>-292.3641600000002</c:v>
                </c:pt>
                <c:pt idx="63">
                  <c:v>0</c:v>
                </c:pt>
                <c:pt idx="64">
                  <c:v>-292.36415999999963</c:v>
                </c:pt>
                <c:pt idx="65">
                  <c:v>-292.3641600000002</c:v>
                </c:pt>
                <c:pt idx="66">
                  <c:v>-292.36415999999963</c:v>
                </c:pt>
                <c:pt idx="67">
                  <c:v>-584.72832000000039</c:v>
                </c:pt>
                <c:pt idx="68">
                  <c:v>0</c:v>
                </c:pt>
                <c:pt idx="69">
                  <c:v>584.72832000000039</c:v>
                </c:pt>
                <c:pt idx="70">
                  <c:v>584.72831999999983</c:v>
                </c:pt>
                <c:pt idx="71">
                  <c:v>584.72831999999983</c:v>
                </c:pt>
                <c:pt idx="72">
                  <c:v>584.72832000000039</c:v>
                </c:pt>
                <c:pt idx="73">
                  <c:v>584.72831999999926</c:v>
                </c:pt>
                <c:pt idx="74">
                  <c:v>-584.72831999999926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584.72831999999926</c:v>
                </c:pt>
                <c:pt idx="79">
                  <c:v>584.72832000000039</c:v>
                </c:pt>
                <c:pt idx="80">
                  <c:v>584.72832000000039</c:v>
                </c:pt>
                <c:pt idx="81">
                  <c:v>292.36415999999963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-584.72832000000039</c:v>
                </c:pt>
                <c:pt idx="92">
                  <c:v>-584.72831999999926</c:v>
                </c:pt>
                <c:pt idx="93">
                  <c:v>0</c:v>
                </c:pt>
                <c:pt idx="94">
                  <c:v>0</c:v>
                </c:pt>
                <c:pt idx="95">
                  <c:v>-292.36416000000077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-584.72831999999926</c:v>
                </c:pt>
                <c:pt idx="101">
                  <c:v>-584.72832000000039</c:v>
                </c:pt>
                <c:pt idx="102">
                  <c:v>-877.09248000000002</c:v>
                </c:pt>
                <c:pt idx="103">
                  <c:v>0</c:v>
                </c:pt>
                <c:pt idx="104">
                  <c:v>584.72831999999983</c:v>
                </c:pt>
                <c:pt idx="105">
                  <c:v>877.09248000000059</c:v>
                </c:pt>
                <c:pt idx="106">
                  <c:v>584.72831999999926</c:v>
                </c:pt>
                <c:pt idx="107">
                  <c:v>584.72832000000039</c:v>
                </c:pt>
                <c:pt idx="108">
                  <c:v>292.36415999999963</c:v>
                </c:pt>
                <c:pt idx="109">
                  <c:v>292.36416000000077</c:v>
                </c:pt>
                <c:pt idx="110">
                  <c:v>292.36415999999963</c:v>
                </c:pt>
                <c:pt idx="111">
                  <c:v>0</c:v>
                </c:pt>
                <c:pt idx="112">
                  <c:v>0</c:v>
                </c:pt>
                <c:pt idx="113">
                  <c:v>-584.72832000000039</c:v>
                </c:pt>
                <c:pt idx="114">
                  <c:v>-292.36415999999963</c:v>
                </c:pt>
                <c:pt idx="115">
                  <c:v>-292.36415999999963</c:v>
                </c:pt>
                <c:pt idx="116">
                  <c:v>0</c:v>
                </c:pt>
                <c:pt idx="117">
                  <c:v>1169.4566399999997</c:v>
                </c:pt>
                <c:pt idx="118">
                  <c:v>0</c:v>
                </c:pt>
                <c:pt idx="1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EE-4CCF-8738-3E37FD44E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41665280"/>
        <c:axId val="441670856"/>
      </c:lineChart>
      <c:catAx>
        <c:axId val="4416652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6961673038458618"/>
              <c:y val="0.88062315934681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1670856"/>
        <c:crosses val="autoZero"/>
        <c:auto val="1"/>
        <c:lblAlgn val="ctr"/>
        <c:lblOffset val="100"/>
        <c:noMultiLvlLbl val="0"/>
      </c:catAx>
      <c:valAx>
        <c:axId val="44167085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Acceleration Resistance (N)</a:t>
                </a:r>
              </a:p>
            </c:rich>
          </c:tx>
          <c:layout>
            <c:manualLayout>
              <c:xMode val="edge"/>
              <c:yMode val="edge"/>
              <c:x val="9.0032154340836008E-3"/>
              <c:y val="0.2669991977617236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16652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US" u="sng"/>
              <a:t>Total Resistance (N) vs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Sheet1!$L$1:$L$2</c:f>
              <c:strCache>
                <c:ptCount val="2"/>
                <c:pt idx="0">
                  <c:v>Total Resistance </c:v>
                </c:pt>
                <c:pt idx="1">
                  <c:v>(N)</c:v>
                </c:pt>
              </c:strCache>
            </c:strRef>
          </c:tx>
          <c:spPr>
            <a:ln w="34925" cap="rnd">
              <a:solidFill>
                <a:schemeClr val="lt1"/>
              </a:solidFill>
              <a:round/>
            </a:ln>
            <a:effectLst>
              <a:outerShdw dist="25400" dir="2700000" algn="tl" rotWithShape="0">
                <a:schemeClr val="accent2"/>
              </a:outerShdw>
            </a:effectLst>
          </c:spPr>
          <c:marker>
            <c:symbol val="none"/>
          </c:marker>
          <c:val>
            <c:numRef>
              <c:f>Sheet1!$L$3:$L$131</c:f>
              <c:numCache>
                <c:formatCode>General</c:formatCode>
                <c:ptCount val="129"/>
                <c:pt idx="0">
                  <c:v>38.494440000000004</c:v>
                </c:pt>
                <c:pt idx="1">
                  <c:v>1212.0490167434648</c:v>
                </c:pt>
                <c:pt idx="2">
                  <c:v>632.44311767279635</c:v>
                </c:pt>
                <c:pt idx="3">
                  <c:v>1233.5631846466556</c:v>
                </c:pt>
                <c:pt idx="4">
                  <c:v>660.10419069118507</c:v>
                </c:pt>
                <c:pt idx="5">
                  <c:v>673.4224851074456</c:v>
                </c:pt>
                <c:pt idx="6">
                  <c:v>688.78974789543918</c:v>
                </c:pt>
                <c:pt idx="7">
                  <c:v>706.20597905516581</c:v>
                </c:pt>
                <c:pt idx="8">
                  <c:v>2855.4382190153747</c:v>
                </c:pt>
                <c:pt idx="9">
                  <c:v>3084.9180307376123</c:v>
                </c:pt>
                <c:pt idx="10">
                  <c:v>3519.4684567136655</c:v>
                </c:pt>
                <c:pt idx="11">
                  <c:v>2537.5046186175514</c:v>
                </c:pt>
                <c:pt idx="12">
                  <c:v>1044.8187846466558</c:v>
                </c:pt>
                <c:pt idx="13">
                  <c:v>2806.2629780937964</c:v>
                </c:pt>
                <c:pt idx="14">
                  <c:v>-42.99189173026798</c:v>
                </c:pt>
                <c:pt idx="15">
                  <c:v>968.7870625029509</c:v>
                </c:pt>
                <c:pt idx="16">
                  <c:v>166.64916899093328</c:v>
                </c:pt>
                <c:pt idx="17">
                  <c:v>151.70977929841922</c:v>
                </c:pt>
                <c:pt idx="18">
                  <c:v>740.98064052586017</c:v>
                </c:pt>
                <c:pt idx="19">
                  <c:v>182.86252762251172</c:v>
                </c:pt>
                <c:pt idx="20">
                  <c:v>2961.8901340416005</c:v>
                </c:pt>
                <c:pt idx="21">
                  <c:v>2084.7976540416003</c:v>
                </c:pt>
                <c:pt idx="22">
                  <c:v>2084.7976540416003</c:v>
                </c:pt>
                <c:pt idx="23">
                  <c:v>2084.7976540416003</c:v>
                </c:pt>
                <c:pt idx="24">
                  <c:v>2084.7976540416003</c:v>
                </c:pt>
                <c:pt idx="25">
                  <c:v>2084.7976540416003</c:v>
                </c:pt>
                <c:pt idx="26">
                  <c:v>2084.7976540416003</c:v>
                </c:pt>
                <c:pt idx="27">
                  <c:v>2084.7976540416003</c:v>
                </c:pt>
                <c:pt idx="28">
                  <c:v>1304.1293646722509</c:v>
                </c:pt>
                <c:pt idx="29">
                  <c:v>2271.6855622913749</c:v>
                </c:pt>
                <c:pt idx="30">
                  <c:v>637.22178648981514</c:v>
                </c:pt>
                <c:pt idx="31">
                  <c:v>747.06419664738701</c:v>
                </c:pt>
                <c:pt idx="32">
                  <c:v>1180.0340990153757</c:v>
                </c:pt>
                <c:pt idx="33">
                  <c:v>1844.0643367136656</c:v>
                </c:pt>
                <c:pt idx="34">
                  <c:v>2437.3011943736674</c:v>
                </c:pt>
                <c:pt idx="35">
                  <c:v>-282.59606052271965</c:v>
                </c:pt>
                <c:pt idx="36">
                  <c:v>-607.11004322449651</c:v>
                </c:pt>
                <c:pt idx="37">
                  <c:v>-397.28398070158096</c:v>
                </c:pt>
                <c:pt idx="38">
                  <c:v>-912.13586535346894</c:v>
                </c:pt>
                <c:pt idx="39">
                  <c:v>-704.87782931174365</c:v>
                </c:pt>
                <c:pt idx="40">
                  <c:v>1245.5132427647391</c:v>
                </c:pt>
                <c:pt idx="41">
                  <c:v>965.69901404159975</c:v>
                </c:pt>
                <c:pt idx="42">
                  <c:v>673.33485404160012</c:v>
                </c:pt>
                <c:pt idx="43">
                  <c:v>673.33485404160012</c:v>
                </c:pt>
                <c:pt idx="44">
                  <c:v>673.33485404160012</c:v>
                </c:pt>
                <c:pt idx="45">
                  <c:v>673.33485404160012</c:v>
                </c:pt>
                <c:pt idx="46">
                  <c:v>673.33485404160012</c:v>
                </c:pt>
                <c:pt idx="47">
                  <c:v>1304.1293646722509</c:v>
                </c:pt>
                <c:pt idx="48">
                  <c:v>2514.1375083136354</c:v>
                </c:pt>
                <c:pt idx="49">
                  <c:v>806.77459532811372</c:v>
                </c:pt>
                <c:pt idx="50">
                  <c:v>763.98666789543904</c:v>
                </c:pt>
                <c:pt idx="51">
                  <c:v>1348.7149878954394</c:v>
                </c:pt>
                <c:pt idx="52">
                  <c:v>1155.5990427822185</c:v>
                </c:pt>
                <c:pt idx="53">
                  <c:v>914.36819418636514</c:v>
                </c:pt>
                <c:pt idx="54">
                  <c:v>1632.9810131281652</c:v>
                </c:pt>
                <c:pt idx="55">
                  <c:v>1088.0007711910637</c:v>
                </c:pt>
                <c:pt idx="56">
                  <c:v>1454.6536149291887</c:v>
                </c:pt>
                <c:pt idx="57">
                  <c:v>1443.2236540416002</c:v>
                </c:pt>
                <c:pt idx="58">
                  <c:v>1825.735285357119</c:v>
                </c:pt>
                <c:pt idx="59">
                  <c:v>1516.9529966473872</c:v>
                </c:pt>
                <c:pt idx="60">
                  <c:v>1063.4041953281135</c:v>
                </c:pt>
                <c:pt idx="61">
                  <c:v>2021.3920190153747</c:v>
                </c:pt>
                <c:pt idx="62">
                  <c:v>2420.4538213730516</c:v>
                </c:pt>
                <c:pt idx="63">
                  <c:v>2712.8179813730517</c:v>
                </c:pt>
                <c:pt idx="64">
                  <c:v>1548.4824677119414</c:v>
                </c:pt>
                <c:pt idx="65">
                  <c:v>1619.3386493414473</c:v>
                </c:pt>
                <c:pt idx="66">
                  <c:v>2851.3116660425489</c:v>
                </c:pt>
                <c:pt idx="67">
                  <c:v>2986.2949543736668</c:v>
                </c:pt>
                <c:pt idx="68">
                  <c:v>3571.0232743736674</c:v>
                </c:pt>
                <c:pt idx="69">
                  <c:v>1391.4985506911851</c:v>
                </c:pt>
                <c:pt idx="70">
                  <c:v>1404.8168451074457</c:v>
                </c:pt>
                <c:pt idx="71">
                  <c:v>1420.1841078954394</c:v>
                </c:pt>
                <c:pt idx="72">
                  <c:v>1437.6003390551659</c:v>
                </c:pt>
                <c:pt idx="73">
                  <c:v>1457.0655385866235</c:v>
                </c:pt>
                <c:pt idx="74">
                  <c:v>1063.4041953281135</c:v>
                </c:pt>
                <c:pt idx="75">
                  <c:v>852.87201905516554</c:v>
                </c:pt>
                <c:pt idx="76">
                  <c:v>852.87201905516554</c:v>
                </c:pt>
                <c:pt idx="77">
                  <c:v>852.87201905516554</c:v>
                </c:pt>
                <c:pt idx="78">
                  <c:v>1575.0268405258603</c:v>
                </c:pt>
                <c:pt idx="79">
                  <c:v>1661.4038531281656</c:v>
                </c:pt>
                <c:pt idx="80">
                  <c:v>1739.0710748907513</c:v>
                </c:pt>
                <c:pt idx="81">
                  <c:v>1483.076454929188</c:v>
                </c:pt>
                <c:pt idx="82">
                  <c:v>1190.7122949291884</c:v>
                </c:pt>
                <c:pt idx="83">
                  <c:v>1190.7122949291884</c:v>
                </c:pt>
                <c:pt idx="84">
                  <c:v>1190.7122949291884</c:v>
                </c:pt>
                <c:pt idx="85">
                  <c:v>1190.7122949291884</c:v>
                </c:pt>
                <c:pt idx="86">
                  <c:v>622.00082384560687</c:v>
                </c:pt>
                <c:pt idx="87">
                  <c:v>62.426429705769806</c:v>
                </c:pt>
                <c:pt idx="88">
                  <c:v>62.426429705769806</c:v>
                </c:pt>
                <c:pt idx="89">
                  <c:v>1764.0106540416002</c:v>
                </c:pt>
                <c:pt idx="90">
                  <c:v>1443.2236540416002</c:v>
                </c:pt>
                <c:pt idx="91">
                  <c:v>833.90771358080997</c:v>
                </c:pt>
                <c:pt idx="92">
                  <c:v>811.36906149175388</c:v>
                </c:pt>
                <c:pt idx="93">
                  <c:v>1396.0973814917531</c:v>
                </c:pt>
                <c:pt idx="94">
                  <c:v>1396.0973814917531</c:v>
                </c:pt>
                <c:pt idx="95">
                  <c:v>1093.2322585866234</c:v>
                </c:pt>
                <c:pt idx="96">
                  <c:v>1385.5964185866242</c:v>
                </c:pt>
                <c:pt idx="97">
                  <c:v>1385.5964185866242</c:v>
                </c:pt>
                <c:pt idx="98">
                  <c:v>1385.5964185866242</c:v>
                </c:pt>
                <c:pt idx="99">
                  <c:v>1385.5964185866242</c:v>
                </c:pt>
                <c:pt idx="100">
                  <c:v>2218.2373953281135</c:v>
                </c:pt>
                <c:pt idx="101">
                  <c:v>3176.2252190153749</c:v>
                </c:pt>
                <c:pt idx="102">
                  <c:v>3255.5271367136656</c:v>
                </c:pt>
                <c:pt idx="103">
                  <c:v>1968.0064568528489</c:v>
                </c:pt>
                <c:pt idx="104">
                  <c:v>2567.0775554549759</c:v>
                </c:pt>
                <c:pt idx="105">
                  <c:v>547.89210370380226</c:v>
                </c:pt>
                <c:pt idx="106">
                  <c:v>1188.6776222096996</c:v>
                </c:pt>
                <c:pt idx="107">
                  <c:v>1337.6957276225116</c:v>
                </c:pt>
                <c:pt idx="108">
                  <c:v>1112.4637424893692</c:v>
                </c:pt>
                <c:pt idx="109">
                  <c:v>1767.4939148907515</c:v>
                </c:pt>
                <c:pt idx="110">
                  <c:v>490.93425404159962</c:v>
                </c:pt>
                <c:pt idx="111">
                  <c:v>198.57009404160002</c:v>
                </c:pt>
                <c:pt idx="112">
                  <c:v>198.57009404160002</c:v>
                </c:pt>
                <c:pt idx="113">
                  <c:v>829.36460467225061</c:v>
                </c:pt>
                <c:pt idx="114">
                  <c:v>1165.8100453571192</c:v>
                </c:pt>
                <c:pt idx="115">
                  <c:v>1215.5830676119385</c:v>
                </c:pt>
                <c:pt idx="116">
                  <c:v>151.443821491753</c:v>
                </c:pt>
                <c:pt idx="117">
                  <c:v>-333.55749029423077</c:v>
                </c:pt>
                <c:pt idx="118">
                  <c:v>-943.43973615439336</c:v>
                </c:pt>
                <c:pt idx="119">
                  <c:v>198.57009404160002</c:v>
                </c:pt>
                <c:pt idx="120">
                  <c:v>0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0F-4C1E-AFA6-F1C032F71B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smooth val="0"/>
        <c:axId val="476244576"/>
        <c:axId val="476234408"/>
      </c:lineChart>
      <c:catAx>
        <c:axId val="4762445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7855727674210863"/>
              <c:y val="0.880178732493657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12700" cap="flat" cmpd="sng" algn="ctr">
            <a:solidFill>
              <a:schemeClr val="l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1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234408"/>
        <c:crosses val="autoZero"/>
        <c:auto val="1"/>
        <c:lblAlgn val="ctr"/>
        <c:lblOffset val="100"/>
        <c:noMultiLvlLbl val="0"/>
      </c:catAx>
      <c:valAx>
        <c:axId val="47623440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Total Resistance (N)</a:t>
                </a:r>
              </a:p>
            </c:rich>
          </c:tx>
          <c:layout>
            <c:manualLayout>
              <c:xMode val="edge"/>
              <c:yMode val="edge"/>
              <c:x val="1.0317032455901541E-2"/>
              <c:y val="0.318481055228087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2445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sng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u="sng"/>
              <a:t>Power (kw) vs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sng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Sheet1!$N$1:$N$131</c:f>
              <c:numCache>
                <c:formatCode>General</c:formatCode>
                <c:ptCount val="131"/>
                <c:pt idx="1">
                  <c:v>0</c:v>
                </c:pt>
                <c:pt idx="2">
                  <c:v>0</c:v>
                </c:pt>
                <c:pt idx="3">
                  <c:v>2.1673375697799937</c:v>
                </c:pt>
                <c:pt idx="4">
                  <c:v>1.6963642279466815</c:v>
                </c:pt>
                <c:pt idx="5">
                  <c:v>5.5145208606444083</c:v>
                </c:pt>
                <c:pt idx="6">
                  <c:v>3.5411157288790487</c:v>
                </c:pt>
                <c:pt idx="7">
                  <c:v>4.2146550283940547</c:v>
                </c:pt>
                <c:pt idx="8">
                  <c:v>4.926665102386834</c:v>
                </c:pt>
                <c:pt idx="9">
                  <c:v>5.6826417757827841</c:v>
                </c:pt>
                <c:pt idx="10">
                  <c:v>20.423921622858128</c:v>
                </c:pt>
                <c:pt idx="11">
                  <c:v>19.307144590453191</c:v>
                </c:pt>
                <c:pt idx="12">
                  <c:v>20.453461325560603</c:v>
                </c:pt>
                <c:pt idx="13">
                  <c:v>13.612392776481483</c:v>
                </c:pt>
                <c:pt idx="14">
                  <c:v>4.6707578948844093</c:v>
                </c:pt>
                <c:pt idx="15">
                  <c:v>10.036094413816405</c:v>
                </c:pt>
                <c:pt idx="16">
                  <c:v>-0.19219095279098997</c:v>
                </c:pt>
                <c:pt idx="17">
                  <c:v>6.063211957898468</c:v>
                </c:pt>
                <c:pt idx="18">
                  <c:v>1.117482667585602</c:v>
                </c:pt>
                <c:pt idx="19">
                  <c:v>1.220766115276176</c:v>
                </c:pt>
                <c:pt idx="20">
                  <c:v>6.6249597108136102</c:v>
                </c:pt>
                <c:pt idx="21">
                  <c:v>1.7984310156640881</c:v>
                </c:pt>
                <c:pt idx="22">
                  <c:v>33.10208413804893</c:v>
                </c:pt>
                <c:pt idx="23">
                  <c:v>23.299698581568926</c:v>
                </c:pt>
                <c:pt idx="24">
                  <c:v>23.299698581568926</c:v>
                </c:pt>
                <c:pt idx="25">
                  <c:v>23.299698581568926</c:v>
                </c:pt>
                <c:pt idx="26">
                  <c:v>23.299698581568926</c:v>
                </c:pt>
                <c:pt idx="27">
                  <c:v>23.299698581568926</c:v>
                </c:pt>
                <c:pt idx="28">
                  <c:v>23.299698581568926</c:v>
                </c:pt>
                <c:pt idx="29">
                  <c:v>23.299698581568926</c:v>
                </c:pt>
                <c:pt idx="30">
                  <c:v>13.408953797210909</c:v>
                </c:pt>
                <c:pt idx="31">
                  <c:v>22.341754902868196</c:v>
                </c:pt>
                <c:pt idx="32">
                  <c:v>6.2669998035129533</c:v>
                </c:pt>
                <c:pt idx="33">
                  <c:v>6.6793515693849574</c:v>
                </c:pt>
                <c:pt idx="34">
                  <c:v>8.4403590979813359</c:v>
                </c:pt>
                <c:pt idx="35">
                  <c:v>10.716816774098202</c:v>
                </c:pt>
                <c:pt idx="36">
                  <c:v>10.895711259328042</c:v>
                </c:pt>
                <c:pt idx="37">
                  <c:v>-1.7686444005450723</c:v>
                </c:pt>
                <c:pt idx="38">
                  <c:v>-4.3424395795692625</c:v>
                </c:pt>
                <c:pt idx="39">
                  <c:v>-3.1968329531910258</c:v>
                </c:pt>
                <c:pt idx="40">
                  <c:v>-8.1552243449522948</c:v>
                </c:pt>
                <c:pt idx="41">
                  <c:v>-6.9323888659414816</c:v>
                </c:pt>
                <c:pt idx="42">
                  <c:v>13.363061761093174</c:v>
                </c:pt>
                <c:pt idx="43">
                  <c:v>10.792652180928918</c:v>
                </c:pt>
                <c:pt idx="44">
                  <c:v>7.5251903287689226</c:v>
                </c:pt>
                <c:pt idx="45">
                  <c:v>7.5251903287689226</c:v>
                </c:pt>
                <c:pt idx="46">
                  <c:v>7.5251903287689226</c:v>
                </c:pt>
                <c:pt idx="47">
                  <c:v>7.5251903287689226</c:v>
                </c:pt>
                <c:pt idx="48">
                  <c:v>7.5251903287689226</c:v>
                </c:pt>
                <c:pt idx="49">
                  <c:v>13.408953797210909</c:v>
                </c:pt>
                <c:pt idx="50">
                  <c:v>22.478400634330548</c:v>
                </c:pt>
                <c:pt idx="51">
                  <c:v>6.4918892717186401</c:v>
                </c:pt>
                <c:pt idx="52">
                  <c:v>5.4645216002556323</c:v>
                </c:pt>
                <c:pt idx="53">
                  <c:v>9.6468727710204369</c:v>
                </c:pt>
                <c:pt idx="54">
                  <c:v>9.298781929536533</c:v>
                </c:pt>
                <c:pt idx="55">
                  <c:v>7.7664239930523813</c:v>
                </c:pt>
                <c:pt idx="56">
                  <c:v>16.06017230639393</c:v>
                </c:pt>
                <c:pt idx="57">
                  <c:v>11.18673688932482</c:v>
                </c:pt>
                <c:pt idx="58">
                  <c:v>16.257208800448613</c:v>
                </c:pt>
                <c:pt idx="59">
                  <c:v>16.129467557568923</c:v>
                </c:pt>
                <c:pt idx="60">
                  <c:v>17.955887443253022</c:v>
                </c:pt>
                <c:pt idx="61">
                  <c:v>13.562773352424959</c:v>
                </c:pt>
                <c:pt idx="62">
                  <c:v>8.5569158066306379</c:v>
                </c:pt>
                <c:pt idx="63">
                  <c:v>14.45828941089013</c:v>
                </c:pt>
                <c:pt idx="64">
                  <c:v>16.230595144599135</c:v>
                </c:pt>
                <c:pt idx="65">
                  <c:v>18.191072255895136</c:v>
                </c:pt>
                <c:pt idx="66">
                  <c:v>9.6912704331232469</c:v>
                </c:pt>
                <c:pt idx="67">
                  <c:v>9.4108189474208093</c:v>
                </c:pt>
                <c:pt idx="68">
                  <c:v>15.295804406251936</c:v>
                </c:pt>
                <c:pt idx="69">
                  <c:v>13.349932964032039</c:v>
                </c:pt>
                <c:pt idx="70">
                  <c:v>15.963902445760041</c:v>
                </c:pt>
                <c:pt idx="71">
                  <c:v>7.464666145211849</c:v>
                </c:pt>
                <c:pt idx="72">
                  <c:v>8.7921305141156552</c:v>
                </c:pt>
                <c:pt idx="73">
                  <c:v>10.158065657497236</c:v>
                </c:pt>
                <c:pt idx="74">
                  <c:v>11.567967400281985</c:v>
                </c:pt>
                <c:pt idx="75">
                  <c:v>13.027331567395281</c:v>
                </c:pt>
                <c:pt idx="76">
                  <c:v>8.5569158066306379</c:v>
                </c:pt>
                <c:pt idx="77">
                  <c:v>6.8628223331715814</c:v>
                </c:pt>
                <c:pt idx="78">
                  <c:v>6.8628223331715814</c:v>
                </c:pt>
                <c:pt idx="79">
                  <c:v>6.8628223331715814</c:v>
                </c:pt>
                <c:pt idx="80">
                  <c:v>14.081999975773611</c:v>
                </c:pt>
                <c:pt idx="81">
                  <c:v>16.339707527053132</c:v>
                </c:pt>
                <c:pt idx="82">
                  <c:v>18.658423999659878</c:v>
                </c:pt>
                <c:pt idx="83">
                  <c:v>16.574862460288603</c:v>
                </c:pt>
                <c:pt idx="84">
                  <c:v>13.30740060812861</c:v>
                </c:pt>
                <c:pt idx="85">
                  <c:v>13.30740060812861</c:v>
                </c:pt>
                <c:pt idx="86">
                  <c:v>13.30740060812861</c:v>
                </c:pt>
                <c:pt idx="87">
                  <c:v>13.30740060812861</c:v>
                </c:pt>
                <c:pt idx="88">
                  <c:v>6.9514812072985022</c:v>
                </c:pt>
                <c:pt idx="89">
                  <c:v>0.69767777839168332</c:v>
                </c:pt>
                <c:pt idx="90">
                  <c:v>0.69767777839168332</c:v>
                </c:pt>
                <c:pt idx="91">
                  <c:v>19.714583069568924</c:v>
                </c:pt>
                <c:pt idx="92">
                  <c:v>16.129467557568923</c:v>
                </c:pt>
                <c:pt idx="93">
                  <c:v>8.5741723984208011</c:v>
                </c:pt>
                <c:pt idx="94">
                  <c:v>7.6170029302347473</c:v>
                </c:pt>
                <c:pt idx="95">
                  <c:v>13.10633884186354</c:v>
                </c:pt>
                <c:pt idx="96">
                  <c:v>13.10633884186354</c:v>
                </c:pt>
                <c:pt idx="97">
                  <c:v>9.7743709775712819</c:v>
                </c:pt>
                <c:pt idx="98">
                  <c:v>12.388340459299288</c:v>
                </c:pt>
                <c:pt idx="99">
                  <c:v>12.388340459299288</c:v>
                </c:pt>
                <c:pt idx="100">
                  <c:v>12.388340459299288</c:v>
                </c:pt>
                <c:pt idx="101">
                  <c:v>12.388340459299288</c:v>
                </c:pt>
                <c:pt idx="102">
                  <c:v>17.849535213734637</c:v>
                </c:pt>
                <c:pt idx="103">
                  <c:v>22.71839555053813</c:v>
                </c:pt>
                <c:pt idx="104">
                  <c:v>18.919561065554202</c:v>
                </c:pt>
                <c:pt idx="105">
                  <c:v>11.437108884129469</c:v>
                </c:pt>
                <c:pt idx="106">
                  <c:v>17.213795255858884</c:v>
                </c:pt>
                <c:pt idx="107">
                  <c:v>4.40873434871546</c:v>
                </c:pt>
                <c:pt idx="108">
                  <c:v>10.627728884652482</c:v>
                </c:pt>
                <c:pt idx="109">
                  <c:v>13.156076957680087</c:v>
                </c:pt>
                <c:pt idx="110">
                  <c:v>11.438263203176295</c:v>
                </c:pt>
                <c:pt idx="111">
                  <c:v>18.963371513106278</c:v>
                </c:pt>
                <c:pt idx="112">
                  <c:v>5.486681223168917</c:v>
                </c:pt>
                <c:pt idx="113">
                  <c:v>2.2192193710089216</c:v>
                </c:pt>
                <c:pt idx="114">
                  <c:v>2.2192193710089216</c:v>
                </c:pt>
                <c:pt idx="115">
                  <c:v>8.5274605160717076</c:v>
                </c:pt>
                <c:pt idx="116">
                  <c:v>11.465601898881825</c:v>
                </c:pt>
                <c:pt idx="117">
                  <c:v>11.411699345450062</c:v>
                </c:pt>
                <c:pt idx="118">
                  <c:v>1.4217303651531386</c:v>
                </c:pt>
                <c:pt idx="119">
                  <c:v>-3.727838511528323</c:v>
                </c:pt>
                <c:pt idx="120">
                  <c:v>-10.543882491261501</c:v>
                </c:pt>
                <c:pt idx="121">
                  <c:v>2.2192193710089216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57-4067-B4DC-2F8717A1B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3871256"/>
        <c:axId val="273872240"/>
      </c:lineChart>
      <c:catAx>
        <c:axId val="273871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7659785477931521"/>
              <c:y val="0.8721951219512195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872240"/>
        <c:crosses val="autoZero"/>
        <c:auto val="1"/>
        <c:lblAlgn val="ctr"/>
        <c:lblOffset val="100"/>
        <c:noMultiLvlLbl val="0"/>
      </c:catAx>
      <c:valAx>
        <c:axId val="27387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3871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Time (s) vs Power (kW) vs Average Power (kW)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Sheet1!$N$1:$N$131</c:f>
              <c:numCache>
                <c:formatCode>General</c:formatCode>
                <c:ptCount val="131"/>
                <c:pt idx="1">
                  <c:v>0</c:v>
                </c:pt>
                <c:pt idx="2">
                  <c:v>0</c:v>
                </c:pt>
                <c:pt idx="3">
                  <c:v>2.1673375697799937</c:v>
                </c:pt>
                <c:pt idx="4">
                  <c:v>1.6963642279466815</c:v>
                </c:pt>
                <c:pt idx="5">
                  <c:v>5.5145208606444083</c:v>
                </c:pt>
                <c:pt idx="6">
                  <c:v>3.5411157288790487</c:v>
                </c:pt>
                <c:pt idx="7">
                  <c:v>4.2146550283940547</c:v>
                </c:pt>
                <c:pt idx="8">
                  <c:v>4.926665102386834</c:v>
                </c:pt>
                <c:pt idx="9">
                  <c:v>5.6826417757827841</c:v>
                </c:pt>
                <c:pt idx="10">
                  <c:v>20.423921622858128</c:v>
                </c:pt>
                <c:pt idx="11">
                  <c:v>19.307144590453191</c:v>
                </c:pt>
                <c:pt idx="12">
                  <c:v>20.453461325560603</c:v>
                </c:pt>
                <c:pt idx="13">
                  <c:v>13.612392776481483</c:v>
                </c:pt>
                <c:pt idx="14">
                  <c:v>4.6707578948844093</c:v>
                </c:pt>
                <c:pt idx="15">
                  <c:v>10.036094413816405</c:v>
                </c:pt>
                <c:pt idx="16">
                  <c:v>-0.19219095279098997</c:v>
                </c:pt>
                <c:pt idx="17">
                  <c:v>6.063211957898468</c:v>
                </c:pt>
                <c:pt idx="18">
                  <c:v>1.117482667585602</c:v>
                </c:pt>
                <c:pt idx="19">
                  <c:v>1.220766115276176</c:v>
                </c:pt>
                <c:pt idx="20">
                  <c:v>6.6249597108136102</c:v>
                </c:pt>
                <c:pt idx="21">
                  <c:v>1.7984310156640881</c:v>
                </c:pt>
                <c:pt idx="22">
                  <c:v>33.10208413804893</c:v>
                </c:pt>
                <c:pt idx="23">
                  <c:v>23.299698581568926</c:v>
                </c:pt>
                <c:pt idx="24">
                  <c:v>23.299698581568926</c:v>
                </c:pt>
                <c:pt idx="25">
                  <c:v>23.299698581568926</c:v>
                </c:pt>
                <c:pt idx="26">
                  <c:v>23.299698581568926</c:v>
                </c:pt>
                <c:pt idx="27">
                  <c:v>23.299698581568926</c:v>
                </c:pt>
                <c:pt idx="28">
                  <c:v>23.299698581568926</c:v>
                </c:pt>
                <c:pt idx="29">
                  <c:v>23.299698581568926</c:v>
                </c:pt>
                <c:pt idx="30">
                  <c:v>13.408953797210909</c:v>
                </c:pt>
                <c:pt idx="31">
                  <c:v>22.341754902868196</c:v>
                </c:pt>
                <c:pt idx="32">
                  <c:v>6.2669998035129533</c:v>
                </c:pt>
                <c:pt idx="33">
                  <c:v>6.6793515693849574</c:v>
                </c:pt>
                <c:pt idx="34">
                  <c:v>8.4403590979813359</c:v>
                </c:pt>
                <c:pt idx="35">
                  <c:v>10.716816774098202</c:v>
                </c:pt>
                <c:pt idx="36">
                  <c:v>10.895711259328042</c:v>
                </c:pt>
                <c:pt idx="37">
                  <c:v>-1.7686444005450723</c:v>
                </c:pt>
                <c:pt idx="38">
                  <c:v>-4.3424395795692625</c:v>
                </c:pt>
                <c:pt idx="39">
                  <c:v>-3.1968329531910258</c:v>
                </c:pt>
                <c:pt idx="40">
                  <c:v>-8.1552243449522948</c:v>
                </c:pt>
                <c:pt idx="41">
                  <c:v>-6.9323888659414816</c:v>
                </c:pt>
                <c:pt idx="42">
                  <c:v>13.363061761093174</c:v>
                </c:pt>
                <c:pt idx="43">
                  <c:v>10.792652180928918</c:v>
                </c:pt>
                <c:pt idx="44">
                  <c:v>7.5251903287689226</c:v>
                </c:pt>
                <c:pt idx="45">
                  <c:v>7.5251903287689226</c:v>
                </c:pt>
                <c:pt idx="46">
                  <c:v>7.5251903287689226</c:v>
                </c:pt>
                <c:pt idx="47">
                  <c:v>7.5251903287689226</c:v>
                </c:pt>
                <c:pt idx="48">
                  <c:v>7.5251903287689226</c:v>
                </c:pt>
                <c:pt idx="49">
                  <c:v>13.408953797210909</c:v>
                </c:pt>
                <c:pt idx="50">
                  <c:v>22.478400634330548</c:v>
                </c:pt>
                <c:pt idx="51">
                  <c:v>6.4918892717186401</c:v>
                </c:pt>
                <c:pt idx="52">
                  <c:v>5.4645216002556323</c:v>
                </c:pt>
                <c:pt idx="53">
                  <c:v>9.6468727710204369</c:v>
                </c:pt>
                <c:pt idx="54">
                  <c:v>9.298781929536533</c:v>
                </c:pt>
                <c:pt idx="55">
                  <c:v>7.7664239930523813</c:v>
                </c:pt>
                <c:pt idx="56">
                  <c:v>16.06017230639393</c:v>
                </c:pt>
                <c:pt idx="57">
                  <c:v>11.18673688932482</c:v>
                </c:pt>
                <c:pt idx="58">
                  <c:v>16.257208800448613</c:v>
                </c:pt>
                <c:pt idx="59">
                  <c:v>16.129467557568923</c:v>
                </c:pt>
                <c:pt idx="60">
                  <c:v>17.955887443253022</c:v>
                </c:pt>
                <c:pt idx="61">
                  <c:v>13.562773352424959</c:v>
                </c:pt>
                <c:pt idx="62">
                  <c:v>8.5569158066306379</c:v>
                </c:pt>
                <c:pt idx="63">
                  <c:v>14.45828941089013</c:v>
                </c:pt>
                <c:pt idx="64">
                  <c:v>16.230595144599135</c:v>
                </c:pt>
                <c:pt idx="65">
                  <c:v>18.191072255895136</c:v>
                </c:pt>
                <c:pt idx="66">
                  <c:v>9.6912704331232469</c:v>
                </c:pt>
                <c:pt idx="67">
                  <c:v>9.4108189474208093</c:v>
                </c:pt>
                <c:pt idx="68">
                  <c:v>15.295804406251936</c:v>
                </c:pt>
                <c:pt idx="69">
                  <c:v>13.349932964032039</c:v>
                </c:pt>
                <c:pt idx="70">
                  <c:v>15.963902445760041</c:v>
                </c:pt>
                <c:pt idx="71">
                  <c:v>7.464666145211849</c:v>
                </c:pt>
                <c:pt idx="72">
                  <c:v>8.7921305141156552</c:v>
                </c:pt>
                <c:pt idx="73">
                  <c:v>10.158065657497236</c:v>
                </c:pt>
                <c:pt idx="74">
                  <c:v>11.567967400281985</c:v>
                </c:pt>
                <c:pt idx="75">
                  <c:v>13.027331567395281</c:v>
                </c:pt>
                <c:pt idx="76">
                  <c:v>8.5569158066306379</c:v>
                </c:pt>
                <c:pt idx="77">
                  <c:v>6.8628223331715814</c:v>
                </c:pt>
                <c:pt idx="78">
                  <c:v>6.8628223331715814</c:v>
                </c:pt>
                <c:pt idx="79">
                  <c:v>6.8628223331715814</c:v>
                </c:pt>
                <c:pt idx="80">
                  <c:v>14.081999975773611</c:v>
                </c:pt>
                <c:pt idx="81">
                  <c:v>16.339707527053132</c:v>
                </c:pt>
                <c:pt idx="82">
                  <c:v>18.658423999659878</c:v>
                </c:pt>
                <c:pt idx="83">
                  <c:v>16.574862460288603</c:v>
                </c:pt>
                <c:pt idx="84">
                  <c:v>13.30740060812861</c:v>
                </c:pt>
                <c:pt idx="85">
                  <c:v>13.30740060812861</c:v>
                </c:pt>
                <c:pt idx="86">
                  <c:v>13.30740060812861</c:v>
                </c:pt>
                <c:pt idx="87">
                  <c:v>13.30740060812861</c:v>
                </c:pt>
                <c:pt idx="88">
                  <c:v>6.9514812072985022</c:v>
                </c:pt>
                <c:pt idx="89">
                  <c:v>0.69767777839168332</c:v>
                </c:pt>
                <c:pt idx="90">
                  <c:v>0.69767777839168332</c:v>
                </c:pt>
                <c:pt idx="91">
                  <c:v>19.714583069568924</c:v>
                </c:pt>
                <c:pt idx="92">
                  <c:v>16.129467557568923</c:v>
                </c:pt>
                <c:pt idx="93">
                  <c:v>8.5741723984208011</c:v>
                </c:pt>
                <c:pt idx="94">
                  <c:v>7.6170029302347473</c:v>
                </c:pt>
                <c:pt idx="95">
                  <c:v>13.10633884186354</c:v>
                </c:pt>
                <c:pt idx="96">
                  <c:v>13.10633884186354</c:v>
                </c:pt>
                <c:pt idx="97">
                  <c:v>9.7743709775712819</c:v>
                </c:pt>
                <c:pt idx="98">
                  <c:v>12.388340459299288</c:v>
                </c:pt>
                <c:pt idx="99">
                  <c:v>12.388340459299288</c:v>
                </c:pt>
                <c:pt idx="100">
                  <c:v>12.388340459299288</c:v>
                </c:pt>
                <c:pt idx="101">
                  <c:v>12.388340459299288</c:v>
                </c:pt>
                <c:pt idx="102">
                  <c:v>17.849535213734637</c:v>
                </c:pt>
                <c:pt idx="103">
                  <c:v>22.71839555053813</c:v>
                </c:pt>
                <c:pt idx="104">
                  <c:v>18.919561065554202</c:v>
                </c:pt>
                <c:pt idx="105">
                  <c:v>11.437108884129469</c:v>
                </c:pt>
                <c:pt idx="106">
                  <c:v>17.213795255858884</c:v>
                </c:pt>
                <c:pt idx="107">
                  <c:v>4.40873434871546</c:v>
                </c:pt>
                <c:pt idx="108">
                  <c:v>10.627728884652482</c:v>
                </c:pt>
                <c:pt idx="109">
                  <c:v>13.156076957680087</c:v>
                </c:pt>
                <c:pt idx="110">
                  <c:v>11.438263203176295</c:v>
                </c:pt>
                <c:pt idx="111">
                  <c:v>18.963371513106278</c:v>
                </c:pt>
                <c:pt idx="112">
                  <c:v>5.486681223168917</c:v>
                </c:pt>
                <c:pt idx="113">
                  <c:v>2.2192193710089216</c:v>
                </c:pt>
                <c:pt idx="114">
                  <c:v>2.2192193710089216</c:v>
                </c:pt>
                <c:pt idx="115">
                  <c:v>8.5274605160717076</c:v>
                </c:pt>
                <c:pt idx="116">
                  <c:v>11.465601898881825</c:v>
                </c:pt>
                <c:pt idx="117">
                  <c:v>11.411699345450062</c:v>
                </c:pt>
                <c:pt idx="118">
                  <c:v>1.4217303651531386</c:v>
                </c:pt>
                <c:pt idx="119">
                  <c:v>-3.727838511528323</c:v>
                </c:pt>
                <c:pt idx="120">
                  <c:v>-10.543882491261501</c:v>
                </c:pt>
                <c:pt idx="121">
                  <c:v>2.2192193710089216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6C-4B76-A263-BA93DBD2E462}"/>
            </c:ext>
          </c:extLst>
        </c:ser>
        <c:ser>
          <c:idx val="2"/>
          <c:order val="1"/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Sheet1!$P$1:$P$131</c:f>
              <c:numCache>
                <c:formatCode>General</c:formatCode>
                <c:ptCount val="131"/>
                <c:pt idx="1">
                  <c:v>0</c:v>
                </c:pt>
                <c:pt idx="2">
                  <c:v>10.453899999999999</c:v>
                </c:pt>
                <c:pt idx="3">
                  <c:v>10.453899999999999</c:v>
                </c:pt>
                <c:pt idx="4">
                  <c:v>10.453899999999999</c:v>
                </c:pt>
                <c:pt idx="5">
                  <c:v>10.453899999999999</c:v>
                </c:pt>
                <c:pt idx="6">
                  <c:v>10.453899999999999</c:v>
                </c:pt>
                <c:pt idx="7">
                  <c:v>10.453899999999999</c:v>
                </c:pt>
                <c:pt idx="8">
                  <c:v>10.453899999999999</c:v>
                </c:pt>
                <c:pt idx="9">
                  <c:v>10.453899999999999</c:v>
                </c:pt>
                <c:pt idx="10">
                  <c:v>10.453899999999999</c:v>
                </c:pt>
                <c:pt idx="11">
                  <c:v>10.453899999999999</c:v>
                </c:pt>
                <c:pt idx="12">
                  <c:v>10.453899999999999</c:v>
                </c:pt>
                <c:pt idx="13">
                  <c:v>10.453899999999999</c:v>
                </c:pt>
                <c:pt idx="14">
                  <c:v>10.453899999999999</c:v>
                </c:pt>
                <c:pt idx="15">
                  <c:v>10.453899999999999</c:v>
                </c:pt>
                <c:pt idx="16">
                  <c:v>10.453899999999999</c:v>
                </c:pt>
                <c:pt idx="17">
                  <c:v>10.453899999999999</c:v>
                </c:pt>
                <c:pt idx="18">
                  <c:v>10.453899999999999</c:v>
                </c:pt>
                <c:pt idx="19">
                  <c:v>10.453899999999999</c:v>
                </c:pt>
                <c:pt idx="20">
                  <c:v>10.453899999999999</c:v>
                </c:pt>
                <c:pt idx="21">
                  <c:v>10.453899999999999</c:v>
                </c:pt>
                <c:pt idx="22">
                  <c:v>10.453899999999999</c:v>
                </c:pt>
                <c:pt idx="23">
                  <c:v>10.453899999999999</c:v>
                </c:pt>
                <c:pt idx="24">
                  <c:v>10.453899999999999</c:v>
                </c:pt>
                <c:pt idx="25">
                  <c:v>10.453899999999999</c:v>
                </c:pt>
                <c:pt idx="26">
                  <c:v>10.453899999999999</c:v>
                </c:pt>
                <c:pt idx="27">
                  <c:v>10.453899999999999</c:v>
                </c:pt>
                <c:pt idx="28">
                  <c:v>10.453899999999999</c:v>
                </c:pt>
                <c:pt idx="29">
                  <c:v>10.453899999999999</c:v>
                </c:pt>
                <c:pt idx="30">
                  <c:v>10.453899999999999</c:v>
                </c:pt>
                <c:pt idx="31">
                  <c:v>10.453899999999999</c:v>
                </c:pt>
                <c:pt idx="32">
                  <c:v>10.453899999999999</c:v>
                </c:pt>
                <c:pt idx="33">
                  <c:v>10.453899999999999</c:v>
                </c:pt>
                <c:pt idx="34">
                  <c:v>10.453899999999999</c:v>
                </c:pt>
                <c:pt idx="35">
                  <c:v>10.453899999999999</c:v>
                </c:pt>
                <c:pt idx="36">
                  <c:v>10.453899999999999</c:v>
                </c:pt>
                <c:pt idx="37">
                  <c:v>10.453899999999999</c:v>
                </c:pt>
                <c:pt idx="38">
                  <c:v>10.453899999999999</c:v>
                </c:pt>
                <c:pt idx="39">
                  <c:v>10.453899999999999</c:v>
                </c:pt>
                <c:pt idx="40">
                  <c:v>10.453899999999999</c:v>
                </c:pt>
                <c:pt idx="41">
                  <c:v>10.453899999999999</c:v>
                </c:pt>
                <c:pt idx="42">
                  <c:v>10.453899999999999</c:v>
                </c:pt>
                <c:pt idx="43">
                  <c:v>10.453899999999999</c:v>
                </c:pt>
                <c:pt idx="44">
                  <c:v>10.453899999999999</c:v>
                </c:pt>
                <c:pt idx="45">
                  <c:v>10.453899999999999</c:v>
                </c:pt>
                <c:pt idx="46">
                  <c:v>10.453899999999999</c:v>
                </c:pt>
                <c:pt idx="47">
                  <c:v>10.453899999999999</c:v>
                </c:pt>
                <c:pt idx="48">
                  <c:v>10.453899999999999</c:v>
                </c:pt>
                <c:pt idx="49">
                  <c:v>10.453899999999999</c:v>
                </c:pt>
                <c:pt idx="50">
                  <c:v>10.453899999999999</c:v>
                </c:pt>
                <c:pt idx="51">
                  <c:v>10.453899999999999</c:v>
                </c:pt>
                <c:pt idx="52">
                  <c:v>10.453899999999999</c:v>
                </c:pt>
                <c:pt idx="53">
                  <c:v>10.453899999999999</c:v>
                </c:pt>
                <c:pt idx="54">
                  <c:v>10.453899999999999</c:v>
                </c:pt>
                <c:pt idx="55">
                  <c:v>10.453899999999999</c:v>
                </c:pt>
                <c:pt idx="56">
                  <c:v>10.453899999999999</c:v>
                </c:pt>
                <c:pt idx="57">
                  <c:v>10.453899999999999</c:v>
                </c:pt>
                <c:pt idx="58">
                  <c:v>10.453899999999999</c:v>
                </c:pt>
                <c:pt idx="59">
                  <c:v>10.453899999999999</c:v>
                </c:pt>
                <c:pt idx="60">
                  <c:v>10.453899999999999</c:v>
                </c:pt>
                <c:pt idx="61">
                  <c:v>10.453899999999999</c:v>
                </c:pt>
                <c:pt idx="62">
                  <c:v>10.453899999999999</c:v>
                </c:pt>
                <c:pt idx="63">
                  <c:v>10.453899999999999</c:v>
                </c:pt>
                <c:pt idx="64">
                  <c:v>10.453899999999999</c:v>
                </c:pt>
                <c:pt idx="65">
                  <c:v>10.453899999999999</c:v>
                </c:pt>
                <c:pt idx="66">
                  <c:v>10.453899999999999</c:v>
                </c:pt>
                <c:pt idx="67">
                  <c:v>10.453899999999999</c:v>
                </c:pt>
                <c:pt idx="68">
                  <c:v>10.453899999999999</c:v>
                </c:pt>
                <c:pt idx="69">
                  <c:v>10.453899999999999</c:v>
                </c:pt>
                <c:pt idx="70">
                  <c:v>10.453899999999999</c:v>
                </c:pt>
                <c:pt idx="71">
                  <c:v>10.453899999999999</c:v>
                </c:pt>
                <c:pt idx="72">
                  <c:v>10.453899999999999</c:v>
                </c:pt>
                <c:pt idx="73">
                  <c:v>10.453899999999999</c:v>
                </c:pt>
                <c:pt idx="74">
                  <c:v>10.453899999999999</c:v>
                </c:pt>
                <c:pt idx="75">
                  <c:v>10.453899999999999</c:v>
                </c:pt>
                <c:pt idx="76">
                  <c:v>10.453899999999999</c:v>
                </c:pt>
                <c:pt idx="77">
                  <c:v>10.453899999999999</c:v>
                </c:pt>
                <c:pt idx="78">
                  <c:v>10.453899999999999</c:v>
                </c:pt>
                <c:pt idx="79">
                  <c:v>10.453899999999999</c:v>
                </c:pt>
                <c:pt idx="80">
                  <c:v>10.453899999999999</c:v>
                </c:pt>
                <c:pt idx="81">
                  <c:v>10.453899999999999</c:v>
                </c:pt>
                <c:pt idx="82">
                  <c:v>10.453899999999999</c:v>
                </c:pt>
                <c:pt idx="83">
                  <c:v>10.453899999999999</c:v>
                </c:pt>
                <c:pt idx="84">
                  <c:v>10.453899999999999</c:v>
                </c:pt>
                <c:pt idx="85">
                  <c:v>10.453899999999999</c:v>
                </c:pt>
                <c:pt idx="86">
                  <c:v>10.453899999999999</c:v>
                </c:pt>
                <c:pt idx="87">
                  <c:v>10.453899999999999</c:v>
                </c:pt>
                <c:pt idx="88">
                  <c:v>10.453899999999999</c:v>
                </c:pt>
                <c:pt idx="89">
                  <c:v>10.453899999999999</c:v>
                </c:pt>
                <c:pt idx="90">
                  <c:v>10.453899999999999</c:v>
                </c:pt>
                <c:pt idx="91">
                  <c:v>10.453899999999999</c:v>
                </c:pt>
                <c:pt idx="92">
                  <c:v>10.453899999999999</c:v>
                </c:pt>
                <c:pt idx="93">
                  <c:v>10.453899999999999</c:v>
                </c:pt>
                <c:pt idx="94">
                  <c:v>10.453899999999999</c:v>
                </c:pt>
                <c:pt idx="95">
                  <c:v>10.453899999999999</c:v>
                </c:pt>
                <c:pt idx="96">
                  <c:v>10.453899999999999</c:v>
                </c:pt>
                <c:pt idx="97">
                  <c:v>10.453899999999999</c:v>
                </c:pt>
                <c:pt idx="98">
                  <c:v>10.453899999999999</c:v>
                </c:pt>
                <c:pt idx="99">
                  <c:v>10.453899999999999</c:v>
                </c:pt>
                <c:pt idx="100">
                  <c:v>10.453899999999999</c:v>
                </c:pt>
                <c:pt idx="101">
                  <c:v>10.453899999999999</c:v>
                </c:pt>
                <c:pt idx="102">
                  <c:v>10.453899999999999</c:v>
                </c:pt>
                <c:pt idx="103">
                  <c:v>10.453899999999999</c:v>
                </c:pt>
                <c:pt idx="104">
                  <c:v>10.453899999999999</c:v>
                </c:pt>
                <c:pt idx="105">
                  <c:v>10.453899999999999</c:v>
                </c:pt>
                <c:pt idx="106">
                  <c:v>10.453899999999999</c:v>
                </c:pt>
                <c:pt idx="107">
                  <c:v>10.453899999999999</c:v>
                </c:pt>
                <c:pt idx="108">
                  <c:v>10.453899999999999</c:v>
                </c:pt>
                <c:pt idx="109">
                  <c:v>10.453899999999999</c:v>
                </c:pt>
                <c:pt idx="110">
                  <c:v>10.453899999999999</c:v>
                </c:pt>
                <c:pt idx="111">
                  <c:v>10.453899999999999</c:v>
                </c:pt>
                <c:pt idx="112">
                  <c:v>10.453899999999999</c:v>
                </c:pt>
                <c:pt idx="113">
                  <c:v>10.453899999999999</c:v>
                </c:pt>
                <c:pt idx="114">
                  <c:v>10.453899999999999</c:v>
                </c:pt>
                <c:pt idx="115">
                  <c:v>10.453899999999999</c:v>
                </c:pt>
                <c:pt idx="116">
                  <c:v>10.453899999999999</c:v>
                </c:pt>
                <c:pt idx="117">
                  <c:v>10.453899999999999</c:v>
                </c:pt>
                <c:pt idx="118">
                  <c:v>10.453899999999999</c:v>
                </c:pt>
                <c:pt idx="119">
                  <c:v>10.453899999999999</c:v>
                </c:pt>
                <c:pt idx="120">
                  <c:v>10.453899999999999</c:v>
                </c:pt>
                <c:pt idx="121">
                  <c:v>10.453899999999999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6C-4B76-A263-BA93DBD2E4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76258352"/>
        <c:axId val="476258680"/>
      </c:lineChart>
      <c:catAx>
        <c:axId val="4762583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layout>
            <c:manualLayout>
              <c:xMode val="edge"/>
              <c:yMode val="edge"/>
              <c:x val="0.47882844805689612"/>
              <c:y val="0.9033689434724091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258680"/>
        <c:crosses val="autoZero"/>
        <c:auto val="1"/>
        <c:lblAlgn val="ctr"/>
        <c:lblOffset val="100"/>
        <c:noMultiLvlLbl val="0"/>
      </c:catAx>
      <c:valAx>
        <c:axId val="476258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762583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 u="sng"/>
              <a:t>Time Vs All Forces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Sheet1!$H$1:$H$2</c:f>
              <c:strCache>
                <c:ptCount val="2"/>
                <c:pt idx="0">
                  <c:v>Rolling Resistance </c:v>
                </c:pt>
                <c:pt idx="1">
                  <c:v>(N)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Sheet1!$H$3:$H$131</c:f>
              <c:numCache>
                <c:formatCode>General</c:formatCode>
                <c:ptCount val="129"/>
                <c:pt idx="0">
                  <c:v>38.494440000000004</c:v>
                </c:pt>
                <c:pt idx="1">
                  <c:v>38.494440000000004</c:v>
                </c:pt>
                <c:pt idx="2">
                  <c:v>38.494440000000004</c:v>
                </c:pt>
                <c:pt idx="3">
                  <c:v>38.494440000000004</c:v>
                </c:pt>
                <c:pt idx="4">
                  <c:v>38.494440000000004</c:v>
                </c:pt>
                <c:pt idx="5">
                  <c:v>38.494440000000004</c:v>
                </c:pt>
                <c:pt idx="6">
                  <c:v>38.494440000000004</c:v>
                </c:pt>
                <c:pt idx="7">
                  <c:v>38.494440000000004</c:v>
                </c:pt>
                <c:pt idx="8">
                  <c:v>1603.9350000000002</c:v>
                </c:pt>
                <c:pt idx="9">
                  <c:v>1603.9350000000002</c:v>
                </c:pt>
                <c:pt idx="10">
                  <c:v>1603.9350000000002</c:v>
                </c:pt>
                <c:pt idx="11">
                  <c:v>1603.9350000000002</c:v>
                </c:pt>
                <c:pt idx="12">
                  <c:v>1603.9350000000002</c:v>
                </c:pt>
                <c:pt idx="13">
                  <c:v>1603.9350000000002</c:v>
                </c:pt>
                <c:pt idx="14">
                  <c:v>769.88880000000006</c:v>
                </c:pt>
                <c:pt idx="15">
                  <c:v>769.88880000000006</c:v>
                </c:pt>
                <c:pt idx="16">
                  <c:v>769.88880000000006</c:v>
                </c:pt>
                <c:pt idx="17">
                  <c:v>769.88880000000006</c:v>
                </c:pt>
                <c:pt idx="18">
                  <c:v>769.88880000000006</c:v>
                </c:pt>
                <c:pt idx="19">
                  <c:v>769.88880000000006</c:v>
                </c:pt>
                <c:pt idx="20">
                  <c:v>1924.7220000000002</c:v>
                </c:pt>
                <c:pt idx="21">
                  <c:v>1924.7220000000002</c:v>
                </c:pt>
                <c:pt idx="22">
                  <c:v>1924.7220000000002</c:v>
                </c:pt>
                <c:pt idx="23">
                  <c:v>1924.7220000000002</c:v>
                </c:pt>
                <c:pt idx="24">
                  <c:v>1924.7220000000002</c:v>
                </c:pt>
                <c:pt idx="25">
                  <c:v>1924.7220000000002</c:v>
                </c:pt>
                <c:pt idx="26">
                  <c:v>1924.7220000000002</c:v>
                </c:pt>
                <c:pt idx="27">
                  <c:v>1924.7220000000002</c:v>
                </c:pt>
                <c:pt idx="28">
                  <c:v>513.25920000000008</c:v>
                </c:pt>
                <c:pt idx="29">
                  <c:v>513.25920000000008</c:v>
                </c:pt>
                <c:pt idx="30">
                  <c:v>513.25920000000008</c:v>
                </c:pt>
                <c:pt idx="31">
                  <c:v>513.25920000000008</c:v>
                </c:pt>
                <c:pt idx="32">
                  <c:v>513.25920000000008</c:v>
                </c:pt>
                <c:pt idx="33">
                  <c:v>513.25920000000008</c:v>
                </c:pt>
                <c:pt idx="34">
                  <c:v>513.25920000000008</c:v>
                </c:pt>
                <c:pt idx="35">
                  <c:v>513.25920000000008</c:v>
                </c:pt>
                <c:pt idx="36">
                  <c:v>513.25920000000008</c:v>
                </c:pt>
                <c:pt idx="37">
                  <c:v>513.25920000000008</c:v>
                </c:pt>
                <c:pt idx="38">
                  <c:v>513.25920000000008</c:v>
                </c:pt>
                <c:pt idx="39">
                  <c:v>513.25920000000008</c:v>
                </c:pt>
                <c:pt idx="40">
                  <c:v>513.25920000000008</c:v>
                </c:pt>
                <c:pt idx="41">
                  <c:v>513.25920000000008</c:v>
                </c:pt>
                <c:pt idx="42">
                  <c:v>513.25920000000008</c:v>
                </c:pt>
                <c:pt idx="43">
                  <c:v>513.25920000000008</c:v>
                </c:pt>
                <c:pt idx="44">
                  <c:v>513.25920000000008</c:v>
                </c:pt>
                <c:pt idx="45">
                  <c:v>513.25920000000008</c:v>
                </c:pt>
                <c:pt idx="46">
                  <c:v>513.25920000000008</c:v>
                </c:pt>
                <c:pt idx="47">
                  <c:v>513.25920000000008</c:v>
                </c:pt>
                <c:pt idx="48">
                  <c:v>513.25920000000008</c:v>
                </c:pt>
                <c:pt idx="49">
                  <c:v>513.25920000000008</c:v>
                </c:pt>
                <c:pt idx="50">
                  <c:v>1283.1480000000001</c:v>
                </c:pt>
                <c:pt idx="51">
                  <c:v>1283.1480000000001</c:v>
                </c:pt>
                <c:pt idx="52">
                  <c:v>1283.1480000000001</c:v>
                </c:pt>
                <c:pt idx="53">
                  <c:v>1283.1480000000001</c:v>
                </c:pt>
                <c:pt idx="54">
                  <c:v>1283.1480000000001</c:v>
                </c:pt>
                <c:pt idx="55">
                  <c:v>1283.1480000000001</c:v>
                </c:pt>
                <c:pt idx="56">
                  <c:v>1283.1480000000001</c:v>
                </c:pt>
                <c:pt idx="57">
                  <c:v>1283.1480000000001</c:v>
                </c:pt>
                <c:pt idx="58">
                  <c:v>1283.1480000000001</c:v>
                </c:pt>
                <c:pt idx="59">
                  <c:v>1283.1480000000001</c:v>
                </c:pt>
                <c:pt idx="60">
                  <c:v>769.88880000000006</c:v>
                </c:pt>
                <c:pt idx="61">
                  <c:v>769.88880000000006</c:v>
                </c:pt>
                <c:pt idx="62">
                  <c:v>769.88880000000006</c:v>
                </c:pt>
                <c:pt idx="63">
                  <c:v>769.88880000000006</c:v>
                </c:pt>
                <c:pt idx="64">
                  <c:v>769.88880000000006</c:v>
                </c:pt>
                <c:pt idx="65">
                  <c:v>769.88880000000006</c:v>
                </c:pt>
                <c:pt idx="66">
                  <c:v>769.88880000000006</c:v>
                </c:pt>
                <c:pt idx="67">
                  <c:v>769.88880000000006</c:v>
                </c:pt>
                <c:pt idx="68">
                  <c:v>769.88880000000006</c:v>
                </c:pt>
                <c:pt idx="69">
                  <c:v>769.88880000000006</c:v>
                </c:pt>
                <c:pt idx="70">
                  <c:v>769.88880000000006</c:v>
                </c:pt>
                <c:pt idx="71">
                  <c:v>769.88880000000006</c:v>
                </c:pt>
                <c:pt idx="72">
                  <c:v>769.88880000000006</c:v>
                </c:pt>
                <c:pt idx="73">
                  <c:v>769.88880000000006</c:v>
                </c:pt>
                <c:pt idx="74">
                  <c:v>769.88880000000006</c:v>
                </c:pt>
                <c:pt idx="75">
                  <c:v>769.88880000000006</c:v>
                </c:pt>
                <c:pt idx="76">
                  <c:v>769.88880000000006</c:v>
                </c:pt>
                <c:pt idx="77">
                  <c:v>769.88880000000006</c:v>
                </c:pt>
                <c:pt idx="78">
                  <c:v>1603.9350000000002</c:v>
                </c:pt>
                <c:pt idx="79">
                  <c:v>1603.9350000000002</c:v>
                </c:pt>
                <c:pt idx="80">
                  <c:v>1603.9350000000002</c:v>
                </c:pt>
                <c:pt idx="81">
                  <c:v>1603.9350000000002</c:v>
                </c:pt>
                <c:pt idx="82">
                  <c:v>1603.9350000000002</c:v>
                </c:pt>
                <c:pt idx="83">
                  <c:v>1603.9350000000002</c:v>
                </c:pt>
                <c:pt idx="84">
                  <c:v>1603.9350000000002</c:v>
                </c:pt>
                <c:pt idx="85">
                  <c:v>1603.9350000000002</c:v>
                </c:pt>
                <c:pt idx="86">
                  <c:v>1603.9350000000002</c:v>
                </c:pt>
                <c:pt idx="87">
                  <c:v>1603.9350000000002</c:v>
                </c:pt>
                <c:pt idx="88">
                  <c:v>1603.9350000000002</c:v>
                </c:pt>
                <c:pt idx="89">
                  <c:v>1603.9350000000002</c:v>
                </c:pt>
                <c:pt idx="90">
                  <c:v>1283.1480000000001</c:v>
                </c:pt>
                <c:pt idx="91">
                  <c:v>1283.1480000000001</c:v>
                </c:pt>
                <c:pt idx="92">
                  <c:v>1283.1480000000001</c:v>
                </c:pt>
                <c:pt idx="93">
                  <c:v>1283.1480000000001</c:v>
                </c:pt>
                <c:pt idx="94">
                  <c:v>1283.1480000000001</c:v>
                </c:pt>
                <c:pt idx="95">
                  <c:v>1283.1480000000001</c:v>
                </c:pt>
                <c:pt idx="96">
                  <c:v>1283.1480000000001</c:v>
                </c:pt>
                <c:pt idx="97">
                  <c:v>1283.1480000000001</c:v>
                </c:pt>
                <c:pt idx="98">
                  <c:v>1283.1480000000001</c:v>
                </c:pt>
                <c:pt idx="99">
                  <c:v>1283.1480000000001</c:v>
                </c:pt>
                <c:pt idx="100">
                  <c:v>1924.7220000000002</c:v>
                </c:pt>
                <c:pt idx="101">
                  <c:v>1924.7220000000002</c:v>
                </c:pt>
                <c:pt idx="102">
                  <c:v>1924.7220000000002</c:v>
                </c:pt>
                <c:pt idx="103">
                  <c:v>1924.7220000000002</c:v>
                </c:pt>
                <c:pt idx="104">
                  <c:v>1924.7220000000002</c:v>
                </c:pt>
                <c:pt idx="105">
                  <c:v>1924.7220000000002</c:v>
                </c:pt>
                <c:pt idx="106">
                  <c:v>1924.7220000000002</c:v>
                </c:pt>
                <c:pt idx="107">
                  <c:v>1924.7220000000002</c:v>
                </c:pt>
                <c:pt idx="108">
                  <c:v>1924.7220000000002</c:v>
                </c:pt>
                <c:pt idx="109">
                  <c:v>1924.7220000000002</c:v>
                </c:pt>
                <c:pt idx="110">
                  <c:v>38.494440000000004</c:v>
                </c:pt>
                <c:pt idx="111">
                  <c:v>38.494440000000004</c:v>
                </c:pt>
                <c:pt idx="112">
                  <c:v>38.494440000000004</c:v>
                </c:pt>
                <c:pt idx="113">
                  <c:v>38.494440000000004</c:v>
                </c:pt>
                <c:pt idx="114">
                  <c:v>38.494440000000004</c:v>
                </c:pt>
                <c:pt idx="115">
                  <c:v>38.494440000000004</c:v>
                </c:pt>
                <c:pt idx="116">
                  <c:v>38.494440000000004</c:v>
                </c:pt>
                <c:pt idx="117">
                  <c:v>38.494440000000004</c:v>
                </c:pt>
                <c:pt idx="118">
                  <c:v>38.494440000000004</c:v>
                </c:pt>
                <c:pt idx="119">
                  <c:v>38.494440000000004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5A-4346-8B74-7737589666B0}"/>
            </c:ext>
          </c:extLst>
        </c:ser>
        <c:ser>
          <c:idx val="3"/>
          <c:order val="1"/>
          <c:tx>
            <c:strRef>
              <c:f>Sheet1!$J$1:$J$2</c:f>
              <c:strCache>
                <c:ptCount val="2"/>
                <c:pt idx="0">
                  <c:v>Gradient Resistance</c:v>
                </c:pt>
                <c:pt idx="1">
                  <c:v>(N)</c:v>
                </c:pt>
              </c:strCache>
            </c:strRef>
          </c:tx>
          <c:spPr>
            <a:ln w="2222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Sheet1!$J$3:$J$131</c:f>
              <c:numCache>
                <c:formatCode>General</c:formatCode>
                <c:ptCount val="12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1770.6645511199358</c:v>
                </c:pt>
                <c:pt idx="9">
                  <c:v>2015.5116256301658</c:v>
                </c:pt>
                <c:pt idx="10">
                  <c:v>2164.6131598608167</c:v>
                </c:pt>
                <c:pt idx="11">
                  <c:v>1189.0523479263661</c:v>
                </c:pt>
                <c:pt idx="12">
                  <c:v>0</c:v>
                </c:pt>
                <c:pt idx="13">
                  <c:v>1770.6645511199358</c:v>
                </c:pt>
                <c:pt idx="14">
                  <c:v>-1423.2211163769239</c:v>
                </c:pt>
                <c:pt idx="15">
                  <c:v>-1020.7581026044952</c:v>
                </c:pt>
                <c:pt idx="16">
                  <c:v>-953.23102646404243</c:v>
                </c:pt>
                <c:pt idx="17">
                  <c:v>-1578.2547197567469</c:v>
                </c:pt>
                <c:pt idx="18">
                  <c:v>-716.08489806076318</c:v>
                </c:pt>
                <c:pt idx="19">
                  <c:v>-1295.7171788673038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1240.1104510914408</c:v>
                </c:pt>
                <c:pt idx="29">
                  <c:v>1926.8279358015593</c:v>
                </c:pt>
                <c:pt idx="30">
                  <c:v>0</c:v>
                </c:pt>
                <c:pt idx="31">
                  <c:v>716.08489806076318</c:v>
                </c:pt>
                <c:pt idx="32">
                  <c:v>1770.6645511199358</c:v>
                </c:pt>
                <c:pt idx="33">
                  <c:v>2164.6131598608167</c:v>
                </c:pt>
                <c:pt idx="34">
                  <c:v>2775.5223697270112</c:v>
                </c:pt>
                <c:pt idx="35">
                  <c:v>-2015.5116256301658</c:v>
                </c:pt>
                <c:pt idx="36">
                  <c:v>-1770.6645511199358</c:v>
                </c:pt>
                <c:pt idx="37">
                  <c:v>-1578.2547197567469</c:v>
                </c:pt>
                <c:pt idx="38">
                  <c:v>-2112.5718039400922</c:v>
                </c:pt>
                <c:pt idx="39">
                  <c:v>-1926.8279358015593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1240.1104510914408</c:v>
                </c:pt>
                <c:pt idx="48">
                  <c:v>2775.5223697270112</c:v>
                </c:pt>
                <c:pt idx="49">
                  <c:v>795.26049627294731</c:v>
                </c:pt>
                <c:pt idx="50">
                  <c:v>0</c:v>
                </c:pt>
                <c:pt idx="51">
                  <c:v>0</c:v>
                </c:pt>
                <c:pt idx="52">
                  <c:v>-795.26049627294731</c:v>
                </c:pt>
                <c:pt idx="53">
                  <c:v>-753.60366358806277</c:v>
                </c:pt>
                <c:pt idx="54">
                  <c:v>-651.22205336164996</c:v>
                </c:pt>
                <c:pt idx="55">
                  <c:v>-622.99942238974631</c:v>
                </c:pt>
                <c:pt idx="56">
                  <c:v>-573.29835911241173</c:v>
                </c:pt>
                <c:pt idx="57">
                  <c:v>0</c:v>
                </c:pt>
                <c:pt idx="58">
                  <c:v>1295.7171788673038</c:v>
                </c:pt>
                <c:pt idx="59">
                  <c:v>716.08489806076318</c:v>
                </c:pt>
                <c:pt idx="60">
                  <c:v>795.26049627294731</c:v>
                </c:pt>
                <c:pt idx="61">
                  <c:v>1770.6645511199358</c:v>
                </c:pt>
                <c:pt idx="62">
                  <c:v>1885.3019459180755</c:v>
                </c:pt>
                <c:pt idx="63">
                  <c:v>1885.3019459180755</c:v>
                </c:pt>
                <c:pt idx="64">
                  <c:v>1020.7581026044952</c:v>
                </c:pt>
                <c:pt idx="65">
                  <c:v>1098.5295524885987</c:v>
                </c:pt>
                <c:pt idx="66">
                  <c:v>2336.9055953513639</c:v>
                </c:pt>
                <c:pt idx="67">
                  <c:v>2775.5223697270112</c:v>
                </c:pt>
                <c:pt idx="68">
                  <c:v>2775.5223697270112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795.26049627294731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-716.08489806076318</c:v>
                </c:pt>
                <c:pt idx="79">
                  <c:v>-651.22205336164996</c:v>
                </c:pt>
                <c:pt idx="80">
                  <c:v>-597.11796787398794</c:v>
                </c:pt>
                <c:pt idx="81">
                  <c:v>-573.29835911241173</c:v>
                </c:pt>
                <c:pt idx="82">
                  <c:v>-573.29835911241173</c:v>
                </c:pt>
                <c:pt idx="83">
                  <c:v>-573.29835911241173</c:v>
                </c:pt>
                <c:pt idx="84">
                  <c:v>-573.29835911241173</c:v>
                </c:pt>
                <c:pt idx="85">
                  <c:v>-573.29835911241173</c:v>
                </c:pt>
                <c:pt idx="86">
                  <c:v>-1142.0098301959933</c:v>
                </c:pt>
                <c:pt idx="87">
                  <c:v>-1701.5842243358304</c:v>
                </c:pt>
                <c:pt idx="88">
                  <c:v>-1701.5842243358304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795.26049627294731</c:v>
                </c:pt>
                <c:pt idx="101">
                  <c:v>1770.6645511199358</c:v>
                </c:pt>
                <c:pt idx="102">
                  <c:v>2164.6131598608167</c:v>
                </c:pt>
                <c:pt idx="103">
                  <c:v>0</c:v>
                </c:pt>
                <c:pt idx="104">
                  <c:v>0</c:v>
                </c:pt>
                <c:pt idx="105">
                  <c:v>-2336.9055953513639</c:v>
                </c:pt>
                <c:pt idx="106">
                  <c:v>-1423.2211163769239</c:v>
                </c:pt>
                <c:pt idx="107">
                  <c:v>-1295.7171788673038</c:v>
                </c:pt>
                <c:pt idx="108">
                  <c:v>-1240.1104510914408</c:v>
                </c:pt>
                <c:pt idx="109">
                  <c:v>-597.11796787398794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1240.1104510914408</c:v>
                </c:pt>
                <c:pt idx="114">
                  <c:v>1295.7171788673038</c:v>
                </c:pt>
                <c:pt idx="115">
                  <c:v>1356.5034061201852</c:v>
                </c:pt>
                <c:pt idx="116">
                  <c:v>0</c:v>
                </c:pt>
                <c:pt idx="117">
                  <c:v>-1701.5842243358304</c:v>
                </c:pt>
                <c:pt idx="118">
                  <c:v>-1142.0098301959933</c:v>
                </c:pt>
                <c:pt idx="1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F5A-4346-8B74-7737589666B0}"/>
            </c:ext>
          </c:extLst>
        </c:ser>
        <c:ser>
          <c:idx val="4"/>
          <c:order val="2"/>
          <c:tx>
            <c:strRef>
              <c:f>Sheet1!$K$1:$K$2</c:f>
              <c:strCache>
                <c:ptCount val="2"/>
                <c:pt idx="0">
                  <c:v>Acceleration Resistance </c:v>
                </c:pt>
                <c:pt idx="1">
                  <c:v>(N)</c:v>
                </c:pt>
              </c:strCache>
            </c:strRef>
          </c:tx>
          <c:spPr>
            <a:ln w="2222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Sheet1!$K$3:$K$131</c:f>
              <c:numCache>
                <c:formatCode>General</c:formatCode>
                <c:ptCount val="129"/>
                <c:pt idx="0">
                  <c:v>0</c:v>
                </c:pt>
                <c:pt idx="1">
                  <c:v>1169.4566399999999</c:v>
                </c:pt>
                <c:pt idx="2">
                  <c:v>584.72832000000017</c:v>
                </c:pt>
                <c:pt idx="3">
                  <c:v>1169.4566399999997</c:v>
                </c:pt>
                <c:pt idx="4">
                  <c:v>584.72832000000039</c:v>
                </c:pt>
                <c:pt idx="5">
                  <c:v>584.72831999999983</c:v>
                </c:pt>
                <c:pt idx="6">
                  <c:v>584.72831999999983</c:v>
                </c:pt>
                <c:pt idx="7">
                  <c:v>584.72832000000039</c:v>
                </c:pt>
                <c:pt idx="8">
                  <c:v>-584.72832000000039</c:v>
                </c:pt>
                <c:pt idx="9">
                  <c:v>-584.72831999999983</c:v>
                </c:pt>
                <c:pt idx="10">
                  <c:v>-292.3641600000002</c:v>
                </c:pt>
                <c:pt idx="11">
                  <c:v>-292.36415999999963</c:v>
                </c:pt>
                <c:pt idx="12">
                  <c:v>-584.72832000000039</c:v>
                </c:pt>
                <c:pt idx="13">
                  <c:v>-584.72831999999983</c:v>
                </c:pt>
                <c:pt idx="14">
                  <c:v>584.72831999999983</c:v>
                </c:pt>
                <c:pt idx="15">
                  <c:v>1169.4566400000003</c:v>
                </c:pt>
                <c:pt idx="16">
                  <c:v>292.36415999999963</c:v>
                </c:pt>
                <c:pt idx="17">
                  <c:v>877.09248000000059</c:v>
                </c:pt>
                <c:pt idx="18">
                  <c:v>584.72831999999926</c:v>
                </c:pt>
                <c:pt idx="19">
                  <c:v>584.72832000000039</c:v>
                </c:pt>
                <c:pt idx="20">
                  <c:v>877.09248000000002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-584.72832000000039</c:v>
                </c:pt>
                <c:pt idx="29">
                  <c:v>-292.36415999999963</c:v>
                </c:pt>
                <c:pt idx="30">
                  <c:v>0</c:v>
                </c:pt>
                <c:pt idx="31">
                  <c:v>-584.72832000000039</c:v>
                </c:pt>
                <c:pt idx="32">
                  <c:v>-1169.4566399999997</c:v>
                </c:pt>
                <c:pt idx="33">
                  <c:v>-877.09248000000002</c:v>
                </c:pt>
                <c:pt idx="34">
                  <c:v>-877.09248000000002</c:v>
                </c:pt>
                <c:pt idx="35">
                  <c:v>1169.4566400000003</c:v>
                </c:pt>
                <c:pt idx="36">
                  <c:v>584.72831999999983</c:v>
                </c:pt>
                <c:pt idx="37">
                  <c:v>584.72832000000039</c:v>
                </c:pt>
                <c:pt idx="38">
                  <c:v>584.72831999999926</c:v>
                </c:pt>
                <c:pt idx="39">
                  <c:v>584.72832000000039</c:v>
                </c:pt>
                <c:pt idx="40">
                  <c:v>584.72832000000039</c:v>
                </c:pt>
                <c:pt idx="41">
                  <c:v>292.36415999999963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-584.72832000000039</c:v>
                </c:pt>
                <c:pt idx="48">
                  <c:v>-877.09248000000002</c:v>
                </c:pt>
                <c:pt idx="49">
                  <c:v>-584.72831999999926</c:v>
                </c:pt>
                <c:pt idx="50">
                  <c:v>-584.72832000000039</c:v>
                </c:pt>
                <c:pt idx="51">
                  <c:v>0</c:v>
                </c:pt>
                <c:pt idx="52">
                  <c:v>584.72832000000039</c:v>
                </c:pt>
                <c:pt idx="53">
                  <c:v>292.36415999999963</c:v>
                </c:pt>
                <c:pt idx="54">
                  <c:v>877.09248000000002</c:v>
                </c:pt>
                <c:pt idx="55">
                  <c:v>292.36415999999963</c:v>
                </c:pt>
                <c:pt idx="56">
                  <c:v>584.72832000000039</c:v>
                </c:pt>
                <c:pt idx="57">
                  <c:v>0</c:v>
                </c:pt>
                <c:pt idx="58">
                  <c:v>-877.09248000000002</c:v>
                </c:pt>
                <c:pt idx="59">
                  <c:v>-584.72832000000039</c:v>
                </c:pt>
                <c:pt idx="60">
                  <c:v>-584.72831999999926</c:v>
                </c:pt>
                <c:pt idx="61">
                  <c:v>-584.72832000000039</c:v>
                </c:pt>
                <c:pt idx="62">
                  <c:v>-292.3641600000002</c:v>
                </c:pt>
                <c:pt idx="63">
                  <c:v>0</c:v>
                </c:pt>
                <c:pt idx="64">
                  <c:v>-292.36415999999963</c:v>
                </c:pt>
                <c:pt idx="65">
                  <c:v>-292.3641600000002</c:v>
                </c:pt>
                <c:pt idx="66">
                  <c:v>-292.36415999999963</c:v>
                </c:pt>
                <c:pt idx="67">
                  <c:v>-584.72832000000039</c:v>
                </c:pt>
                <c:pt idx="68">
                  <c:v>0</c:v>
                </c:pt>
                <c:pt idx="69">
                  <c:v>584.72832000000039</c:v>
                </c:pt>
                <c:pt idx="70">
                  <c:v>584.72831999999983</c:v>
                </c:pt>
                <c:pt idx="71">
                  <c:v>584.72831999999983</c:v>
                </c:pt>
                <c:pt idx="72">
                  <c:v>584.72832000000039</c:v>
                </c:pt>
                <c:pt idx="73">
                  <c:v>584.72831999999926</c:v>
                </c:pt>
                <c:pt idx="74">
                  <c:v>-584.72831999999926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584.72831999999926</c:v>
                </c:pt>
                <c:pt idx="79">
                  <c:v>584.72832000000039</c:v>
                </c:pt>
                <c:pt idx="80">
                  <c:v>584.72832000000039</c:v>
                </c:pt>
                <c:pt idx="81">
                  <c:v>292.36415999999963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-584.72832000000039</c:v>
                </c:pt>
                <c:pt idx="92">
                  <c:v>-584.72831999999926</c:v>
                </c:pt>
                <c:pt idx="93">
                  <c:v>0</c:v>
                </c:pt>
                <c:pt idx="94">
                  <c:v>0</c:v>
                </c:pt>
                <c:pt idx="95">
                  <c:v>-292.36416000000077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-584.72831999999926</c:v>
                </c:pt>
                <c:pt idx="101">
                  <c:v>-584.72832000000039</c:v>
                </c:pt>
                <c:pt idx="102">
                  <c:v>-877.09248000000002</c:v>
                </c:pt>
                <c:pt idx="103">
                  <c:v>0</c:v>
                </c:pt>
                <c:pt idx="104">
                  <c:v>584.72831999999983</c:v>
                </c:pt>
                <c:pt idx="105">
                  <c:v>877.09248000000059</c:v>
                </c:pt>
                <c:pt idx="106">
                  <c:v>584.72831999999926</c:v>
                </c:pt>
                <c:pt idx="107">
                  <c:v>584.72832000000039</c:v>
                </c:pt>
                <c:pt idx="108">
                  <c:v>292.36415999999963</c:v>
                </c:pt>
                <c:pt idx="109">
                  <c:v>292.36416000000077</c:v>
                </c:pt>
                <c:pt idx="110">
                  <c:v>292.36415999999963</c:v>
                </c:pt>
                <c:pt idx="111">
                  <c:v>0</c:v>
                </c:pt>
                <c:pt idx="112">
                  <c:v>0</c:v>
                </c:pt>
                <c:pt idx="113">
                  <c:v>-584.72832000000039</c:v>
                </c:pt>
                <c:pt idx="114">
                  <c:v>-292.36415999999963</c:v>
                </c:pt>
                <c:pt idx="115">
                  <c:v>-292.36415999999963</c:v>
                </c:pt>
                <c:pt idx="116">
                  <c:v>0</c:v>
                </c:pt>
                <c:pt idx="117">
                  <c:v>1169.4566399999997</c:v>
                </c:pt>
                <c:pt idx="118">
                  <c:v>0</c:v>
                </c:pt>
                <c:pt idx="11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F5A-4346-8B74-7737589666B0}"/>
            </c:ext>
          </c:extLst>
        </c:ser>
        <c:ser>
          <c:idx val="5"/>
          <c:order val="3"/>
          <c:tx>
            <c:strRef>
              <c:f>Sheet1!$L$1:$L$2</c:f>
              <c:strCache>
                <c:ptCount val="2"/>
                <c:pt idx="0">
                  <c:v>Total Resistance </c:v>
                </c:pt>
                <c:pt idx="1">
                  <c:v>(N)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Sheet1!$L$3:$L$131</c:f>
              <c:numCache>
                <c:formatCode>General</c:formatCode>
                <c:ptCount val="129"/>
                <c:pt idx="0">
                  <c:v>38.494440000000004</c:v>
                </c:pt>
                <c:pt idx="1">
                  <c:v>1212.0490167434648</c:v>
                </c:pt>
                <c:pt idx="2">
                  <c:v>632.44311767279635</c:v>
                </c:pt>
                <c:pt idx="3">
                  <c:v>1233.5631846466556</c:v>
                </c:pt>
                <c:pt idx="4">
                  <c:v>660.10419069118507</c:v>
                </c:pt>
                <c:pt idx="5">
                  <c:v>673.4224851074456</c:v>
                </c:pt>
                <c:pt idx="6">
                  <c:v>688.78974789543918</c:v>
                </c:pt>
                <c:pt idx="7">
                  <c:v>706.20597905516581</c:v>
                </c:pt>
                <c:pt idx="8">
                  <c:v>2855.4382190153747</c:v>
                </c:pt>
                <c:pt idx="9">
                  <c:v>3084.9180307376123</c:v>
                </c:pt>
                <c:pt idx="10">
                  <c:v>3519.4684567136655</c:v>
                </c:pt>
                <c:pt idx="11">
                  <c:v>2537.5046186175514</c:v>
                </c:pt>
                <c:pt idx="12">
                  <c:v>1044.8187846466558</c:v>
                </c:pt>
                <c:pt idx="13">
                  <c:v>2806.2629780937964</c:v>
                </c:pt>
                <c:pt idx="14">
                  <c:v>-42.99189173026798</c:v>
                </c:pt>
                <c:pt idx="15">
                  <c:v>968.7870625029509</c:v>
                </c:pt>
                <c:pt idx="16">
                  <c:v>166.64916899093328</c:v>
                </c:pt>
                <c:pt idx="17">
                  <c:v>151.70977929841922</c:v>
                </c:pt>
                <c:pt idx="18">
                  <c:v>740.98064052586017</c:v>
                </c:pt>
                <c:pt idx="19">
                  <c:v>182.86252762251172</c:v>
                </c:pt>
                <c:pt idx="20">
                  <c:v>2961.8901340416005</c:v>
                </c:pt>
                <c:pt idx="21">
                  <c:v>2084.7976540416003</c:v>
                </c:pt>
                <c:pt idx="22">
                  <c:v>2084.7976540416003</c:v>
                </c:pt>
                <c:pt idx="23">
                  <c:v>2084.7976540416003</c:v>
                </c:pt>
                <c:pt idx="24">
                  <c:v>2084.7976540416003</c:v>
                </c:pt>
                <c:pt idx="25">
                  <c:v>2084.7976540416003</c:v>
                </c:pt>
                <c:pt idx="26">
                  <c:v>2084.7976540416003</c:v>
                </c:pt>
                <c:pt idx="27">
                  <c:v>2084.7976540416003</c:v>
                </c:pt>
                <c:pt idx="28">
                  <c:v>1304.1293646722509</c:v>
                </c:pt>
                <c:pt idx="29">
                  <c:v>2271.6855622913749</c:v>
                </c:pt>
                <c:pt idx="30">
                  <c:v>637.22178648981514</c:v>
                </c:pt>
                <c:pt idx="31">
                  <c:v>747.06419664738701</c:v>
                </c:pt>
                <c:pt idx="32">
                  <c:v>1180.0340990153757</c:v>
                </c:pt>
                <c:pt idx="33">
                  <c:v>1844.0643367136656</c:v>
                </c:pt>
                <c:pt idx="34">
                  <c:v>2437.3011943736674</c:v>
                </c:pt>
                <c:pt idx="35">
                  <c:v>-282.59606052271965</c:v>
                </c:pt>
                <c:pt idx="36">
                  <c:v>-607.11004322449651</c:v>
                </c:pt>
                <c:pt idx="37">
                  <c:v>-397.28398070158096</c:v>
                </c:pt>
                <c:pt idx="38">
                  <c:v>-912.13586535346894</c:v>
                </c:pt>
                <c:pt idx="39">
                  <c:v>-704.87782931174365</c:v>
                </c:pt>
                <c:pt idx="40">
                  <c:v>1245.5132427647391</c:v>
                </c:pt>
                <c:pt idx="41">
                  <c:v>965.69901404159975</c:v>
                </c:pt>
                <c:pt idx="42">
                  <c:v>673.33485404160012</c:v>
                </c:pt>
                <c:pt idx="43">
                  <c:v>673.33485404160012</c:v>
                </c:pt>
                <c:pt idx="44">
                  <c:v>673.33485404160012</c:v>
                </c:pt>
                <c:pt idx="45">
                  <c:v>673.33485404160012</c:v>
                </c:pt>
                <c:pt idx="46">
                  <c:v>673.33485404160012</c:v>
                </c:pt>
                <c:pt idx="47">
                  <c:v>1304.1293646722509</c:v>
                </c:pt>
                <c:pt idx="48">
                  <c:v>2514.1375083136354</c:v>
                </c:pt>
                <c:pt idx="49">
                  <c:v>806.77459532811372</c:v>
                </c:pt>
                <c:pt idx="50">
                  <c:v>763.98666789543904</c:v>
                </c:pt>
                <c:pt idx="51">
                  <c:v>1348.7149878954394</c:v>
                </c:pt>
                <c:pt idx="52">
                  <c:v>1155.5990427822185</c:v>
                </c:pt>
                <c:pt idx="53">
                  <c:v>914.36819418636514</c:v>
                </c:pt>
                <c:pt idx="54">
                  <c:v>1632.9810131281652</c:v>
                </c:pt>
                <c:pt idx="55">
                  <c:v>1088.0007711910637</c:v>
                </c:pt>
                <c:pt idx="56">
                  <c:v>1454.6536149291887</c:v>
                </c:pt>
                <c:pt idx="57">
                  <c:v>1443.2236540416002</c:v>
                </c:pt>
                <c:pt idx="58">
                  <c:v>1825.735285357119</c:v>
                </c:pt>
                <c:pt idx="59">
                  <c:v>1516.9529966473872</c:v>
                </c:pt>
                <c:pt idx="60">
                  <c:v>1063.4041953281135</c:v>
                </c:pt>
                <c:pt idx="61">
                  <c:v>2021.3920190153747</c:v>
                </c:pt>
                <c:pt idx="62">
                  <c:v>2420.4538213730516</c:v>
                </c:pt>
                <c:pt idx="63">
                  <c:v>2712.8179813730517</c:v>
                </c:pt>
                <c:pt idx="64">
                  <c:v>1548.4824677119414</c:v>
                </c:pt>
                <c:pt idx="65">
                  <c:v>1619.3386493414473</c:v>
                </c:pt>
                <c:pt idx="66">
                  <c:v>2851.3116660425489</c:v>
                </c:pt>
                <c:pt idx="67">
                  <c:v>2986.2949543736668</c:v>
                </c:pt>
                <c:pt idx="68">
                  <c:v>3571.0232743736674</c:v>
                </c:pt>
                <c:pt idx="69">
                  <c:v>1391.4985506911851</c:v>
                </c:pt>
                <c:pt idx="70">
                  <c:v>1404.8168451074457</c:v>
                </c:pt>
                <c:pt idx="71">
                  <c:v>1420.1841078954394</c:v>
                </c:pt>
                <c:pt idx="72">
                  <c:v>1437.6003390551659</c:v>
                </c:pt>
                <c:pt idx="73">
                  <c:v>1457.0655385866235</c:v>
                </c:pt>
                <c:pt idx="74">
                  <c:v>1063.4041953281135</c:v>
                </c:pt>
                <c:pt idx="75">
                  <c:v>852.87201905516554</c:v>
                </c:pt>
                <c:pt idx="76">
                  <c:v>852.87201905516554</c:v>
                </c:pt>
                <c:pt idx="77">
                  <c:v>852.87201905516554</c:v>
                </c:pt>
                <c:pt idx="78">
                  <c:v>1575.0268405258603</c:v>
                </c:pt>
                <c:pt idx="79">
                  <c:v>1661.4038531281656</c:v>
                </c:pt>
                <c:pt idx="80">
                  <c:v>1739.0710748907513</c:v>
                </c:pt>
                <c:pt idx="81">
                  <c:v>1483.076454929188</c:v>
                </c:pt>
                <c:pt idx="82">
                  <c:v>1190.7122949291884</c:v>
                </c:pt>
                <c:pt idx="83">
                  <c:v>1190.7122949291884</c:v>
                </c:pt>
                <c:pt idx="84">
                  <c:v>1190.7122949291884</c:v>
                </c:pt>
                <c:pt idx="85">
                  <c:v>1190.7122949291884</c:v>
                </c:pt>
                <c:pt idx="86">
                  <c:v>622.00082384560687</c:v>
                </c:pt>
                <c:pt idx="87">
                  <c:v>62.426429705769806</c:v>
                </c:pt>
                <c:pt idx="88">
                  <c:v>62.426429705769806</c:v>
                </c:pt>
                <c:pt idx="89">
                  <c:v>1764.0106540416002</c:v>
                </c:pt>
                <c:pt idx="90">
                  <c:v>1443.2236540416002</c:v>
                </c:pt>
                <c:pt idx="91">
                  <c:v>833.90771358080997</c:v>
                </c:pt>
                <c:pt idx="92">
                  <c:v>811.36906149175388</c:v>
                </c:pt>
                <c:pt idx="93">
                  <c:v>1396.0973814917531</c:v>
                </c:pt>
                <c:pt idx="94">
                  <c:v>1396.0973814917531</c:v>
                </c:pt>
                <c:pt idx="95">
                  <c:v>1093.2322585866234</c:v>
                </c:pt>
                <c:pt idx="96">
                  <c:v>1385.5964185866242</c:v>
                </c:pt>
                <c:pt idx="97">
                  <c:v>1385.5964185866242</c:v>
                </c:pt>
                <c:pt idx="98">
                  <c:v>1385.5964185866242</c:v>
                </c:pt>
                <c:pt idx="99">
                  <c:v>1385.5964185866242</c:v>
                </c:pt>
                <c:pt idx="100">
                  <c:v>2218.2373953281135</c:v>
                </c:pt>
                <c:pt idx="101">
                  <c:v>3176.2252190153749</c:v>
                </c:pt>
                <c:pt idx="102">
                  <c:v>3255.5271367136656</c:v>
                </c:pt>
                <c:pt idx="103">
                  <c:v>1968.0064568528489</c:v>
                </c:pt>
                <c:pt idx="104">
                  <c:v>2567.0775554549759</c:v>
                </c:pt>
                <c:pt idx="105">
                  <c:v>547.89210370380226</c:v>
                </c:pt>
                <c:pt idx="106">
                  <c:v>1188.6776222096996</c:v>
                </c:pt>
                <c:pt idx="107">
                  <c:v>1337.6957276225116</c:v>
                </c:pt>
                <c:pt idx="108">
                  <c:v>1112.4637424893692</c:v>
                </c:pt>
                <c:pt idx="109">
                  <c:v>1767.4939148907515</c:v>
                </c:pt>
                <c:pt idx="110">
                  <c:v>490.93425404159962</c:v>
                </c:pt>
                <c:pt idx="111">
                  <c:v>198.57009404160002</c:v>
                </c:pt>
                <c:pt idx="112">
                  <c:v>198.57009404160002</c:v>
                </c:pt>
                <c:pt idx="113">
                  <c:v>829.36460467225061</c:v>
                </c:pt>
                <c:pt idx="114">
                  <c:v>1165.8100453571192</c:v>
                </c:pt>
                <c:pt idx="115">
                  <c:v>1215.5830676119385</c:v>
                </c:pt>
                <c:pt idx="116">
                  <c:v>151.443821491753</c:v>
                </c:pt>
                <c:pt idx="117">
                  <c:v>-333.55749029423077</c:v>
                </c:pt>
                <c:pt idx="118">
                  <c:v>-943.43973615439336</c:v>
                </c:pt>
                <c:pt idx="119">
                  <c:v>198.57009404160002</c:v>
                </c:pt>
                <c:pt idx="120">
                  <c:v>0</c:v>
                </c:pt>
                <c:pt idx="12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F5A-4346-8B74-7737589666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5099424"/>
        <c:axId val="385098440"/>
      </c:lineChart>
      <c:catAx>
        <c:axId val="385099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Time (s)</a:t>
                </a:r>
              </a:p>
            </c:rich>
          </c:tx>
          <c:layout>
            <c:manualLayout>
              <c:xMode val="edge"/>
              <c:yMode val="edge"/>
              <c:x val="0.47761973544623509"/>
              <c:y val="0.8424356955380577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098440"/>
        <c:crosses val="autoZero"/>
        <c:auto val="1"/>
        <c:lblAlgn val="ctr"/>
        <c:lblOffset val="100"/>
        <c:noMultiLvlLbl val="0"/>
      </c:catAx>
      <c:valAx>
        <c:axId val="385098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50"/>
                  <a:t>Resistance</a:t>
                </a:r>
                <a:r>
                  <a:rPr lang="en-GB" sz="1050" baseline="0"/>
                  <a:t> (N)</a:t>
                </a:r>
                <a:endParaRPr lang="en-GB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509942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42333</xdr:colOff>
      <xdr:row>125</xdr:row>
      <xdr:rowOff>67732</xdr:rowOff>
    </xdr:from>
    <xdr:to>
      <xdr:col>11</xdr:col>
      <xdr:colOff>63498</xdr:colOff>
      <xdr:row>141</xdr:row>
      <xdr:rowOff>52916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E64842D-7DB7-44E3-9CA6-4F53A39936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47623</xdr:colOff>
      <xdr:row>141</xdr:row>
      <xdr:rowOff>162984</xdr:rowOff>
    </xdr:from>
    <xdr:to>
      <xdr:col>11</xdr:col>
      <xdr:colOff>52915</xdr:colOff>
      <xdr:row>155</xdr:row>
      <xdr:rowOff>42334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3B57420-80C3-4553-8B17-E85176FE01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31750</xdr:colOff>
      <xdr:row>156</xdr:row>
      <xdr:rowOff>35984</xdr:rowOff>
    </xdr:from>
    <xdr:to>
      <xdr:col>11</xdr:col>
      <xdr:colOff>42333</xdr:colOff>
      <xdr:row>171</xdr:row>
      <xdr:rowOff>84668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D3DE2F2-DB09-4706-8F19-B7AA55594D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21167</xdr:colOff>
      <xdr:row>172</xdr:row>
      <xdr:rowOff>4232</xdr:rowOff>
    </xdr:from>
    <xdr:to>
      <xdr:col>11</xdr:col>
      <xdr:colOff>31750</xdr:colOff>
      <xdr:row>186</xdr:row>
      <xdr:rowOff>63500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1ADB341-D6E2-43A2-B255-D4390351E1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52917</xdr:colOff>
      <xdr:row>187</xdr:row>
      <xdr:rowOff>14817</xdr:rowOff>
    </xdr:from>
    <xdr:to>
      <xdr:col>11</xdr:col>
      <xdr:colOff>31750</xdr:colOff>
      <xdr:row>202</xdr:row>
      <xdr:rowOff>10584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B78BCAA0-4289-4683-936C-9CE294E103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89956</xdr:colOff>
      <xdr:row>202</xdr:row>
      <xdr:rowOff>152399</xdr:rowOff>
    </xdr:from>
    <xdr:to>
      <xdr:col>11</xdr:col>
      <xdr:colOff>42332</xdr:colOff>
      <xdr:row>217</xdr:row>
      <xdr:rowOff>137583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70AD40E-EC9C-4FF4-BB1F-581C85E2BA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52917</xdr:colOff>
      <xdr:row>239</xdr:row>
      <xdr:rowOff>25400</xdr:rowOff>
    </xdr:from>
    <xdr:to>
      <xdr:col>11</xdr:col>
      <xdr:colOff>37043</xdr:colOff>
      <xdr:row>254</xdr:row>
      <xdr:rowOff>31750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C95A812-6AD7-49EC-A3EF-BAA8DC6B17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105833</xdr:colOff>
      <xdr:row>255</xdr:row>
      <xdr:rowOff>35984</xdr:rowOff>
    </xdr:from>
    <xdr:to>
      <xdr:col>11</xdr:col>
      <xdr:colOff>52916</xdr:colOff>
      <xdr:row>269</xdr:row>
      <xdr:rowOff>127000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214344B1-4138-4F70-8B20-5DB8E165FF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54241</xdr:colOff>
      <xdr:row>218</xdr:row>
      <xdr:rowOff>11907</xdr:rowOff>
    </xdr:from>
    <xdr:to>
      <xdr:col>11</xdr:col>
      <xdr:colOff>66147</xdr:colOff>
      <xdr:row>238</xdr:row>
      <xdr:rowOff>59532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C63AE1F5-A63D-4702-95C2-E459FD8CF57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1"/>
  <sheetViews>
    <sheetView tabSelected="1" zoomScale="90" zoomScaleNormal="90" workbookViewId="0">
      <selection activeCell="S18" sqref="S18"/>
    </sheetView>
  </sheetViews>
  <sheetFormatPr defaultRowHeight="15" x14ac:dyDescent="0.25"/>
  <cols>
    <col min="3" max="3" width="14" bestFit="1" customWidth="1"/>
    <col min="5" max="5" width="10.5703125" customWidth="1"/>
    <col min="7" max="7" width="12.140625" bestFit="1" customWidth="1"/>
    <col min="8" max="8" width="17.7109375" bestFit="1" customWidth="1"/>
    <col min="9" max="9" width="15.28515625" bestFit="1" customWidth="1"/>
    <col min="10" max="10" width="18.85546875" bestFit="1" customWidth="1"/>
    <col min="11" max="11" width="22.85546875" bestFit="1" customWidth="1"/>
    <col min="12" max="12" width="18.42578125" bestFit="1" customWidth="1"/>
    <col min="15" max="15" width="18.85546875" bestFit="1" customWidth="1"/>
    <col min="16" max="16" width="19.28515625" bestFit="1" customWidth="1"/>
    <col min="17" max="17" width="41.140625" bestFit="1" customWidth="1"/>
  </cols>
  <sheetData>
    <row r="1" spans="1:19" x14ac:dyDescent="0.25">
      <c r="A1" s="2" t="s">
        <v>0</v>
      </c>
      <c r="B1" s="2" t="s">
        <v>2</v>
      </c>
      <c r="C1" s="2" t="s">
        <v>4</v>
      </c>
      <c r="D1" s="2" t="s">
        <v>5</v>
      </c>
      <c r="E1" s="69" t="s">
        <v>6</v>
      </c>
      <c r="F1" s="69"/>
      <c r="G1" s="2" t="s">
        <v>9</v>
      </c>
      <c r="H1" s="2" t="s">
        <v>10</v>
      </c>
      <c r="I1" s="2" t="s">
        <v>12</v>
      </c>
      <c r="J1" s="2" t="s">
        <v>13</v>
      </c>
      <c r="K1" s="2" t="s">
        <v>14</v>
      </c>
      <c r="L1" s="2" t="s">
        <v>15</v>
      </c>
      <c r="M1" s="69" t="s">
        <v>16</v>
      </c>
      <c r="N1" s="69"/>
      <c r="Q1" s="13" t="s">
        <v>20</v>
      </c>
      <c r="R1" s="9"/>
      <c r="S1" s="1"/>
    </row>
    <row r="2" spans="1:19" ht="15.75" thickBot="1" x14ac:dyDescent="0.3">
      <c r="A2" s="3" t="s">
        <v>1</v>
      </c>
      <c r="B2" s="3" t="s">
        <v>3</v>
      </c>
      <c r="C2" s="3" t="s">
        <v>3</v>
      </c>
      <c r="D2" s="3" t="s">
        <v>3</v>
      </c>
      <c r="E2" s="3" t="s">
        <v>7</v>
      </c>
      <c r="F2" s="3" t="s">
        <v>8</v>
      </c>
      <c r="G2" s="3" t="s">
        <v>19</v>
      </c>
      <c r="H2" s="3" t="s">
        <v>11</v>
      </c>
      <c r="I2" s="3" t="s">
        <v>11</v>
      </c>
      <c r="J2" s="3" t="s">
        <v>11</v>
      </c>
      <c r="K2" s="3" t="s">
        <v>11</v>
      </c>
      <c r="L2" s="3" t="s">
        <v>11</v>
      </c>
      <c r="M2" s="3" t="s">
        <v>17</v>
      </c>
      <c r="N2" s="3" t="s">
        <v>18</v>
      </c>
      <c r="O2" s="46" t="s">
        <v>34</v>
      </c>
      <c r="P2" s="46" t="s">
        <v>37</v>
      </c>
      <c r="Q2" s="9" t="s">
        <v>38</v>
      </c>
      <c r="R2" s="9">
        <v>654</v>
      </c>
      <c r="S2" s="1"/>
    </row>
    <row r="3" spans="1:19" x14ac:dyDescent="0.25">
      <c r="A3" s="22">
        <v>1</v>
      </c>
      <c r="B3" s="23">
        <f>F3*1</f>
        <v>0</v>
      </c>
      <c r="C3" s="23">
        <v>0</v>
      </c>
      <c r="D3" s="23">
        <v>0</v>
      </c>
      <c r="E3" s="23">
        <v>0</v>
      </c>
      <c r="F3" s="23">
        <f>E3*0.44704</f>
        <v>0</v>
      </c>
      <c r="G3" s="23">
        <v>0</v>
      </c>
      <c r="H3" s="23">
        <f t="shared" ref="H3:H10" si="0">$R$2*9.81*$R$16</f>
        <v>38.494440000000004</v>
      </c>
      <c r="I3" s="23">
        <f>0.5*$R$5*$R$3*$R$6*(F3^2)</f>
        <v>0</v>
      </c>
      <c r="J3" s="23">
        <f t="shared" ref="J3:J10" si="1">$R$2*9.81*SIN(0)</f>
        <v>0</v>
      </c>
      <c r="K3" s="23">
        <f>$R$2*G3</f>
        <v>0</v>
      </c>
      <c r="L3" s="23">
        <f>H3+I3+J3+K3</f>
        <v>38.494440000000004</v>
      </c>
      <c r="M3" s="23">
        <f>F3*L3</f>
        <v>0</v>
      </c>
      <c r="N3" s="23">
        <f>M3/1000</f>
        <v>0</v>
      </c>
      <c r="O3" s="23">
        <v>10453.9</v>
      </c>
      <c r="P3" s="48">
        <f>O3/1000</f>
        <v>10.453899999999999</v>
      </c>
      <c r="Q3" s="9" t="s">
        <v>21</v>
      </c>
      <c r="R3" s="9">
        <v>2.67</v>
      </c>
      <c r="S3" s="1"/>
    </row>
    <row r="4" spans="1:19" x14ac:dyDescent="0.25">
      <c r="A4" s="24">
        <v>2</v>
      </c>
      <c r="B4" s="21">
        <f t="shared" ref="B4:B16" si="2">F4*1</f>
        <v>1.78816</v>
      </c>
      <c r="C4" s="21">
        <f>B4+C3</f>
        <v>1.78816</v>
      </c>
      <c r="D4" s="21">
        <v>0</v>
      </c>
      <c r="E4" s="21">
        <v>4</v>
      </c>
      <c r="F4" s="21">
        <f t="shared" ref="F4:F122" si="3">E4*0.44704</f>
        <v>1.78816</v>
      </c>
      <c r="G4" s="21">
        <f>(F4-F3)/1</f>
        <v>1.78816</v>
      </c>
      <c r="H4" s="21">
        <f t="shared" si="0"/>
        <v>38.494440000000004</v>
      </c>
      <c r="I4" s="21">
        <f t="shared" ref="I4:I122" si="4">0.5*$R$5*$R$3*$R$6*(F4^2)</f>
        <v>4.0979367434649605</v>
      </c>
      <c r="J4" s="21">
        <f t="shared" si="1"/>
        <v>0</v>
      </c>
      <c r="K4" s="21">
        <f>$R$2*G4</f>
        <v>1169.4566399999999</v>
      </c>
      <c r="L4" s="21">
        <f t="shared" ref="L4:L67" si="5">H4+I4+J4+K4</f>
        <v>1212.0490167434648</v>
      </c>
      <c r="M4" s="21">
        <f t="shared" ref="M4:M67" si="6">F4*L4</f>
        <v>2167.3375697799938</v>
      </c>
      <c r="N4" s="21">
        <f t="shared" ref="N4:N67" si="7">M4/1000</f>
        <v>2.1673375697799937</v>
      </c>
      <c r="O4" s="21">
        <v>10453.9</v>
      </c>
      <c r="P4" s="49">
        <f t="shared" ref="P4:P67" si="8">O4/1000</f>
        <v>10.453899999999999</v>
      </c>
      <c r="Q4" s="9" t="s">
        <v>30</v>
      </c>
      <c r="R4" s="9">
        <v>0.34</v>
      </c>
      <c r="S4" s="1"/>
    </row>
    <row r="5" spans="1:19" x14ac:dyDescent="0.25">
      <c r="A5" s="24">
        <v>3</v>
      </c>
      <c r="B5" s="21">
        <f t="shared" si="2"/>
        <v>2.6822400000000002</v>
      </c>
      <c r="C5" s="21">
        <f t="shared" ref="C5:C68" si="9">B5+C4</f>
        <v>4.4703999999999997</v>
      </c>
      <c r="D5" s="21">
        <v>0</v>
      </c>
      <c r="E5" s="21">
        <v>6</v>
      </c>
      <c r="F5" s="21">
        <f>E5*0.44704</f>
        <v>2.6822400000000002</v>
      </c>
      <c r="G5" s="21">
        <f t="shared" ref="G5:G68" si="10">(F5-F4)/1</f>
        <v>0.89408000000000021</v>
      </c>
      <c r="H5" s="21">
        <f t="shared" si="0"/>
        <v>38.494440000000004</v>
      </c>
      <c r="I5" s="21">
        <f t="shared" si="4"/>
        <v>9.2203576727961618</v>
      </c>
      <c r="J5" s="21">
        <f t="shared" si="1"/>
        <v>0</v>
      </c>
      <c r="K5" s="21">
        <f t="shared" ref="K5:K67" si="11">$R$2*G5</f>
        <v>584.72832000000017</v>
      </c>
      <c r="L5" s="21">
        <f t="shared" si="5"/>
        <v>632.44311767279635</v>
      </c>
      <c r="M5" s="21">
        <f t="shared" si="6"/>
        <v>1696.3642279466815</v>
      </c>
      <c r="N5" s="21">
        <f t="shared" si="7"/>
        <v>1.6963642279466815</v>
      </c>
      <c r="O5" s="21">
        <v>10453.9</v>
      </c>
      <c r="P5" s="49">
        <f t="shared" si="8"/>
        <v>10.453899999999999</v>
      </c>
      <c r="Q5" s="9" t="s">
        <v>22</v>
      </c>
      <c r="R5" s="9">
        <v>1.2</v>
      </c>
      <c r="S5" s="1"/>
    </row>
    <row r="6" spans="1:19" x14ac:dyDescent="0.25">
      <c r="A6" s="24">
        <v>4</v>
      </c>
      <c r="B6" s="21">
        <f t="shared" si="2"/>
        <v>4.4703999999999997</v>
      </c>
      <c r="C6" s="21">
        <f t="shared" si="9"/>
        <v>8.9407999999999994</v>
      </c>
      <c r="D6" s="21">
        <v>0</v>
      </c>
      <c r="E6" s="21">
        <v>10</v>
      </c>
      <c r="F6" s="21">
        <f t="shared" si="3"/>
        <v>4.4703999999999997</v>
      </c>
      <c r="G6" s="21">
        <f t="shared" si="10"/>
        <v>1.7881599999999995</v>
      </c>
      <c r="H6" s="21">
        <f t="shared" si="0"/>
        <v>38.494440000000004</v>
      </c>
      <c r="I6" s="21">
        <f t="shared" si="4"/>
        <v>25.612104646655997</v>
      </c>
      <c r="J6" s="21">
        <f t="shared" si="1"/>
        <v>0</v>
      </c>
      <c r="K6" s="21">
        <f t="shared" si="11"/>
        <v>1169.4566399999997</v>
      </c>
      <c r="L6" s="21">
        <f t="shared" si="5"/>
        <v>1233.5631846466556</v>
      </c>
      <c r="M6" s="21">
        <f t="shared" si="6"/>
        <v>5514.5208606444085</v>
      </c>
      <c r="N6" s="21">
        <f t="shared" si="7"/>
        <v>5.5145208606444083</v>
      </c>
      <c r="O6" s="21">
        <v>10453.9</v>
      </c>
      <c r="P6" s="49">
        <f t="shared" si="8"/>
        <v>10.453899999999999</v>
      </c>
      <c r="Q6" s="9" t="s">
        <v>23</v>
      </c>
      <c r="R6" s="9">
        <v>0.8</v>
      </c>
      <c r="S6" s="1"/>
    </row>
    <row r="7" spans="1:19" x14ac:dyDescent="0.25">
      <c r="A7" s="24">
        <v>5</v>
      </c>
      <c r="B7" s="21">
        <f t="shared" si="2"/>
        <v>5.3644800000000004</v>
      </c>
      <c r="C7" s="21">
        <f t="shared" si="9"/>
        <v>14.30528</v>
      </c>
      <c r="D7" s="21">
        <v>0</v>
      </c>
      <c r="E7" s="21">
        <v>12</v>
      </c>
      <c r="F7" s="21">
        <f t="shared" si="3"/>
        <v>5.3644800000000004</v>
      </c>
      <c r="G7" s="21">
        <f t="shared" si="10"/>
        <v>0.89408000000000065</v>
      </c>
      <c r="H7" s="21">
        <f t="shared" si="0"/>
        <v>38.494440000000004</v>
      </c>
      <c r="I7" s="21">
        <f t="shared" si="4"/>
        <v>36.881430691184647</v>
      </c>
      <c r="J7" s="21">
        <f t="shared" si="1"/>
        <v>0</v>
      </c>
      <c r="K7" s="21">
        <f t="shared" si="11"/>
        <v>584.72832000000039</v>
      </c>
      <c r="L7" s="21">
        <f t="shared" si="5"/>
        <v>660.10419069118507</v>
      </c>
      <c r="M7" s="21">
        <f t="shared" si="6"/>
        <v>3541.1157288790487</v>
      </c>
      <c r="N7" s="21">
        <f t="shared" si="7"/>
        <v>3.5411157288790487</v>
      </c>
      <c r="O7" s="21">
        <v>10453.9</v>
      </c>
      <c r="P7" s="49">
        <f t="shared" si="8"/>
        <v>10.453899999999999</v>
      </c>
      <c r="Q7" s="9" t="s">
        <v>31</v>
      </c>
      <c r="R7" s="9">
        <v>1200</v>
      </c>
      <c r="S7" s="1"/>
    </row>
    <row r="8" spans="1:19" x14ac:dyDescent="0.25">
      <c r="A8" s="24">
        <v>6</v>
      </c>
      <c r="B8" s="21">
        <f t="shared" si="2"/>
        <v>6.2585600000000001</v>
      </c>
      <c r="C8" s="21">
        <f t="shared" si="9"/>
        <v>20.563839999999999</v>
      </c>
      <c r="D8" s="21">
        <v>0</v>
      </c>
      <c r="E8" s="21">
        <v>14</v>
      </c>
      <c r="F8" s="21">
        <f t="shared" si="3"/>
        <v>6.2585600000000001</v>
      </c>
      <c r="G8" s="21">
        <f t="shared" si="10"/>
        <v>0.89407999999999976</v>
      </c>
      <c r="H8" s="21">
        <f t="shared" si="0"/>
        <v>38.494440000000004</v>
      </c>
      <c r="I8" s="21">
        <f t="shared" si="4"/>
        <v>50.199725107445765</v>
      </c>
      <c r="J8" s="21">
        <f t="shared" si="1"/>
        <v>0</v>
      </c>
      <c r="K8" s="21">
        <f t="shared" si="11"/>
        <v>584.72831999999983</v>
      </c>
      <c r="L8" s="21">
        <f t="shared" si="5"/>
        <v>673.4224851074456</v>
      </c>
      <c r="M8" s="21">
        <f t="shared" si="6"/>
        <v>4214.6550283940551</v>
      </c>
      <c r="N8" s="21">
        <f t="shared" si="7"/>
        <v>4.2146550283940547</v>
      </c>
      <c r="O8" s="21">
        <v>10453.9</v>
      </c>
      <c r="P8" s="49">
        <f t="shared" si="8"/>
        <v>10.453899999999999</v>
      </c>
      <c r="Q8" s="9" t="s">
        <v>32</v>
      </c>
      <c r="R8" s="9">
        <v>90</v>
      </c>
      <c r="S8" s="1"/>
    </row>
    <row r="9" spans="1:19" x14ac:dyDescent="0.25">
      <c r="A9" s="24">
        <v>7</v>
      </c>
      <c r="B9" s="21">
        <f t="shared" si="2"/>
        <v>7.1526399999999999</v>
      </c>
      <c r="C9" s="21">
        <f t="shared" si="9"/>
        <v>27.716479999999997</v>
      </c>
      <c r="D9" s="21">
        <v>0</v>
      </c>
      <c r="E9" s="21">
        <v>16</v>
      </c>
      <c r="F9" s="21">
        <f t="shared" si="3"/>
        <v>7.1526399999999999</v>
      </c>
      <c r="G9" s="21">
        <f t="shared" si="10"/>
        <v>0.89407999999999976</v>
      </c>
      <c r="H9" s="21">
        <f t="shared" si="0"/>
        <v>38.494440000000004</v>
      </c>
      <c r="I9" s="21">
        <f t="shared" si="4"/>
        <v>65.566987895439368</v>
      </c>
      <c r="J9" s="21">
        <f t="shared" si="1"/>
        <v>0</v>
      </c>
      <c r="K9" s="21">
        <f t="shared" si="11"/>
        <v>584.72831999999983</v>
      </c>
      <c r="L9" s="21">
        <f t="shared" si="5"/>
        <v>688.78974789543918</v>
      </c>
      <c r="M9" s="21">
        <f t="shared" si="6"/>
        <v>4926.6651023868344</v>
      </c>
      <c r="N9" s="21">
        <f t="shared" si="7"/>
        <v>4.926665102386834</v>
      </c>
      <c r="O9" s="21">
        <v>10453.9</v>
      </c>
      <c r="P9" s="49">
        <f t="shared" si="8"/>
        <v>10.453899999999999</v>
      </c>
      <c r="Q9" s="1"/>
      <c r="R9" s="1"/>
      <c r="S9" s="1"/>
    </row>
    <row r="10" spans="1:19" ht="15.75" thickBot="1" x14ac:dyDescent="0.3">
      <c r="A10" s="24">
        <v>8</v>
      </c>
      <c r="B10" s="21">
        <f t="shared" si="2"/>
        <v>8.0467200000000005</v>
      </c>
      <c r="C10" s="21">
        <f t="shared" si="9"/>
        <v>35.763199999999998</v>
      </c>
      <c r="D10" s="21">
        <v>0</v>
      </c>
      <c r="E10" s="21">
        <v>18</v>
      </c>
      <c r="F10" s="21">
        <f t="shared" si="3"/>
        <v>8.0467200000000005</v>
      </c>
      <c r="G10" s="21">
        <f t="shared" si="10"/>
        <v>0.89408000000000065</v>
      </c>
      <c r="H10" s="21">
        <f t="shared" si="0"/>
        <v>38.494440000000004</v>
      </c>
      <c r="I10" s="21">
        <f t="shared" si="4"/>
        <v>82.983219055165449</v>
      </c>
      <c r="J10" s="21">
        <f t="shared" si="1"/>
        <v>0</v>
      </c>
      <c r="K10" s="21">
        <f t="shared" si="11"/>
        <v>584.72832000000039</v>
      </c>
      <c r="L10" s="21">
        <f t="shared" si="5"/>
        <v>706.20597905516581</v>
      </c>
      <c r="M10" s="21">
        <f t="shared" si="6"/>
        <v>5682.641775782784</v>
      </c>
      <c r="N10" s="21">
        <f t="shared" si="7"/>
        <v>5.6826417757827841</v>
      </c>
      <c r="O10" s="21">
        <v>10453.9</v>
      </c>
      <c r="P10" s="49">
        <f t="shared" si="8"/>
        <v>10.453899999999999</v>
      </c>
      <c r="Q10" s="18" t="s">
        <v>24</v>
      </c>
      <c r="R10" s="19"/>
    </row>
    <row r="11" spans="1:19" x14ac:dyDescent="0.25">
      <c r="A11" s="27">
        <v>9</v>
      </c>
      <c r="B11" s="28">
        <f t="shared" si="2"/>
        <v>7.1526399999999999</v>
      </c>
      <c r="C11" s="28">
        <f t="shared" si="9"/>
        <v>42.915839999999996</v>
      </c>
      <c r="D11" s="28">
        <v>2</v>
      </c>
      <c r="E11" s="28">
        <v>16</v>
      </c>
      <c r="F11" s="28">
        <f t="shared" si="3"/>
        <v>7.1526399999999999</v>
      </c>
      <c r="G11" s="28">
        <f t="shared" si="10"/>
        <v>-0.89408000000000065</v>
      </c>
      <c r="H11" s="28">
        <f t="shared" ref="H11:H16" si="12">$R$2*9.81*$R$13</f>
        <v>1603.9350000000002</v>
      </c>
      <c r="I11" s="28">
        <f t="shared" si="4"/>
        <v>65.566987895439368</v>
      </c>
      <c r="J11" s="28">
        <f>$R$2*9.81*SIN((D11-D10)/B11)</f>
        <v>1770.6645511199358</v>
      </c>
      <c r="K11" s="28">
        <f t="shared" si="11"/>
        <v>-584.72832000000039</v>
      </c>
      <c r="L11" s="28">
        <f t="shared" si="5"/>
        <v>2855.4382190153747</v>
      </c>
      <c r="M11" s="28">
        <f t="shared" si="6"/>
        <v>20423.921622858128</v>
      </c>
      <c r="N11" s="28">
        <f t="shared" si="7"/>
        <v>20.423921622858128</v>
      </c>
      <c r="O11" s="28">
        <v>10453.9</v>
      </c>
      <c r="P11" s="51">
        <f t="shared" si="8"/>
        <v>10.453899999999999</v>
      </c>
      <c r="Q11" s="14" t="s">
        <v>25</v>
      </c>
      <c r="R11" s="11">
        <v>0.3</v>
      </c>
    </row>
    <row r="12" spans="1:19" x14ac:dyDescent="0.25">
      <c r="A12" s="29">
        <v>10</v>
      </c>
      <c r="B12" s="6">
        <f t="shared" si="2"/>
        <v>6.2585600000000001</v>
      </c>
      <c r="C12" s="6">
        <f t="shared" si="9"/>
        <v>49.174399999999999</v>
      </c>
      <c r="D12" s="6">
        <v>4</v>
      </c>
      <c r="E12" s="6">
        <v>14</v>
      </c>
      <c r="F12" s="6">
        <f t="shared" si="3"/>
        <v>6.2585600000000001</v>
      </c>
      <c r="G12" s="6">
        <f t="shared" si="10"/>
        <v>-0.89407999999999976</v>
      </c>
      <c r="H12" s="6">
        <f t="shared" si="12"/>
        <v>1603.9350000000002</v>
      </c>
      <c r="I12" s="6">
        <f t="shared" si="4"/>
        <v>50.199725107445765</v>
      </c>
      <c r="J12" s="6">
        <f t="shared" ref="J12:J75" si="13">$R$2*9.81*SIN((D12-D11)/B12)</f>
        <v>2015.5116256301658</v>
      </c>
      <c r="K12" s="6">
        <f t="shared" si="11"/>
        <v>-584.72831999999983</v>
      </c>
      <c r="L12" s="6">
        <f t="shared" si="5"/>
        <v>3084.9180307376123</v>
      </c>
      <c r="M12" s="6">
        <f t="shared" si="6"/>
        <v>19307.14459045319</v>
      </c>
      <c r="N12" s="6">
        <f t="shared" si="7"/>
        <v>19.307144590453191</v>
      </c>
      <c r="O12" s="6">
        <v>10453.9</v>
      </c>
      <c r="P12" s="52">
        <f t="shared" si="8"/>
        <v>10.453899999999999</v>
      </c>
      <c r="Q12" s="40" t="s">
        <v>26</v>
      </c>
      <c r="R12" s="41">
        <v>0.2</v>
      </c>
    </row>
    <row r="13" spans="1:19" x14ac:dyDescent="0.25">
      <c r="A13" s="29">
        <v>11</v>
      </c>
      <c r="B13" s="6">
        <f t="shared" si="2"/>
        <v>5.8115199999999998</v>
      </c>
      <c r="C13" s="6">
        <f t="shared" si="9"/>
        <v>54.98592</v>
      </c>
      <c r="D13" s="6">
        <v>6</v>
      </c>
      <c r="E13" s="6">
        <v>13</v>
      </c>
      <c r="F13" s="6">
        <f t="shared" si="3"/>
        <v>5.8115199999999998</v>
      </c>
      <c r="G13" s="6">
        <f t="shared" si="10"/>
        <v>-0.44704000000000033</v>
      </c>
      <c r="H13" s="6">
        <f t="shared" si="12"/>
        <v>1603.9350000000002</v>
      </c>
      <c r="I13" s="6">
        <f t="shared" si="4"/>
        <v>43.284456852848635</v>
      </c>
      <c r="J13" s="6">
        <f t="shared" si="13"/>
        <v>2164.6131598608167</v>
      </c>
      <c r="K13" s="6">
        <f t="shared" si="11"/>
        <v>-292.3641600000002</v>
      </c>
      <c r="L13" s="6">
        <f t="shared" si="5"/>
        <v>3519.4684567136655</v>
      </c>
      <c r="M13" s="6">
        <f t="shared" si="6"/>
        <v>20453.461325560602</v>
      </c>
      <c r="N13" s="6">
        <f t="shared" si="7"/>
        <v>20.453461325560603</v>
      </c>
      <c r="O13" s="6">
        <v>10453.9</v>
      </c>
      <c r="P13" s="52">
        <f t="shared" si="8"/>
        <v>10.453899999999999</v>
      </c>
      <c r="Q13" s="15" t="s">
        <v>27</v>
      </c>
      <c r="R13" s="8">
        <v>0.25</v>
      </c>
    </row>
    <row r="14" spans="1:19" x14ac:dyDescent="0.25">
      <c r="A14" s="29">
        <v>12</v>
      </c>
      <c r="B14" s="6">
        <f t="shared" si="2"/>
        <v>5.3644800000000004</v>
      </c>
      <c r="C14" s="6">
        <f t="shared" si="9"/>
        <v>60.3504</v>
      </c>
      <c r="D14" s="6">
        <v>7</v>
      </c>
      <c r="E14" s="6">
        <v>12</v>
      </c>
      <c r="F14" s="6">
        <f t="shared" si="3"/>
        <v>5.3644800000000004</v>
      </c>
      <c r="G14" s="6">
        <f t="shared" si="10"/>
        <v>-0.44703999999999944</v>
      </c>
      <c r="H14" s="6">
        <f t="shared" si="12"/>
        <v>1603.9350000000002</v>
      </c>
      <c r="I14" s="6">
        <f t="shared" si="4"/>
        <v>36.881430691184647</v>
      </c>
      <c r="J14" s="6">
        <f t="shared" si="13"/>
        <v>1189.0523479263661</v>
      </c>
      <c r="K14" s="6">
        <f t="shared" si="11"/>
        <v>-292.36415999999963</v>
      </c>
      <c r="L14" s="6">
        <f t="shared" si="5"/>
        <v>2537.5046186175514</v>
      </c>
      <c r="M14" s="6">
        <f t="shared" si="6"/>
        <v>13612.392776481483</v>
      </c>
      <c r="N14" s="6">
        <f t="shared" si="7"/>
        <v>13.612392776481483</v>
      </c>
      <c r="O14" s="6">
        <v>10453.9</v>
      </c>
      <c r="P14" s="52">
        <f t="shared" si="8"/>
        <v>10.453899999999999</v>
      </c>
      <c r="Q14" s="16" t="s">
        <v>28</v>
      </c>
      <c r="R14" s="12">
        <v>0.08</v>
      </c>
    </row>
    <row r="15" spans="1:19" x14ac:dyDescent="0.25">
      <c r="A15" s="29">
        <v>13</v>
      </c>
      <c r="B15" s="6">
        <f t="shared" si="2"/>
        <v>4.4703999999999997</v>
      </c>
      <c r="C15" s="6">
        <f t="shared" si="9"/>
        <v>64.820800000000006</v>
      </c>
      <c r="D15" s="6">
        <v>7</v>
      </c>
      <c r="E15" s="6">
        <v>10</v>
      </c>
      <c r="F15" s="6">
        <f t="shared" si="3"/>
        <v>4.4703999999999997</v>
      </c>
      <c r="G15" s="6">
        <f t="shared" si="10"/>
        <v>-0.89408000000000065</v>
      </c>
      <c r="H15" s="6">
        <f t="shared" si="12"/>
        <v>1603.9350000000002</v>
      </c>
      <c r="I15" s="6">
        <f t="shared" si="4"/>
        <v>25.612104646655997</v>
      </c>
      <c r="J15" s="6">
        <f t="shared" si="13"/>
        <v>0</v>
      </c>
      <c r="K15" s="6">
        <f t="shared" si="11"/>
        <v>-584.72832000000039</v>
      </c>
      <c r="L15" s="6">
        <f t="shared" si="5"/>
        <v>1044.8187846466558</v>
      </c>
      <c r="M15" s="6">
        <f t="shared" si="6"/>
        <v>4670.7578948844093</v>
      </c>
      <c r="N15" s="6">
        <f t="shared" si="7"/>
        <v>4.6707578948844093</v>
      </c>
      <c r="O15" s="6">
        <v>10453.9</v>
      </c>
      <c r="P15" s="52">
        <f t="shared" si="8"/>
        <v>10.453899999999999</v>
      </c>
      <c r="Q15" s="17" t="s">
        <v>29</v>
      </c>
      <c r="R15" s="10">
        <v>0.12</v>
      </c>
    </row>
    <row r="16" spans="1:19" ht="15.75" thickBot="1" x14ac:dyDescent="0.3">
      <c r="A16" s="29">
        <v>14</v>
      </c>
      <c r="B16" s="6">
        <f t="shared" si="2"/>
        <v>3.5763199999999999</v>
      </c>
      <c r="C16" s="6">
        <f t="shared" si="9"/>
        <v>68.397120000000001</v>
      </c>
      <c r="D16" s="6">
        <v>8</v>
      </c>
      <c r="E16" s="6">
        <v>8</v>
      </c>
      <c r="F16" s="6">
        <f t="shared" si="3"/>
        <v>3.5763199999999999</v>
      </c>
      <c r="G16" s="6">
        <f t="shared" si="10"/>
        <v>-0.89407999999999976</v>
      </c>
      <c r="H16" s="6">
        <f t="shared" si="12"/>
        <v>1603.9350000000002</v>
      </c>
      <c r="I16" s="6">
        <f t="shared" si="4"/>
        <v>16.391746973859842</v>
      </c>
      <c r="J16" s="6">
        <f t="shared" si="13"/>
        <v>1770.6645511199358</v>
      </c>
      <c r="K16" s="6">
        <f t="shared" si="11"/>
        <v>-584.72831999999983</v>
      </c>
      <c r="L16" s="6">
        <f t="shared" si="5"/>
        <v>2806.2629780937964</v>
      </c>
      <c r="M16" s="6">
        <f t="shared" si="6"/>
        <v>10036.094413816405</v>
      </c>
      <c r="N16" s="6">
        <f t="shared" si="7"/>
        <v>10.036094413816405</v>
      </c>
      <c r="O16" s="6">
        <v>10453.9</v>
      </c>
      <c r="P16" s="52">
        <f t="shared" si="8"/>
        <v>10.453899999999999</v>
      </c>
      <c r="Q16" s="20" t="s">
        <v>33</v>
      </c>
      <c r="R16" s="4">
        <v>6.0000000000000001E-3</v>
      </c>
    </row>
    <row r="17" spans="1:16" x14ac:dyDescent="0.25">
      <c r="A17" s="30">
        <v>15</v>
      </c>
      <c r="B17" s="31">
        <f>F17*1</f>
        <v>4.4703999999999997</v>
      </c>
      <c r="C17" s="31">
        <f t="shared" si="9"/>
        <v>72.867519999999999</v>
      </c>
      <c r="D17" s="31">
        <v>7</v>
      </c>
      <c r="E17" s="31">
        <v>10</v>
      </c>
      <c r="F17" s="31">
        <f t="shared" si="3"/>
        <v>4.4703999999999997</v>
      </c>
      <c r="G17" s="31">
        <f t="shared" si="10"/>
        <v>0.89407999999999976</v>
      </c>
      <c r="H17" s="31">
        <f t="shared" ref="H17:H22" si="14">$R$2*9.81*$R$15</f>
        <v>769.88880000000006</v>
      </c>
      <c r="I17" s="31">
        <f t="shared" si="4"/>
        <v>25.612104646655997</v>
      </c>
      <c r="J17" s="31">
        <f t="shared" si="13"/>
        <v>-1423.2211163769239</v>
      </c>
      <c r="K17" s="31">
        <f t="shared" si="11"/>
        <v>584.72831999999983</v>
      </c>
      <c r="L17" s="31">
        <f t="shared" si="5"/>
        <v>-42.99189173026798</v>
      </c>
      <c r="M17" s="31">
        <f t="shared" si="6"/>
        <v>-192.19095279098997</v>
      </c>
      <c r="N17" s="31">
        <f t="shared" si="7"/>
        <v>-0.19219095279098997</v>
      </c>
      <c r="O17" s="31">
        <v>10453.9</v>
      </c>
      <c r="P17" s="53">
        <f t="shared" si="8"/>
        <v>10.453899999999999</v>
      </c>
    </row>
    <row r="18" spans="1:16" x14ac:dyDescent="0.25">
      <c r="A18" s="32">
        <v>16</v>
      </c>
      <c r="B18" s="7">
        <f t="shared" ref="B18:B122" si="15">F18*1</f>
        <v>6.2585600000000001</v>
      </c>
      <c r="C18" s="7">
        <f t="shared" si="9"/>
        <v>79.126080000000002</v>
      </c>
      <c r="D18" s="7">
        <v>6</v>
      </c>
      <c r="E18" s="7">
        <v>14</v>
      </c>
      <c r="F18" s="7">
        <f t="shared" si="3"/>
        <v>6.2585600000000001</v>
      </c>
      <c r="G18" s="7">
        <f t="shared" si="10"/>
        <v>1.7881600000000004</v>
      </c>
      <c r="H18" s="7">
        <f t="shared" si="14"/>
        <v>769.88880000000006</v>
      </c>
      <c r="I18" s="7">
        <f t="shared" si="4"/>
        <v>50.199725107445765</v>
      </c>
      <c r="J18" s="7">
        <f t="shared" si="13"/>
        <v>-1020.7581026044952</v>
      </c>
      <c r="K18" s="7">
        <f t="shared" si="11"/>
        <v>1169.4566400000003</v>
      </c>
      <c r="L18" s="7">
        <f t="shared" si="5"/>
        <v>968.7870625029509</v>
      </c>
      <c r="M18" s="7">
        <f t="shared" si="6"/>
        <v>6063.2119578984684</v>
      </c>
      <c r="N18" s="7">
        <f t="shared" si="7"/>
        <v>6.063211957898468</v>
      </c>
      <c r="O18" s="7">
        <v>10453.9</v>
      </c>
      <c r="P18" s="54">
        <f t="shared" si="8"/>
        <v>10.453899999999999</v>
      </c>
    </row>
    <row r="19" spans="1:16" x14ac:dyDescent="0.25">
      <c r="A19" s="32">
        <v>17</v>
      </c>
      <c r="B19" s="7">
        <f t="shared" si="15"/>
        <v>6.7055999999999996</v>
      </c>
      <c r="C19" s="7">
        <f t="shared" si="9"/>
        <v>85.831680000000006</v>
      </c>
      <c r="D19" s="7">
        <v>5</v>
      </c>
      <c r="E19" s="7">
        <v>15</v>
      </c>
      <c r="F19" s="7">
        <f t="shared" si="3"/>
        <v>6.7055999999999996</v>
      </c>
      <c r="G19" s="7">
        <f t="shared" si="10"/>
        <v>0.44703999999999944</v>
      </c>
      <c r="H19" s="7">
        <f t="shared" si="14"/>
        <v>769.88880000000006</v>
      </c>
      <c r="I19" s="7">
        <f t="shared" si="4"/>
        <v>57.627235454975995</v>
      </c>
      <c r="J19" s="7">
        <f t="shared" si="13"/>
        <v>-953.23102646404243</v>
      </c>
      <c r="K19" s="7">
        <f t="shared" si="11"/>
        <v>292.36415999999963</v>
      </c>
      <c r="L19" s="7">
        <f t="shared" si="5"/>
        <v>166.64916899093328</v>
      </c>
      <c r="M19" s="7">
        <f t="shared" si="6"/>
        <v>1117.482667585602</v>
      </c>
      <c r="N19" s="7">
        <f t="shared" si="7"/>
        <v>1.117482667585602</v>
      </c>
      <c r="O19" s="7">
        <v>10453.9</v>
      </c>
      <c r="P19" s="54">
        <f t="shared" si="8"/>
        <v>10.453899999999999</v>
      </c>
    </row>
    <row r="20" spans="1:16" x14ac:dyDescent="0.25">
      <c r="A20" s="32">
        <v>18</v>
      </c>
      <c r="B20" s="7">
        <f t="shared" si="15"/>
        <v>8.0467200000000005</v>
      </c>
      <c r="C20" s="7">
        <f t="shared" si="9"/>
        <v>93.878399999999999</v>
      </c>
      <c r="D20" s="7">
        <v>3</v>
      </c>
      <c r="E20" s="7">
        <v>18</v>
      </c>
      <c r="F20" s="7">
        <f t="shared" si="3"/>
        <v>8.0467200000000005</v>
      </c>
      <c r="G20" s="7">
        <f t="shared" si="10"/>
        <v>1.341120000000001</v>
      </c>
      <c r="H20" s="7">
        <f t="shared" si="14"/>
        <v>769.88880000000006</v>
      </c>
      <c r="I20" s="7">
        <f t="shared" si="4"/>
        <v>82.983219055165449</v>
      </c>
      <c r="J20" s="7">
        <f t="shared" si="13"/>
        <v>-1578.2547197567469</v>
      </c>
      <c r="K20" s="7">
        <f t="shared" si="11"/>
        <v>877.09248000000059</v>
      </c>
      <c r="L20" s="7">
        <f t="shared" si="5"/>
        <v>151.70977929841922</v>
      </c>
      <c r="M20" s="7">
        <f t="shared" si="6"/>
        <v>1220.7661152761759</v>
      </c>
      <c r="N20" s="7">
        <f t="shared" si="7"/>
        <v>1.220766115276176</v>
      </c>
      <c r="O20" s="7">
        <v>10453.9</v>
      </c>
      <c r="P20" s="54">
        <f t="shared" si="8"/>
        <v>10.453899999999999</v>
      </c>
    </row>
    <row r="21" spans="1:16" x14ac:dyDescent="0.25">
      <c r="A21" s="32">
        <v>19</v>
      </c>
      <c r="B21" s="7">
        <f t="shared" si="15"/>
        <v>8.9407999999999994</v>
      </c>
      <c r="C21" s="7">
        <f t="shared" si="9"/>
        <v>102.8192</v>
      </c>
      <c r="D21" s="7">
        <v>2</v>
      </c>
      <c r="E21" s="7">
        <v>20</v>
      </c>
      <c r="F21" s="7">
        <f t="shared" si="3"/>
        <v>8.9407999999999994</v>
      </c>
      <c r="G21" s="7">
        <f t="shared" si="10"/>
        <v>0.89407999999999888</v>
      </c>
      <c r="H21" s="7">
        <f t="shared" si="14"/>
        <v>769.88880000000006</v>
      </c>
      <c r="I21" s="7">
        <f t="shared" si="4"/>
        <v>102.44841858662399</v>
      </c>
      <c r="J21" s="7">
        <f t="shared" si="13"/>
        <v>-716.08489806076318</v>
      </c>
      <c r="K21" s="7">
        <f t="shared" si="11"/>
        <v>584.72831999999926</v>
      </c>
      <c r="L21" s="7">
        <f t="shared" si="5"/>
        <v>740.98064052586017</v>
      </c>
      <c r="M21" s="7">
        <f t="shared" si="6"/>
        <v>6624.9597108136104</v>
      </c>
      <c r="N21" s="7">
        <f t="shared" si="7"/>
        <v>6.6249597108136102</v>
      </c>
      <c r="O21" s="7">
        <v>10453.9</v>
      </c>
      <c r="P21" s="54">
        <f t="shared" si="8"/>
        <v>10.453899999999999</v>
      </c>
    </row>
    <row r="22" spans="1:16" ht="15.75" thickBot="1" x14ac:dyDescent="0.3">
      <c r="A22" s="32">
        <v>20</v>
      </c>
      <c r="B22" s="7">
        <f t="shared" si="15"/>
        <v>9.8348800000000001</v>
      </c>
      <c r="C22" s="7">
        <f t="shared" si="9"/>
        <v>112.65407999999999</v>
      </c>
      <c r="D22" s="7">
        <v>0</v>
      </c>
      <c r="E22" s="7">
        <v>22</v>
      </c>
      <c r="F22" s="7">
        <f t="shared" si="3"/>
        <v>9.8348800000000001</v>
      </c>
      <c r="G22" s="7">
        <f t="shared" si="10"/>
        <v>0.89408000000000065</v>
      </c>
      <c r="H22" s="7">
        <f t="shared" si="14"/>
        <v>769.88880000000006</v>
      </c>
      <c r="I22" s="7">
        <f t="shared" si="4"/>
        <v>123.96258648981505</v>
      </c>
      <c r="J22" s="7">
        <f t="shared" si="13"/>
        <v>-1295.7171788673038</v>
      </c>
      <c r="K22" s="7">
        <f t="shared" si="11"/>
        <v>584.72832000000039</v>
      </c>
      <c r="L22" s="7">
        <f t="shared" si="5"/>
        <v>182.86252762251172</v>
      </c>
      <c r="M22" s="7">
        <f t="shared" si="6"/>
        <v>1798.4310156640881</v>
      </c>
      <c r="N22" s="7">
        <f t="shared" si="7"/>
        <v>1.7984310156640881</v>
      </c>
      <c r="O22" s="7">
        <v>10453.9</v>
      </c>
      <c r="P22" s="54">
        <f t="shared" si="8"/>
        <v>10.453899999999999</v>
      </c>
    </row>
    <row r="23" spans="1:16" x14ac:dyDescent="0.25">
      <c r="A23" s="59">
        <v>21</v>
      </c>
      <c r="B23" s="60">
        <f t="shared" si="15"/>
        <v>11.176</v>
      </c>
      <c r="C23" s="60">
        <f t="shared" si="9"/>
        <v>123.83008</v>
      </c>
      <c r="D23" s="60">
        <v>0</v>
      </c>
      <c r="E23" s="60">
        <v>25</v>
      </c>
      <c r="F23" s="60">
        <f t="shared" si="3"/>
        <v>11.176</v>
      </c>
      <c r="G23" s="60">
        <f t="shared" si="10"/>
        <v>1.3411200000000001</v>
      </c>
      <c r="H23" s="60">
        <f t="shared" ref="H23:H30" si="16">$R$2*9.81*$R$11</f>
        <v>1924.7220000000002</v>
      </c>
      <c r="I23" s="60">
        <f t="shared" si="4"/>
        <v>160.07565404160002</v>
      </c>
      <c r="J23" s="60">
        <f t="shared" si="13"/>
        <v>0</v>
      </c>
      <c r="K23" s="60">
        <f t="shared" si="11"/>
        <v>877.09248000000002</v>
      </c>
      <c r="L23" s="60">
        <f t="shared" si="5"/>
        <v>2961.8901340416005</v>
      </c>
      <c r="M23" s="60">
        <f t="shared" si="6"/>
        <v>33102.084138048929</v>
      </c>
      <c r="N23" s="60">
        <f t="shared" si="7"/>
        <v>33.10208413804893</v>
      </c>
      <c r="O23" s="60">
        <v>10453.9</v>
      </c>
      <c r="P23" s="61">
        <f t="shared" si="8"/>
        <v>10.453899999999999</v>
      </c>
    </row>
    <row r="24" spans="1:16" x14ac:dyDescent="0.25">
      <c r="A24" s="62">
        <v>22</v>
      </c>
      <c r="B24" s="63">
        <f t="shared" si="15"/>
        <v>11.176</v>
      </c>
      <c r="C24" s="63">
        <f t="shared" si="9"/>
        <v>135.00608</v>
      </c>
      <c r="D24" s="63">
        <v>0</v>
      </c>
      <c r="E24" s="63">
        <v>25</v>
      </c>
      <c r="F24" s="63">
        <f t="shared" si="3"/>
        <v>11.176</v>
      </c>
      <c r="G24" s="63">
        <f t="shared" si="10"/>
        <v>0</v>
      </c>
      <c r="H24" s="63">
        <f t="shared" si="16"/>
        <v>1924.7220000000002</v>
      </c>
      <c r="I24" s="63">
        <f t="shared" si="4"/>
        <v>160.07565404160002</v>
      </c>
      <c r="J24" s="63">
        <f t="shared" si="13"/>
        <v>0</v>
      </c>
      <c r="K24" s="63">
        <f t="shared" si="11"/>
        <v>0</v>
      </c>
      <c r="L24" s="63">
        <f t="shared" si="5"/>
        <v>2084.7976540416003</v>
      </c>
      <c r="M24" s="63">
        <f t="shared" si="6"/>
        <v>23299.698581568926</v>
      </c>
      <c r="N24" s="63">
        <f t="shared" si="7"/>
        <v>23.299698581568926</v>
      </c>
      <c r="O24" s="63">
        <v>10453.9</v>
      </c>
      <c r="P24" s="64">
        <f t="shared" si="8"/>
        <v>10.453899999999999</v>
      </c>
    </row>
    <row r="25" spans="1:16" x14ac:dyDescent="0.25">
      <c r="A25" s="62">
        <v>23</v>
      </c>
      <c r="B25" s="63">
        <f t="shared" si="15"/>
        <v>11.176</v>
      </c>
      <c r="C25" s="63">
        <f t="shared" si="9"/>
        <v>146.18207999999998</v>
      </c>
      <c r="D25" s="63">
        <v>0</v>
      </c>
      <c r="E25" s="63">
        <v>25</v>
      </c>
      <c r="F25" s="63">
        <f t="shared" si="3"/>
        <v>11.176</v>
      </c>
      <c r="G25" s="63">
        <f t="shared" si="10"/>
        <v>0</v>
      </c>
      <c r="H25" s="63">
        <f t="shared" si="16"/>
        <v>1924.7220000000002</v>
      </c>
      <c r="I25" s="63">
        <f t="shared" si="4"/>
        <v>160.07565404160002</v>
      </c>
      <c r="J25" s="63">
        <f t="shared" si="13"/>
        <v>0</v>
      </c>
      <c r="K25" s="63">
        <f t="shared" si="11"/>
        <v>0</v>
      </c>
      <c r="L25" s="63">
        <f t="shared" si="5"/>
        <v>2084.7976540416003</v>
      </c>
      <c r="M25" s="63">
        <f t="shared" si="6"/>
        <v>23299.698581568926</v>
      </c>
      <c r="N25" s="63">
        <f t="shared" si="7"/>
        <v>23.299698581568926</v>
      </c>
      <c r="O25" s="63">
        <v>10453.9</v>
      </c>
      <c r="P25" s="64">
        <f t="shared" si="8"/>
        <v>10.453899999999999</v>
      </c>
    </row>
    <row r="26" spans="1:16" x14ac:dyDescent="0.25">
      <c r="A26" s="62">
        <v>24</v>
      </c>
      <c r="B26" s="63">
        <f t="shared" si="15"/>
        <v>11.176</v>
      </c>
      <c r="C26" s="63">
        <f t="shared" si="9"/>
        <v>157.35807999999997</v>
      </c>
      <c r="D26" s="63">
        <v>0</v>
      </c>
      <c r="E26" s="63">
        <v>25</v>
      </c>
      <c r="F26" s="63">
        <f t="shared" si="3"/>
        <v>11.176</v>
      </c>
      <c r="G26" s="63">
        <f t="shared" si="10"/>
        <v>0</v>
      </c>
      <c r="H26" s="63">
        <f t="shared" si="16"/>
        <v>1924.7220000000002</v>
      </c>
      <c r="I26" s="63">
        <f t="shared" si="4"/>
        <v>160.07565404160002</v>
      </c>
      <c r="J26" s="63">
        <f t="shared" si="13"/>
        <v>0</v>
      </c>
      <c r="K26" s="63">
        <f t="shared" si="11"/>
        <v>0</v>
      </c>
      <c r="L26" s="63">
        <f t="shared" si="5"/>
        <v>2084.7976540416003</v>
      </c>
      <c r="M26" s="63">
        <f t="shared" si="6"/>
        <v>23299.698581568926</v>
      </c>
      <c r="N26" s="63">
        <f t="shared" si="7"/>
        <v>23.299698581568926</v>
      </c>
      <c r="O26" s="63">
        <v>10453.9</v>
      </c>
      <c r="P26" s="64">
        <f t="shared" si="8"/>
        <v>10.453899999999999</v>
      </c>
    </row>
    <row r="27" spans="1:16" x14ac:dyDescent="0.25">
      <c r="A27" s="62">
        <v>25</v>
      </c>
      <c r="B27" s="63">
        <f t="shared" si="15"/>
        <v>11.176</v>
      </c>
      <c r="C27" s="63">
        <f t="shared" si="9"/>
        <v>168.53407999999996</v>
      </c>
      <c r="D27" s="63">
        <v>0</v>
      </c>
      <c r="E27" s="63">
        <v>25</v>
      </c>
      <c r="F27" s="63">
        <f t="shared" si="3"/>
        <v>11.176</v>
      </c>
      <c r="G27" s="63">
        <f t="shared" si="10"/>
        <v>0</v>
      </c>
      <c r="H27" s="63">
        <f t="shared" si="16"/>
        <v>1924.7220000000002</v>
      </c>
      <c r="I27" s="63">
        <f t="shared" si="4"/>
        <v>160.07565404160002</v>
      </c>
      <c r="J27" s="63">
        <f t="shared" si="13"/>
        <v>0</v>
      </c>
      <c r="K27" s="63">
        <f t="shared" si="11"/>
        <v>0</v>
      </c>
      <c r="L27" s="63">
        <f t="shared" si="5"/>
        <v>2084.7976540416003</v>
      </c>
      <c r="M27" s="63">
        <f t="shared" si="6"/>
        <v>23299.698581568926</v>
      </c>
      <c r="N27" s="63">
        <f t="shared" si="7"/>
        <v>23.299698581568926</v>
      </c>
      <c r="O27" s="63">
        <v>10453.9</v>
      </c>
      <c r="P27" s="64">
        <f t="shared" si="8"/>
        <v>10.453899999999999</v>
      </c>
    </row>
    <row r="28" spans="1:16" x14ac:dyDescent="0.25">
      <c r="A28" s="62">
        <v>26</v>
      </c>
      <c r="B28" s="63">
        <f t="shared" si="15"/>
        <v>11.176</v>
      </c>
      <c r="C28" s="63">
        <f t="shared" si="9"/>
        <v>179.71007999999995</v>
      </c>
      <c r="D28" s="63">
        <v>0</v>
      </c>
      <c r="E28" s="63">
        <v>25</v>
      </c>
      <c r="F28" s="63">
        <f t="shared" si="3"/>
        <v>11.176</v>
      </c>
      <c r="G28" s="63">
        <f t="shared" si="10"/>
        <v>0</v>
      </c>
      <c r="H28" s="63">
        <f t="shared" si="16"/>
        <v>1924.7220000000002</v>
      </c>
      <c r="I28" s="63">
        <f t="shared" si="4"/>
        <v>160.07565404160002</v>
      </c>
      <c r="J28" s="63">
        <f t="shared" si="13"/>
        <v>0</v>
      </c>
      <c r="K28" s="63">
        <f t="shared" si="11"/>
        <v>0</v>
      </c>
      <c r="L28" s="63">
        <f t="shared" si="5"/>
        <v>2084.7976540416003</v>
      </c>
      <c r="M28" s="63">
        <f t="shared" si="6"/>
        <v>23299.698581568926</v>
      </c>
      <c r="N28" s="63">
        <f t="shared" si="7"/>
        <v>23.299698581568926</v>
      </c>
      <c r="O28" s="63">
        <v>10453.9</v>
      </c>
      <c r="P28" s="64">
        <f t="shared" si="8"/>
        <v>10.453899999999999</v>
      </c>
    </row>
    <row r="29" spans="1:16" x14ac:dyDescent="0.25">
      <c r="A29" s="62">
        <v>27</v>
      </c>
      <c r="B29" s="63">
        <f t="shared" si="15"/>
        <v>11.176</v>
      </c>
      <c r="C29" s="63">
        <f t="shared" si="9"/>
        <v>190.88607999999994</v>
      </c>
      <c r="D29" s="63">
        <v>0</v>
      </c>
      <c r="E29" s="63">
        <v>25</v>
      </c>
      <c r="F29" s="63">
        <f t="shared" si="3"/>
        <v>11.176</v>
      </c>
      <c r="G29" s="63">
        <f t="shared" si="10"/>
        <v>0</v>
      </c>
      <c r="H29" s="63">
        <f t="shared" si="16"/>
        <v>1924.7220000000002</v>
      </c>
      <c r="I29" s="63">
        <f t="shared" si="4"/>
        <v>160.07565404160002</v>
      </c>
      <c r="J29" s="63">
        <f t="shared" si="13"/>
        <v>0</v>
      </c>
      <c r="K29" s="63">
        <f t="shared" si="11"/>
        <v>0</v>
      </c>
      <c r="L29" s="63">
        <f t="shared" si="5"/>
        <v>2084.7976540416003</v>
      </c>
      <c r="M29" s="63">
        <f t="shared" si="6"/>
        <v>23299.698581568926</v>
      </c>
      <c r="N29" s="63">
        <f t="shared" si="7"/>
        <v>23.299698581568926</v>
      </c>
      <c r="O29" s="63">
        <v>10453.9</v>
      </c>
      <c r="P29" s="64">
        <f t="shared" si="8"/>
        <v>10.453899999999999</v>
      </c>
    </row>
    <row r="30" spans="1:16" ht="15.75" thickBot="1" x14ac:dyDescent="0.3">
      <c r="A30" s="62">
        <v>28</v>
      </c>
      <c r="B30" s="63">
        <f t="shared" si="15"/>
        <v>11.176</v>
      </c>
      <c r="C30" s="63">
        <f t="shared" si="9"/>
        <v>202.06207999999992</v>
      </c>
      <c r="D30" s="63">
        <v>0</v>
      </c>
      <c r="E30" s="63">
        <v>25</v>
      </c>
      <c r="F30" s="63">
        <f t="shared" si="3"/>
        <v>11.176</v>
      </c>
      <c r="G30" s="63">
        <f t="shared" si="10"/>
        <v>0</v>
      </c>
      <c r="H30" s="63">
        <f t="shared" si="16"/>
        <v>1924.7220000000002</v>
      </c>
      <c r="I30" s="63">
        <f t="shared" si="4"/>
        <v>160.07565404160002</v>
      </c>
      <c r="J30" s="63">
        <f t="shared" si="13"/>
        <v>0</v>
      </c>
      <c r="K30" s="63">
        <f t="shared" si="11"/>
        <v>0</v>
      </c>
      <c r="L30" s="63">
        <f t="shared" si="5"/>
        <v>2084.7976540416003</v>
      </c>
      <c r="M30" s="63">
        <f t="shared" si="6"/>
        <v>23299.698581568926</v>
      </c>
      <c r="N30" s="63">
        <f t="shared" si="7"/>
        <v>23.299698581568926</v>
      </c>
      <c r="O30" s="63">
        <v>10453.9</v>
      </c>
      <c r="P30" s="64">
        <f t="shared" si="8"/>
        <v>10.453899999999999</v>
      </c>
    </row>
    <row r="31" spans="1:16" x14ac:dyDescent="0.25">
      <c r="A31" s="33">
        <v>29</v>
      </c>
      <c r="B31" s="34">
        <f t="shared" si="15"/>
        <v>10.28192</v>
      </c>
      <c r="C31" s="34">
        <f t="shared" si="9"/>
        <v>212.34399999999994</v>
      </c>
      <c r="D31" s="34">
        <v>2</v>
      </c>
      <c r="E31" s="34">
        <v>23</v>
      </c>
      <c r="F31" s="34">
        <f t="shared" si="3"/>
        <v>10.28192</v>
      </c>
      <c r="G31" s="34">
        <f t="shared" si="10"/>
        <v>-0.89408000000000065</v>
      </c>
      <c r="H31" s="34">
        <f t="shared" ref="H31:H52" si="17">$R$2*9.81*$R$14</f>
        <v>513.25920000000008</v>
      </c>
      <c r="I31" s="34">
        <f t="shared" si="4"/>
        <v>135.48803358081022</v>
      </c>
      <c r="J31" s="34">
        <f t="shared" si="13"/>
        <v>1240.1104510914408</v>
      </c>
      <c r="K31" s="34">
        <f t="shared" si="11"/>
        <v>-584.72832000000039</v>
      </c>
      <c r="L31" s="34">
        <f t="shared" si="5"/>
        <v>1304.1293646722509</v>
      </c>
      <c r="M31" s="34">
        <f t="shared" si="6"/>
        <v>13408.953797210908</v>
      </c>
      <c r="N31" s="34">
        <f t="shared" si="7"/>
        <v>13.408953797210909</v>
      </c>
      <c r="O31" s="34">
        <v>10453.9</v>
      </c>
      <c r="P31" s="65">
        <f t="shared" si="8"/>
        <v>10.453899999999999</v>
      </c>
    </row>
    <row r="32" spans="1:16" x14ac:dyDescent="0.25">
      <c r="A32" s="35">
        <v>30</v>
      </c>
      <c r="B32" s="5">
        <f t="shared" si="15"/>
        <v>9.8348800000000001</v>
      </c>
      <c r="C32" s="5">
        <f t="shared" si="9"/>
        <v>222.17887999999994</v>
      </c>
      <c r="D32" s="5">
        <v>5</v>
      </c>
      <c r="E32" s="5">
        <v>22</v>
      </c>
      <c r="F32" s="5">
        <f t="shared" si="3"/>
        <v>9.8348800000000001</v>
      </c>
      <c r="G32" s="5">
        <f t="shared" si="10"/>
        <v>-0.44703999999999944</v>
      </c>
      <c r="H32" s="5">
        <f t="shared" si="17"/>
        <v>513.25920000000008</v>
      </c>
      <c r="I32" s="5">
        <f t="shared" si="4"/>
        <v>123.96258648981505</v>
      </c>
      <c r="J32" s="5">
        <f t="shared" si="13"/>
        <v>1926.8279358015593</v>
      </c>
      <c r="K32" s="5">
        <f t="shared" si="11"/>
        <v>-292.36415999999963</v>
      </c>
      <c r="L32" s="5">
        <f t="shared" si="5"/>
        <v>2271.6855622913749</v>
      </c>
      <c r="M32" s="5">
        <f t="shared" si="6"/>
        <v>22341.754902868197</v>
      </c>
      <c r="N32" s="5">
        <f t="shared" si="7"/>
        <v>22.341754902868196</v>
      </c>
      <c r="O32" s="5">
        <v>10453.9</v>
      </c>
      <c r="P32" s="66">
        <f t="shared" si="8"/>
        <v>10.453899999999999</v>
      </c>
    </row>
    <row r="33" spans="1:16" x14ac:dyDescent="0.25">
      <c r="A33" s="35">
        <v>31</v>
      </c>
      <c r="B33" s="5">
        <f t="shared" si="15"/>
        <v>9.8348800000000001</v>
      </c>
      <c r="C33" s="5">
        <f t="shared" si="9"/>
        <v>232.01375999999993</v>
      </c>
      <c r="D33" s="5">
        <v>5</v>
      </c>
      <c r="E33" s="5">
        <v>22</v>
      </c>
      <c r="F33" s="5">
        <f t="shared" si="3"/>
        <v>9.8348800000000001</v>
      </c>
      <c r="G33" s="5">
        <f t="shared" si="10"/>
        <v>0</v>
      </c>
      <c r="H33" s="5">
        <f t="shared" si="17"/>
        <v>513.25920000000008</v>
      </c>
      <c r="I33" s="5">
        <f t="shared" si="4"/>
        <v>123.96258648981505</v>
      </c>
      <c r="J33" s="5">
        <f t="shared" si="13"/>
        <v>0</v>
      </c>
      <c r="K33" s="5">
        <f t="shared" si="11"/>
        <v>0</v>
      </c>
      <c r="L33" s="5">
        <f t="shared" si="5"/>
        <v>637.22178648981514</v>
      </c>
      <c r="M33" s="5">
        <f t="shared" si="6"/>
        <v>6266.9998035129529</v>
      </c>
      <c r="N33" s="5">
        <f t="shared" si="7"/>
        <v>6.2669998035129533</v>
      </c>
      <c r="O33" s="5">
        <v>10453.9</v>
      </c>
      <c r="P33" s="66">
        <f t="shared" si="8"/>
        <v>10.453899999999999</v>
      </c>
    </row>
    <row r="34" spans="1:16" x14ac:dyDescent="0.25">
      <c r="A34" s="35">
        <v>32</v>
      </c>
      <c r="B34" s="5">
        <f t="shared" si="15"/>
        <v>8.9407999999999994</v>
      </c>
      <c r="C34" s="5">
        <f t="shared" si="9"/>
        <v>240.95455999999993</v>
      </c>
      <c r="D34" s="5">
        <v>6</v>
      </c>
      <c r="E34" s="5">
        <v>20</v>
      </c>
      <c r="F34" s="5">
        <f t="shared" si="3"/>
        <v>8.9407999999999994</v>
      </c>
      <c r="G34" s="5">
        <f t="shared" si="10"/>
        <v>-0.89408000000000065</v>
      </c>
      <c r="H34" s="5">
        <f t="shared" si="17"/>
        <v>513.25920000000008</v>
      </c>
      <c r="I34" s="5">
        <f t="shared" si="4"/>
        <v>102.44841858662399</v>
      </c>
      <c r="J34" s="5">
        <f t="shared" si="13"/>
        <v>716.08489806076318</v>
      </c>
      <c r="K34" s="5">
        <f t="shared" si="11"/>
        <v>-584.72832000000039</v>
      </c>
      <c r="L34" s="5">
        <f t="shared" si="5"/>
        <v>747.06419664738701</v>
      </c>
      <c r="M34" s="5">
        <f t="shared" si="6"/>
        <v>6679.3515693849577</v>
      </c>
      <c r="N34" s="5">
        <f t="shared" si="7"/>
        <v>6.6793515693849574</v>
      </c>
      <c r="O34" s="5">
        <v>10453.9</v>
      </c>
      <c r="P34" s="66">
        <f t="shared" si="8"/>
        <v>10.453899999999999</v>
      </c>
    </row>
    <row r="35" spans="1:16" x14ac:dyDescent="0.25">
      <c r="A35" s="35">
        <v>33</v>
      </c>
      <c r="B35" s="5">
        <f t="shared" si="15"/>
        <v>7.1526399999999999</v>
      </c>
      <c r="C35" s="5">
        <f t="shared" si="9"/>
        <v>248.10719999999992</v>
      </c>
      <c r="D35" s="5">
        <v>8</v>
      </c>
      <c r="E35" s="5">
        <v>16</v>
      </c>
      <c r="F35" s="5">
        <f t="shared" si="3"/>
        <v>7.1526399999999999</v>
      </c>
      <c r="G35" s="5">
        <f t="shared" si="10"/>
        <v>-1.7881599999999995</v>
      </c>
      <c r="H35" s="5">
        <f t="shared" si="17"/>
        <v>513.25920000000008</v>
      </c>
      <c r="I35" s="5">
        <f t="shared" si="4"/>
        <v>65.566987895439368</v>
      </c>
      <c r="J35" s="5">
        <f t="shared" si="13"/>
        <v>1770.6645511199358</v>
      </c>
      <c r="K35" s="5">
        <f t="shared" si="11"/>
        <v>-1169.4566399999997</v>
      </c>
      <c r="L35" s="5">
        <f t="shared" si="5"/>
        <v>1180.0340990153757</v>
      </c>
      <c r="M35" s="5">
        <f t="shared" si="6"/>
        <v>8440.3590979813362</v>
      </c>
      <c r="N35" s="5">
        <f t="shared" si="7"/>
        <v>8.4403590979813359</v>
      </c>
      <c r="O35" s="5">
        <v>10453.9</v>
      </c>
      <c r="P35" s="66">
        <f t="shared" si="8"/>
        <v>10.453899999999999</v>
      </c>
    </row>
    <row r="36" spans="1:16" x14ac:dyDescent="0.25">
      <c r="A36" s="35">
        <v>34</v>
      </c>
      <c r="B36" s="5">
        <f t="shared" si="15"/>
        <v>5.8115199999999998</v>
      </c>
      <c r="C36" s="5">
        <f t="shared" si="9"/>
        <v>253.91871999999992</v>
      </c>
      <c r="D36" s="5">
        <v>10</v>
      </c>
      <c r="E36" s="5">
        <v>13</v>
      </c>
      <c r="F36" s="5">
        <f t="shared" si="3"/>
        <v>5.8115199999999998</v>
      </c>
      <c r="G36" s="5">
        <f t="shared" si="10"/>
        <v>-1.3411200000000001</v>
      </c>
      <c r="H36" s="5">
        <f t="shared" si="17"/>
        <v>513.25920000000008</v>
      </c>
      <c r="I36" s="5">
        <f t="shared" si="4"/>
        <v>43.284456852848635</v>
      </c>
      <c r="J36" s="5">
        <f t="shared" si="13"/>
        <v>2164.6131598608167</v>
      </c>
      <c r="K36" s="5">
        <f t="shared" si="11"/>
        <v>-877.09248000000002</v>
      </c>
      <c r="L36" s="5">
        <f t="shared" si="5"/>
        <v>1844.0643367136656</v>
      </c>
      <c r="M36" s="5">
        <f t="shared" si="6"/>
        <v>10716.816774098203</v>
      </c>
      <c r="N36" s="5">
        <f t="shared" si="7"/>
        <v>10.716816774098202</v>
      </c>
      <c r="O36" s="5">
        <v>10453.9</v>
      </c>
      <c r="P36" s="66">
        <f t="shared" si="8"/>
        <v>10.453899999999999</v>
      </c>
    </row>
    <row r="37" spans="1:16" x14ac:dyDescent="0.25">
      <c r="A37" s="35">
        <v>35</v>
      </c>
      <c r="B37" s="5">
        <f t="shared" si="15"/>
        <v>4.4703999999999997</v>
      </c>
      <c r="C37" s="5">
        <f t="shared" si="9"/>
        <v>258.38911999999993</v>
      </c>
      <c r="D37" s="5">
        <v>12</v>
      </c>
      <c r="E37" s="5">
        <v>10</v>
      </c>
      <c r="F37" s="5">
        <f t="shared" si="3"/>
        <v>4.4703999999999997</v>
      </c>
      <c r="G37" s="5">
        <f t="shared" si="10"/>
        <v>-1.3411200000000001</v>
      </c>
      <c r="H37" s="5">
        <f t="shared" si="17"/>
        <v>513.25920000000008</v>
      </c>
      <c r="I37" s="5">
        <f t="shared" si="4"/>
        <v>25.612104646655997</v>
      </c>
      <c r="J37" s="5">
        <f t="shared" si="13"/>
        <v>2775.5223697270112</v>
      </c>
      <c r="K37" s="5">
        <f t="shared" si="11"/>
        <v>-877.09248000000002</v>
      </c>
      <c r="L37" s="5">
        <f t="shared" si="5"/>
        <v>2437.3011943736674</v>
      </c>
      <c r="M37" s="5">
        <f t="shared" si="6"/>
        <v>10895.711259328042</v>
      </c>
      <c r="N37" s="5">
        <f t="shared" si="7"/>
        <v>10.895711259328042</v>
      </c>
      <c r="O37" s="5">
        <v>10453.9</v>
      </c>
      <c r="P37" s="66">
        <f t="shared" si="8"/>
        <v>10.453899999999999</v>
      </c>
    </row>
    <row r="38" spans="1:16" x14ac:dyDescent="0.25">
      <c r="A38" s="35">
        <v>36</v>
      </c>
      <c r="B38" s="5">
        <f t="shared" si="15"/>
        <v>6.2585600000000001</v>
      </c>
      <c r="C38" s="5">
        <f t="shared" si="9"/>
        <v>264.64767999999992</v>
      </c>
      <c r="D38" s="5">
        <v>10</v>
      </c>
      <c r="E38" s="5">
        <v>14</v>
      </c>
      <c r="F38" s="5">
        <f t="shared" si="3"/>
        <v>6.2585600000000001</v>
      </c>
      <c r="G38" s="5">
        <f t="shared" si="10"/>
        <v>1.7881600000000004</v>
      </c>
      <c r="H38" s="5">
        <f t="shared" si="17"/>
        <v>513.25920000000008</v>
      </c>
      <c r="I38" s="5">
        <f t="shared" si="4"/>
        <v>50.199725107445765</v>
      </c>
      <c r="J38" s="5">
        <f t="shared" si="13"/>
        <v>-2015.5116256301658</v>
      </c>
      <c r="K38" s="5">
        <f t="shared" si="11"/>
        <v>1169.4566400000003</v>
      </c>
      <c r="L38" s="5">
        <f t="shared" si="5"/>
        <v>-282.59606052271965</v>
      </c>
      <c r="M38" s="5">
        <f t="shared" si="6"/>
        <v>-1768.6444005450724</v>
      </c>
      <c r="N38" s="5">
        <f t="shared" si="7"/>
        <v>-1.7686444005450723</v>
      </c>
      <c r="O38" s="5">
        <v>10453.9</v>
      </c>
      <c r="P38" s="66">
        <f t="shared" si="8"/>
        <v>10.453899999999999</v>
      </c>
    </row>
    <row r="39" spans="1:16" x14ac:dyDescent="0.25">
      <c r="A39" s="35">
        <v>37</v>
      </c>
      <c r="B39" s="5">
        <f t="shared" si="15"/>
        <v>7.1526399999999999</v>
      </c>
      <c r="C39" s="5">
        <f t="shared" si="9"/>
        <v>271.80031999999994</v>
      </c>
      <c r="D39" s="5">
        <v>8</v>
      </c>
      <c r="E39" s="5">
        <v>16</v>
      </c>
      <c r="F39" s="5">
        <f t="shared" si="3"/>
        <v>7.1526399999999999</v>
      </c>
      <c r="G39" s="5">
        <f t="shared" si="10"/>
        <v>0.89407999999999976</v>
      </c>
      <c r="H39" s="5">
        <f t="shared" si="17"/>
        <v>513.25920000000008</v>
      </c>
      <c r="I39" s="5">
        <f t="shared" si="4"/>
        <v>65.566987895439368</v>
      </c>
      <c r="J39" s="5">
        <f t="shared" si="13"/>
        <v>-1770.6645511199358</v>
      </c>
      <c r="K39" s="5">
        <f t="shared" si="11"/>
        <v>584.72831999999983</v>
      </c>
      <c r="L39" s="5">
        <f t="shared" si="5"/>
        <v>-607.11004322449651</v>
      </c>
      <c r="M39" s="5">
        <f t="shared" si="6"/>
        <v>-4342.4395795692626</v>
      </c>
      <c r="N39" s="5">
        <f t="shared" si="7"/>
        <v>-4.3424395795692625</v>
      </c>
      <c r="O39" s="5">
        <v>10453.9</v>
      </c>
      <c r="P39" s="66">
        <f t="shared" si="8"/>
        <v>10.453899999999999</v>
      </c>
    </row>
    <row r="40" spans="1:16" x14ac:dyDescent="0.25">
      <c r="A40" s="35">
        <v>38</v>
      </c>
      <c r="B40" s="5">
        <f t="shared" si="15"/>
        <v>8.0467200000000005</v>
      </c>
      <c r="C40" s="5">
        <f t="shared" si="9"/>
        <v>279.84703999999994</v>
      </c>
      <c r="D40" s="5">
        <v>6</v>
      </c>
      <c r="E40" s="5">
        <v>18</v>
      </c>
      <c r="F40" s="5">
        <f t="shared" si="3"/>
        <v>8.0467200000000005</v>
      </c>
      <c r="G40" s="5">
        <f t="shared" si="10"/>
        <v>0.89408000000000065</v>
      </c>
      <c r="H40" s="5">
        <f t="shared" si="17"/>
        <v>513.25920000000008</v>
      </c>
      <c r="I40" s="5">
        <f t="shared" si="4"/>
        <v>82.983219055165449</v>
      </c>
      <c r="J40" s="5">
        <f t="shared" si="13"/>
        <v>-1578.2547197567469</v>
      </c>
      <c r="K40" s="5">
        <f t="shared" si="11"/>
        <v>584.72832000000039</v>
      </c>
      <c r="L40" s="5">
        <f t="shared" si="5"/>
        <v>-397.28398070158096</v>
      </c>
      <c r="M40" s="5">
        <f t="shared" si="6"/>
        <v>-3196.8329531910258</v>
      </c>
      <c r="N40" s="5">
        <f t="shared" si="7"/>
        <v>-3.1968329531910258</v>
      </c>
      <c r="O40" s="5">
        <v>10453.9</v>
      </c>
      <c r="P40" s="66">
        <f t="shared" si="8"/>
        <v>10.453899999999999</v>
      </c>
    </row>
    <row r="41" spans="1:16" x14ac:dyDescent="0.25">
      <c r="A41" s="35">
        <v>39</v>
      </c>
      <c r="B41" s="5">
        <f t="shared" si="15"/>
        <v>8.9407999999999994</v>
      </c>
      <c r="C41" s="5">
        <f t="shared" si="9"/>
        <v>288.78783999999996</v>
      </c>
      <c r="D41" s="5">
        <v>3</v>
      </c>
      <c r="E41" s="5">
        <v>20</v>
      </c>
      <c r="F41" s="5">
        <f t="shared" si="3"/>
        <v>8.9407999999999994</v>
      </c>
      <c r="G41" s="5">
        <f t="shared" si="10"/>
        <v>0.89407999999999888</v>
      </c>
      <c r="H41" s="5">
        <f t="shared" si="17"/>
        <v>513.25920000000008</v>
      </c>
      <c r="I41" s="5">
        <f t="shared" si="4"/>
        <v>102.44841858662399</v>
      </c>
      <c r="J41" s="5">
        <f t="shared" si="13"/>
        <v>-2112.5718039400922</v>
      </c>
      <c r="K41" s="5">
        <f t="shared" si="11"/>
        <v>584.72831999999926</v>
      </c>
      <c r="L41" s="5">
        <f t="shared" si="5"/>
        <v>-912.13586535346894</v>
      </c>
      <c r="M41" s="5">
        <f t="shared" si="6"/>
        <v>-8155.2243449522948</v>
      </c>
      <c r="N41" s="5">
        <f t="shared" si="7"/>
        <v>-8.1552243449522948</v>
      </c>
      <c r="O41" s="5">
        <v>10453.9</v>
      </c>
      <c r="P41" s="66">
        <f t="shared" si="8"/>
        <v>10.453899999999999</v>
      </c>
    </row>
    <row r="42" spans="1:16" x14ac:dyDescent="0.25">
      <c r="A42" s="35">
        <v>40</v>
      </c>
      <c r="B42" s="5">
        <f t="shared" si="15"/>
        <v>9.8348800000000001</v>
      </c>
      <c r="C42" s="5">
        <f t="shared" si="9"/>
        <v>298.62271999999996</v>
      </c>
      <c r="D42" s="5">
        <v>0</v>
      </c>
      <c r="E42" s="5">
        <v>22</v>
      </c>
      <c r="F42" s="5">
        <f t="shared" si="3"/>
        <v>9.8348800000000001</v>
      </c>
      <c r="G42" s="5">
        <f t="shared" si="10"/>
        <v>0.89408000000000065</v>
      </c>
      <c r="H42" s="5">
        <f t="shared" si="17"/>
        <v>513.25920000000008</v>
      </c>
      <c r="I42" s="5">
        <f t="shared" si="4"/>
        <v>123.96258648981505</v>
      </c>
      <c r="J42" s="5">
        <f t="shared" si="13"/>
        <v>-1926.8279358015593</v>
      </c>
      <c r="K42" s="5">
        <f t="shared" si="11"/>
        <v>584.72832000000039</v>
      </c>
      <c r="L42" s="5">
        <f t="shared" si="5"/>
        <v>-704.87782931174365</v>
      </c>
      <c r="M42" s="5">
        <f t="shared" si="6"/>
        <v>-6932.3888659414815</v>
      </c>
      <c r="N42" s="5">
        <f t="shared" si="7"/>
        <v>-6.9323888659414816</v>
      </c>
      <c r="O42" s="5">
        <v>10453.9</v>
      </c>
      <c r="P42" s="66">
        <f t="shared" si="8"/>
        <v>10.453899999999999</v>
      </c>
    </row>
    <row r="43" spans="1:16" x14ac:dyDescent="0.25">
      <c r="A43" s="35">
        <v>41</v>
      </c>
      <c r="B43" s="5">
        <f t="shared" si="15"/>
        <v>10.728960000000001</v>
      </c>
      <c r="C43" s="5">
        <f t="shared" si="9"/>
        <v>309.35167999999999</v>
      </c>
      <c r="D43" s="5">
        <v>0</v>
      </c>
      <c r="E43" s="5">
        <v>24</v>
      </c>
      <c r="F43" s="5">
        <f t="shared" si="3"/>
        <v>10.728960000000001</v>
      </c>
      <c r="G43" s="5">
        <f t="shared" si="10"/>
        <v>0.89408000000000065</v>
      </c>
      <c r="H43" s="5">
        <f t="shared" si="17"/>
        <v>513.25920000000008</v>
      </c>
      <c r="I43" s="5">
        <f t="shared" si="4"/>
        <v>147.52572276473859</v>
      </c>
      <c r="J43" s="5">
        <f t="shared" si="13"/>
        <v>0</v>
      </c>
      <c r="K43" s="5">
        <f t="shared" si="11"/>
        <v>584.72832000000039</v>
      </c>
      <c r="L43" s="5">
        <f t="shared" si="5"/>
        <v>1245.5132427647391</v>
      </c>
      <c r="M43" s="5">
        <f t="shared" si="6"/>
        <v>13363.061761093175</v>
      </c>
      <c r="N43" s="5">
        <f t="shared" si="7"/>
        <v>13.363061761093174</v>
      </c>
      <c r="O43" s="5">
        <v>10453.9</v>
      </c>
      <c r="P43" s="66">
        <f t="shared" si="8"/>
        <v>10.453899999999999</v>
      </c>
    </row>
    <row r="44" spans="1:16" x14ac:dyDescent="0.25">
      <c r="A44" s="35">
        <v>42</v>
      </c>
      <c r="B44" s="5">
        <f t="shared" si="15"/>
        <v>11.176</v>
      </c>
      <c r="C44" s="5">
        <f t="shared" si="9"/>
        <v>320.52767999999998</v>
      </c>
      <c r="D44" s="5">
        <v>0</v>
      </c>
      <c r="E44" s="5">
        <v>25</v>
      </c>
      <c r="F44" s="5">
        <f t="shared" si="3"/>
        <v>11.176</v>
      </c>
      <c r="G44" s="5">
        <f t="shared" si="10"/>
        <v>0.44703999999999944</v>
      </c>
      <c r="H44" s="5">
        <f t="shared" si="17"/>
        <v>513.25920000000008</v>
      </c>
      <c r="I44" s="5">
        <f t="shared" si="4"/>
        <v>160.07565404160002</v>
      </c>
      <c r="J44" s="5">
        <f t="shared" si="13"/>
        <v>0</v>
      </c>
      <c r="K44" s="5">
        <f t="shared" si="11"/>
        <v>292.36415999999963</v>
      </c>
      <c r="L44" s="5">
        <f t="shared" si="5"/>
        <v>965.69901404159975</v>
      </c>
      <c r="M44" s="5">
        <f t="shared" si="6"/>
        <v>10792.652180928919</v>
      </c>
      <c r="N44" s="5">
        <f t="shared" si="7"/>
        <v>10.792652180928918</v>
      </c>
      <c r="O44" s="5">
        <v>10453.9</v>
      </c>
      <c r="P44" s="66">
        <f t="shared" si="8"/>
        <v>10.453899999999999</v>
      </c>
    </row>
    <row r="45" spans="1:16" x14ac:dyDescent="0.25">
      <c r="A45" s="35">
        <v>43</v>
      </c>
      <c r="B45" s="5">
        <f t="shared" si="15"/>
        <v>11.176</v>
      </c>
      <c r="C45" s="5">
        <f t="shared" si="9"/>
        <v>331.70367999999996</v>
      </c>
      <c r="D45" s="5">
        <v>0</v>
      </c>
      <c r="E45" s="5">
        <v>25</v>
      </c>
      <c r="F45" s="5">
        <f t="shared" si="3"/>
        <v>11.176</v>
      </c>
      <c r="G45" s="5">
        <f t="shared" si="10"/>
        <v>0</v>
      </c>
      <c r="H45" s="5">
        <f t="shared" si="17"/>
        <v>513.25920000000008</v>
      </c>
      <c r="I45" s="5">
        <f t="shared" si="4"/>
        <v>160.07565404160002</v>
      </c>
      <c r="J45" s="5">
        <f t="shared" si="13"/>
        <v>0</v>
      </c>
      <c r="K45" s="5">
        <f t="shared" si="11"/>
        <v>0</v>
      </c>
      <c r="L45" s="5">
        <f t="shared" si="5"/>
        <v>673.33485404160012</v>
      </c>
      <c r="M45" s="5">
        <f t="shared" si="6"/>
        <v>7525.1903287689229</v>
      </c>
      <c r="N45" s="5">
        <f t="shared" si="7"/>
        <v>7.5251903287689226</v>
      </c>
      <c r="O45" s="5">
        <v>10453.9</v>
      </c>
      <c r="P45" s="66">
        <f t="shared" si="8"/>
        <v>10.453899999999999</v>
      </c>
    </row>
    <row r="46" spans="1:16" x14ac:dyDescent="0.25">
      <c r="A46" s="35">
        <v>44</v>
      </c>
      <c r="B46" s="5">
        <f t="shared" si="15"/>
        <v>11.176</v>
      </c>
      <c r="C46" s="5">
        <f t="shared" si="9"/>
        <v>342.87967999999995</v>
      </c>
      <c r="D46" s="5">
        <v>0</v>
      </c>
      <c r="E46" s="5">
        <v>25</v>
      </c>
      <c r="F46" s="5">
        <f t="shared" si="3"/>
        <v>11.176</v>
      </c>
      <c r="G46" s="5">
        <f t="shared" si="10"/>
        <v>0</v>
      </c>
      <c r="H46" s="5">
        <f t="shared" si="17"/>
        <v>513.25920000000008</v>
      </c>
      <c r="I46" s="5">
        <f t="shared" si="4"/>
        <v>160.07565404160002</v>
      </c>
      <c r="J46" s="5">
        <f t="shared" si="13"/>
        <v>0</v>
      </c>
      <c r="K46" s="5">
        <f t="shared" si="11"/>
        <v>0</v>
      </c>
      <c r="L46" s="5">
        <f t="shared" si="5"/>
        <v>673.33485404160012</v>
      </c>
      <c r="M46" s="5">
        <f t="shared" si="6"/>
        <v>7525.1903287689229</v>
      </c>
      <c r="N46" s="5">
        <f t="shared" si="7"/>
        <v>7.5251903287689226</v>
      </c>
      <c r="O46" s="5">
        <v>10453.9</v>
      </c>
      <c r="P46" s="66">
        <f t="shared" si="8"/>
        <v>10.453899999999999</v>
      </c>
    </row>
    <row r="47" spans="1:16" x14ac:dyDescent="0.25">
      <c r="A47" s="35">
        <v>45</v>
      </c>
      <c r="B47" s="5">
        <f t="shared" si="15"/>
        <v>11.176</v>
      </c>
      <c r="C47" s="5">
        <f t="shared" si="9"/>
        <v>354.05567999999994</v>
      </c>
      <c r="D47" s="5">
        <v>0</v>
      </c>
      <c r="E47" s="5">
        <v>25</v>
      </c>
      <c r="F47" s="5">
        <f t="shared" si="3"/>
        <v>11.176</v>
      </c>
      <c r="G47" s="5">
        <f t="shared" si="10"/>
        <v>0</v>
      </c>
      <c r="H47" s="5">
        <f t="shared" si="17"/>
        <v>513.25920000000008</v>
      </c>
      <c r="I47" s="5">
        <f t="shared" si="4"/>
        <v>160.07565404160002</v>
      </c>
      <c r="J47" s="5">
        <f t="shared" si="13"/>
        <v>0</v>
      </c>
      <c r="K47" s="5">
        <f t="shared" si="11"/>
        <v>0</v>
      </c>
      <c r="L47" s="5">
        <f t="shared" si="5"/>
        <v>673.33485404160012</v>
      </c>
      <c r="M47" s="5">
        <f t="shared" si="6"/>
        <v>7525.1903287689229</v>
      </c>
      <c r="N47" s="5">
        <f t="shared" si="7"/>
        <v>7.5251903287689226</v>
      </c>
      <c r="O47" s="5">
        <v>10453.9</v>
      </c>
      <c r="P47" s="66">
        <f t="shared" si="8"/>
        <v>10.453899999999999</v>
      </c>
    </row>
    <row r="48" spans="1:16" x14ac:dyDescent="0.25">
      <c r="A48" s="35">
        <v>46</v>
      </c>
      <c r="B48" s="5">
        <f t="shared" si="15"/>
        <v>11.176</v>
      </c>
      <c r="C48" s="5">
        <f t="shared" si="9"/>
        <v>365.23167999999993</v>
      </c>
      <c r="D48" s="5">
        <v>0</v>
      </c>
      <c r="E48" s="5">
        <v>25</v>
      </c>
      <c r="F48" s="5">
        <f t="shared" si="3"/>
        <v>11.176</v>
      </c>
      <c r="G48" s="5">
        <f t="shared" si="10"/>
        <v>0</v>
      </c>
      <c r="H48" s="5">
        <f t="shared" si="17"/>
        <v>513.25920000000008</v>
      </c>
      <c r="I48" s="5">
        <f t="shared" si="4"/>
        <v>160.07565404160002</v>
      </c>
      <c r="J48" s="5">
        <f t="shared" si="13"/>
        <v>0</v>
      </c>
      <c r="K48" s="5">
        <f t="shared" si="11"/>
        <v>0</v>
      </c>
      <c r="L48" s="5">
        <f t="shared" si="5"/>
        <v>673.33485404160012</v>
      </c>
      <c r="M48" s="5">
        <f t="shared" si="6"/>
        <v>7525.1903287689229</v>
      </c>
      <c r="N48" s="5">
        <f t="shared" si="7"/>
        <v>7.5251903287689226</v>
      </c>
      <c r="O48" s="5">
        <v>10453.9</v>
      </c>
      <c r="P48" s="66">
        <f t="shared" si="8"/>
        <v>10.453899999999999</v>
      </c>
    </row>
    <row r="49" spans="1:16" x14ac:dyDescent="0.25">
      <c r="A49" s="35">
        <v>47</v>
      </c>
      <c r="B49" s="5">
        <f t="shared" si="15"/>
        <v>11.176</v>
      </c>
      <c r="C49" s="5">
        <f t="shared" si="9"/>
        <v>376.40767999999991</v>
      </c>
      <c r="D49" s="5">
        <v>0</v>
      </c>
      <c r="E49" s="5">
        <v>25</v>
      </c>
      <c r="F49" s="5">
        <f t="shared" si="3"/>
        <v>11.176</v>
      </c>
      <c r="G49" s="5">
        <f t="shared" si="10"/>
        <v>0</v>
      </c>
      <c r="H49" s="5">
        <f t="shared" si="17"/>
        <v>513.25920000000008</v>
      </c>
      <c r="I49" s="5">
        <f t="shared" si="4"/>
        <v>160.07565404160002</v>
      </c>
      <c r="J49" s="5">
        <f t="shared" si="13"/>
        <v>0</v>
      </c>
      <c r="K49" s="5">
        <f t="shared" si="11"/>
        <v>0</v>
      </c>
      <c r="L49" s="5">
        <f t="shared" si="5"/>
        <v>673.33485404160012</v>
      </c>
      <c r="M49" s="5">
        <f t="shared" si="6"/>
        <v>7525.1903287689229</v>
      </c>
      <c r="N49" s="5">
        <f t="shared" si="7"/>
        <v>7.5251903287689226</v>
      </c>
      <c r="O49" s="5">
        <v>10453.9</v>
      </c>
      <c r="P49" s="66">
        <f t="shared" si="8"/>
        <v>10.453899999999999</v>
      </c>
    </row>
    <row r="50" spans="1:16" x14ac:dyDescent="0.25">
      <c r="A50" s="35">
        <v>48</v>
      </c>
      <c r="B50" s="5">
        <f t="shared" si="15"/>
        <v>10.28192</v>
      </c>
      <c r="C50" s="5">
        <f t="shared" si="9"/>
        <v>386.68959999999993</v>
      </c>
      <c r="D50" s="5">
        <v>2</v>
      </c>
      <c r="E50" s="5">
        <v>23</v>
      </c>
      <c r="F50" s="5">
        <f t="shared" si="3"/>
        <v>10.28192</v>
      </c>
      <c r="G50" s="5">
        <f t="shared" si="10"/>
        <v>-0.89408000000000065</v>
      </c>
      <c r="H50" s="5">
        <f t="shared" si="17"/>
        <v>513.25920000000008</v>
      </c>
      <c r="I50" s="5">
        <f t="shared" si="4"/>
        <v>135.48803358081022</v>
      </c>
      <c r="J50" s="5">
        <f t="shared" si="13"/>
        <v>1240.1104510914408</v>
      </c>
      <c r="K50" s="5">
        <f t="shared" si="11"/>
        <v>-584.72832000000039</v>
      </c>
      <c r="L50" s="5">
        <f t="shared" si="5"/>
        <v>1304.1293646722509</v>
      </c>
      <c r="M50" s="5">
        <f t="shared" si="6"/>
        <v>13408.953797210908</v>
      </c>
      <c r="N50" s="5">
        <f t="shared" si="7"/>
        <v>13.408953797210909</v>
      </c>
      <c r="O50" s="5">
        <v>10453.9</v>
      </c>
      <c r="P50" s="66">
        <f t="shared" si="8"/>
        <v>10.453899999999999</v>
      </c>
    </row>
    <row r="51" spans="1:16" x14ac:dyDescent="0.25">
      <c r="A51" s="35">
        <v>49</v>
      </c>
      <c r="B51" s="5">
        <f t="shared" si="15"/>
        <v>8.9407999999999994</v>
      </c>
      <c r="C51" s="5">
        <f t="shared" si="9"/>
        <v>395.63039999999995</v>
      </c>
      <c r="D51" s="5">
        <v>6</v>
      </c>
      <c r="E51" s="5">
        <v>20</v>
      </c>
      <c r="F51" s="5">
        <f t="shared" si="3"/>
        <v>8.9407999999999994</v>
      </c>
      <c r="G51" s="5">
        <f t="shared" si="10"/>
        <v>-1.3411200000000001</v>
      </c>
      <c r="H51" s="5">
        <f t="shared" si="17"/>
        <v>513.25920000000008</v>
      </c>
      <c r="I51" s="5">
        <f t="shared" si="4"/>
        <v>102.44841858662399</v>
      </c>
      <c r="J51" s="5">
        <f t="shared" si="13"/>
        <v>2775.5223697270112</v>
      </c>
      <c r="K51" s="5">
        <f t="shared" si="11"/>
        <v>-877.09248000000002</v>
      </c>
      <c r="L51" s="5">
        <f t="shared" si="5"/>
        <v>2514.1375083136354</v>
      </c>
      <c r="M51" s="5">
        <f t="shared" si="6"/>
        <v>22478.400634330548</v>
      </c>
      <c r="N51" s="5">
        <f t="shared" si="7"/>
        <v>22.478400634330548</v>
      </c>
      <c r="O51" s="5">
        <v>10453.9</v>
      </c>
      <c r="P51" s="66">
        <f t="shared" si="8"/>
        <v>10.453899999999999</v>
      </c>
    </row>
    <row r="52" spans="1:16" ht="15.75" thickBot="1" x14ac:dyDescent="0.3">
      <c r="A52" s="35">
        <v>50</v>
      </c>
      <c r="B52" s="5">
        <f t="shared" si="15"/>
        <v>8.0467200000000005</v>
      </c>
      <c r="C52" s="5">
        <f t="shared" si="9"/>
        <v>403.67711999999995</v>
      </c>
      <c r="D52" s="5">
        <v>7</v>
      </c>
      <c r="E52" s="5">
        <v>18</v>
      </c>
      <c r="F52" s="5">
        <f t="shared" si="3"/>
        <v>8.0467200000000005</v>
      </c>
      <c r="G52" s="5">
        <f t="shared" si="10"/>
        <v>-0.89407999999999888</v>
      </c>
      <c r="H52" s="5">
        <f t="shared" si="17"/>
        <v>513.25920000000008</v>
      </c>
      <c r="I52" s="5">
        <f t="shared" si="4"/>
        <v>82.983219055165449</v>
      </c>
      <c r="J52" s="5">
        <f t="shared" si="13"/>
        <v>795.26049627294731</v>
      </c>
      <c r="K52" s="5">
        <f t="shared" si="11"/>
        <v>-584.72831999999926</v>
      </c>
      <c r="L52" s="5">
        <f t="shared" si="5"/>
        <v>806.77459532811372</v>
      </c>
      <c r="M52" s="5">
        <f t="shared" si="6"/>
        <v>6491.88927171864</v>
      </c>
      <c r="N52" s="5">
        <f t="shared" si="7"/>
        <v>6.4918892717186401</v>
      </c>
      <c r="O52" s="5">
        <v>10453.9</v>
      </c>
      <c r="P52" s="66">
        <f t="shared" si="8"/>
        <v>10.453899999999999</v>
      </c>
    </row>
    <row r="53" spans="1:16" x14ac:dyDescent="0.25">
      <c r="A53" s="43">
        <v>51</v>
      </c>
      <c r="B53" s="44">
        <f t="shared" si="15"/>
        <v>7.1526399999999999</v>
      </c>
      <c r="C53" s="44">
        <f t="shared" si="9"/>
        <v>410.82975999999996</v>
      </c>
      <c r="D53" s="44">
        <v>7</v>
      </c>
      <c r="E53" s="44">
        <v>16</v>
      </c>
      <c r="F53" s="44">
        <f t="shared" si="3"/>
        <v>7.1526399999999999</v>
      </c>
      <c r="G53" s="44">
        <f t="shared" si="10"/>
        <v>-0.89408000000000065</v>
      </c>
      <c r="H53" s="44">
        <f t="shared" ref="H53:H62" si="18">$R$2*9.81*$R$12</f>
        <v>1283.1480000000001</v>
      </c>
      <c r="I53" s="44">
        <f t="shared" si="4"/>
        <v>65.566987895439368</v>
      </c>
      <c r="J53" s="44">
        <f t="shared" si="13"/>
        <v>0</v>
      </c>
      <c r="K53" s="44">
        <f t="shared" si="11"/>
        <v>-584.72832000000039</v>
      </c>
      <c r="L53" s="44">
        <f t="shared" si="5"/>
        <v>763.98666789543904</v>
      </c>
      <c r="M53" s="44">
        <f t="shared" si="6"/>
        <v>5464.5216002556326</v>
      </c>
      <c r="N53" s="44">
        <f t="shared" si="7"/>
        <v>5.4645216002556323</v>
      </c>
      <c r="O53" s="44">
        <v>10453.9</v>
      </c>
      <c r="P53" s="55">
        <f t="shared" si="8"/>
        <v>10.453899999999999</v>
      </c>
    </row>
    <row r="54" spans="1:16" x14ac:dyDescent="0.25">
      <c r="A54" s="45">
        <v>52</v>
      </c>
      <c r="B54" s="42">
        <f t="shared" si="15"/>
        <v>7.1526399999999999</v>
      </c>
      <c r="C54" s="42">
        <f t="shared" si="9"/>
        <v>417.98239999999998</v>
      </c>
      <c r="D54" s="42">
        <v>7</v>
      </c>
      <c r="E54" s="42">
        <v>16</v>
      </c>
      <c r="F54" s="42">
        <f t="shared" si="3"/>
        <v>7.1526399999999999</v>
      </c>
      <c r="G54" s="42">
        <f t="shared" si="10"/>
        <v>0</v>
      </c>
      <c r="H54" s="42">
        <f t="shared" si="18"/>
        <v>1283.1480000000001</v>
      </c>
      <c r="I54" s="42">
        <f t="shared" si="4"/>
        <v>65.566987895439368</v>
      </c>
      <c r="J54" s="42">
        <f t="shared" si="13"/>
        <v>0</v>
      </c>
      <c r="K54" s="42">
        <f t="shared" si="11"/>
        <v>0</v>
      </c>
      <c r="L54" s="42">
        <f t="shared" si="5"/>
        <v>1348.7149878954394</v>
      </c>
      <c r="M54" s="42">
        <f t="shared" si="6"/>
        <v>9646.8727710204366</v>
      </c>
      <c r="N54" s="42">
        <f t="shared" si="7"/>
        <v>9.6468727710204369</v>
      </c>
      <c r="O54" s="42">
        <v>10453.9</v>
      </c>
      <c r="P54" s="56">
        <f t="shared" si="8"/>
        <v>10.453899999999999</v>
      </c>
    </row>
    <row r="55" spans="1:16" x14ac:dyDescent="0.25">
      <c r="A55" s="45">
        <v>53</v>
      </c>
      <c r="B55" s="42">
        <f t="shared" si="15"/>
        <v>8.0467200000000005</v>
      </c>
      <c r="C55" s="42">
        <f t="shared" si="9"/>
        <v>426.02911999999998</v>
      </c>
      <c r="D55" s="42">
        <v>6</v>
      </c>
      <c r="E55" s="42">
        <v>18</v>
      </c>
      <c r="F55" s="42">
        <f t="shared" si="3"/>
        <v>8.0467200000000005</v>
      </c>
      <c r="G55" s="42">
        <f t="shared" si="10"/>
        <v>0.89408000000000065</v>
      </c>
      <c r="H55" s="42">
        <f t="shared" si="18"/>
        <v>1283.1480000000001</v>
      </c>
      <c r="I55" s="42">
        <f t="shared" si="4"/>
        <v>82.983219055165449</v>
      </c>
      <c r="J55" s="42">
        <f t="shared" si="13"/>
        <v>-795.26049627294731</v>
      </c>
      <c r="K55" s="42">
        <f t="shared" si="11"/>
        <v>584.72832000000039</v>
      </c>
      <c r="L55" s="42">
        <f t="shared" si="5"/>
        <v>1155.5990427822185</v>
      </c>
      <c r="M55" s="42">
        <f t="shared" si="6"/>
        <v>9298.7819295365334</v>
      </c>
      <c r="N55" s="42">
        <f t="shared" si="7"/>
        <v>9.298781929536533</v>
      </c>
      <c r="O55" s="42">
        <v>10453.9</v>
      </c>
      <c r="P55" s="56">
        <f t="shared" si="8"/>
        <v>10.453899999999999</v>
      </c>
    </row>
    <row r="56" spans="1:16" x14ac:dyDescent="0.25">
      <c r="A56" s="45">
        <v>54</v>
      </c>
      <c r="B56" s="42">
        <f t="shared" si="15"/>
        <v>8.49376</v>
      </c>
      <c r="C56" s="42">
        <f t="shared" si="9"/>
        <v>434.52287999999999</v>
      </c>
      <c r="D56" s="42">
        <v>5</v>
      </c>
      <c r="E56" s="42">
        <v>19</v>
      </c>
      <c r="F56" s="42">
        <f t="shared" si="3"/>
        <v>8.49376</v>
      </c>
      <c r="G56" s="42">
        <f t="shared" si="10"/>
        <v>0.44703999999999944</v>
      </c>
      <c r="H56" s="42">
        <f t="shared" si="18"/>
        <v>1283.1480000000001</v>
      </c>
      <c r="I56" s="42">
        <f t="shared" si="4"/>
        <v>92.459697774428165</v>
      </c>
      <c r="J56" s="42">
        <f t="shared" si="13"/>
        <v>-753.60366358806277</v>
      </c>
      <c r="K56" s="42">
        <f t="shared" si="11"/>
        <v>292.36415999999963</v>
      </c>
      <c r="L56" s="42">
        <f t="shared" si="5"/>
        <v>914.36819418636514</v>
      </c>
      <c r="M56" s="42">
        <f t="shared" si="6"/>
        <v>7766.4239930523809</v>
      </c>
      <c r="N56" s="42">
        <f t="shared" si="7"/>
        <v>7.7664239930523813</v>
      </c>
      <c r="O56" s="42">
        <v>10453.9</v>
      </c>
      <c r="P56" s="56">
        <f t="shared" si="8"/>
        <v>10.453899999999999</v>
      </c>
    </row>
    <row r="57" spans="1:16" x14ac:dyDescent="0.25">
      <c r="A57" s="45">
        <v>55</v>
      </c>
      <c r="B57" s="42">
        <f t="shared" si="15"/>
        <v>9.8348800000000001</v>
      </c>
      <c r="C57" s="42">
        <f t="shared" si="9"/>
        <v>444.35775999999998</v>
      </c>
      <c r="D57" s="42">
        <v>4</v>
      </c>
      <c r="E57" s="42">
        <v>22</v>
      </c>
      <c r="F57" s="42">
        <f t="shared" si="3"/>
        <v>9.8348800000000001</v>
      </c>
      <c r="G57" s="42">
        <f t="shared" si="10"/>
        <v>1.3411200000000001</v>
      </c>
      <c r="H57" s="42">
        <f t="shared" si="18"/>
        <v>1283.1480000000001</v>
      </c>
      <c r="I57" s="42">
        <f t="shared" si="4"/>
        <v>123.96258648981505</v>
      </c>
      <c r="J57" s="42">
        <f t="shared" si="13"/>
        <v>-651.22205336164996</v>
      </c>
      <c r="K57" s="42">
        <f t="shared" si="11"/>
        <v>877.09248000000002</v>
      </c>
      <c r="L57" s="42">
        <f t="shared" si="5"/>
        <v>1632.9810131281652</v>
      </c>
      <c r="M57" s="42">
        <f t="shared" si="6"/>
        <v>16060.17230639393</v>
      </c>
      <c r="N57" s="42">
        <f t="shared" si="7"/>
        <v>16.06017230639393</v>
      </c>
      <c r="O57" s="42">
        <v>10453.9</v>
      </c>
      <c r="P57" s="56">
        <f t="shared" si="8"/>
        <v>10.453899999999999</v>
      </c>
    </row>
    <row r="58" spans="1:16" x14ac:dyDescent="0.25">
      <c r="A58" s="45">
        <v>56</v>
      </c>
      <c r="B58" s="42">
        <f t="shared" si="15"/>
        <v>10.28192</v>
      </c>
      <c r="C58" s="42">
        <f t="shared" si="9"/>
        <v>454.63968</v>
      </c>
      <c r="D58" s="42">
        <v>3</v>
      </c>
      <c r="E58" s="42">
        <v>23</v>
      </c>
      <c r="F58" s="42">
        <f t="shared" si="3"/>
        <v>10.28192</v>
      </c>
      <c r="G58" s="42">
        <f t="shared" si="10"/>
        <v>0.44703999999999944</v>
      </c>
      <c r="H58" s="42">
        <f t="shared" si="18"/>
        <v>1283.1480000000001</v>
      </c>
      <c r="I58" s="42">
        <f t="shared" si="4"/>
        <v>135.48803358081022</v>
      </c>
      <c r="J58" s="42">
        <f t="shared" si="13"/>
        <v>-622.99942238974631</v>
      </c>
      <c r="K58" s="42">
        <f t="shared" si="11"/>
        <v>292.36415999999963</v>
      </c>
      <c r="L58" s="42">
        <f t="shared" si="5"/>
        <v>1088.0007711910637</v>
      </c>
      <c r="M58" s="42">
        <f t="shared" si="6"/>
        <v>11186.73688932482</v>
      </c>
      <c r="N58" s="42">
        <f t="shared" si="7"/>
        <v>11.18673688932482</v>
      </c>
      <c r="O58" s="42">
        <v>10453.9</v>
      </c>
      <c r="P58" s="56">
        <f t="shared" si="8"/>
        <v>10.453899999999999</v>
      </c>
    </row>
    <row r="59" spans="1:16" x14ac:dyDescent="0.25">
      <c r="A59" s="45">
        <v>57</v>
      </c>
      <c r="B59" s="42">
        <f t="shared" si="15"/>
        <v>11.176</v>
      </c>
      <c r="C59" s="42">
        <f t="shared" si="9"/>
        <v>465.81567999999999</v>
      </c>
      <c r="D59" s="42">
        <v>2</v>
      </c>
      <c r="E59" s="42">
        <v>25</v>
      </c>
      <c r="F59" s="42">
        <f t="shared" si="3"/>
        <v>11.176</v>
      </c>
      <c r="G59" s="42">
        <f t="shared" si="10"/>
        <v>0.89408000000000065</v>
      </c>
      <c r="H59" s="42">
        <f t="shared" si="18"/>
        <v>1283.1480000000001</v>
      </c>
      <c r="I59" s="42">
        <f t="shared" si="4"/>
        <v>160.07565404160002</v>
      </c>
      <c r="J59" s="42">
        <f t="shared" si="13"/>
        <v>-573.29835911241173</v>
      </c>
      <c r="K59" s="42">
        <f t="shared" si="11"/>
        <v>584.72832000000039</v>
      </c>
      <c r="L59" s="42">
        <f t="shared" si="5"/>
        <v>1454.6536149291887</v>
      </c>
      <c r="M59" s="42">
        <f t="shared" si="6"/>
        <v>16257.208800448614</v>
      </c>
      <c r="N59" s="42">
        <f t="shared" si="7"/>
        <v>16.257208800448613</v>
      </c>
      <c r="O59" s="42">
        <v>10453.9</v>
      </c>
      <c r="P59" s="56">
        <f t="shared" si="8"/>
        <v>10.453899999999999</v>
      </c>
    </row>
    <row r="60" spans="1:16" x14ac:dyDescent="0.25">
      <c r="A60" s="45">
        <v>58</v>
      </c>
      <c r="B60" s="42">
        <f t="shared" si="15"/>
        <v>11.176</v>
      </c>
      <c r="C60" s="42">
        <f t="shared" si="9"/>
        <v>476.99167999999997</v>
      </c>
      <c r="D60" s="42">
        <v>2</v>
      </c>
      <c r="E60" s="42">
        <v>25</v>
      </c>
      <c r="F60" s="42">
        <f t="shared" si="3"/>
        <v>11.176</v>
      </c>
      <c r="G60" s="42">
        <f t="shared" si="10"/>
        <v>0</v>
      </c>
      <c r="H60" s="42">
        <f t="shared" si="18"/>
        <v>1283.1480000000001</v>
      </c>
      <c r="I60" s="42">
        <f t="shared" si="4"/>
        <v>160.07565404160002</v>
      </c>
      <c r="J60" s="42">
        <f t="shared" si="13"/>
        <v>0</v>
      </c>
      <c r="K60" s="42">
        <f t="shared" si="11"/>
        <v>0</v>
      </c>
      <c r="L60" s="42">
        <f t="shared" si="5"/>
        <v>1443.2236540416002</v>
      </c>
      <c r="M60" s="42">
        <f t="shared" si="6"/>
        <v>16129.467557568923</v>
      </c>
      <c r="N60" s="42">
        <f t="shared" si="7"/>
        <v>16.129467557568923</v>
      </c>
      <c r="O60" s="42">
        <v>10453.9</v>
      </c>
      <c r="P60" s="56">
        <f t="shared" si="8"/>
        <v>10.453899999999999</v>
      </c>
    </row>
    <row r="61" spans="1:16" x14ac:dyDescent="0.25">
      <c r="A61" s="45">
        <v>59</v>
      </c>
      <c r="B61" s="42">
        <f t="shared" si="15"/>
        <v>9.8348800000000001</v>
      </c>
      <c r="C61" s="42">
        <f t="shared" si="9"/>
        <v>486.82655999999997</v>
      </c>
      <c r="D61" s="42">
        <v>4</v>
      </c>
      <c r="E61" s="42">
        <v>22</v>
      </c>
      <c r="F61" s="42">
        <f t="shared" si="3"/>
        <v>9.8348800000000001</v>
      </c>
      <c r="G61" s="42">
        <f t="shared" si="10"/>
        <v>-1.3411200000000001</v>
      </c>
      <c r="H61" s="42">
        <f t="shared" si="18"/>
        <v>1283.1480000000001</v>
      </c>
      <c r="I61" s="42">
        <f t="shared" si="4"/>
        <v>123.96258648981505</v>
      </c>
      <c r="J61" s="42">
        <f t="shared" si="13"/>
        <v>1295.7171788673038</v>
      </c>
      <c r="K61" s="42">
        <f t="shared" si="11"/>
        <v>-877.09248000000002</v>
      </c>
      <c r="L61" s="42">
        <f t="shared" si="5"/>
        <v>1825.735285357119</v>
      </c>
      <c r="M61" s="42">
        <f t="shared" si="6"/>
        <v>17955.887443253021</v>
      </c>
      <c r="N61" s="42">
        <f t="shared" si="7"/>
        <v>17.955887443253022</v>
      </c>
      <c r="O61" s="42">
        <v>10453.9</v>
      </c>
      <c r="P61" s="56">
        <f t="shared" si="8"/>
        <v>10.453899999999999</v>
      </c>
    </row>
    <row r="62" spans="1:16" ht="15.75" thickBot="1" x14ac:dyDescent="0.3">
      <c r="A62" s="45">
        <v>60</v>
      </c>
      <c r="B62" s="42">
        <f t="shared" si="15"/>
        <v>8.9407999999999994</v>
      </c>
      <c r="C62" s="42">
        <f t="shared" si="9"/>
        <v>495.76736</v>
      </c>
      <c r="D62" s="42">
        <v>5</v>
      </c>
      <c r="E62" s="42">
        <v>20</v>
      </c>
      <c r="F62" s="42">
        <f t="shared" si="3"/>
        <v>8.9407999999999994</v>
      </c>
      <c r="G62" s="42">
        <f t="shared" si="10"/>
        <v>-0.89408000000000065</v>
      </c>
      <c r="H62" s="42">
        <f t="shared" si="18"/>
        <v>1283.1480000000001</v>
      </c>
      <c r="I62" s="42">
        <f t="shared" si="4"/>
        <v>102.44841858662399</v>
      </c>
      <c r="J62" s="42">
        <f t="shared" si="13"/>
        <v>716.08489806076318</v>
      </c>
      <c r="K62" s="42">
        <f t="shared" si="11"/>
        <v>-584.72832000000039</v>
      </c>
      <c r="L62" s="42">
        <f t="shared" si="5"/>
        <v>1516.9529966473872</v>
      </c>
      <c r="M62" s="42">
        <f t="shared" si="6"/>
        <v>13562.773352424958</v>
      </c>
      <c r="N62" s="42">
        <f t="shared" si="7"/>
        <v>13.562773352424959</v>
      </c>
      <c r="O62" s="42">
        <v>10453.9</v>
      </c>
      <c r="P62" s="56">
        <f t="shared" si="8"/>
        <v>10.453899999999999</v>
      </c>
    </row>
    <row r="63" spans="1:16" x14ac:dyDescent="0.25">
      <c r="A63" s="30">
        <v>61</v>
      </c>
      <c r="B63" s="31">
        <f t="shared" si="15"/>
        <v>8.0467200000000005</v>
      </c>
      <c r="C63" s="31">
        <f t="shared" si="9"/>
        <v>503.81407999999999</v>
      </c>
      <c r="D63" s="31">
        <v>6</v>
      </c>
      <c r="E63" s="31">
        <v>18</v>
      </c>
      <c r="F63" s="31">
        <f t="shared" si="3"/>
        <v>8.0467200000000005</v>
      </c>
      <c r="G63" s="31">
        <f t="shared" si="10"/>
        <v>-0.89407999999999888</v>
      </c>
      <c r="H63" s="31">
        <f t="shared" ref="H63:H80" si="19">$R$2*9.81*$R$15</f>
        <v>769.88880000000006</v>
      </c>
      <c r="I63" s="31">
        <f t="shared" si="4"/>
        <v>82.983219055165449</v>
      </c>
      <c r="J63" s="31">
        <f t="shared" si="13"/>
        <v>795.26049627294731</v>
      </c>
      <c r="K63" s="31">
        <f t="shared" si="11"/>
        <v>-584.72831999999926</v>
      </c>
      <c r="L63" s="31">
        <f t="shared" si="5"/>
        <v>1063.4041953281135</v>
      </c>
      <c r="M63" s="31">
        <f t="shared" si="6"/>
        <v>8556.9158066306372</v>
      </c>
      <c r="N63" s="31">
        <f t="shared" si="7"/>
        <v>8.5569158066306379</v>
      </c>
      <c r="O63" s="31">
        <v>10453.9</v>
      </c>
      <c r="P63" s="53">
        <f t="shared" si="8"/>
        <v>10.453899999999999</v>
      </c>
    </row>
    <row r="64" spans="1:16" x14ac:dyDescent="0.25">
      <c r="A64" s="32">
        <v>62</v>
      </c>
      <c r="B64" s="7">
        <f t="shared" si="15"/>
        <v>7.1526399999999999</v>
      </c>
      <c r="C64" s="7">
        <f t="shared" si="9"/>
        <v>510.96672000000001</v>
      </c>
      <c r="D64" s="7">
        <v>8</v>
      </c>
      <c r="E64" s="7">
        <v>16</v>
      </c>
      <c r="F64" s="7">
        <f t="shared" si="3"/>
        <v>7.1526399999999999</v>
      </c>
      <c r="G64" s="7">
        <f t="shared" si="10"/>
        <v>-0.89408000000000065</v>
      </c>
      <c r="H64" s="7">
        <f t="shared" si="19"/>
        <v>769.88880000000006</v>
      </c>
      <c r="I64" s="7">
        <f t="shared" si="4"/>
        <v>65.566987895439368</v>
      </c>
      <c r="J64" s="7">
        <f t="shared" si="13"/>
        <v>1770.6645511199358</v>
      </c>
      <c r="K64" s="7">
        <f t="shared" si="11"/>
        <v>-584.72832000000039</v>
      </c>
      <c r="L64" s="7">
        <f t="shared" si="5"/>
        <v>2021.3920190153747</v>
      </c>
      <c r="M64" s="7">
        <f t="shared" si="6"/>
        <v>14458.289410890129</v>
      </c>
      <c r="N64" s="7">
        <f t="shared" si="7"/>
        <v>14.45828941089013</v>
      </c>
      <c r="O64" s="7">
        <v>10453.9</v>
      </c>
      <c r="P64" s="54">
        <f t="shared" si="8"/>
        <v>10.453899999999999</v>
      </c>
    </row>
    <row r="65" spans="1:16" x14ac:dyDescent="0.25">
      <c r="A65" s="32">
        <v>63</v>
      </c>
      <c r="B65" s="7">
        <f t="shared" si="15"/>
        <v>6.7055999999999996</v>
      </c>
      <c r="C65" s="7">
        <f t="shared" si="9"/>
        <v>517.67232000000001</v>
      </c>
      <c r="D65" s="7">
        <v>10</v>
      </c>
      <c r="E65" s="7">
        <v>15</v>
      </c>
      <c r="F65" s="7">
        <f t="shared" si="3"/>
        <v>6.7055999999999996</v>
      </c>
      <c r="G65" s="7">
        <f t="shared" si="10"/>
        <v>-0.44704000000000033</v>
      </c>
      <c r="H65" s="7">
        <f t="shared" si="19"/>
        <v>769.88880000000006</v>
      </c>
      <c r="I65" s="7">
        <f t="shared" si="4"/>
        <v>57.627235454975995</v>
      </c>
      <c r="J65" s="7">
        <f t="shared" si="13"/>
        <v>1885.3019459180755</v>
      </c>
      <c r="K65" s="7">
        <f t="shared" si="11"/>
        <v>-292.3641600000002</v>
      </c>
      <c r="L65" s="7">
        <f t="shared" si="5"/>
        <v>2420.4538213730516</v>
      </c>
      <c r="M65" s="7">
        <f t="shared" si="6"/>
        <v>16230.595144599134</v>
      </c>
      <c r="N65" s="7">
        <f t="shared" si="7"/>
        <v>16.230595144599135</v>
      </c>
      <c r="O65" s="7">
        <v>10453.9</v>
      </c>
      <c r="P65" s="54">
        <f t="shared" si="8"/>
        <v>10.453899999999999</v>
      </c>
    </row>
    <row r="66" spans="1:16" x14ac:dyDescent="0.25">
      <c r="A66" s="32">
        <v>64</v>
      </c>
      <c r="B66" s="7">
        <f t="shared" si="15"/>
        <v>6.7055999999999996</v>
      </c>
      <c r="C66" s="7">
        <f t="shared" si="9"/>
        <v>524.37792000000002</v>
      </c>
      <c r="D66" s="7">
        <v>12</v>
      </c>
      <c r="E66" s="7">
        <v>15</v>
      </c>
      <c r="F66" s="7">
        <f t="shared" si="3"/>
        <v>6.7055999999999996</v>
      </c>
      <c r="G66" s="7">
        <f t="shared" si="10"/>
        <v>0</v>
      </c>
      <c r="H66" s="7">
        <f t="shared" si="19"/>
        <v>769.88880000000006</v>
      </c>
      <c r="I66" s="7">
        <f t="shared" si="4"/>
        <v>57.627235454975995</v>
      </c>
      <c r="J66" s="7">
        <f t="shared" si="13"/>
        <v>1885.3019459180755</v>
      </c>
      <c r="K66" s="7">
        <f t="shared" si="11"/>
        <v>0</v>
      </c>
      <c r="L66" s="7">
        <f t="shared" si="5"/>
        <v>2712.8179813730517</v>
      </c>
      <c r="M66" s="7">
        <f t="shared" si="6"/>
        <v>18191.072255895135</v>
      </c>
      <c r="N66" s="7">
        <f t="shared" si="7"/>
        <v>18.191072255895136</v>
      </c>
      <c r="O66" s="7">
        <v>10453.9</v>
      </c>
      <c r="P66" s="54">
        <f t="shared" si="8"/>
        <v>10.453899999999999</v>
      </c>
    </row>
    <row r="67" spans="1:16" x14ac:dyDescent="0.25">
      <c r="A67" s="32">
        <v>65</v>
      </c>
      <c r="B67" s="7">
        <f t="shared" si="15"/>
        <v>6.2585600000000001</v>
      </c>
      <c r="C67" s="7">
        <f t="shared" si="9"/>
        <v>530.63648000000001</v>
      </c>
      <c r="D67" s="7">
        <v>13</v>
      </c>
      <c r="E67" s="7">
        <v>14</v>
      </c>
      <c r="F67" s="7">
        <f t="shared" si="3"/>
        <v>6.2585600000000001</v>
      </c>
      <c r="G67" s="7">
        <f t="shared" si="10"/>
        <v>-0.44703999999999944</v>
      </c>
      <c r="H67" s="7">
        <f t="shared" si="19"/>
        <v>769.88880000000006</v>
      </c>
      <c r="I67" s="7">
        <f t="shared" si="4"/>
        <v>50.199725107445765</v>
      </c>
      <c r="J67" s="7">
        <f t="shared" si="13"/>
        <v>1020.7581026044952</v>
      </c>
      <c r="K67" s="7">
        <f t="shared" si="11"/>
        <v>-292.36415999999963</v>
      </c>
      <c r="L67" s="7">
        <f t="shared" si="5"/>
        <v>1548.4824677119414</v>
      </c>
      <c r="M67" s="7">
        <f t="shared" si="6"/>
        <v>9691.2704331232471</v>
      </c>
      <c r="N67" s="7">
        <f t="shared" si="7"/>
        <v>9.6912704331232469</v>
      </c>
      <c r="O67" s="7">
        <v>10453.9</v>
      </c>
      <c r="P67" s="54">
        <f t="shared" si="8"/>
        <v>10.453899999999999</v>
      </c>
    </row>
    <row r="68" spans="1:16" x14ac:dyDescent="0.25">
      <c r="A68" s="32">
        <v>66</v>
      </c>
      <c r="B68" s="7">
        <f t="shared" si="15"/>
        <v>5.8115199999999998</v>
      </c>
      <c r="C68" s="7">
        <f t="shared" si="9"/>
        <v>536.44799999999998</v>
      </c>
      <c r="D68" s="7">
        <v>14</v>
      </c>
      <c r="E68" s="7">
        <v>13</v>
      </c>
      <c r="F68" s="7">
        <f t="shared" si="3"/>
        <v>5.8115199999999998</v>
      </c>
      <c r="G68" s="7">
        <f t="shared" si="10"/>
        <v>-0.44704000000000033</v>
      </c>
      <c r="H68" s="7">
        <f t="shared" si="19"/>
        <v>769.88880000000006</v>
      </c>
      <c r="I68" s="7">
        <f t="shared" si="4"/>
        <v>43.284456852848635</v>
      </c>
      <c r="J68" s="7">
        <f t="shared" si="13"/>
        <v>1098.5295524885987</v>
      </c>
      <c r="K68" s="7">
        <f t="shared" ref="K68:K121" si="20">$R$2*G68</f>
        <v>-292.3641600000002</v>
      </c>
      <c r="L68" s="7">
        <f t="shared" ref="L68:L122" si="21">H68+I68+J68+K68</f>
        <v>1619.3386493414473</v>
      </c>
      <c r="M68" s="7">
        <f t="shared" ref="M68:M122" si="22">F68*L68</f>
        <v>9410.8189474208084</v>
      </c>
      <c r="N68" s="7">
        <f t="shared" ref="N68:N122" si="23">M68/1000</f>
        <v>9.4108189474208093</v>
      </c>
      <c r="O68" s="7">
        <v>10453.9</v>
      </c>
      <c r="P68" s="54">
        <f t="shared" ref="P68:P122" si="24">O68/1000</f>
        <v>10.453899999999999</v>
      </c>
    </row>
    <row r="69" spans="1:16" x14ac:dyDescent="0.25">
      <c r="A69" s="32">
        <v>67</v>
      </c>
      <c r="B69" s="7">
        <f t="shared" si="15"/>
        <v>5.3644800000000004</v>
      </c>
      <c r="C69" s="7">
        <f t="shared" ref="C69:C122" si="25">B69+C68</f>
        <v>541.81247999999994</v>
      </c>
      <c r="D69" s="7">
        <v>16</v>
      </c>
      <c r="E69" s="7">
        <v>12</v>
      </c>
      <c r="F69" s="7">
        <f t="shared" si="3"/>
        <v>5.3644800000000004</v>
      </c>
      <c r="G69" s="7">
        <f t="shared" ref="G69:G122" si="26">(F69-F68)/1</f>
        <v>-0.44703999999999944</v>
      </c>
      <c r="H69" s="7">
        <f t="shared" si="19"/>
        <v>769.88880000000006</v>
      </c>
      <c r="I69" s="7">
        <f t="shared" si="4"/>
        <v>36.881430691184647</v>
      </c>
      <c r="J69" s="7">
        <f t="shared" si="13"/>
        <v>2336.9055953513639</v>
      </c>
      <c r="K69" s="7">
        <f t="shared" si="20"/>
        <v>-292.36415999999963</v>
      </c>
      <c r="L69" s="7">
        <f t="shared" si="21"/>
        <v>2851.3116660425489</v>
      </c>
      <c r="M69" s="7">
        <f t="shared" si="22"/>
        <v>15295.804406251935</v>
      </c>
      <c r="N69" s="7">
        <f t="shared" si="23"/>
        <v>15.295804406251936</v>
      </c>
      <c r="O69" s="7">
        <v>10453.9</v>
      </c>
      <c r="P69" s="54">
        <f t="shared" si="24"/>
        <v>10.453899999999999</v>
      </c>
    </row>
    <row r="70" spans="1:16" x14ac:dyDescent="0.25">
      <c r="A70" s="32">
        <v>68</v>
      </c>
      <c r="B70" s="7">
        <f t="shared" si="15"/>
        <v>4.4703999999999997</v>
      </c>
      <c r="C70" s="7">
        <f t="shared" si="25"/>
        <v>546.28287999999998</v>
      </c>
      <c r="D70" s="7">
        <v>18</v>
      </c>
      <c r="E70" s="7">
        <v>10</v>
      </c>
      <c r="F70" s="7">
        <f t="shared" si="3"/>
        <v>4.4703999999999997</v>
      </c>
      <c r="G70" s="7">
        <f t="shared" si="26"/>
        <v>-0.89408000000000065</v>
      </c>
      <c r="H70" s="7">
        <f t="shared" si="19"/>
        <v>769.88880000000006</v>
      </c>
      <c r="I70" s="7">
        <f t="shared" si="4"/>
        <v>25.612104646655997</v>
      </c>
      <c r="J70" s="7">
        <f t="shared" si="13"/>
        <v>2775.5223697270112</v>
      </c>
      <c r="K70" s="7">
        <f t="shared" si="20"/>
        <v>-584.72832000000039</v>
      </c>
      <c r="L70" s="7">
        <f t="shared" si="21"/>
        <v>2986.2949543736668</v>
      </c>
      <c r="M70" s="7">
        <f t="shared" si="22"/>
        <v>13349.932964032039</v>
      </c>
      <c r="N70" s="7">
        <f t="shared" si="23"/>
        <v>13.349932964032039</v>
      </c>
      <c r="O70" s="7">
        <v>10453.9</v>
      </c>
      <c r="P70" s="54">
        <f t="shared" si="24"/>
        <v>10.453899999999999</v>
      </c>
    </row>
    <row r="71" spans="1:16" x14ac:dyDescent="0.25">
      <c r="A71" s="32">
        <v>69</v>
      </c>
      <c r="B71" s="7">
        <f t="shared" si="15"/>
        <v>4.4703999999999997</v>
      </c>
      <c r="C71" s="7">
        <f t="shared" si="25"/>
        <v>550.75328000000002</v>
      </c>
      <c r="D71" s="7">
        <v>20</v>
      </c>
      <c r="E71" s="7">
        <v>10</v>
      </c>
      <c r="F71" s="7">
        <f t="shared" si="3"/>
        <v>4.4703999999999997</v>
      </c>
      <c r="G71" s="7">
        <f t="shared" si="26"/>
        <v>0</v>
      </c>
      <c r="H71" s="7">
        <f t="shared" si="19"/>
        <v>769.88880000000006</v>
      </c>
      <c r="I71" s="7">
        <f t="shared" si="4"/>
        <v>25.612104646655997</v>
      </c>
      <c r="J71" s="7">
        <f t="shared" si="13"/>
        <v>2775.5223697270112</v>
      </c>
      <c r="K71" s="7">
        <f t="shared" si="20"/>
        <v>0</v>
      </c>
      <c r="L71" s="7">
        <f t="shared" si="21"/>
        <v>3571.0232743736674</v>
      </c>
      <c r="M71" s="7">
        <f t="shared" si="22"/>
        <v>15963.902445760041</v>
      </c>
      <c r="N71" s="7">
        <f t="shared" si="23"/>
        <v>15.963902445760041</v>
      </c>
      <c r="O71" s="7">
        <v>10453.9</v>
      </c>
      <c r="P71" s="54">
        <f t="shared" si="24"/>
        <v>10.453899999999999</v>
      </c>
    </row>
    <row r="72" spans="1:16" x14ac:dyDescent="0.25">
      <c r="A72" s="32">
        <v>70</v>
      </c>
      <c r="B72" s="7">
        <f t="shared" si="15"/>
        <v>5.3644800000000004</v>
      </c>
      <c r="C72" s="7">
        <f t="shared" si="25"/>
        <v>556.11775999999998</v>
      </c>
      <c r="D72" s="7">
        <v>20</v>
      </c>
      <c r="E72" s="7">
        <v>12</v>
      </c>
      <c r="F72" s="7">
        <f t="shared" si="3"/>
        <v>5.3644800000000004</v>
      </c>
      <c r="G72" s="7">
        <f t="shared" si="26"/>
        <v>0.89408000000000065</v>
      </c>
      <c r="H72" s="7">
        <f t="shared" si="19"/>
        <v>769.88880000000006</v>
      </c>
      <c r="I72" s="7">
        <f t="shared" si="4"/>
        <v>36.881430691184647</v>
      </c>
      <c r="J72" s="7">
        <f t="shared" si="13"/>
        <v>0</v>
      </c>
      <c r="K72" s="7">
        <f t="shared" si="20"/>
        <v>584.72832000000039</v>
      </c>
      <c r="L72" s="7">
        <f t="shared" si="21"/>
        <v>1391.4985506911851</v>
      </c>
      <c r="M72" s="7">
        <f t="shared" si="22"/>
        <v>7464.6661452118487</v>
      </c>
      <c r="N72" s="7">
        <f t="shared" si="23"/>
        <v>7.464666145211849</v>
      </c>
      <c r="O72" s="7">
        <v>10453.9</v>
      </c>
      <c r="P72" s="54">
        <f t="shared" si="24"/>
        <v>10.453899999999999</v>
      </c>
    </row>
    <row r="73" spans="1:16" x14ac:dyDescent="0.25">
      <c r="A73" s="32">
        <v>71</v>
      </c>
      <c r="B73" s="7">
        <f t="shared" si="15"/>
        <v>6.2585600000000001</v>
      </c>
      <c r="C73" s="7">
        <f t="shared" si="25"/>
        <v>562.37631999999996</v>
      </c>
      <c r="D73" s="7">
        <v>20</v>
      </c>
      <c r="E73" s="7">
        <v>14</v>
      </c>
      <c r="F73" s="7">
        <f t="shared" si="3"/>
        <v>6.2585600000000001</v>
      </c>
      <c r="G73" s="7">
        <f t="shared" si="26"/>
        <v>0.89407999999999976</v>
      </c>
      <c r="H73" s="7">
        <f t="shared" si="19"/>
        <v>769.88880000000006</v>
      </c>
      <c r="I73" s="7">
        <f t="shared" si="4"/>
        <v>50.199725107445765</v>
      </c>
      <c r="J73" s="7">
        <f t="shared" si="13"/>
        <v>0</v>
      </c>
      <c r="K73" s="7">
        <f t="shared" si="20"/>
        <v>584.72831999999983</v>
      </c>
      <c r="L73" s="7">
        <f t="shared" si="21"/>
        <v>1404.8168451074457</v>
      </c>
      <c r="M73" s="7">
        <f t="shared" si="22"/>
        <v>8792.1305141156554</v>
      </c>
      <c r="N73" s="7">
        <f t="shared" si="23"/>
        <v>8.7921305141156552</v>
      </c>
      <c r="O73" s="7">
        <v>10453.9</v>
      </c>
      <c r="P73" s="54">
        <f t="shared" si="24"/>
        <v>10.453899999999999</v>
      </c>
    </row>
    <row r="74" spans="1:16" x14ac:dyDescent="0.25">
      <c r="A74" s="32">
        <v>72</v>
      </c>
      <c r="B74" s="7">
        <f t="shared" si="15"/>
        <v>7.1526399999999999</v>
      </c>
      <c r="C74" s="7">
        <f t="shared" si="25"/>
        <v>569.52895999999998</v>
      </c>
      <c r="D74" s="7">
        <v>20</v>
      </c>
      <c r="E74" s="7">
        <v>16</v>
      </c>
      <c r="F74" s="7">
        <f t="shared" si="3"/>
        <v>7.1526399999999999</v>
      </c>
      <c r="G74" s="7">
        <f t="shared" si="26"/>
        <v>0.89407999999999976</v>
      </c>
      <c r="H74" s="7">
        <f t="shared" si="19"/>
        <v>769.88880000000006</v>
      </c>
      <c r="I74" s="7">
        <f t="shared" si="4"/>
        <v>65.566987895439368</v>
      </c>
      <c r="J74" s="7">
        <f t="shared" si="13"/>
        <v>0</v>
      </c>
      <c r="K74" s="7">
        <f t="shared" si="20"/>
        <v>584.72831999999983</v>
      </c>
      <c r="L74" s="7">
        <f t="shared" si="21"/>
        <v>1420.1841078954394</v>
      </c>
      <c r="M74" s="7">
        <f t="shared" si="22"/>
        <v>10158.065657497236</v>
      </c>
      <c r="N74" s="7">
        <f t="shared" si="23"/>
        <v>10.158065657497236</v>
      </c>
      <c r="O74" s="7">
        <v>10453.9</v>
      </c>
      <c r="P74" s="54">
        <f t="shared" si="24"/>
        <v>10.453899999999999</v>
      </c>
    </row>
    <row r="75" spans="1:16" x14ac:dyDescent="0.25">
      <c r="A75" s="32">
        <v>73</v>
      </c>
      <c r="B75" s="7">
        <f t="shared" si="15"/>
        <v>8.0467200000000005</v>
      </c>
      <c r="C75" s="7">
        <f t="shared" si="25"/>
        <v>577.57568000000003</v>
      </c>
      <c r="D75" s="7">
        <v>20</v>
      </c>
      <c r="E75" s="7">
        <v>18</v>
      </c>
      <c r="F75" s="7">
        <f t="shared" si="3"/>
        <v>8.0467200000000005</v>
      </c>
      <c r="G75" s="7">
        <f t="shared" si="26"/>
        <v>0.89408000000000065</v>
      </c>
      <c r="H75" s="7">
        <f t="shared" si="19"/>
        <v>769.88880000000006</v>
      </c>
      <c r="I75" s="7">
        <f t="shared" si="4"/>
        <v>82.983219055165449</v>
      </c>
      <c r="J75" s="7">
        <f t="shared" si="13"/>
        <v>0</v>
      </c>
      <c r="K75" s="7">
        <f t="shared" si="20"/>
        <v>584.72832000000039</v>
      </c>
      <c r="L75" s="7">
        <f t="shared" si="21"/>
        <v>1437.6003390551659</v>
      </c>
      <c r="M75" s="7">
        <f t="shared" si="22"/>
        <v>11567.967400281985</v>
      </c>
      <c r="N75" s="7">
        <f t="shared" si="23"/>
        <v>11.567967400281985</v>
      </c>
      <c r="O75" s="7">
        <v>10453.9</v>
      </c>
      <c r="P75" s="54">
        <f t="shared" si="24"/>
        <v>10.453899999999999</v>
      </c>
    </row>
    <row r="76" spans="1:16" x14ac:dyDescent="0.25">
      <c r="A76" s="32">
        <v>74</v>
      </c>
      <c r="B76" s="7">
        <f t="shared" si="15"/>
        <v>8.9407999999999994</v>
      </c>
      <c r="C76" s="7">
        <f t="shared" si="25"/>
        <v>586.51648</v>
      </c>
      <c r="D76" s="7">
        <v>20</v>
      </c>
      <c r="E76" s="7">
        <v>20</v>
      </c>
      <c r="F76" s="7">
        <f t="shared" si="3"/>
        <v>8.9407999999999994</v>
      </c>
      <c r="G76" s="7">
        <f t="shared" si="26"/>
        <v>0.89407999999999888</v>
      </c>
      <c r="H76" s="7">
        <f t="shared" si="19"/>
        <v>769.88880000000006</v>
      </c>
      <c r="I76" s="7">
        <f t="shared" si="4"/>
        <v>102.44841858662399</v>
      </c>
      <c r="J76" s="7">
        <f t="shared" ref="J76:J121" si="27">$R$2*9.81*SIN((D76-D75)/B76)</f>
        <v>0</v>
      </c>
      <c r="K76" s="7">
        <f t="shared" si="20"/>
        <v>584.72831999999926</v>
      </c>
      <c r="L76" s="7">
        <f t="shared" si="21"/>
        <v>1457.0655385866235</v>
      </c>
      <c r="M76" s="7">
        <f t="shared" si="22"/>
        <v>13027.331567395282</v>
      </c>
      <c r="N76" s="7">
        <f t="shared" si="23"/>
        <v>13.027331567395281</v>
      </c>
      <c r="O76" s="7">
        <v>10453.9</v>
      </c>
      <c r="P76" s="54">
        <f t="shared" si="24"/>
        <v>10.453899999999999</v>
      </c>
    </row>
    <row r="77" spans="1:16" x14ac:dyDescent="0.25">
      <c r="A77" s="32">
        <v>75</v>
      </c>
      <c r="B77" s="7">
        <f t="shared" si="15"/>
        <v>8.0467200000000005</v>
      </c>
      <c r="C77" s="7">
        <f t="shared" si="25"/>
        <v>594.56320000000005</v>
      </c>
      <c r="D77" s="7">
        <v>21</v>
      </c>
      <c r="E77" s="7">
        <v>18</v>
      </c>
      <c r="F77" s="7">
        <f t="shared" si="3"/>
        <v>8.0467200000000005</v>
      </c>
      <c r="G77" s="7">
        <f t="shared" si="26"/>
        <v>-0.89407999999999888</v>
      </c>
      <c r="H77" s="7">
        <f t="shared" si="19"/>
        <v>769.88880000000006</v>
      </c>
      <c r="I77" s="7">
        <f t="shared" si="4"/>
        <v>82.983219055165449</v>
      </c>
      <c r="J77" s="7">
        <f t="shared" si="27"/>
        <v>795.26049627294731</v>
      </c>
      <c r="K77" s="7">
        <f t="shared" si="20"/>
        <v>-584.72831999999926</v>
      </c>
      <c r="L77" s="7">
        <f t="shared" si="21"/>
        <v>1063.4041953281135</v>
      </c>
      <c r="M77" s="7">
        <f t="shared" si="22"/>
        <v>8556.9158066306372</v>
      </c>
      <c r="N77" s="7">
        <f t="shared" si="23"/>
        <v>8.5569158066306379</v>
      </c>
      <c r="O77" s="7">
        <v>10453.9</v>
      </c>
      <c r="P77" s="54">
        <f t="shared" si="24"/>
        <v>10.453899999999999</v>
      </c>
    </row>
    <row r="78" spans="1:16" x14ac:dyDescent="0.25">
      <c r="A78" s="32">
        <v>76</v>
      </c>
      <c r="B78" s="7">
        <f t="shared" si="15"/>
        <v>8.0467200000000005</v>
      </c>
      <c r="C78" s="7">
        <f t="shared" si="25"/>
        <v>602.6099200000001</v>
      </c>
      <c r="D78" s="7">
        <v>21</v>
      </c>
      <c r="E78" s="7">
        <v>18</v>
      </c>
      <c r="F78" s="7">
        <f t="shared" si="3"/>
        <v>8.0467200000000005</v>
      </c>
      <c r="G78" s="7">
        <f t="shared" si="26"/>
        <v>0</v>
      </c>
      <c r="H78" s="7">
        <f t="shared" si="19"/>
        <v>769.88880000000006</v>
      </c>
      <c r="I78" s="7">
        <f t="shared" si="4"/>
        <v>82.983219055165449</v>
      </c>
      <c r="J78" s="7">
        <f t="shared" si="27"/>
        <v>0</v>
      </c>
      <c r="K78" s="7">
        <f t="shared" si="20"/>
        <v>0</v>
      </c>
      <c r="L78" s="7">
        <f t="shared" si="21"/>
        <v>852.87201905516554</v>
      </c>
      <c r="M78" s="7">
        <f t="shared" si="22"/>
        <v>6862.8223331715817</v>
      </c>
      <c r="N78" s="7">
        <f t="shared" si="23"/>
        <v>6.8628223331715814</v>
      </c>
      <c r="O78" s="7">
        <v>10453.9</v>
      </c>
      <c r="P78" s="54">
        <f t="shared" si="24"/>
        <v>10.453899999999999</v>
      </c>
    </row>
    <row r="79" spans="1:16" x14ac:dyDescent="0.25">
      <c r="A79" s="32">
        <v>77</v>
      </c>
      <c r="B79" s="7">
        <f t="shared" si="15"/>
        <v>8.0467200000000005</v>
      </c>
      <c r="C79" s="7">
        <f t="shared" si="25"/>
        <v>610.65664000000015</v>
      </c>
      <c r="D79" s="7">
        <v>21</v>
      </c>
      <c r="E79" s="7">
        <v>18</v>
      </c>
      <c r="F79" s="7">
        <f t="shared" si="3"/>
        <v>8.0467200000000005</v>
      </c>
      <c r="G79" s="7">
        <f t="shared" si="26"/>
        <v>0</v>
      </c>
      <c r="H79" s="7">
        <f t="shared" si="19"/>
        <v>769.88880000000006</v>
      </c>
      <c r="I79" s="7">
        <f t="shared" si="4"/>
        <v>82.983219055165449</v>
      </c>
      <c r="J79" s="7">
        <f t="shared" si="27"/>
        <v>0</v>
      </c>
      <c r="K79" s="7">
        <f t="shared" si="20"/>
        <v>0</v>
      </c>
      <c r="L79" s="7">
        <f t="shared" si="21"/>
        <v>852.87201905516554</v>
      </c>
      <c r="M79" s="7">
        <f t="shared" si="22"/>
        <v>6862.8223331715817</v>
      </c>
      <c r="N79" s="7">
        <f t="shared" si="23"/>
        <v>6.8628223331715814</v>
      </c>
      <c r="O79" s="7">
        <v>10453.9</v>
      </c>
      <c r="P79" s="54">
        <f t="shared" si="24"/>
        <v>10.453899999999999</v>
      </c>
    </row>
    <row r="80" spans="1:16" ht="15.75" thickBot="1" x14ac:dyDescent="0.3">
      <c r="A80" s="32">
        <v>78</v>
      </c>
      <c r="B80" s="7">
        <f t="shared" si="15"/>
        <v>8.0467200000000005</v>
      </c>
      <c r="C80" s="7">
        <f t="shared" si="25"/>
        <v>618.7033600000002</v>
      </c>
      <c r="D80" s="7">
        <v>21</v>
      </c>
      <c r="E80" s="7">
        <v>18</v>
      </c>
      <c r="F80" s="7">
        <f t="shared" si="3"/>
        <v>8.0467200000000005</v>
      </c>
      <c r="G80" s="7">
        <f t="shared" si="26"/>
        <v>0</v>
      </c>
      <c r="H80" s="7">
        <f t="shared" si="19"/>
        <v>769.88880000000006</v>
      </c>
      <c r="I80" s="7">
        <f t="shared" si="4"/>
        <v>82.983219055165449</v>
      </c>
      <c r="J80" s="7">
        <f t="shared" si="27"/>
        <v>0</v>
      </c>
      <c r="K80" s="7">
        <f t="shared" si="20"/>
        <v>0</v>
      </c>
      <c r="L80" s="7">
        <f t="shared" si="21"/>
        <v>852.87201905516554</v>
      </c>
      <c r="M80" s="7">
        <f t="shared" si="22"/>
        <v>6862.8223331715817</v>
      </c>
      <c r="N80" s="7">
        <f t="shared" si="23"/>
        <v>6.8628223331715814</v>
      </c>
      <c r="O80" s="7">
        <v>10453.9</v>
      </c>
      <c r="P80" s="54">
        <f t="shared" si="24"/>
        <v>10.453899999999999</v>
      </c>
    </row>
    <row r="81" spans="1:16" x14ac:dyDescent="0.25">
      <c r="A81" s="27">
        <v>79</v>
      </c>
      <c r="B81" s="28">
        <f t="shared" si="15"/>
        <v>8.9407999999999994</v>
      </c>
      <c r="C81" s="28">
        <f t="shared" si="25"/>
        <v>627.64416000000017</v>
      </c>
      <c r="D81" s="28">
        <v>20</v>
      </c>
      <c r="E81" s="28">
        <v>20</v>
      </c>
      <c r="F81" s="28">
        <f t="shared" si="3"/>
        <v>8.9407999999999994</v>
      </c>
      <c r="G81" s="28">
        <f t="shared" si="26"/>
        <v>0.89407999999999888</v>
      </c>
      <c r="H81" s="28">
        <f t="shared" ref="H81:H92" si="28">$R$2*9.81*$R$13</f>
        <v>1603.9350000000002</v>
      </c>
      <c r="I81" s="28">
        <f t="shared" si="4"/>
        <v>102.44841858662399</v>
      </c>
      <c r="J81" s="28">
        <f t="shared" si="27"/>
        <v>-716.08489806076318</v>
      </c>
      <c r="K81" s="28">
        <f t="shared" si="20"/>
        <v>584.72831999999926</v>
      </c>
      <c r="L81" s="28">
        <f t="shared" si="21"/>
        <v>1575.0268405258603</v>
      </c>
      <c r="M81" s="28">
        <f t="shared" si="22"/>
        <v>14081.999975773611</v>
      </c>
      <c r="N81" s="28">
        <f t="shared" si="23"/>
        <v>14.081999975773611</v>
      </c>
      <c r="O81" s="28">
        <v>10453.9</v>
      </c>
      <c r="P81" s="51">
        <f t="shared" si="24"/>
        <v>10.453899999999999</v>
      </c>
    </row>
    <row r="82" spans="1:16" x14ac:dyDescent="0.25">
      <c r="A82" s="29">
        <v>80</v>
      </c>
      <c r="B82" s="6">
        <f t="shared" si="15"/>
        <v>9.8348800000000001</v>
      </c>
      <c r="C82" s="6">
        <f t="shared" si="25"/>
        <v>637.47904000000017</v>
      </c>
      <c r="D82" s="6">
        <v>19</v>
      </c>
      <c r="E82" s="6">
        <v>22</v>
      </c>
      <c r="F82" s="6">
        <f t="shared" si="3"/>
        <v>9.8348800000000001</v>
      </c>
      <c r="G82" s="6">
        <f t="shared" si="26"/>
        <v>0.89408000000000065</v>
      </c>
      <c r="H82" s="6">
        <f t="shared" si="28"/>
        <v>1603.9350000000002</v>
      </c>
      <c r="I82" s="6">
        <f t="shared" si="4"/>
        <v>123.96258648981505</v>
      </c>
      <c r="J82" s="6">
        <f t="shared" si="27"/>
        <v>-651.22205336164996</v>
      </c>
      <c r="K82" s="6">
        <f t="shared" si="20"/>
        <v>584.72832000000039</v>
      </c>
      <c r="L82" s="6">
        <f t="shared" si="21"/>
        <v>1661.4038531281656</v>
      </c>
      <c r="M82" s="6">
        <f t="shared" si="22"/>
        <v>16339.707527053133</v>
      </c>
      <c r="N82" s="6">
        <f t="shared" si="23"/>
        <v>16.339707527053132</v>
      </c>
      <c r="O82" s="6">
        <v>10453.9</v>
      </c>
      <c r="P82" s="52">
        <f t="shared" si="24"/>
        <v>10.453899999999999</v>
      </c>
    </row>
    <row r="83" spans="1:16" x14ac:dyDescent="0.25">
      <c r="A83" s="29">
        <v>81</v>
      </c>
      <c r="B83" s="6">
        <f t="shared" si="15"/>
        <v>10.728960000000001</v>
      </c>
      <c r="C83" s="6">
        <f t="shared" si="25"/>
        <v>648.2080000000002</v>
      </c>
      <c r="D83" s="6">
        <v>18</v>
      </c>
      <c r="E83" s="6">
        <v>24</v>
      </c>
      <c r="F83" s="6">
        <f t="shared" si="3"/>
        <v>10.728960000000001</v>
      </c>
      <c r="G83" s="6">
        <f t="shared" si="26"/>
        <v>0.89408000000000065</v>
      </c>
      <c r="H83" s="6">
        <f t="shared" si="28"/>
        <v>1603.9350000000002</v>
      </c>
      <c r="I83" s="6">
        <f t="shared" si="4"/>
        <v>147.52572276473859</v>
      </c>
      <c r="J83" s="6">
        <f t="shared" si="27"/>
        <v>-597.11796787398794</v>
      </c>
      <c r="K83" s="6">
        <f t="shared" si="20"/>
        <v>584.72832000000039</v>
      </c>
      <c r="L83" s="6">
        <f t="shared" si="21"/>
        <v>1739.0710748907513</v>
      </c>
      <c r="M83" s="6">
        <f t="shared" si="22"/>
        <v>18658.423999659877</v>
      </c>
      <c r="N83" s="6">
        <f t="shared" si="23"/>
        <v>18.658423999659878</v>
      </c>
      <c r="O83" s="6">
        <v>10453.9</v>
      </c>
      <c r="P83" s="52">
        <f t="shared" si="24"/>
        <v>10.453899999999999</v>
      </c>
    </row>
    <row r="84" spans="1:16" x14ac:dyDescent="0.25">
      <c r="A84" s="29">
        <v>82</v>
      </c>
      <c r="B84" s="6">
        <f t="shared" si="15"/>
        <v>11.176</v>
      </c>
      <c r="C84" s="6">
        <f t="shared" si="25"/>
        <v>659.38400000000024</v>
      </c>
      <c r="D84" s="6">
        <v>17</v>
      </c>
      <c r="E84" s="6">
        <v>25</v>
      </c>
      <c r="F84" s="6">
        <f t="shared" si="3"/>
        <v>11.176</v>
      </c>
      <c r="G84" s="6">
        <f t="shared" si="26"/>
        <v>0.44703999999999944</v>
      </c>
      <c r="H84" s="6">
        <f t="shared" si="28"/>
        <v>1603.9350000000002</v>
      </c>
      <c r="I84" s="6">
        <f t="shared" si="4"/>
        <v>160.07565404160002</v>
      </c>
      <c r="J84" s="6">
        <f t="shared" si="27"/>
        <v>-573.29835911241173</v>
      </c>
      <c r="K84" s="6">
        <f t="shared" si="20"/>
        <v>292.36415999999963</v>
      </c>
      <c r="L84" s="6">
        <f t="shared" si="21"/>
        <v>1483.076454929188</v>
      </c>
      <c r="M84" s="6">
        <f t="shared" si="22"/>
        <v>16574.862460288605</v>
      </c>
      <c r="N84" s="6">
        <f t="shared" si="23"/>
        <v>16.574862460288603</v>
      </c>
      <c r="O84" s="6">
        <v>10453.9</v>
      </c>
      <c r="P84" s="52">
        <f t="shared" si="24"/>
        <v>10.453899999999999</v>
      </c>
    </row>
    <row r="85" spans="1:16" x14ac:dyDescent="0.25">
      <c r="A85" s="29">
        <v>83</v>
      </c>
      <c r="B85" s="6">
        <f t="shared" si="15"/>
        <v>11.176</v>
      </c>
      <c r="C85" s="6">
        <f t="shared" si="25"/>
        <v>670.56000000000029</v>
      </c>
      <c r="D85" s="6">
        <v>16</v>
      </c>
      <c r="E85" s="6">
        <v>25</v>
      </c>
      <c r="F85" s="6">
        <f t="shared" si="3"/>
        <v>11.176</v>
      </c>
      <c r="G85" s="6">
        <f t="shared" si="26"/>
        <v>0</v>
      </c>
      <c r="H85" s="6">
        <f t="shared" si="28"/>
        <v>1603.9350000000002</v>
      </c>
      <c r="I85" s="6">
        <f t="shared" si="4"/>
        <v>160.07565404160002</v>
      </c>
      <c r="J85" s="6">
        <f t="shared" si="27"/>
        <v>-573.29835911241173</v>
      </c>
      <c r="K85" s="6">
        <f t="shared" si="20"/>
        <v>0</v>
      </c>
      <c r="L85" s="6">
        <f t="shared" si="21"/>
        <v>1190.7122949291884</v>
      </c>
      <c r="M85" s="6">
        <f t="shared" si="22"/>
        <v>13307.40060812861</v>
      </c>
      <c r="N85" s="6">
        <f t="shared" si="23"/>
        <v>13.30740060812861</v>
      </c>
      <c r="O85" s="6">
        <v>10453.9</v>
      </c>
      <c r="P85" s="52">
        <f t="shared" si="24"/>
        <v>10.453899999999999</v>
      </c>
    </row>
    <row r="86" spans="1:16" x14ac:dyDescent="0.25">
      <c r="A86" s="29">
        <v>84</v>
      </c>
      <c r="B86" s="6">
        <f t="shared" si="15"/>
        <v>11.176</v>
      </c>
      <c r="C86" s="6">
        <f t="shared" si="25"/>
        <v>681.73600000000033</v>
      </c>
      <c r="D86" s="6">
        <v>15</v>
      </c>
      <c r="E86" s="6">
        <v>25</v>
      </c>
      <c r="F86" s="6">
        <f t="shared" si="3"/>
        <v>11.176</v>
      </c>
      <c r="G86" s="6">
        <f t="shared" si="26"/>
        <v>0</v>
      </c>
      <c r="H86" s="6">
        <f t="shared" si="28"/>
        <v>1603.9350000000002</v>
      </c>
      <c r="I86" s="6">
        <f t="shared" si="4"/>
        <v>160.07565404160002</v>
      </c>
      <c r="J86" s="6">
        <f t="shared" si="27"/>
        <v>-573.29835911241173</v>
      </c>
      <c r="K86" s="6">
        <f t="shared" si="20"/>
        <v>0</v>
      </c>
      <c r="L86" s="6">
        <f t="shared" si="21"/>
        <v>1190.7122949291884</v>
      </c>
      <c r="M86" s="6">
        <f t="shared" si="22"/>
        <v>13307.40060812861</v>
      </c>
      <c r="N86" s="6">
        <f t="shared" si="23"/>
        <v>13.30740060812861</v>
      </c>
      <c r="O86" s="6">
        <v>10453.9</v>
      </c>
      <c r="P86" s="52">
        <f t="shared" si="24"/>
        <v>10.453899999999999</v>
      </c>
    </row>
    <row r="87" spans="1:16" x14ac:dyDescent="0.25">
      <c r="A87" s="29">
        <v>85</v>
      </c>
      <c r="B87" s="6">
        <f t="shared" si="15"/>
        <v>11.176</v>
      </c>
      <c r="C87" s="6">
        <f t="shared" si="25"/>
        <v>692.91200000000038</v>
      </c>
      <c r="D87" s="6">
        <v>14</v>
      </c>
      <c r="E87" s="6">
        <v>25</v>
      </c>
      <c r="F87" s="6">
        <f t="shared" si="3"/>
        <v>11.176</v>
      </c>
      <c r="G87" s="6">
        <f t="shared" si="26"/>
        <v>0</v>
      </c>
      <c r="H87" s="6">
        <f t="shared" si="28"/>
        <v>1603.9350000000002</v>
      </c>
      <c r="I87" s="6">
        <f t="shared" si="4"/>
        <v>160.07565404160002</v>
      </c>
      <c r="J87" s="6">
        <f t="shared" si="27"/>
        <v>-573.29835911241173</v>
      </c>
      <c r="K87" s="6">
        <f t="shared" si="20"/>
        <v>0</v>
      </c>
      <c r="L87" s="6">
        <f t="shared" si="21"/>
        <v>1190.7122949291884</v>
      </c>
      <c r="M87" s="6">
        <f t="shared" si="22"/>
        <v>13307.40060812861</v>
      </c>
      <c r="N87" s="6">
        <f t="shared" si="23"/>
        <v>13.30740060812861</v>
      </c>
      <c r="O87" s="6">
        <v>10453.9</v>
      </c>
      <c r="P87" s="52">
        <f t="shared" si="24"/>
        <v>10.453899999999999</v>
      </c>
    </row>
    <row r="88" spans="1:16" x14ac:dyDescent="0.25">
      <c r="A88" s="29">
        <v>86</v>
      </c>
      <c r="B88" s="6">
        <f t="shared" si="15"/>
        <v>11.176</v>
      </c>
      <c r="C88" s="6">
        <f t="shared" si="25"/>
        <v>704.08800000000042</v>
      </c>
      <c r="D88" s="6">
        <v>13</v>
      </c>
      <c r="E88" s="6">
        <v>25</v>
      </c>
      <c r="F88" s="6">
        <f t="shared" si="3"/>
        <v>11.176</v>
      </c>
      <c r="G88" s="6">
        <f t="shared" si="26"/>
        <v>0</v>
      </c>
      <c r="H88" s="6">
        <f t="shared" si="28"/>
        <v>1603.9350000000002</v>
      </c>
      <c r="I88" s="6">
        <f t="shared" si="4"/>
        <v>160.07565404160002</v>
      </c>
      <c r="J88" s="6">
        <f t="shared" si="27"/>
        <v>-573.29835911241173</v>
      </c>
      <c r="K88" s="6">
        <f t="shared" si="20"/>
        <v>0</v>
      </c>
      <c r="L88" s="6">
        <f t="shared" si="21"/>
        <v>1190.7122949291884</v>
      </c>
      <c r="M88" s="6">
        <f t="shared" si="22"/>
        <v>13307.40060812861</v>
      </c>
      <c r="N88" s="6">
        <f t="shared" si="23"/>
        <v>13.30740060812861</v>
      </c>
      <c r="O88" s="6">
        <v>10453.9</v>
      </c>
      <c r="P88" s="52">
        <f t="shared" si="24"/>
        <v>10.453899999999999</v>
      </c>
    </row>
    <row r="89" spans="1:16" x14ac:dyDescent="0.25">
      <c r="A89" s="29">
        <v>87</v>
      </c>
      <c r="B89" s="6">
        <f t="shared" si="15"/>
        <v>11.176</v>
      </c>
      <c r="C89" s="6">
        <f t="shared" si="25"/>
        <v>715.26400000000046</v>
      </c>
      <c r="D89" s="6">
        <v>11</v>
      </c>
      <c r="E89" s="6">
        <v>25</v>
      </c>
      <c r="F89" s="6">
        <f t="shared" si="3"/>
        <v>11.176</v>
      </c>
      <c r="G89" s="6">
        <f t="shared" si="26"/>
        <v>0</v>
      </c>
      <c r="H89" s="6">
        <f t="shared" si="28"/>
        <v>1603.9350000000002</v>
      </c>
      <c r="I89" s="6">
        <f t="shared" si="4"/>
        <v>160.07565404160002</v>
      </c>
      <c r="J89" s="6">
        <f t="shared" si="27"/>
        <v>-1142.0098301959933</v>
      </c>
      <c r="K89" s="6">
        <f t="shared" si="20"/>
        <v>0</v>
      </c>
      <c r="L89" s="6">
        <f t="shared" si="21"/>
        <v>622.00082384560687</v>
      </c>
      <c r="M89" s="6">
        <f t="shared" si="22"/>
        <v>6951.4812072985023</v>
      </c>
      <c r="N89" s="6">
        <f t="shared" si="23"/>
        <v>6.9514812072985022</v>
      </c>
      <c r="O89" s="6">
        <v>10453.9</v>
      </c>
      <c r="P89" s="52">
        <f t="shared" si="24"/>
        <v>10.453899999999999</v>
      </c>
    </row>
    <row r="90" spans="1:16" x14ac:dyDescent="0.25">
      <c r="A90" s="29">
        <v>88</v>
      </c>
      <c r="B90" s="6">
        <f t="shared" si="15"/>
        <v>11.176</v>
      </c>
      <c r="C90" s="6">
        <f t="shared" si="25"/>
        <v>726.44000000000051</v>
      </c>
      <c r="D90" s="6">
        <v>8</v>
      </c>
      <c r="E90" s="6">
        <v>25</v>
      </c>
      <c r="F90" s="6">
        <f t="shared" si="3"/>
        <v>11.176</v>
      </c>
      <c r="G90" s="6">
        <f t="shared" si="26"/>
        <v>0</v>
      </c>
      <c r="H90" s="6">
        <f t="shared" si="28"/>
        <v>1603.9350000000002</v>
      </c>
      <c r="I90" s="6">
        <f t="shared" si="4"/>
        <v>160.07565404160002</v>
      </c>
      <c r="J90" s="6">
        <f t="shared" si="27"/>
        <v>-1701.5842243358304</v>
      </c>
      <c r="K90" s="6">
        <f t="shared" si="20"/>
        <v>0</v>
      </c>
      <c r="L90" s="6">
        <f t="shared" si="21"/>
        <v>62.426429705769806</v>
      </c>
      <c r="M90" s="6">
        <f t="shared" si="22"/>
        <v>697.67777839168332</v>
      </c>
      <c r="N90" s="6">
        <f t="shared" si="23"/>
        <v>0.69767777839168332</v>
      </c>
      <c r="O90" s="6">
        <v>10453.9</v>
      </c>
      <c r="P90" s="52">
        <f t="shared" si="24"/>
        <v>10.453899999999999</v>
      </c>
    </row>
    <row r="91" spans="1:16" x14ac:dyDescent="0.25">
      <c r="A91" s="29">
        <v>89</v>
      </c>
      <c r="B91" s="6">
        <f t="shared" si="15"/>
        <v>11.176</v>
      </c>
      <c r="C91" s="6">
        <f t="shared" si="25"/>
        <v>737.61600000000055</v>
      </c>
      <c r="D91" s="6">
        <v>5</v>
      </c>
      <c r="E91" s="6">
        <v>25</v>
      </c>
      <c r="F91" s="6">
        <f t="shared" si="3"/>
        <v>11.176</v>
      </c>
      <c r="G91" s="6">
        <f t="shared" si="26"/>
        <v>0</v>
      </c>
      <c r="H91" s="6">
        <f t="shared" si="28"/>
        <v>1603.9350000000002</v>
      </c>
      <c r="I91" s="6">
        <f t="shared" si="4"/>
        <v>160.07565404160002</v>
      </c>
      <c r="J91" s="6">
        <f t="shared" si="27"/>
        <v>-1701.5842243358304</v>
      </c>
      <c r="K91" s="6">
        <f t="shared" si="20"/>
        <v>0</v>
      </c>
      <c r="L91" s="6">
        <f t="shared" si="21"/>
        <v>62.426429705769806</v>
      </c>
      <c r="M91" s="6">
        <f t="shared" si="22"/>
        <v>697.67777839168332</v>
      </c>
      <c r="N91" s="6">
        <f t="shared" si="23"/>
        <v>0.69767777839168332</v>
      </c>
      <c r="O91" s="6">
        <v>10453.9</v>
      </c>
      <c r="P91" s="52">
        <f t="shared" si="24"/>
        <v>10.453899999999999</v>
      </c>
    </row>
    <row r="92" spans="1:16" ht="15.75" thickBot="1" x14ac:dyDescent="0.3">
      <c r="A92" s="29">
        <v>90</v>
      </c>
      <c r="B92" s="6">
        <f t="shared" si="15"/>
        <v>11.176</v>
      </c>
      <c r="C92" s="6">
        <f t="shared" si="25"/>
        <v>748.7920000000006</v>
      </c>
      <c r="D92" s="6">
        <v>5</v>
      </c>
      <c r="E92" s="6">
        <v>25</v>
      </c>
      <c r="F92" s="6">
        <f t="shared" si="3"/>
        <v>11.176</v>
      </c>
      <c r="G92" s="6">
        <f t="shared" si="26"/>
        <v>0</v>
      </c>
      <c r="H92" s="6">
        <f t="shared" si="28"/>
        <v>1603.9350000000002</v>
      </c>
      <c r="I92" s="6">
        <f t="shared" si="4"/>
        <v>160.07565404160002</v>
      </c>
      <c r="J92" s="6">
        <f t="shared" si="27"/>
        <v>0</v>
      </c>
      <c r="K92" s="6">
        <f t="shared" si="20"/>
        <v>0</v>
      </c>
      <c r="L92" s="6">
        <f t="shared" si="21"/>
        <v>1764.0106540416002</v>
      </c>
      <c r="M92" s="6">
        <f t="shared" si="22"/>
        <v>19714.583069568926</v>
      </c>
      <c r="N92" s="6">
        <f t="shared" si="23"/>
        <v>19.714583069568924</v>
      </c>
      <c r="O92" s="6">
        <v>10453.9</v>
      </c>
      <c r="P92" s="52">
        <f t="shared" si="24"/>
        <v>10.453899999999999</v>
      </c>
    </row>
    <row r="93" spans="1:16" x14ac:dyDescent="0.25">
      <c r="A93" s="43">
        <v>91</v>
      </c>
      <c r="B93" s="44">
        <f t="shared" si="15"/>
        <v>11.176</v>
      </c>
      <c r="C93" s="44">
        <f t="shared" si="25"/>
        <v>759.96800000000064</v>
      </c>
      <c r="D93" s="44">
        <v>5</v>
      </c>
      <c r="E93" s="44">
        <v>25</v>
      </c>
      <c r="F93" s="44">
        <f t="shared" si="3"/>
        <v>11.176</v>
      </c>
      <c r="G93" s="44">
        <f t="shared" si="26"/>
        <v>0</v>
      </c>
      <c r="H93" s="44">
        <f t="shared" ref="H93:H102" si="29">$R$2*9.81*$R$12</f>
        <v>1283.1480000000001</v>
      </c>
      <c r="I93" s="44">
        <f t="shared" si="4"/>
        <v>160.07565404160002</v>
      </c>
      <c r="J93" s="44">
        <f t="shared" si="27"/>
        <v>0</v>
      </c>
      <c r="K93" s="44">
        <f t="shared" si="20"/>
        <v>0</v>
      </c>
      <c r="L93" s="44">
        <f t="shared" si="21"/>
        <v>1443.2236540416002</v>
      </c>
      <c r="M93" s="44">
        <f t="shared" si="22"/>
        <v>16129.467557568923</v>
      </c>
      <c r="N93" s="44">
        <f t="shared" si="23"/>
        <v>16.129467557568923</v>
      </c>
      <c r="O93" s="44">
        <v>10453.9</v>
      </c>
      <c r="P93" s="55">
        <f t="shared" si="24"/>
        <v>10.453899999999999</v>
      </c>
    </row>
    <row r="94" spans="1:16" x14ac:dyDescent="0.25">
      <c r="A94" s="45">
        <v>92</v>
      </c>
      <c r="B94" s="42">
        <f t="shared" si="15"/>
        <v>10.28192</v>
      </c>
      <c r="C94" s="42">
        <f t="shared" si="25"/>
        <v>770.24992000000066</v>
      </c>
      <c r="D94" s="42">
        <v>5</v>
      </c>
      <c r="E94" s="42">
        <v>23</v>
      </c>
      <c r="F94" s="42">
        <f t="shared" si="3"/>
        <v>10.28192</v>
      </c>
      <c r="G94" s="42">
        <f t="shared" si="26"/>
        <v>-0.89408000000000065</v>
      </c>
      <c r="H94" s="42">
        <f t="shared" si="29"/>
        <v>1283.1480000000001</v>
      </c>
      <c r="I94" s="42">
        <f t="shared" si="4"/>
        <v>135.48803358081022</v>
      </c>
      <c r="J94" s="42">
        <f t="shared" si="27"/>
        <v>0</v>
      </c>
      <c r="K94" s="42">
        <f t="shared" si="20"/>
        <v>-584.72832000000039</v>
      </c>
      <c r="L94" s="42">
        <f t="shared" si="21"/>
        <v>833.90771358080997</v>
      </c>
      <c r="M94" s="42">
        <f t="shared" si="22"/>
        <v>8574.172398420802</v>
      </c>
      <c r="N94" s="42">
        <f t="shared" si="23"/>
        <v>8.5741723984208011</v>
      </c>
      <c r="O94" s="42">
        <v>10453.9</v>
      </c>
      <c r="P94" s="56">
        <f t="shared" si="24"/>
        <v>10.453899999999999</v>
      </c>
    </row>
    <row r="95" spans="1:16" x14ac:dyDescent="0.25">
      <c r="A95" s="45">
        <v>93</v>
      </c>
      <c r="B95" s="42">
        <f t="shared" si="15"/>
        <v>9.3878400000000006</v>
      </c>
      <c r="C95" s="42">
        <f t="shared" si="25"/>
        <v>779.63776000000064</v>
      </c>
      <c r="D95" s="42">
        <v>5</v>
      </c>
      <c r="E95" s="42">
        <v>21</v>
      </c>
      <c r="F95" s="42">
        <f t="shared" si="3"/>
        <v>9.3878400000000006</v>
      </c>
      <c r="G95" s="42">
        <f t="shared" si="26"/>
        <v>-0.89407999999999888</v>
      </c>
      <c r="H95" s="42">
        <f t="shared" si="29"/>
        <v>1283.1480000000001</v>
      </c>
      <c r="I95" s="42">
        <f t="shared" si="4"/>
        <v>112.94938149175299</v>
      </c>
      <c r="J95" s="42">
        <f t="shared" si="27"/>
        <v>0</v>
      </c>
      <c r="K95" s="42">
        <f t="shared" si="20"/>
        <v>-584.72831999999926</v>
      </c>
      <c r="L95" s="42">
        <f t="shared" si="21"/>
        <v>811.36906149175388</v>
      </c>
      <c r="M95" s="42">
        <f t="shared" si="22"/>
        <v>7617.0029302347475</v>
      </c>
      <c r="N95" s="42">
        <f t="shared" si="23"/>
        <v>7.6170029302347473</v>
      </c>
      <c r="O95" s="42">
        <v>10453.9</v>
      </c>
      <c r="P95" s="56">
        <f t="shared" si="24"/>
        <v>10.453899999999999</v>
      </c>
    </row>
    <row r="96" spans="1:16" x14ac:dyDescent="0.25">
      <c r="A96" s="45">
        <v>94</v>
      </c>
      <c r="B96" s="42">
        <f t="shared" si="15"/>
        <v>9.3878400000000006</v>
      </c>
      <c r="C96" s="42">
        <f t="shared" si="25"/>
        <v>789.02560000000062</v>
      </c>
      <c r="D96" s="42">
        <v>5</v>
      </c>
      <c r="E96" s="42">
        <v>21</v>
      </c>
      <c r="F96" s="42">
        <f t="shared" si="3"/>
        <v>9.3878400000000006</v>
      </c>
      <c r="G96" s="42">
        <f t="shared" si="26"/>
        <v>0</v>
      </c>
      <c r="H96" s="42">
        <f t="shared" si="29"/>
        <v>1283.1480000000001</v>
      </c>
      <c r="I96" s="42">
        <f t="shared" si="4"/>
        <v>112.94938149175299</v>
      </c>
      <c r="J96" s="42">
        <f t="shared" si="27"/>
        <v>0</v>
      </c>
      <c r="K96" s="42">
        <f t="shared" si="20"/>
        <v>0</v>
      </c>
      <c r="L96" s="42">
        <f t="shared" si="21"/>
        <v>1396.0973814917531</v>
      </c>
      <c r="M96" s="42">
        <f t="shared" si="22"/>
        <v>13106.33884186354</v>
      </c>
      <c r="N96" s="42">
        <f t="shared" si="23"/>
        <v>13.10633884186354</v>
      </c>
      <c r="O96" s="42">
        <v>10453.9</v>
      </c>
      <c r="P96" s="56">
        <f t="shared" si="24"/>
        <v>10.453899999999999</v>
      </c>
    </row>
    <row r="97" spans="1:16" x14ac:dyDescent="0.25">
      <c r="A97" s="45">
        <v>95</v>
      </c>
      <c r="B97" s="42">
        <f t="shared" si="15"/>
        <v>9.3878400000000006</v>
      </c>
      <c r="C97" s="42">
        <f t="shared" si="25"/>
        <v>798.41344000000061</v>
      </c>
      <c r="D97" s="42">
        <v>5</v>
      </c>
      <c r="E97" s="42">
        <v>21</v>
      </c>
      <c r="F97" s="42">
        <f t="shared" si="3"/>
        <v>9.3878400000000006</v>
      </c>
      <c r="G97" s="42">
        <f t="shared" si="26"/>
        <v>0</v>
      </c>
      <c r="H97" s="42">
        <f t="shared" si="29"/>
        <v>1283.1480000000001</v>
      </c>
      <c r="I97" s="42">
        <f t="shared" si="4"/>
        <v>112.94938149175299</v>
      </c>
      <c r="J97" s="42">
        <f t="shared" si="27"/>
        <v>0</v>
      </c>
      <c r="K97" s="42">
        <f t="shared" si="20"/>
        <v>0</v>
      </c>
      <c r="L97" s="42">
        <f t="shared" si="21"/>
        <v>1396.0973814917531</v>
      </c>
      <c r="M97" s="42">
        <f t="shared" si="22"/>
        <v>13106.33884186354</v>
      </c>
      <c r="N97" s="42">
        <f t="shared" si="23"/>
        <v>13.10633884186354</v>
      </c>
      <c r="O97" s="42">
        <v>10453.9</v>
      </c>
      <c r="P97" s="56">
        <f t="shared" si="24"/>
        <v>10.453899999999999</v>
      </c>
    </row>
    <row r="98" spans="1:16" x14ac:dyDescent="0.25">
      <c r="A98" s="45">
        <v>96</v>
      </c>
      <c r="B98" s="42">
        <f t="shared" si="15"/>
        <v>8.9407999999999994</v>
      </c>
      <c r="C98" s="42">
        <f t="shared" si="25"/>
        <v>807.35424000000057</v>
      </c>
      <c r="D98" s="42">
        <v>5</v>
      </c>
      <c r="E98" s="42">
        <v>20</v>
      </c>
      <c r="F98" s="42">
        <f t="shared" si="3"/>
        <v>8.9407999999999994</v>
      </c>
      <c r="G98" s="42">
        <f t="shared" si="26"/>
        <v>-0.44704000000000121</v>
      </c>
      <c r="H98" s="42">
        <f t="shared" si="29"/>
        <v>1283.1480000000001</v>
      </c>
      <c r="I98" s="42">
        <f t="shared" si="4"/>
        <v>102.44841858662399</v>
      </c>
      <c r="J98" s="42">
        <f t="shared" si="27"/>
        <v>0</v>
      </c>
      <c r="K98" s="42">
        <f t="shared" si="20"/>
        <v>-292.36416000000077</v>
      </c>
      <c r="L98" s="42">
        <f t="shared" si="21"/>
        <v>1093.2322585866234</v>
      </c>
      <c r="M98" s="42">
        <f t="shared" si="22"/>
        <v>9774.3709775712814</v>
      </c>
      <c r="N98" s="42">
        <f t="shared" si="23"/>
        <v>9.7743709775712819</v>
      </c>
      <c r="O98" s="42">
        <v>10453.9</v>
      </c>
      <c r="P98" s="56">
        <f t="shared" si="24"/>
        <v>10.453899999999999</v>
      </c>
    </row>
    <row r="99" spans="1:16" x14ac:dyDescent="0.25">
      <c r="A99" s="45">
        <v>97</v>
      </c>
      <c r="B99" s="42">
        <f t="shared" si="15"/>
        <v>8.9407999999999994</v>
      </c>
      <c r="C99" s="42">
        <f t="shared" si="25"/>
        <v>816.29504000000054</v>
      </c>
      <c r="D99" s="42">
        <v>5</v>
      </c>
      <c r="E99" s="42">
        <v>20</v>
      </c>
      <c r="F99" s="42">
        <f t="shared" si="3"/>
        <v>8.9407999999999994</v>
      </c>
      <c r="G99" s="42">
        <f t="shared" si="26"/>
        <v>0</v>
      </c>
      <c r="H99" s="42">
        <f t="shared" si="29"/>
        <v>1283.1480000000001</v>
      </c>
      <c r="I99" s="42">
        <f t="shared" si="4"/>
        <v>102.44841858662399</v>
      </c>
      <c r="J99" s="42">
        <f t="shared" si="27"/>
        <v>0</v>
      </c>
      <c r="K99" s="42">
        <f t="shared" si="20"/>
        <v>0</v>
      </c>
      <c r="L99" s="42">
        <f t="shared" si="21"/>
        <v>1385.5964185866242</v>
      </c>
      <c r="M99" s="42">
        <f t="shared" si="22"/>
        <v>12388.340459299288</v>
      </c>
      <c r="N99" s="42">
        <f t="shared" si="23"/>
        <v>12.388340459299288</v>
      </c>
      <c r="O99" s="42">
        <v>10453.9</v>
      </c>
      <c r="P99" s="56">
        <f t="shared" si="24"/>
        <v>10.453899999999999</v>
      </c>
    </row>
    <row r="100" spans="1:16" x14ac:dyDescent="0.25">
      <c r="A100" s="45">
        <v>98</v>
      </c>
      <c r="B100" s="42">
        <f t="shared" si="15"/>
        <v>8.9407999999999994</v>
      </c>
      <c r="C100" s="42">
        <f t="shared" si="25"/>
        <v>825.23584000000051</v>
      </c>
      <c r="D100" s="42">
        <v>5</v>
      </c>
      <c r="E100" s="42">
        <v>20</v>
      </c>
      <c r="F100" s="42">
        <f t="shared" si="3"/>
        <v>8.9407999999999994</v>
      </c>
      <c r="G100" s="42">
        <f t="shared" si="26"/>
        <v>0</v>
      </c>
      <c r="H100" s="42">
        <f t="shared" si="29"/>
        <v>1283.1480000000001</v>
      </c>
      <c r="I100" s="42">
        <f t="shared" si="4"/>
        <v>102.44841858662399</v>
      </c>
      <c r="J100" s="42">
        <f t="shared" si="27"/>
        <v>0</v>
      </c>
      <c r="K100" s="42">
        <f t="shared" si="20"/>
        <v>0</v>
      </c>
      <c r="L100" s="42">
        <f t="shared" si="21"/>
        <v>1385.5964185866242</v>
      </c>
      <c r="M100" s="42">
        <f t="shared" si="22"/>
        <v>12388.340459299288</v>
      </c>
      <c r="N100" s="42">
        <f t="shared" si="23"/>
        <v>12.388340459299288</v>
      </c>
      <c r="O100" s="42">
        <v>10453.9</v>
      </c>
      <c r="P100" s="56">
        <f t="shared" si="24"/>
        <v>10.453899999999999</v>
      </c>
    </row>
    <row r="101" spans="1:16" x14ac:dyDescent="0.25">
      <c r="A101" s="45">
        <v>99</v>
      </c>
      <c r="B101" s="42">
        <f t="shared" si="15"/>
        <v>8.9407999999999994</v>
      </c>
      <c r="C101" s="42">
        <f t="shared" si="25"/>
        <v>834.17664000000048</v>
      </c>
      <c r="D101" s="42">
        <v>5</v>
      </c>
      <c r="E101" s="42">
        <v>20</v>
      </c>
      <c r="F101" s="42">
        <f t="shared" si="3"/>
        <v>8.9407999999999994</v>
      </c>
      <c r="G101" s="42">
        <f t="shared" si="26"/>
        <v>0</v>
      </c>
      <c r="H101" s="42">
        <f t="shared" si="29"/>
        <v>1283.1480000000001</v>
      </c>
      <c r="I101" s="42">
        <f t="shared" si="4"/>
        <v>102.44841858662399</v>
      </c>
      <c r="J101" s="42">
        <f t="shared" si="27"/>
        <v>0</v>
      </c>
      <c r="K101" s="42">
        <f t="shared" si="20"/>
        <v>0</v>
      </c>
      <c r="L101" s="42">
        <f t="shared" si="21"/>
        <v>1385.5964185866242</v>
      </c>
      <c r="M101" s="42">
        <f t="shared" si="22"/>
        <v>12388.340459299288</v>
      </c>
      <c r="N101" s="42">
        <f t="shared" si="23"/>
        <v>12.388340459299288</v>
      </c>
      <c r="O101" s="42">
        <v>10453.9</v>
      </c>
      <c r="P101" s="56">
        <f t="shared" si="24"/>
        <v>10.453899999999999</v>
      </c>
    </row>
    <row r="102" spans="1:16" ht="15.75" thickBot="1" x14ac:dyDescent="0.3">
      <c r="A102" s="45">
        <v>100</v>
      </c>
      <c r="B102" s="42">
        <f t="shared" si="15"/>
        <v>8.9407999999999994</v>
      </c>
      <c r="C102" s="42">
        <f t="shared" si="25"/>
        <v>843.11744000000044</v>
      </c>
      <c r="D102" s="42">
        <v>5</v>
      </c>
      <c r="E102" s="42">
        <v>20</v>
      </c>
      <c r="F102" s="42">
        <f t="shared" si="3"/>
        <v>8.9407999999999994</v>
      </c>
      <c r="G102" s="42">
        <f t="shared" si="26"/>
        <v>0</v>
      </c>
      <c r="H102" s="42">
        <f t="shared" si="29"/>
        <v>1283.1480000000001</v>
      </c>
      <c r="I102" s="42">
        <f t="shared" si="4"/>
        <v>102.44841858662399</v>
      </c>
      <c r="J102" s="42">
        <f t="shared" si="27"/>
        <v>0</v>
      </c>
      <c r="K102" s="42">
        <f t="shared" si="20"/>
        <v>0</v>
      </c>
      <c r="L102" s="42">
        <f t="shared" si="21"/>
        <v>1385.5964185866242</v>
      </c>
      <c r="M102" s="42">
        <f t="shared" si="22"/>
        <v>12388.340459299288</v>
      </c>
      <c r="N102" s="42">
        <f t="shared" si="23"/>
        <v>12.388340459299288</v>
      </c>
      <c r="O102" s="42">
        <v>10453.9</v>
      </c>
      <c r="P102" s="56">
        <f t="shared" si="24"/>
        <v>10.453899999999999</v>
      </c>
    </row>
    <row r="103" spans="1:16" x14ac:dyDescent="0.25">
      <c r="A103" s="36">
        <v>101</v>
      </c>
      <c r="B103" s="37">
        <f t="shared" si="15"/>
        <v>8.0467200000000005</v>
      </c>
      <c r="C103" s="37">
        <f t="shared" si="25"/>
        <v>851.16416000000049</v>
      </c>
      <c r="D103" s="37">
        <v>6</v>
      </c>
      <c r="E103" s="37">
        <v>18</v>
      </c>
      <c r="F103" s="37">
        <f t="shared" si="3"/>
        <v>8.0467200000000005</v>
      </c>
      <c r="G103" s="37">
        <f t="shared" si="26"/>
        <v>-0.89407999999999888</v>
      </c>
      <c r="H103" s="37">
        <f t="shared" ref="H103:H112" si="30">$R$2*9.81*$R$11</f>
        <v>1924.7220000000002</v>
      </c>
      <c r="I103" s="37">
        <f t="shared" si="4"/>
        <v>82.983219055165449</v>
      </c>
      <c r="J103" s="37">
        <f t="shared" si="27"/>
        <v>795.26049627294731</v>
      </c>
      <c r="K103" s="37">
        <f t="shared" si="20"/>
        <v>-584.72831999999926</v>
      </c>
      <c r="L103" s="37">
        <f t="shared" si="21"/>
        <v>2218.2373953281135</v>
      </c>
      <c r="M103" s="37">
        <f t="shared" si="22"/>
        <v>17849.535213734638</v>
      </c>
      <c r="N103" s="37">
        <f t="shared" si="23"/>
        <v>17.849535213734637</v>
      </c>
      <c r="O103" s="37">
        <v>10453.9</v>
      </c>
      <c r="P103" s="57">
        <f t="shared" si="24"/>
        <v>10.453899999999999</v>
      </c>
    </row>
    <row r="104" spans="1:16" x14ac:dyDescent="0.25">
      <c r="A104" s="38">
        <v>102</v>
      </c>
      <c r="B104" s="39">
        <f t="shared" si="15"/>
        <v>7.1526399999999999</v>
      </c>
      <c r="C104" s="39">
        <f t="shared" si="25"/>
        <v>858.31680000000051</v>
      </c>
      <c r="D104" s="39">
        <v>8</v>
      </c>
      <c r="E104" s="39">
        <v>16</v>
      </c>
      <c r="F104" s="39">
        <f t="shared" si="3"/>
        <v>7.1526399999999999</v>
      </c>
      <c r="G104" s="39">
        <f t="shared" si="26"/>
        <v>-0.89408000000000065</v>
      </c>
      <c r="H104" s="39">
        <f t="shared" si="30"/>
        <v>1924.7220000000002</v>
      </c>
      <c r="I104" s="39">
        <f t="shared" si="4"/>
        <v>65.566987895439368</v>
      </c>
      <c r="J104" s="39">
        <f t="shared" si="27"/>
        <v>1770.6645511199358</v>
      </c>
      <c r="K104" s="39">
        <f t="shared" si="20"/>
        <v>-584.72832000000039</v>
      </c>
      <c r="L104" s="39">
        <f t="shared" si="21"/>
        <v>3176.2252190153749</v>
      </c>
      <c r="M104" s="39">
        <f t="shared" si="22"/>
        <v>22718.395550538131</v>
      </c>
      <c r="N104" s="39">
        <f t="shared" si="23"/>
        <v>22.71839555053813</v>
      </c>
      <c r="O104" s="39">
        <v>10453.9</v>
      </c>
      <c r="P104" s="58">
        <f t="shared" si="24"/>
        <v>10.453899999999999</v>
      </c>
    </row>
    <row r="105" spans="1:16" x14ac:dyDescent="0.25">
      <c r="A105" s="38">
        <v>103</v>
      </c>
      <c r="B105" s="39">
        <f t="shared" si="15"/>
        <v>5.8115199999999998</v>
      </c>
      <c r="C105" s="39">
        <f t="shared" si="25"/>
        <v>864.12832000000049</v>
      </c>
      <c r="D105" s="39">
        <v>10</v>
      </c>
      <c r="E105" s="39">
        <v>13</v>
      </c>
      <c r="F105" s="39">
        <f t="shared" si="3"/>
        <v>5.8115199999999998</v>
      </c>
      <c r="G105" s="39">
        <f t="shared" si="26"/>
        <v>-1.3411200000000001</v>
      </c>
      <c r="H105" s="39">
        <f t="shared" si="30"/>
        <v>1924.7220000000002</v>
      </c>
      <c r="I105" s="39">
        <f t="shared" si="4"/>
        <v>43.284456852848635</v>
      </c>
      <c r="J105" s="39">
        <f t="shared" si="27"/>
        <v>2164.6131598608167</v>
      </c>
      <c r="K105" s="39">
        <f t="shared" si="20"/>
        <v>-877.09248000000002</v>
      </c>
      <c r="L105" s="39">
        <f t="shared" si="21"/>
        <v>3255.5271367136656</v>
      </c>
      <c r="M105" s="39">
        <f t="shared" si="22"/>
        <v>18919.5610655542</v>
      </c>
      <c r="N105" s="39">
        <f t="shared" si="23"/>
        <v>18.919561065554202</v>
      </c>
      <c r="O105" s="39">
        <v>10453.9</v>
      </c>
      <c r="P105" s="58">
        <f t="shared" si="24"/>
        <v>10.453899999999999</v>
      </c>
    </row>
    <row r="106" spans="1:16" x14ac:dyDescent="0.25">
      <c r="A106" s="38">
        <v>104</v>
      </c>
      <c r="B106" s="39">
        <f t="shared" si="15"/>
        <v>5.8115199999999998</v>
      </c>
      <c r="C106" s="39">
        <f t="shared" si="25"/>
        <v>869.93984000000046</v>
      </c>
      <c r="D106" s="39">
        <v>10</v>
      </c>
      <c r="E106" s="39">
        <v>13</v>
      </c>
      <c r="F106" s="39">
        <f t="shared" si="3"/>
        <v>5.8115199999999998</v>
      </c>
      <c r="G106" s="39">
        <f t="shared" si="26"/>
        <v>0</v>
      </c>
      <c r="H106" s="39">
        <f t="shared" si="30"/>
        <v>1924.7220000000002</v>
      </c>
      <c r="I106" s="39">
        <f t="shared" si="4"/>
        <v>43.284456852848635</v>
      </c>
      <c r="J106" s="39">
        <f t="shared" si="27"/>
        <v>0</v>
      </c>
      <c r="K106" s="39">
        <f t="shared" si="20"/>
        <v>0</v>
      </c>
      <c r="L106" s="39">
        <f t="shared" si="21"/>
        <v>1968.0064568528489</v>
      </c>
      <c r="M106" s="39">
        <f t="shared" si="22"/>
        <v>11437.108884129468</v>
      </c>
      <c r="N106" s="39">
        <f t="shared" si="23"/>
        <v>11.437108884129469</v>
      </c>
      <c r="O106" s="39">
        <v>10453.9</v>
      </c>
      <c r="P106" s="58">
        <f t="shared" si="24"/>
        <v>10.453899999999999</v>
      </c>
    </row>
    <row r="107" spans="1:16" x14ac:dyDescent="0.25">
      <c r="A107" s="38">
        <v>105</v>
      </c>
      <c r="B107" s="39">
        <f t="shared" si="15"/>
        <v>6.7055999999999996</v>
      </c>
      <c r="C107" s="39">
        <f t="shared" si="25"/>
        <v>876.64544000000046</v>
      </c>
      <c r="D107" s="39">
        <v>10</v>
      </c>
      <c r="E107" s="39">
        <v>15</v>
      </c>
      <c r="F107" s="39">
        <f t="shared" si="3"/>
        <v>6.7055999999999996</v>
      </c>
      <c r="G107" s="39">
        <f t="shared" si="26"/>
        <v>0.89407999999999976</v>
      </c>
      <c r="H107" s="39">
        <f t="shared" si="30"/>
        <v>1924.7220000000002</v>
      </c>
      <c r="I107" s="39">
        <f t="shared" si="4"/>
        <v>57.627235454975995</v>
      </c>
      <c r="J107" s="39">
        <f t="shared" si="27"/>
        <v>0</v>
      </c>
      <c r="K107" s="39">
        <f t="shared" si="20"/>
        <v>584.72831999999983</v>
      </c>
      <c r="L107" s="39">
        <f t="shared" si="21"/>
        <v>2567.0775554549759</v>
      </c>
      <c r="M107" s="39">
        <f t="shared" si="22"/>
        <v>17213.795255858884</v>
      </c>
      <c r="N107" s="39">
        <f t="shared" si="23"/>
        <v>17.213795255858884</v>
      </c>
      <c r="O107" s="39">
        <v>10453.9</v>
      </c>
      <c r="P107" s="58">
        <f t="shared" si="24"/>
        <v>10.453899999999999</v>
      </c>
    </row>
    <row r="108" spans="1:16" x14ac:dyDescent="0.25">
      <c r="A108" s="38">
        <v>106</v>
      </c>
      <c r="B108" s="39">
        <f t="shared" si="15"/>
        <v>8.0467200000000005</v>
      </c>
      <c r="C108" s="39">
        <f t="shared" si="25"/>
        <v>884.69216000000051</v>
      </c>
      <c r="D108" s="39">
        <v>7</v>
      </c>
      <c r="E108" s="39">
        <v>18</v>
      </c>
      <c r="F108" s="39">
        <f t="shared" si="3"/>
        <v>8.0467200000000005</v>
      </c>
      <c r="G108" s="39">
        <f t="shared" si="26"/>
        <v>1.341120000000001</v>
      </c>
      <c r="H108" s="39">
        <f t="shared" si="30"/>
        <v>1924.7220000000002</v>
      </c>
      <c r="I108" s="39">
        <f t="shared" si="4"/>
        <v>82.983219055165449</v>
      </c>
      <c r="J108" s="39">
        <f t="shared" si="27"/>
        <v>-2336.9055953513639</v>
      </c>
      <c r="K108" s="39">
        <f t="shared" si="20"/>
        <v>877.09248000000059</v>
      </c>
      <c r="L108" s="39">
        <f t="shared" si="21"/>
        <v>547.89210370380226</v>
      </c>
      <c r="M108" s="39">
        <f t="shared" si="22"/>
        <v>4408.7343487154603</v>
      </c>
      <c r="N108" s="39">
        <f t="shared" si="23"/>
        <v>4.40873434871546</v>
      </c>
      <c r="O108" s="39">
        <v>10453.9</v>
      </c>
      <c r="P108" s="58">
        <f t="shared" si="24"/>
        <v>10.453899999999999</v>
      </c>
    </row>
    <row r="109" spans="1:16" x14ac:dyDescent="0.25">
      <c r="A109" s="38">
        <v>107</v>
      </c>
      <c r="B109" s="39">
        <f t="shared" si="15"/>
        <v>8.9407999999999994</v>
      </c>
      <c r="C109" s="39">
        <f t="shared" si="25"/>
        <v>893.63296000000048</v>
      </c>
      <c r="D109" s="39">
        <v>5</v>
      </c>
      <c r="E109" s="39">
        <v>20</v>
      </c>
      <c r="F109" s="39">
        <f t="shared" si="3"/>
        <v>8.9407999999999994</v>
      </c>
      <c r="G109" s="39">
        <f t="shared" si="26"/>
        <v>0.89407999999999888</v>
      </c>
      <c r="H109" s="39">
        <f t="shared" si="30"/>
        <v>1924.7220000000002</v>
      </c>
      <c r="I109" s="39">
        <f t="shared" si="4"/>
        <v>102.44841858662399</v>
      </c>
      <c r="J109" s="39">
        <f t="shared" si="27"/>
        <v>-1423.2211163769239</v>
      </c>
      <c r="K109" s="39">
        <f t="shared" si="20"/>
        <v>584.72831999999926</v>
      </c>
      <c r="L109" s="39">
        <f t="shared" si="21"/>
        <v>1188.6776222096996</v>
      </c>
      <c r="M109" s="39">
        <f t="shared" si="22"/>
        <v>10627.728884652483</v>
      </c>
      <c r="N109" s="39">
        <f t="shared" si="23"/>
        <v>10.627728884652482</v>
      </c>
      <c r="O109" s="39">
        <v>10453.9</v>
      </c>
      <c r="P109" s="58">
        <f t="shared" si="24"/>
        <v>10.453899999999999</v>
      </c>
    </row>
    <row r="110" spans="1:16" x14ac:dyDescent="0.25">
      <c r="A110" s="38">
        <v>108</v>
      </c>
      <c r="B110" s="39">
        <f t="shared" si="15"/>
        <v>9.8348800000000001</v>
      </c>
      <c r="C110" s="39">
        <f t="shared" si="25"/>
        <v>903.46784000000048</v>
      </c>
      <c r="D110" s="39">
        <v>3</v>
      </c>
      <c r="E110" s="39">
        <v>22</v>
      </c>
      <c r="F110" s="39">
        <f t="shared" si="3"/>
        <v>9.8348800000000001</v>
      </c>
      <c r="G110" s="39">
        <f t="shared" si="26"/>
        <v>0.89408000000000065</v>
      </c>
      <c r="H110" s="39">
        <f t="shared" si="30"/>
        <v>1924.7220000000002</v>
      </c>
      <c r="I110" s="39">
        <f t="shared" si="4"/>
        <v>123.96258648981505</v>
      </c>
      <c r="J110" s="39">
        <f t="shared" si="27"/>
        <v>-1295.7171788673038</v>
      </c>
      <c r="K110" s="39">
        <f t="shared" si="20"/>
        <v>584.72832000000039</v>
      </c>
      <c r="L110" s="39">
        <f t="shared" si="21"/>
        <v>1337.6957276225116</v>
      </c>
      <c r="M110" s="39">
        <f t="shared" si="22"/>
        <v>13156.076957680087</v>
      </c>
      <c r="N110" s="39">
        <f t="shared" si="23"/>
        <v>13.156076957680087</v>
      </c>
      <c r="O110" s="39">
        <v>10453.9</v>
      </c>
      <c r="P110" s="58">
        <f t="shared" si="24"/>
        <v>10.453899999999999</v>
      </c>
    </row>
    <row r="111" spans="1:16" x14ac:dyDescent="0.25">
      <c r="A111" s="38">
        <v>109</v>
      </c>
      <c r="B111" s="39">
        <f t="shared" si="15"/>
        <v>10.28192</v>
      </c>
      <c r="C111" s="39">
        <f t="shared" si="25"/>
        <v>913.74976000000049</v>
      </c>
      <c r="D111" s="39">
        <v>1</v>
      </c>
      <c r="E111" s="39">
        <v>23</v>
      </c>
      <c r="F111" s="39">
        <f t="shared" si="3"/>
        <v>10.28192</v>
      </c>
      <c r="G111" s="39">
        <f t="shared" si="26"/>
        <v>0.44703999999999944</v>
      </c>
      <c r="H111" s="39">
        <f t="shared" si="30"/>
        <v>1924.7220000000002</v>
      </c>
      <c r="I111" s="39">
        <f t="shared" si="4"/>
        <v>135.48803358081022</v>
      </c>
      <c r="J111" s="39">
        <f t="shared" si="27"/>
        <v>-1240.1104510914408</v>
      </c>
      <c r="K111" s="39">
        <f t="shared" si="20"/>
        <v>292.36415999999963</v>
      </c>
      <c r="L111" s="39">
        <f t="shared" si="21"/>
        <v>1112.4637424893692</v>
      </c>
      <c r="M111" s="39">
        <f t="shared" si="22"/>
        <v>11438.263203176295</v>
      </c>
      <c r="N111" s="39">
        <f t="shared" si="23"/>
        <v>11.438263203176295</v>
      </c>
      <c r="O111" s="39">
        <v>10453.9</v>
      </c>
      <c r="P111" s="58">
        <f t="shared" si="24"/>
        <v>10.453899999999999</v>
      </c>
    </row>
    <row r="112" spans="1:16" ht="15.75" thickBot="1" x14ac:dyDescent="0.3">
      <c r="A112" s="38">
        <v>110</v>
      </c>
      <c r="B112" s="39">
        <f t="shared" si="15"/>
        <v>10.728960000000001</v>
      </c>
      <c r="C112" s="39">
        <f t="shared" si="25"/>
        <v>924.47872000000052</v>
      </c>
      <c r="D112" s="39">
        <v>0</v>
      </c>
      <c r="E112" s="39">
        <v>24</v>
      </c>
      <c r="F112" s="39">
        <f t="shared" si="3"/>
        <v>10.728960000000001</v>
      </c>
      <c r="G112" s="39">
        <f t="shared" si="26"/>
        <v>0.44704000000000121</v>
      </c>
      <c r="H112" s="39">
        <f t="shared" si="30"/>
        <v>1924.7220000000002</v>
      </c>
      <c r="I112" s="39">
        <f t="shared" si="4"/>
        <v>147.52572276473859</v>
      </c>
      <c r="J112" s="39">
        <f t="shared" si="27"/>
        <v>-597.11796787398794</v>
      </c>
      <c r="K112" s="39">
        <f t="shared" si="20"/>
        <v>292.36416000000077</v>
      </c>
      <c r="L112" s="39">
        <f t="shared" si="21"/>
        <v>1767.4939148907515</v>
      </c>
      <c r="M112" s="39">
        <f t="shared" si="22"/>
        <v>18963.371513106278</v>
      </c>
      <c r="N112" s="39">
        <f t="shared" si="23"/>
        <v>18.963371513106278</v>
      </c>
      <c r="O112" s="39">
        <v>10453.9</v>
      </c>
      <c r="P112" s="58">
        <f t="shared" si="24"/>
        <v>10.453899999999999</v>
      </c>
    </row>
    <row r="113" spans="1:16" x14ac:dyDescent="0.25">
      <c r="A113" s="22">
        <v>111</v>
      </c>
      <c r="B113" s="23">
        <f t="shared" si="15"/>
        <v>11.176</v>
      </c>
      <c r="C113" s="23">
        <f t="shared" si="25"/>
        <v>935.65472000000057</v>
      </c>
      <c r="D113" s="23">
        <v>0</v>
      </c>
      <c r="E113" s="23">
        <v>25</v>
      </c>
      <c r="F113" s="23">
        <f t="shared" si="3"/>
        <v>11.176</v>
      </c>
      <c r="G113" s="23">
        <f t="shared" si="26"/>
        <v>0.44703999999999944</v>
      </c>
      <c r="H113" s="23">
        <f t="shared" ref="H113:H122" si="31">$R$2*9.81*$R$16</f>
        <v>38.494440000000004</v>
      </c>
      <c r="I113" s="23">
        <f t="shared" si="4"/>
        <v>160.07565404160002</v>
      </c>
      <c r="J113" s="23">
        <f t="shared" si="27"/>
        <v>0</v>
      </c>
      <c r="K113" s="23">
        <f t="shared" si="20"/>
        <v>292.36415999999963</v>
      </c>
      <c r="L113" s="23">
        <f t="shared" si="21"/>
        <v>490.93425404159962</v>
      </c>
      <c r="M113" s="23">
        <f t="shared" si="22"/>
        <v>5486.6812231689173</v>
      </c>
      <c r="N113" s="23">
        <f t="shared" si="23"/>
        <v>5.486681223168917</v>
      </c>
      <c r="O113" s="23">
        <v>10453.9</v>
      </c>
      <c r="P113" s="48">
        <f t="shared" si="24"/>
        <v>10.453899999999999</v>
      </c>
    </row>
    <row r="114" spans="1:16" x14ac:dyDescent="0.25">
      <c r="A114" s="24">
        <v>112</v>
      </c>
      <c r="B114" s="21">
        <f t="shared" si="15"/>
        <v>11.176</v>
      </c>
      <c r="C114" s="21">
        <f t="shared" si="25"/>
        <v>946.83072000000061</v>
      </c>
      <c r="D114" s="21">
        <v>0</v>
      </c>
      <c r="E114" s="21">
        <v>25</v>
      </c>
      <c r="F114" s="21">
        <f t="shared" si="3"/>
        <v>11.176</v>
      </c>
      <c r="G114" s="21">
        <f t="shared" si="26"/>
        <v>0</v>
      </c>
      <c r="H114" s="21">
        <f t="shared" si="31"/>
        <v>38.494440000000004</v>
      </c>
      <c r="I114" s="21">
        <f t="shared" si="4"/>
        <v>160.07565404160002</v>
      </c>
      <c r="J114" s="21">
        <f t="shared" si="27"/>
        <v>0</v>
      </c>
      <c r="K114" s="21">
        <f t="shared" si="20"/>
        <v>0</v>
      </c>
      <c r="L114" s="21">
        <f t="shared" si="21"/>
        <v>198.57009404160002</v>
      </c>
      <c r="M114" s="21">
        <f t="shared" si="22"/>
        <v>2219.2193710089218</v>
      </c>
      <c r="N114" s="21">
        <f t="shared" si="23"/>
        <v>2.2192193710089216</v>
      </c>
      <c r="O114" s="21">
        <v>10453.9</v>
      </c>
      <c r="P114" s="49">
        <f t="shared" si="24"/>
        <v>10.453899999999999</v>
      </c>
    </row>
    <row r="115" spans="1:16" x14ac:dyDescent="0.25">
      <c r="A115" s="24">
        <v>113</v>
      </c>
      <c r="B115" s="21">
        <f t="shared" si="15"/>
        <v>11.176</v>
      </c>
      <c r="C115" s="21">
        <f t="shared" si="25"/>
        <v>958.00672000000066</v>
      </c>
      <c r="D115" s="21">
        <v>0</v>
      </c>
      <c r="E115" s="21">
        <v>25</v>
      </c>
      <c r="F115" s="21">
        <f t="shared" si="3"/>
        <v>11.176</v>
      </c>
      <c r="G115" s="21">
        <f t="shared" si="26"/>
        <v>0</v>
      </c>
      <c r="H115" s="21">
        <f t="shared" si="31"/>
        <v>38.494440000000004</v>
      </c>
      <c r="I115" s="21">
        <f t="shared" si="4"/>
        <v>160.07565404160002</v>
      </c>
      <c r="J115" s="21">
        <f t="shared" si="27"/>
        <v>0</v>
      </c>
      <c r="K115" s="21">
        <f t="shared" si="20"/>
        <v>0</v>
      </c>
      <c r="L115" s="21">
        <f t="shared" si="21"/>
        <v>198.57009404160002</v>
      </c>
      <c r="M115" s="21">
        <f t="shared" si="22"/>
        <v>2219.2193710089218</v>
      </c>
      <c r="N115" s="21">
        <f t="shared" si="23"/>
        <v>2.2192193710089216</v>
      </c>
      <c r="O115" s="21">
        <v>10453.9</v>
      </c>
      <c r="P115" s="49">
        <f t="shared" si="24"/>
        <v>10.453899999999999</v>
      </c>
    </row>
    <row r="116" spans="1:16" x14ac:dyDescent="0.25">
      <c r="A116" s="24">
        <v>114</v>
      </c>
      <c r="B116" s="21">
        <f t="shared" si="15"/>
        <v>10.28192</v>
      </c>
      <c r="C116" s="21">
        <f t="shared" si="25"/>
        <v>968.28864000000067</v>
      </c>
      <c r="D116" s="21">
        <v>2</v>
      </c>
      <c r="E116" s="21">
        <v>23</v>
      </c>
      <c r="F116" s="21">
        <f t="shared" si="3"/>
        <v>10.28192</v>
      </c>
      <c r="G116" s="21">
        <f t="shared" si="26"/>
        <v>-0.89408000000000065</v>
      </c>
      <c r="H116" s="21">
        <f t="shared" si="31"/>
        <v>38.494440000000004</v>
      </c>
      <c r="I116" s="21">
        <f t="shared" si="4"/>
        <v>135.48803358081022</v>
      </c>
      <c r="J116" s="21">
        <f t="shared" si="27"/>
        <v>1240.1104510914408</v>
      </c>
      <c r="K116" s="21">
        <f t="shared" si="20"/>
        <v>-584.72832000000039</v>
      </c>
      <c r="L116" s="21">
        <f t="shared" si="21"/>
        <v>829.36460467225061</v>
      </c>
      <c r="M116" s="21">
        <f t="shared" si="22"/>
        <v>8527.4605160717074</v>
      </c>
      <c r="N116" s="21">
        <f t="shared" si="23"/>
        <v>8.5274605160717076</v>
      </c>
      <c r="O116" s="21">
        <v>10453.9</v>
      </c>
      <c r="P116" s="49">
        <f t="shared" si="24"/>
        <v>10.453899999999999</v>
      </c>
    </row>
    <row r="117" spans="1:16" x14ac:dyDescent="0.25">
      <c r="A117" s="24">
        <v>115</v>
      </c>
      <c r="B117" s="21">
        <f t="shared" si="15"/>
        <v>9.8348800000000001</v>
      </c>
      <c r="C117" s="21">
        <f t="shared" si="25"/>
        <v>978.12352000000067</v>
      </c>
      <c r="D117" s="21">
        <v>4</v>
      </c>
      <c r="E117" s="21">
        <v>22</v>
      </c>
      <c r="F117" s="21">
        <f t="shared" si="3"/>
        <v>9.8348800000000001</v>
      </c>
      <c r="G117" s="21">
        <f t="shared" si="26"/>
        <v>-0.44703999999999944</v>
      </c>
      <c r="H117" s="21">
        <f t="shared" si="31"/>
        <v>38.494440000000004</v>
      </c>
      <c r="I117" s="21">
        <f t="shared" si="4"/>
        <v>123.96258648981505</v>
      </c>
      <c r="J117" s="21">
        <f t="shared" si="27"/>
        <v>1295.7171788673038</v>
      </c>
      <c r="K117" s="21">
        <f t="shared" si="20"/>
        <v>-292.36415999999963</v>
      </c>
      <c r="L117" s="21">
        <f t="shared" si="21"/>
        <v>1165.8100453571192</v>
      </c>
      <c r="M117" s="21">
        <f t="shared" si="22"/>
        <v>11465.601898881825</v>
      </c>
      <c r="N117" s="21">
        <f t="shared" si="23"/>
        <v>11.465601898881825</v>
      </c>
      <c r="O117" s="21">
        <v>10453.9</v>
      </c>
      <c r="P117" s="49">
        <f t="shared" si="24"/>
        <v>10.453899999999999</v>
      </c>
    </row>
    <row r="118" spans="1:16" x14ac:dyDescent="0.25">
      <c r="A118" s="24">
        <v>116</v>
      </c>
      <c r="B118" s="21">
        <f t="shared" si="15"/>
        <v>9.3878400000000006</v>
      </c>
      <c r="C118" s="21">
        <f t="shared" si="25"/>
        <v>987.51136000000065</v>
      </c>
      <c r="D118" s="21">
        <v>6</v>
      </c>
      <c r="E118" s="21">
        <v>21</v>
      </c>
      <c r="F118" s="21">
        <f t="shared" si="3"/>
        <v>9.3878400000000006</v>
      </c>
      <c r="G118" s="21">
        <f t="shared" si="26"/>
        <v>-0.44703999999999944</v>
      </c>
      <c r="H118" s="21">
        <f t="shared" si="31"/>
        <v>38.494440000000004</v>
      </c>
      <c r="I118" s="21">
        <f t="shared" si="4"/>
        <v>112.94938149175299</v>
      </c>
      <c r="J118" s="21">
        <f t="shared" si="27"/>
        <v>1356.5034061201852</v>
      </c>
      <c r="K118" s="21">
        <f t="shared" si="20"/>
        <v>-292.36415999999963</v>
      </c>
      <c r="L118" s="21">
        <f t="shared" si="21"/>
        <v>1215.5830676119385</v>
      </c>
      <c r="M118" s="21">
        <f t="shared" si="22"/>
        <v>11411.699345450063</v>
      </c>
      <c r="N118" s="21">
        <f t="shared" si="23"/>
        <v>11.411699345450062</v>
      </c>
      <c r="O118" s="21">
        <v>10453.9</v>
      </c>
      <c r="P118" s="49">
        <f t="shared" si="24"/>
        <v>10.453899999999999</v>
      </c>
    </row>
    <row r="119" spans="1:16" x14ac:dyDescent="0.25">
      <c r="A119" s="24">
        <v>117</v>
      </c>
      <c r="B119" s="21">
        <f t="shared" si="15"/>
        <v>9.3878400000000006</v>
      </c>
      <c r="C119" s="21">
        <f t="shared" si="25"/>
        <v>996.89920000000063</v>
      </c>
      <c r="D119" s="21">
        <v>6</v>
      </c>
      <c r="E119" s="21">
        <v>21</v>
      </c>
      <c r="F119" s="21">
        <f t="shared" si="3"/>
        <v>9.3878400000000006</v>
      </c>
      <c r="G119" s="21">
        <f t="shared" si="26"/>
        <v>0</v>
      </c>
      <c r="H119" s="21">
        <f t="shared" si="31"/>
        <v>38.494440000000004</v>
      </c>
      <c r="I119" s="21">
        <f t="shared" si="4"/>
        <v>112.94938149175299</v>
      </c>
      <c r="J119" s="21">
        <f t="shared" si="27"/>
        <v>0</v>
      </c>
      <c r="K119" s="21">
        <f t="shared" si="20"/>
        <v>0</v>
      </c>
      <c r="L119" s="21">
        <f t="shared" si="21"/>
        <v>151.443821491753</v>
      </c>
      <c r="M119" s="21">
        <f t="shared" si="22"/>
        <v>1421.7303651531386</v>
      </c>
      <c r="N119" s="21">
        <f t="shared" si="23"/>
        <v>1.4217303651531386</v>
      </c>
      <c r="O119" s="21">
        <v>10453.9</v>
      </c>
      <c r="P119" s="49">
        <f t="shared" si="24"/>
        <v>10.453899999999999</v>
      </c>
    </row>
    <row r="120" spans="1:16" x14ac:dyDescent="0.25">
      <c r="A120" s="24">
        <v>118</v>
      </c>
      <c r="B120" s="21">
        <f t="shared" si="15"/>
        <v>11.176</v>
      </c>
      <c r="C120" s="21">
        <f t="shared" si="25"/>
        <v>1008.0752000000007</v>
      </c>
      <c r="D120" s="21">
        <v>3</v>
      </c>
      <c r="E120" s="21">
        <v>25</v>
      </c>
      <c r="F120" s="21">
        <f t="shared" si="3"/>
        <v>11.176</v>
      </c>
      <c r="G120" s="21">
        <f t="shared" si="26"/>
        <v>1.7881599999999995</v>
      </c>
      <c r="H120" s="21">
        <f t="shared" si="31"/>
        <v>38.494440000000004</v>
      </c>
      <c r="I120" s="21">
        <f t="shared" si="4"/>
        <v>160.07565404160002</v>
      </c>
      <c r="J120" s="21">
        <f t="shared" si="27"/>
        <v>-1701.5842243358304</v>
      </c>
      <c r="K120" s="21">
        <f t="shared" si="20"/>
        <v>1169.4566399999997</v>
      </c>
      <c r="L120" s="21">
        <f t="shared" si="21"/>
        <v>-333.55749029423077</v>
      </c>
      <c r="M120" s="21">
        <f t="shared" si="22"/>
        <v>-3727.8385115283231</v>
      </c>
      <c r="N120" s="21">
        <f t="shared" si="23"/>
        <v>-3.727838511528323</v>
      </c>
      <c r="O120" s="21">
        <v>10453.9</v>
      </c>
      <c r="P120" s="49">
        <f t="shared" si="24"/>
        <v>10.453899999999999</v>
      </c>
    </row>
    <row r="121" spans="1:16" x14ac:dyDescent="0.25">
      <c r="A121" s="24">
        <v>119</v>
      </c>
      <c r="B121" s="21">
        <f t="shared" si="15"/>
        <v>11.176</v>
      </c>
      <c r="C121" s="21">
        <f t="shared" si="25"/>
        <v>1019.2512000000007</v>
      </c>
      <c r="D121" s="21">
        <v>1</v>
      </c>
      <c r="E121" s="21">
        <v>25</v>
      </c>
      <c r="F121" s="21">
        <f t="shared" si="3"/>
        <v>11.176</v>
      </c>
      <c r="G121" s="21">
        <f t="shared" si="26"/>
        <v>0</v>
      </c>
      <c r="H121" s="21">
        <f t="shared" si="31"/>
        <v>38.494440000000004</v>
      </c>
      <c r="I121" s="21">
        <f t="shared" si="4"/>
        <v>160.07565404160002</v>
      </c>
      <c r="J121" s="21">
        <f t="shared" si="27"/>
        <v>-1142.0098301959933</v>
      </c>
      <c r="K121" s="21">
        <f t="shared" si="20"/>
        <v>0</v>
      </c>
      <c r="L121" s="21">
        <f t="shared" si="21"/>
        <v>-943.43973615439336</v>
      </c>
      <c r="M121" s="21">
        <f t="shared" si="22"/>
        <v>-10543.8824912615</v>
      </c>
      <c r="N121" s="21">
        <f t="shared" si="23"/>
        <v>-10.543882491261501</v>
      </c>
      <c r="O121" s="21">
        <v>10453.9</v>
      </c>
      <c r="P121" s="49">
        <f t="shared" si="24"/>
        <v>10.453899999999999</v>
      </c>
    </row>
    <row r="122" spans="1:16" ht="15.75" thickBot="1" x14ac:dyDescent="0.3">
      <c r="A122" s="25">
        <v>120</v>
      </c>
      <c r="B122" s="26">
        <f t="shared" si="15"/>
        <v>11.176</v>
      </c>
      <c r="C122" s="26">
        <f t="shared" si="25"/>
        <v>1030.4272000000008</v>
      </c>
      <c r="D122" s="26">
        <v>0</v>
      </c>
      <c r="E122" s="26">
        <v>25</v>
      </c>
      <c r="F122" s="26">
        <f t="shared" si="3"/>
        <v>11.176</v>
      </c>
      <c r="G122" s="26">
        <f t="shared" si="26"/>
        <v>0</v>
      </c>
      <c r="H122" s="26">
        <f t="shared" si="31"/>
        <v>38.494440000000004</v>
      </c>
      <c r="I122" s="26">
        <f t="shared" si="4"/>
        <v>160.07565404160002</v>
      </c>
      <c r="J122" s="26">
        <v>0</v>
      </c>
      <c r="K122" s="26">
        <f>$R$2*G122</f>
        <v>0</v>
      </c>
      <c r="L122" s="26">
        <f t="shared" si="21"/>
        <v>198.57009404160002</v>
      </c>
      <c r="M122" s="26">
        <f t="shared" si="22"/>
        <v>2219.2193710089218</v>
      </c>
      <c r="N122" s="26">
        <f t="shared" si="23"/>
        <v>2.2192193710089216</v>
      </c>
      <c r="O122" s="26">
        <v>10453.9</v>
      </c>
      <c r="P122" s="50">
        <f t="shared" si="24"/>
        <v>10.453899999999999</v>
      </c>
    </row>
    <row r="123" spans="1:16" x14ac:dyDescent="0.25">
      <c r="A123" s="1"/>
      <c r="L123" s="68" t="s">
        <v>35</v>
      </c>
      <c r="M123" s="47">
        <f>SUM(M3:M122)</f>
        <v>1254466.7774889574</v>
      </c>
      <c r="N123" s="67"/>
    </row>
    <row r="124" spans="1:16" x14ac:dyDescent="0.25">
      <c r="A124" s="1"/>
      <c r="L124" s="68" t="s">
        <v>36</v>
      </c>
      <c r="M124" s="47">
        <f>M123/120</f>
        <v>10453.889812407979</v>
      </c>
    </row>
    <row r="125" spans="1:16" x14ac:dyDescent="0.25">
      <c r="A125" s="1"/>
    </row>
    <row r="126" spans="1:16" x14ac:dyDescent="0.25">
      <c r="A126" s="1"/>
    </row>
    <row r="127" spans="1:16" x14ac:dyDescent="0.25">
      <c r="A127" s="1"/>
    </row>
    <row r="128" spans="1:16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</sheetData>
  <sortState ref="A2:N122">
    <sortCondition ref="A113:A122"/>
  </sortState>
  <mergeCells count="2">
    <mergeCell ref="E1:F1"/>
    <mergeCell ref="M1:N1"/>
  </mergeCells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Mateusz Dabrosz</dc:creator>
  <cp:lastModifiedBy>Mateusz Dabrosz</cp:lastModifiedBy>
  <dcterms:created xsi:type="dcterms:W3CDTF">2017-11-14T15:55:07Z</dcterms:created>
  <dcterms:modified xsi:type="dcterms:W3CDTF">2017-12-03T11:10:47Z</dcterms:modified>
</cp:coreProperties>
</file>