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xmlns:r="http://schemas.openxmlformats.org/officeDocument/2006/relationships" name="IS_5yr" sheetId="1" state="visible" r:id="rId1"/>
    <sheet xmlns:r="http://schemas.openxmlformats.org/officeDocument/2006/relationships" name="BS_5yr" sheetId="2" state="visible" r:id="rId2"/>
    <sheet xmlns:r="http://schemas.openxmlformats.org/officeDocument/2006/relationships" name="CFS_5yr" sheetId="3" state="visible" r:id="rId3"/>
    <sheet xmlns:r="http://schemas.openxmlformats.org/officeDocument/2006/relationships" name="IS_BS_5yr" sheetId="4" state="visible" r:id="rId4"/>
    <sheet xmlns:r="http://schemas.openxmlformats.org/officeDocument/2006/relationships" name="Sources" sheetId="5" state="visible" r:id="rId5"/>
  </sheets>
  <definedNames/>
  <calcPr calcId="124519" fullCalcOnLoad="1" refMode="A1" iterate="0" iterateCount="100" iterateDelta="0.0001"/>
</workbook>
</file>

<file path=xl/styles.xml><?xml version="1.0" encoding="utf-8"?>
<styleSheet xmlns="http://schemas.openxmlformats.org/spreadsheetml/2006/main">
  <numFmts count="5">
    <numFmt numFmtId="164" formatCode="#,##0.0;\(#,##0.0\);\-"/>
    <numFmt numFmtId="165" formatCode="0.0;\(0.0\);\-"/>
    <numFmt numFmtId="166" formatCode="0.0%;\(0.0%\);\-"/>
    <numFmt numFmtId="167" formatCode="0.0;\(0.0\);&quot;OK&quot;"/>
    <numFmt numFmtId="168" formatCode="0.00&quot;x&quot;"/>
  </numFmts>
  <fonts count="23">
    <font>
      <name val="Calibri"/>
      <charset val="1"/>
      <family val="2"/>
      <color theme="1"/>
      <sz val="11"/>
    </font>
    <font>
      <name val="Arial"/>
      <family val="0"/>
      <sz val="10"/>
    </font>
    <font>
      <name val="Arial"/>
      <family val="0"/>
      <sz val="10"/>
    </font>
    <font>
      <name val="Arial"/>
      <family val="0"/>
      <sz val="10"/>
    </font>
    <font>
      <name val="Arial"/>
      <charset val="1"/>
      <family val="0"/>
      <b val="1"/>
      <sz val="13"/>
    </font>
    <font>
      <name val="Arial"/>
      <charset val="1"/>
      <family val="0"/>
      <i val="1"/>
      <sz val="9"/>
    </font>
    <font>
      <name val="Arial"/>
      <charset val="1"/>
      <family val="0"/>
      <b val="1"/>
      <color rgb="FFFFFFFF"/>
      <sz val="10"/>
    </font>
    <font>
      <name val="Arial"/>
      <charset val="1"/>
      <family val="0"/>
      <i val="1"/>
      <sz val="8"/>
    </font>
    <font>
      <name val="Arial"/>
      <charset val="1"/>
      <family val="0"/>
      <b val="1"/>
      <sz val="10"/>
    </font>
    <font>
      <name val="Arial"/>
      <charset val="1"/>
      <family val="0"/>
      <sz val="10"/>
    </font>
    <font>
      <name val="Arial"/>
      <charset val="1"/>
      <family val="0"/>
      <color rgb="FF0000FF"/>
      <sz val="10"/>
    </font>
    <font>
      <name val="Arial"/>
      <charset val="1"/>
      <family val="0"/>
      <b val="1"/>
      <color rgb="FF0000FF"/>
      <sz val="10"/>
    </font>
    <font>
      <name val="Arial"/>
      <b val="1"/>
      <sz val="13"/>
    </font>
    <font>
      <name val="Arial"/>
      <i val="1"/>
      <sz val="9"/>
    </font>
    <font>
      <name val="Arial"/>
      <b val="1"/>
      <color rgb="FFFFFFFF"/>
      <sz val="10"/>
    </font>
    <font>
      <name val="Arial"/>
      <i val="1"/>
      <sz val="8"/>
    </font>
    <font>
      <name val="Arial"/>
      <b val="1"/>
      <sz val="10"/>
    </font>
    <font>
      <name val="Arial"/>
      <sz val="10"/>
    </font>
    <font>
      <name val="Arial"/>
      <color rgb="FF0000FF"/>
      <sz val="10"/>
    </font>
    <font>
      <name val="Arial"/>
      <b val="1"/>
      <color rgb="FFFFFFFF"/>
    </font>
    <font>
      <name val="Arial"/>
      <color rgb="FF0563C1"/>
      <sz val="10"/>
      <u val="single"/>
    </font>
    <font>
      <name val="Arial"/>
      <b val="1"/>
      <color rgb="FF0000FF"/>
      <sz val="10"/>
    </font>
    <font>
      <name val="Arial"/>
      <i val="1"/>
      <color rgb="FF808080"/>
      <sz val="9"/>
    </font>
  </fonts>
  <fills count="9">
    <fill>
      <patternFill/>
    </fill>
    <fill>
      <patternFill patternType="gray125"/>
    </fill>
    <fill>
      <patternFill patternType="solid">
        <fgColor rgb="FF1F3864"/>
        <bgColor rgb="FF333333"/>
      </patternFill>
    </fill>
    <fill>
      <patternFill patternType="solid">
        <fgColor rgb="FFD9E1F2"/>
        <bgColor rgb="FFCCFFFF"/>
      </patternFill>
    </fill>
    <fill>
      <patternFill patternType="solid">
        <fgColor rgb="FFFFF2CC"/>
        <bgColor rgb="FFFFFFFF"/>
      </patternFill>
    </fill>
    <fill>
      <patternFill patternType="solid">
        <fgColor rgb="FF1F3864"/>
      </patternFill>
    </fill>
    <fill>
      <patternFill patternType="solid">
        <fgColor rgb="FFD9E1F2"/>
      </patternFill>
    </fill>
    <fill>
      <patternFill patternType="solid">
        <fgColor rgb="FFFFF2CC"/>
      </patternFill>
    </fill>
    <fill>
      <patternFill patternType="solid">
        <fgColor rgb="FFC6E0B4"/>
      </patternFill>
    </fill>
  </fills>
  <borders count="3">
    <border>
      <left/>
      <right/>
      <top/>
      <bottom/>
      <diagonal/>
    </border>
    <border>
      <left/>
      <right/>
      <top style="thin"/>
      <bottom/>
      <diagonal/>
    </border>
    <border>
      <top style="thin"/>
    </border>
  </borders>
  <cellStyleXfs count="6">
    <xf numFmtId="0" fontId="0" fillId="0" borderId="0" applyAlignment="1">
      <alignment horizontal="general" vertical="bottom"/>
    </xf>
    <xf numFmtId="43" fontId="3" fillId="0" borderId="0"/>
    <xf numFmtId="41" fontId="3" fillId="0" borderId="0"/>
    <xf numFmtId="44" fontId="3" fillId="0" borderId="0"/>
    <xf numFmtId="42" fontId="3" fillId="0" borderId="0"/>
    <xf numFmtId="9" fontId="3" fillId="0" borderId="0"/>
  </cellStyleXfs>
  <cellXfs count="73">
    <xf numFmtId="0" fontId="0" fillId="0" borderId="0" applyAlignment="1" pivotButton="0" quotePrefix="0" xfId="0">
      <alignment horizontal="general" vertical="bottom"/>
    </xf>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6" fillId="2" borderId="0" applyAlignment="1" pivotButton="0" quotePrefix="0" xfId="0">
      <alignment horizontal="left" vertical="bottom"/>
    </xf>
    <xf numFmtId="0" fontId="6" fillId="2" borderId="0" applyAlignment="1" pivotButton="0" quotePrefix="0" xfId="0">
      <alignment horizontal="right" vertical="bottom"/>
    </xf>
    <xf numFmtId="0" fontId="7" fillId="0" borderId="0" applyAlignment="1" pivotButton="0" quotePrefix="0" xfId="0">
      <alignment horizontal="right" vertical="bottom" wrapText="1"/>
    </xf>
    <xf numFmtId="0" fontId="8" fillId="3" borderId="0" applyAlignment="1" pivotButton="0" quotePrefix="0" xfId="0">
      <alignment horizontal="general" vertical="bottom"/>
    </xf>
    <xf numFmtId="0" fontId="9" fillId="4" borderId="0" applyAlignment="1" pivotButton="0" quotePrefix="0" xfId="0">
      <alignment horizontal="general" vertical="bottom"/>
    </xf>
    <xf numFmtId="164" fontId="10" fillId="4" borderId="0" applyAlignment="1" pivotButton="0" quotePrefix="0" xfId="0">
      <alignment horizontal="general" vertical="bottom"/>
    </xf>
    <xf numFmtId="0" fontId="8" fillId="4" borderId="1" applyAlignment="1" pivotButton="0" quotePrefix="0" xfId="0">
      <alignment horizontal="general" vertical="bottom"/>
    </xf>
    <xf numFmtId="164" fontId="11" fillId="4" borderId="1" applyAlignment="1" pivotButton="0" quotePrefix="0" xfId="0">
      <alignment horizontal="general" vertical="bottom"/>
    </xf>
    <xf numFmtId="0" fontId="9" fillId="0" borderId="0" applyAlignment="1" pivotButton="0" quotePrefix="0" xfId="0">
      <alignment horizontal="general" vertical="bottom"/>
    </xf>
    <xf numFmtId="164" fontId="10" fillId="0" borderId="0" applyAlignment="1" pivotButton="0" quotePrefix="0" xfId="0">
      <alignment horizontal="general" vertical="bottom"/>
    </xf>
    <xf numFmtId="0" fontId="8" fillId="0" borderId="1" applyAlignment="1" pivotButton="0" quotePrefix="0" xfId="0">
      <alignment horizontal="general" vertical="bottom"/>
    </xf>
    <xf numFmtId="164" fontId="11" fillId="0" borderId="1" applyAlignment="1" pivotButton="0" quotePrefix="0" xfId="0">
      <alignment horizontal="general" vertical="bottom"/>
    </xf>
    <xf numFmtId="165" fontId="10" fillId="0" borderId="0" applyAlignment="1" pivotButton="0" quotePrefix="0" xfId="0">
      <alignment horizontal="general" vertical="bottom"/>
    </xf>
    <xf numFmtId="0" fontId="9" fillId="0" borderId="0" applyAlignment="1" pivotButton="0" quotePrefix="0" xfId="0">
      <alignment horizontal="right" vertical="bottom"/>
    </xf>
    <xf numFmtId="166" fontId="9" fillId="0" borderId="0" applyAlignment="1" pivotButton="0" quotePrefix="0" xfId="0">
      <alignment horizontal="general" vertical="bottom"/>
    </xf>
    <xf numFmtId="167" fontId="9" fillId="0" borderId="0"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6" fillId="2" borderId="0" applyAlignment="1" pivotButton="0" quotePrefix="0" xfId="0">
      <alignment horizontal="left" vertical="bottom"/>
    </xf>
    <xf numFmtId="0" fontId="6" fillId="2" borderId="0" applyAlignment="1" pivotButton="0" quotePrefix="0" xfId="0">
      <alignment horizontal="right" vertical="bottom"/>
    </xf>
    <xf numFmtId="0" fontId="7" fillId="0" borderId="0" applyAlignment="1" pivotButton="0" quotePrefix="0" xfId="0">
      <alignment horizontal="right" vertical="bottom" wrapText="1"/>
    </xf>
    <xf numFmtId="0" fontId="8" fillId="3" borderId="0" applyAlignment="1" pivotButton="0" quotePrefix="0" xfId="0">
      <alignment horizontal="general" vertical="bottom"/>
    </xf>
    <xf numFmtId="0" fontId="9" fillId="4" borderId="0" applyAlignment="1" pivotButton="0" quotePrefix="0" xfId="0">
      <alignment horizontal="general" vertical="bottom"/>
    </xf>
    <xf numFmtId="164" fontId="10" fillId="4" borderId="0" applyAlignment="1" pivotButton="0" quotePrefix="0" xfId="0">
      <alignment horizontal="general" vertical="bottom"/>
    </xf>
    <xf numFmtId="0" fontId="8" fillId="4" borderId="1" applyAlignment="1" pivotButton="0" quotePrefix="0" xfId="0">
      <alignment horizontal="general" vertical="bottom"/>
    </xf>
    <xf numFmtId="164" fontId="11" fillId="4" borderId="1" applyAlignment="1" pivotButton="0" quotePrefix="0" xfId="0">
      <alignment horizontal="general" vertical="bottom"/>
    </xf>
    <xf numFmtId="0" fontId="9" fillId="0" borderId="0" applyAlignment="1" pivotButton="0" quotePrefix="0" xfId="0">
      <alignment horizontal="general" vertical="bottom"/>
    </xf>
    <xf numFmtId="164" fontId="10" fillId="0" borderId="0" applyAlignment="1" pivotButton="0" quotePrefix="0" xfId="0">
      <alignment horizontal="general" vertical="bottom"/>
    </xf>
    <xf numFmtId="0" fontId="8" fillId="0" borderId="1" applyAlignment="1" pivotButton="0" quotePrefix="0" xfId="0">
      <alignment horizontal="general" vertical="bottom"/>
    </xf>
    <xf numFmtId="164" fontId="11" fillId="0" borderId="1" applyAlignment="1" pivotButton="0" quotePrefix="0" xfId="0">
      <alignment horizontal="general" vertical="bottom"/>
    </xf>
    <xf numFmtId="165" fontId="10" fillId="0" borderId="0" applyAlignment="1" pivotButton="0" quotePrefix="0" xfId="0">
      <alignment horizontal="general" vertical="bottom"/>
    </xf>
    <xf numFmtId="0" fontId="9" fillId="0" borderId="0" applyAlignment="1" pivotButton="0" quotePrefix="0" xfId="0">
      <alignment horizontal="right" vertical="bottom"/>
    </xf>
    <xf numFmtId="166" fontId="9" fillId="0" borderId="0" applyAlignment="1" pivotButton="0" quotePrefix="0" xfId="0">
      <alignment horizontal="general" vertical="bottom"/>
    </xf>
    <xf numFmtId="167" fontId="9" fillId="0" borderId="0" applyAlignment="1" pivotButton="0" quotePrefix="0" xfId="0">
      <alignment horizontal="general" vertical="bottom"/>
    </xf>
    <xf numFmtId="0" fontId="12" fillId="0" borderId="0" pivotButton="0" quotePrefix="0" xfId="0"/>
    <xf numFmtId="0" fontId="13" fillId="0" borderId="0" pivotButton="0" quotePrefix="0" xfId="0"/>
    <xf numFmtId="0" fontId="14" fillId="5" borderId="0" applyAlignment="1" pivotButton="0" quotePrefix="0" xfId="0">
      <alignment horizontal="left"/>
    </xf>
    <xf numFmtId="0" fontId="14" fillId="5" borderId="0" applyAlignment="1" pivotButton="0" quotePrefix="0" xfId="0">
      <alignment horizontal="right"/>
    </xf>
    <xf numFmtId="0" fontId="15" fillId="0" borderId="0" applyAlignment="1" pivotButton="0" quotePrefix="0" xfId="0">
      <alignment horizontal="right"/>
    </xf>
    <xf numFmtId="0" fontId="16" fillId="6" borderId="0" pivotButton="0" quotePrefix="0" xfId="0"/>
    <xf numFmtId="0" fontId="0" fillId="6" borderId="0" pivotButton="0" quotePrefix="0" xfId="0"/>
    <xf numFmtId="0" fontId="17" fillId="7" borderId="0" pivotButton="0" quotePrefix="0" xfId="0"/>
    <xf numFmtId="164" fontId="18" fillId="7" borderId="0" pivotButton="0" quotePrefix="0" xfId="0"/>
    <xf numFmtId="0" fontId="16" fillId="7" borderId="2" pivotButton="0" quotePrefix="0" xfId="0"/>
    <xf numFmtId="164" fontId="16" fillId="7" borderId="2" pivotButton="0" quotePrefix="0" xfId="0"/>
    <xf numFmtId="0" fontId="17" fillId="0" borderId="0" pivotButton="0" quotePrefix="0" xfId="0"/>
    <xf numFmtId="164" fontId="17" fillId="0" borderId="0" applyAlignment="1" pivotButton="0" quotePrefix="0" xfId="0">
      <alignment horizontal="right"/>
    </xf>
    <xf numFmtId="168" fontId="17" fillId="0" borderId="0" applyAlignment="1" pivotButton="0" quotePrefix="0" xfId="0">
      <alignment horizontal="right"/>
    </xf>
    <xf numFmtId="166" fontId="17" fillId="0" borderId="0" applyAlignment="1" pivotButton="0" quotePrefix="0" xfId="0">
      <alignment horizontal="right"/>
    </xf>
    <xf numFmtId="167" fontId="17" fillId="0" borderId="0" applyAlignment="1" pivotButton="0" quotePrefix="0" xfId="0">
      <alignment horizontal="right"/>
    </xf>
    <xf numFmtId="164" fontId="18" fillId="0" borderId="0" pivotButton="0" quotePrefix="0" xfId="0"/>
    <xf numFmtId="0" fontId="19" fillId="5" borderId="0" pivotButton="0" quotePrefix="0" xfId="0"/>
    <xf numFmtId="0" fontId="17" fillId="0" borderId="0" applyAlignment="1" pivotButton="0" quotePrefix="0" xfId="0">
      <alignment vertical="top" wrapText="1"/>
    </xf>
    <xf numFmtId="0" fontId="20" fillId="0" borderId="0" applyAlignment="1" pivotButton="0" quotePrefix="0" xfId="0">
      <alignment vertical="top" wrapText="1"/>
    </xf>
    <xf numFmtId="0" fontId="14" fillId="5" borderId="0" pivotButton="0" quotePrefix="0" xfId="0"/>
    <xf numFmtId="0" fontId="17" fillId="8" borderId="0" pivotButton="0" quotePrefix="0" xfId="0"/>
    <xf numFmtId="164" fontId="21" fillId="8" borderId="0" pivotButton="0" quotePrefix="0" xfId="0"/>
    <xf numFmtId="164" fontId="22" fillId="7" borderId="0" applyAlignment="1" pivotButton="0" quotePrefix="0" xfId="0">
      <alignment horizontal="right"/>
    </xf>
    <xf numFmtId="164" fontId="21" fillId="7" borderId="2" pivotButton="0" quotePrefix="0" xfId="0"/>
    <xf numFmtId="164" fontId="22" fillId="7" borderId="2" applyAlignment="1" pivotButton="0" quotePrefix="0" xfId="0">
      <alignment horizontal="right"/>
    </xf>
    <xf numFmtId="0" fontId="16" fillId="8" borderId="2" pivotButton="0" quotePrefix="0" xfId="0"/>
    <xf numFmtId="164" fontId="21" fillId="8" borderId="2" pivotButton="0" quotePrefix="0" xfId="0"/>
    <xf numFmtId="0" fontId="13" fillId="7" borderId="0" pivotButton="0" quotePrefix="0" xfId="0"/>
    <xf numFmtId="164" fontId="17" fillId="7" borderId="0" pivotButton="0" quotePrefix="0" xfId="0"/>
    <xf numFmtId="0" fontId="16" fillId="7" borderId="0" pivotButton="0" quotePrefix="0" xfId="0"/>
    <xf numFmtId="164" fontId="16" fillId="7" borderId="0" pivotButton="0" quotePrefix="0" xfId="0"/>
    <xf numFmtId="0" fontId="16" fillId="8" borderId="0" pivotButton="0" quotePrefix="0" xfId="0"/>
    <xf numFmtId="164" fontId="16" fillId="8" borderId="0" applyAlignment="1" pivotButton="0" quotePrefix="0" xfId="0">
      <alignment horizontal="right"/>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5.xml.rels><Relationships xmlns="http://schemas.openxmlformats.org/package/2006/relationships"><Relationship Type="http://schemas.openxmlformats.org/officeDocument/2006/relationships/hyperlink" Target="https://www.sse.com/media/jqcamklf/sse-32693-annual-report-2020-web-1.pdf" TargetMode="External" Id="rId1"/><Relationship Type="http://schemas.openxmlformats.org/officeDocument/2006/relationships/hyperlink" Target="https://www.sse.com/media/2f2lcnbo/sse-preliminary-results-fy1920-final.pdf" TargetMode="External" Id="rId2"/><Relationship Type="http://schemas.openxmlformats.org/officeDocument/2006/relationships/hyperlink" Target="https://www.sserenewables.com/media/c3hkligm/fy2021_rns-statement-final.pdf" TargetMode="External" Id="rId3"/><Relationship Type="http://schemas.openxmlformats.org/officeDocument/2006/relationships/hyperlink" Target="https://www.annualreports.com/Company/SSE-PLC" TargetMode="External" Id="rId4"/><Relationship Type="http://schemas.openxmlformats.org/officeDocument/2006/relationships/hyperlink" Target="https://www.sse.com/media/y5ohomz3/38530-sse-ar2022-web.pdf" TargetMode="External" Id="rId5"/><Relationship Type="http://schemas.openxmlformats.org/officeDocument/2006/relationships/hyperlink" Target="https://www.sse.com/media/21katfhx/financial-statements.pdf" TargetMode="External" Id="rId6"/><Relationship Type="http://schemas.openxmlformats.org/officeDocument/2006/relationships/hyperlink" Target="https://www.sse.com/media/yb1p20v0/sse-ar-24_financial-statements.pdf" TargetMode="External" Id="rId7"/><Relationship Type="http://schemas.openxmlformats.org/officeDocument/2006/relationships/hyperlink" Target="https://www.sse.com/investors/reports-and-results/" TargetMode="External" Id="rId8"/><Relationship Type="http://schemas.openxmlformats.org/officeDocument/2006/relationships/hyperlink" Target="https://www.investegate.co.uk/announcement/rns/sse--sse/preliminary-results-for-the-year-end-31-march-2020/6338897" TargetMode="External" Id="rId9"/><Relationship Type="http://schemas.openxmlformats.org/officeDocument/2006/relationships/hyperlink" Target="https://data.fca.org.uk/artefacts/NSM/RNS/3988363.html" TargetMode="External" Id="rId10"/><Relationship Type="http://schemas.openxmlformats.org/officeDocument/2006/relationships/hyperlink" Target="https://www.barchart.com/stocks/quotes/SSE.LN/cash-flow/annual" TargetMode="External" Id="rId11"/></Relationships>
</file>

<file path=xl/worksheets/sheet1.xml><?xml version="1.0" encoding="utf-8"?>
<worksheet xmlns="http://schemas.openxmlformats.org/spreadsheetml/2006/main">
  <sheetPr filterMode="0">
    <outlinePr summaryBelow="1" summaryRight="1"/>
    <pageSetUpPr fitToPage="0"/>
  </sheetPr>
  <dimension ref="A1:F74"/>
  <sheetViews>
    <sheetView showFormulas="0" showGridLines="1" showRowColHeaders="1" showZeros="1" rightToLeft="0" tabSelected="1" showOutlineSymbols="1" defaultGridColor="1" view="normal" topLeftCell="A1" colorId="64" zoomScale="100" zoomScaleNormal="100" zoomScalePageLayoutView="100" workbookViewId="0">
      <pane xSplit="1" ySplit="3" topLeftCell="B4" activePane="bottomRight" state="frozen"/>
      <selection pane="topLeft" activeCell="A1" activeCellId="0" sqref="A1"/>
      <selection pane="topRight" activeCell="B1" activeCellId="0" sqref="B1"/>
      <selection pane="bottomLeft" activeCell="A4" activeCellId="0" sqref="A4"/>
      <selection pane="bottomRight" activeCell="A1" activeCellId="0" sqref="A1"/>
    </sheetView>
  </sheetViews>
  <sheetFormatPr baseColWidth="8" defaultColWidth="8.6796875" defaultRowHeight="15" zeroHeight="0" outlineLevelRow="0"/>
  <cols>
    <col width="62" customWidth="1" style="19" min="1" max="1"/>
    <col width="15" customWidth="1" style="19" min="2" max="6"/>
  </cols>
  <sheetData>
    <row r="1" ht="16.15" customHeight="1" s="20">
      <c r="A1" s="21" t="inlineStr">
        <is>
          <t>SSE plc – Consolidated Income Statement, five financial years (FY2020–FY2024)</t>
        </is>
      </c>
    </row>
    <row r="2" ht="15" customHeight="1" s="20">
      <c r="A2" s="22" t="inlineStr">
        <is>
          <t>£ million unless stated. Figures are the statutory 'Total' column as originally reported in each year's own Annual Report. Financial year ends 31 March. Blue = figures typed in from the reports; black = formulas.</t>
        </is>
      </c>
    </row>
    <row r="4" ht="15" customHeight="1" s="20">
      <c r="A4" s="23" t="inlineStr">
        <is>
          <t>A. STATUTORY INCOME STATEMENT (Total, £m)</t>
        </is>
      </c>
      <c r="B4" s="24" t="inlineStr">
        <is>
          <t>FY2020</t>
        </is>
      </c>
      <c r="C4" s="24" t="inlineStr">
        <is>
          <t>FY2021</t>
        </is>
      </c>
      <c r="D4" s="24" t="inlineStr">
        <is>
          <t>FY2022</t>
        </is>
      </c>
      <c r="E4" s="24" t="inlineStr">
        <is>
          <t>FY2023</t>
        </is>
      </c>
      <c r="F4" s="24" t="inlineStr">
        <is>
          <t>FY2024</t>
        </is>
      </c>
    </row>
    <row r="5" ht="24" customHeight="1" s="20">
      <c r="A5" s="22" t="inlineStr">
        <is>
          <t>Period</t>
        </is>
      </c>
      <c r="B5" s="25" t="inlineStr">
        <is>
          <t>Year ended 31 Mar 2020</t>
        </is>
      </c>
      <c r="C5" s="25" t="inlineStr">
        <is>
          <t>Year ended 31 Mar 2021</t>
        </is>
      </c>
      <c r="D5" s="25" t="inlineStr">
        <is>
          <t>Year ended 31 Mar 2022</t>
        </is>
      </c>
      <c r="E5" s="25" t="inlineStr">
        <is>
          <t>Year ended 31 Mar 2023</t>
        </is>
      </c>
      <c r="F5" s="25" t="inlineStr">
        <is>
          <t>Year ended 31 Mar 2024</t>
        </is>
      </c>
    </row>
    <row r="6" ht="15" customHeight="1" s="20">
      <c r="A6" s="26" t="inlineStr">
        <is>
          <t>Continuing operations</t>
        </is>
      </c>
      <c r="B6" s="26" t="n"/>
      <c r="C6" s="26" t="n"/>
      <c r="D6" s="26" t="n"/>
      <c r="E6" s="26" t="n"/>
      <c r="F6" s="26" t="n"/>
    </row>
    <row r="7" ht="15" customHeight="1" s="20">
      <c r="A7" s="27" t="inlineStr">
        <is>
          <t>Revenue</t>
        </is>
      </c>
      <c r="B7" s="28" t="n">
        <v>6800.6</v>
      </c>
      <c r="C7" s="28" t="n">
        <v>6826.4</v>
      </c>
      <c r="D7" s="28" t="n">
        <v>8608.200000000001</v>
      </c>
      <c r="E7" s="28" t="n">
        <v>12490.7</v>
      </c>
      <c r="F7" s="28" t="n">
        <v>10457.2</v>
      </c>
    </row>
    <row r="8" ht="15" customHeight="1" s="20">
      <c r="A8" s="27" t="inlineStr">
        <is>
          <t>Cost of sales (COGS)</t>
        </is>
      </c>
      <c r="B8" s="28" t="n">
        <v>-4784.3</v>
      </c>
      <c r="C8" s="28" t="n">
        <v>-4134.1</v>
      </c>
      <c r="D8" s="28" t="n">
        <v>-4213</v>
      </c>
      <c r="E8" s="28" t="n">
        <v>-12650.4</v>
      </c>
      <c r="F8" s="28" t="n">
        <v>-6107</v>
      </c>
    </row>
    <row r="9" ht="15" customHeight="1" s="20">
      <c r="A9" s="29" t="inlineStr">
        <is>
          <t>Gross profit / (loss)</t>
        </is>
      </c>
      <c r="B9" s="30" t="n">
        <v>2016.3</v>
      </c>
      <c r="C9" s="30" t="n">
        <v>2692.3</v>
      </c>
      <c r="D9" s="30" t="n">
        <v>4395.2</v>
      </c>
      <c r="E9" s="30" t="n">
        <v>-159.7</v>
      </c>
      <c r="F9" s="30" t="n">
        <v>4350.2</v>
      </c>
    </row>
    <row r="10" ht="15" customHeight="1" s="20">
      <c r="A10" s="31" t="inlineStr">
        <is>
          <t>Operating costs</t>
        </is>
      </c>
      <c r="B10" s="32" t="n">
        <v>-1259.4</v>
      </c>
      <c r="C10" s="32" t="n">
        <v>-1325.5</v>
      </c>
      <c r="D10" s="32" t="n">
        <v>-821</v>
      </c>
      <c r="E10" s="32" t="n">
        <v>-1662</v>
      </c>
      <c r="F10" s="32" t="n">
        <v>-1848.6</v>
      </c>
    </row>
    <row r="11" ht="15" customHeight="1" s="20">
      <c r="A11" s="31" t="inlineStr">
        <is>
          <t>Debt impairment charges</t>
        </is>
      </c>
      <c r="B11" s="32" t="n">
        <v>0</v>
      </c>
      <c r="C11" s="32" t="n">
        <v>0</v>
      </c>
      <c r="D11" s="32" t="n">
        <v>0</v>
      </c>
      <c r="E11" s="32" t="n">
        <v>-91</v>
      </c>
      <c r="F11" s="32" t="n">
        <v>-128.8</v>
      </c>
    </row>
    <row r="12" ht="15" customHeight="1" s="20">
      <c r="A12" s="31" t="inlineStr">
        <is>
          <t>Other operating income</t>
        </is>
      </c>
      <c r="B12" s="32" t="n">
        <v>52.6</v>
      </c>
      <c r="C12" s="32" t="n">
        <v>1244.7</v>
      </c>
      <c r="D12" s="32" t="n">
        <v>71.40000000000001</v>
      </c>
      <c r="E12" s="32" t="n">
        <v>1104.1</v>
      </c>
      <c r="F12" s="32" t="n">
        <v>121.3</v>
      </c>
    </row>
    <row r="13" ht="15" customHeight="1" s="20">
      <c r="A13" s="33" t="inlineStr">
        <is>
          <t>Operating profit / (loss) before joint ventures and associates</t>
        </is>
      </c>
      <c r="B13" s="34" t="n">
        <v>809.5</v>
      </c>
      <c r="C13" s="34" t="n">
        <v>2611.5</v>
      </c>
      <c r="D13" s="34" t="n">
        <v>3645.6</v>
      </c>
      <c r="E13" s="34" t="n">
        <v>-808.6</v>
      </c>
      <c r="F13" s="34" t="n">
        <v>2494.1</v>
      </c>
    </row>
    <row r="14" ht="15" customHeight="1" s="20">
      <c r="A14" s="31" t="inlineStr">
        <is>
          <t xml:space="preserve">  JV &amp; associates: share of operating profit</t>
        </is>
      </c>
      <c r="B14" s="32" t="n">
        <v>406.8</v>
      </c>
      <c r="C14" s="32" t="n">
        <v>322</v>
      </c>
      <c r="D14" s="32" t="n">
        <v>257.1</v>
      </c>
      <c r="E14" s="32" t="n">
        <v>672.6</v>
      </c>
      <c r="F14" s="32" t="n">
        <v>237.5</v>
      </c>
    </row>
    <row r="15" ht="15" customHeight="1" s="20">
      <c r="A15" s="31" t="inlineStr">
        <is>
          <t xml:space="preserve">  JV &amp; associates: share of interest</t>
        </is>
      </c>
      <c r="B15" s="32" t="n">
        <v>-173.8</v>
      </c>
      <c r="C15" s="32" t="n">
        <v>-146.5</v>
      </c>
      <c r="D15" s="32" t="n">
        <v>-67.8</v>
      </c>
      <c r="E15" s="32" t="n">
        <v>-70.09999999999999</v>
      </c>
      <c r="F15" s="32" t="n">
        <v>-110.7</v>
      </c>
    </row>
    <row r="16" ht="15" customHeight="1" s="20">
      <c r="A16" s="31" t="inlineStr">
        <is>
          <t xml:space="preserve">  JV &amp; associates: share of movement in derivatives</t>
        </is>
      </c>
      <c r="B16" s="32" t="n">
        <v>3.2</v>
      </c>
      <c r="C16" s="32" t="n">
        <v>1</v>
      </c>
      <c r="D16" s="32" t="n">
        <v>0</v>
      </c>
      <c r="E16" s="32" t="n">
        <v>202.9</v>
      </c>
      <c r="F16" s="32" t="n">
        <v>61.4</v>
      </c>
    </row>
    <row r="17" ht="15" customHeight="1" s="20">
      <c r="A17" s="31" t="inlineStr">
        <is>
          <t xml:space="preserve">  JV &amp; associates: share of tax</t>
        </is>
      </c>
      <c r="B17" s="32" t="n">
        <v>-82.3</v>
      </c>
      <c r="C17" s="32" t="n">
        <v>-44.5</v>
      </c>
      <c r="D17" s="32" t="n">
        <v>-79.5</v>
      </c>
      <c r="E17" s="32" t="n">
        <v>-143.1</v>
      </c>
      <c r="F17" s="32" t="n">
        <v>-74.09999999999999</v>
      </c>
    </row>
    <row r="18" ht="15" customHeight="1" s="20">
      <c r="A18" s="31" t="inlineStr">
        <is>
          <t>Share of profit on joint ventures and associates</t>
        </is>
      </c>
      <c r="B18" s="32" t="n">
        <v>153.9</v>
      </c>
      <c r="C18" s="32" t="n">
        <v>132</v>
      </c>
      <c r="D18" s="32" t="n">
        <v>109.8</v>
      </c>
      <c r="E18" s="32" t="n">
        <v>662.3</v>
      </c>
      <c r="F18" s="32" t="n">
        <v>114.1</v>
      </c>
    </row>
    <row r="19" ht="15" customHeight="1" s="20">
      <c r="A19" s="33" t="inlineStr">
        <is>
          <t>Operating profit / (loss) from continuing operations</t>
        </is>
      </c>
      <c r="B19" s="34" t="n">
        <v>963.4</v>
      </c>
      <c r="C19" s="34" t="n">
        <v>2743.5</v>
      </c>
      <c r="D19" s="34" t="n">
        <v>3755.4</v>
      </c>
      <c r="E19" s="34" t="n">
        <v>-146.3</v>
      </c>
      <c r="F19" s="34" t="n">
        <v>2608.2</v>
      </c>
    </row>
    <row r="20" ht="15" customHeight="1" s="20">
      <c r="A20" s="31" t="inlineStr">
        <is>
          <t>Finance income</t>
        </is>
      </c>
      <c r="B20" s="32" t="n">
        <v>81.59999999999999</v>
      </c>
      <c r="C20" s="32" t="n">
        <v>145</v>
      </c>
      <c r="D20" s="32" t="n">
        <v>103.2</v>
      </c>
      <c r="E20" s="32" t="n">
        <v>337.4</v>
      </c>
      <c r="F20" s="32" t="n">
        <v>205.2</v>
      </c>
    </row>
    <row r="21" ht="15" customHeight="1" s="20">
      <c r="A21" s="31" t="inlineStr">
        <is>
          <t>Finance costs</t>
        </is>
      </c>
      <c r="B21" s="32" t="n">
        <v>-457.4</v>
      </c>
      <c r="C21" s="32" t="n">
        <v>-372.1</v>
      </c>
      <c r="D21" s="32" t="n">
        <v>-376.4</v>
      </c>
      <c r="E21" s="32" t="n">
        <v>-396.7</v>
      </c>
      <c r="F21" s="32" t="n">
        <v>-318.3</v>
      </c>
    </row>
    <row r="22" ht="15" customHeight="1" s="20">
      <c r="A22" s="33" t="inlineStr">
        <is>
          <t>Profit / (loss) before taxation</t>
        </is>
      </c>
      <c r="B22" s="34" t="n">
        <v>587.6</v>
      </c>
      <c r="C22" s="34" t="n">
        <v>2516.4</v>
      </c>
      <c r="D22" s="34" t="n">
        <v>3482.2</v>
      </c>
      <c r="E22" s="34" t="n">
        <v>-205.6</v>
      </c>
      <c r="F22" s="34" t="n">
        <v>2495.1</v>
      </c>
    </row>
    <row r="23" ht="15" customHeight="1" s="20">
      <c r="A23" s="31" t="inlineStr">
        <is>
          <t>Taxation</t>
        </is>
      </c>
      <c r="B23" s="32" t="n">
        <v>-121.5</v>
      </c>
      <c r="C23" s="32" t="n">
        <v>-224.3</v>
      </c>
      <c r="D23" s="32" t="n">
        <v>-882.8</v>
      </c>
      <c r="E23" s="32" t="n">
        <v>110</v>
      </c>
      <c r="F23" s="32" t="n">
        <v>-610.7</v>
      </c>
    </row>
    <row r="24" ht="15" customHeight="1" s="20">
      <c r="A24" s="33" t="inlineStr">
        <is>
          <t>Profit / (loss) for the year from continuing operations</t>
        </is>
      </c>
      <c r="B24" s="34" t="n">
        <v>466.1</v>
      </c>
      <c r="C24" s="34" t="n">
        <v>2292.1</v>
      </c>
      <c r="D24" s="34" t="n">
        <v>2599.4</v>
      </c>
      <c r="E24" s="34" t="n">
        <v>-95.59999999999999</v>
      </c>
      <c r="F24" s="34" t="n">
        <v>1884.4</v>
      </c>
    </row>
    <row r="25" ht="15" customHeight="1" s="20">
      <c r="A25" s="26" t="inlineStr">
        <is>
          <t>Discontinued operations</t>
        </is>
      </c>
      <c r="B25" s="26" t="n"/>
      <c r="C25" s="26" t="n"/>
      <c r="D25" s="26" t="n"/>
      <c r="E25" s="26" t="n"/>
      <c r="F25" s="26" t="n"/>
    </row>
    <row r="26" ht="15" customHeight="1" s="20">
      <c r="A26" s="31" t="inlineStr">
        <is>
          <t>Profit / (loss) from discontinued operations, net of tax</t>
        </is>
      </c>
      <c r="B26" s="32" t="n">
        <v>-478.6</v>
      </c>
      <c r="C26" s="32" t="n">
        <v>30.7</v>
      </c>
      <c r="D26" s="32" t="n">
        <v>482.7</v>
      </c>
      <c r="E26" s="32" t="n">
        <v>35</v>
      </c>
      <c r="F26" s="32" t="n">
        <v>0</v>
      </c>
    </row>
    <row r="27" ht="15" customHeight="1" s="20">
      <c r="A27" s="29" t="inlineStr">
        <is>
          <t>NET INCOME: Profit / (loss) for the year</t>
        </is>
      </c>
      <c r="B27" s="30" t="n">
        <v>-12.5</v>
      </c>
      <c r="C27" s="30" t="n">
        <v>2322.8</v>
      </c>
      <c r="D27" s="30" t="n">
        <v>3082.1</v>
      </c>
      <c r="E27" s="30" t="n">
        <v>-60.6</v>
      </c>
      <c r="F27" s="30" t="n">
        <v>1884.4</v>
      </c>
    </row>
    <row r="29" ht="15" customHeight="1" s="20">
      <c r="A29" s="26" t="inlineStr">
        <is>
          <t>Profit attributable to:</t>
        </is>
      </c>
      <c r="B29" s="26" t="n"/>
      <c r="C29" s="26" t="n"/>
      <c r="D29" s="26" t="n"/>
      <c r="E29" s="26" t="n"/>
      <c r="F29" s="26" t="n"/>
    </row>
    <row r="30" ht="15" customHeight="1" s="20">
      <c r="A30" s="31" t="inlineStr">
        <is>
          <t>Ordinary shareholders of the parent</t>
        </is>
      </c>
      <c r="B30" s="32" t="n">
        <v>-59</v>
      </c>
      <c r="C30" s="32" t="n">
        <v>2276.2</v>
      </c>
      <c r="D30" s="32" t="n">
        <v>3031.4</v>
      </c>
      <c r="E30" s="32" t="n">
        <v>-123</v>
      </c>
      <c r="F30" s="32" t="n">
        <v>1710.5</v>
      </c>
    </row>
    <row r="31" ht="15" customHeight="1" s="20">
      <c r="A31" s="31" t="inlineStr">
        <is>
          <t>Non-controlling interests</t>
        </is>
      </c>
      <c r="B31" s="32" t="n">
        <v>0</v>
      </c>
      <c r="C31" s="32" t="n">
        <v>0</v>
      </c>
      <c r="D31" s="32" t="n">
        <v>0</v>
      </c>
      <c r="E31" s="32" t="n">
        <v>23.6</v>
      </c>
      <c r="F31" s="32" t="n">
        <v>100.8</v>
      </c>
    </row>
    <row r="32" ht="15" customHeight="1" s="20">
      <c r="A32" s="31" t="inlineStr">
        <is>
          <t>Other equity holders</t>
        </is>
      </c>
      <c r="B32" s="32" t="n">
        <v>46.5</v>
      </c>
      <c r="C32" s="32" t="n">
        <v>46.6</v>
      </c>
      <c r="D32" s="32" t="n">
        <v>50.7</v>
      </c>
      <c r="E32" s="32" t="n">
        <v>38.8</v>
      </c>
      <c r="F32" s="32" t="n">
        <v>73.09999999999999</v>
      </c>
    </row>
    <row r="34" ht="15" customHeight="1" s="20">
      <c r="A34" s="26" t="inlineStr">
        <is>
          <t>Earnings per share (pence)</t>
        </is>
      </c>
      <c r="B34" s="26" t="n"/>
      <c r="C34" s="26" t="n"/>
      <c r="D34" s="26" t="n"/>
      <c r="E34" s="26" t="n"/>
      <c r="F34" s="26" t="n"/>
    </row>
    <row r="35" ht="15" customHeight="1" s="20">
      <c r="A35" s="31" t="inlineStr">
        <is>
          <t>Basic EPS (pence)</t>
        </is>
      </c>
      <c r="B35" s="35" t="n">
        <v>-5.7</v>
      </c>
      <c r="C35" s="35" t="n">
        <v>218.7</v>
      </c>
      <c r="D35" s="35" t="n">
        <v>287.3</v>
      </c>
      <c r="E35" s="35" t="n">
        <v>-11.4</v>
      </c>
      <c r="F35" s="35" t="n">
        <v>156.7</v>
      </c>
    </row>
    <row r="36" ht="15" customHeight="1" s="20">
      <c r="A36" s="31" t="inlineStr">
        <is>
          <t>Diluted EPS (pence)</t>
        </is>
      </c>
      <c r="B36" s="35" t="n">
        <v>-5.7</v>
      </c>
      <c r="C36" s="35" t="n">
        <v>218.3</v>
      </c>
      <c r="D36" s="35" t="n">
        <v>286.8</v>
      </c>
      <c r="E36" s="35" t="n">
        <v>-11.4</v>
      </c>
      <c r="F36" s="35" t="n">
        <v>156.5</v>
      </c>
    </row>
    <row r="37" ht="15" customHeight="1" s="20">
      <c r="A37" s="31" t="inlineStr">
        <is>
          <t>Basic EPS – continuing operations (pence)</t>
        </is>
      </c>
      <c r="B37" s="35" t="n">
        <v>40.6</v>
      </c>
      <c r="C37" s="35" t="n">
        <v>215.7</v>
      </c>
      <c r="D37" s="35" t="n">
        <v>241.6</v>
      </c>
      <c r="E37" s="35" t="n">
        <v>-14.7</v>
      </c>
      <c r="F37" s="35" t="n">
        <v>156.7</v>
      </c>
    </row>
    <row r="38" ht="15" customHeight="1" s="20">
      <c r="A38" s="31" t="inlineStr">
        <is>
          <t>Diluted EPS – continuing operations (pence)</t>
        </is>
      </c>
      <c r="B38" s="35" t="n">
        <v>40.6</v>
      </c>
      <c r="C38" s="35" t="n">
        <v>215.4</v>
      </c>
      <c r="D38" s="35" t="n">
        <v>241.1</v>
      </c>
      <c r="E38" s="35" t="n">
        <v>-14.7</v>
      </c>
      <c r="F38" s="35" t="n">
        <v>156.5</v>
      </c>
    </row>
    <row r="40" ht="15" customHeight="1" s="20">
      <c r="A40" s="23" t="inlineStr">
        <is>
          <t>B. BEFORE EXCEPTIONAL ITEMS AND CERTAIN RE-MEASUREMENTS (£m)</t>
        </is>
      </c>
      <c r="B40" s="24" t="inlineStr">
        <is>
          <t>FY2020</t>
        </is>
      </c>
      <c r="C40" s="24" t="inlineStr">
        <is>
          <t>FY2021</t>
        </is>
      </c>
      <c r="D40" s="24" t="inlineStr">
        <is>
          <t>FY2022</t>
        </is>
      </c>
      <c r="E40" s="24" t="inlineStr">
        <is>
          <t>FY2023</t>
        </is>
      </c>
      <c r="F40" s="24" t="inlineStr">
        <is>
          <t>FY2024</t>
        </is>
      </c>
    </row>
    <row r="41" ht="15" customHeight="1" s="20">
      <c r="A41" s="31" t="inlineStr">
        <is>
          <t>Revenue</t>
        </is>
      </c>
      <c r="B41" s="32" t="n">
        <v>6800.6</v>
      </c>
      <c r="C41" s="32" t="n">
        <v>6826.4</v>
      </c>
      <c r="D41" s="32" t="n">
        <v>8608.200000000001</v>
      </c>
      <c r="E41" s="32" t="n">
        <v>12490.7</v>
      </c>
      <c r="F41" s="32" t="n">
        <v>10457.2</v>
      </c>
    </row>
    <row r="42" ht="15" customHeight="1" s="20">
      <c r="A42" s="31" t="inlineStr">
        <is>
          <t>Cost of sales (COGS)</t>
        </is>
      </c>
      <c r="B42" s="32" t="n">
        <v>-4745</v>
      </c>
      <c r="C42" s="32" t="n">
        <v>-4732.7</v>
      </c>
      <c r="D42" s="32" t="n">
        <v>-6310.8</v>
      </c>
      <c r="E42" s="32" t="n">
        <v>-9933.200000000001</v>
      </c>
      <c r="F42" s="32" t="n">
        <v>-6568.3</v>
      </c>
    </row>
    <row r="43" ht="15" customHeight="1" s="20">
      <c r="A43" s="33" t="inlineStr">
        <is>
          <t>Gross profit</t>
        </is>
      </c>
      <c r="B43" s="34" t="n">
        <v>2055.6</v>
      </c>
      <c r="C43" s="34" t="n">
        <v>2093.7</v>
      </c>
      <c r="D43" s="34" t="n">
        <v>2297.4</v>
      </c>
      <c r="E43" s="34" t="n">
        <v>2557.5</v>
      </c>
      <c r="F43" s="34" t="n">
        <v>3888.9</v>
      </c>
    </row>
    <row r="44" ht="15" customHeight="1" s="20">
      <c r="A44" s="31" t="inlineStr">
        <is>
          <t>Operating costs</t>
        </is>
      </c>
      <c r="B44" s="32" t="n">
        <v>-1019.1</v>
      </c>
      <c r="C44" s="32" t="n">
        <v>-1198.4</v>
      </c>
      <c r="D44" s="32" t="n">
        <v>-1118.5</v>
      </c>
      <c r="E44" s="32" t="n">
        <v>-1431.6</v>
      </c>
      <c r="F44" s="32" t="n">
        <v>-1577.7</v>
      </c>
    </row>
    <row r="45" ht="15" customHeight="1" s="20">
      <c r="A45" s="31" t="inlineStr">
        <is>
          <t>Debt impairment charges</t>
        </is>
      </c>
      <c r="B45" s="32" t="n">
        <v>0</v>
      </c>
      <c r="C45" s="32" t="n">
        <v>0</v>
      </c>
      <c r="D45" s="32" t="n">
        <v>0</v>
      </c>
      <c r="E45" s="32" t="n">
        <v>-91</v>
      </c>
      <c r="F45" s="32" t="n">
        <v>-128.8</v>
      </c>
    </row>
    <row r="46" ht="15" customHeight="1" s="20">
      <c r="A46" s="31" t="inlineStr">
        <is>
          <t>Other operating income</t>
        </is>
      </c>
      <c r="B46" s="32" t="n">
        <v>24.4</v>
      </c>
      <c r="C46" s="32" t="n">
        <v>268.7</v>
      </c>
      <c r="D46" s="32" t="n">
        <v>67.09999999999999</v>
      </c>
      <c r="E46" s="32" t="n">
        <v>1015</v>
      </c>
      <c r="F46" s="32" t="n">
        <v>116.7</v>
      </c>
    </row>
    <row r="47" ht="15" customHeight="1" s="20">
      <c r="A47" s="33" t="inlineStr">
        <is>
          <t>Operating profit before joint ventures and associates</t>
        </is>
      </c>
      <c r="B47" s="34" t="n">
        <v>1060.9</v>
      </c>
      <c r="C47" s="34" t="n">
        <v>1164</v>
      </c>
      <c r="D47" s="34" t="n">
        <v>1246</v>
      </c>
      <c r="E47" s="34" t="n">
        <v>2049.9</v>
      </c>
      <c r="F47" s="34" t="n">
        <v>2299.1</v>
      </c>
    </row>
    <row r="48" ht="15" customHeight="1" s="20">
      <c r="A48" s="31" t="inlineStr">
        <is>
          <t>Share of profit on joint ventures and associates</t>
        </is>
      </c>
      <c r="B48" s="32" t="n">
        <v>151.3</v>
      </c>
      <c r="C48" s="32" t="n">
        <v>131.2</v>
      </c>
      <c r="D48" s="32" t="n">
        <v>143</v>
      </c>
      <c r="E48" s="32" t="n">
        <v>357.8</v>
      </c>
      <c r="F48" s="32" t="n">
        <v>68</v>
      </c>
    </row>
    <row r="49" ht="15" customHeight="1" s="20">
      <c r="A49" s="33" t="inlineStr">
        <is>
          <t>Operating profit from continuing operations</t>
        </is>
      </c>
      <c r="B49" s="34" t="n">
        <v>1212.2</v>
      </c>
      <c r="C49" s="34" t="n">
        <v>1295.2</v>
      </c>
      <c r="D49" s="34" t="n">
        <v>1389</v>
      </c>
      <c r="E49" s="34" t="n">
        <v>2407.7</v>
      </c>
      <c r="F49" s="34" t="n">
        <v>2367.1</v>
      </c>
    </row>
    <row r="50" ht="15" customHeight="1" s="20">
      <c r="A50" s="33" t="inlineStr">
        <is>
          <t>Profit before taxation</t>
        </is>
      </c>
      <c r="B50" s="34" t="n">
        <v>917</v>
      </c>
      <c r="C50" s="34" t="n">
        <v>1011.1</v>
      </c>
      <c r="D50" s="34" t="n">
        <v>1091.6</v>
      </c>
      <c r="E50" s="34" t="n">
        <v>2146.3</v>
      </c>
      <c r="F50" s="34" t="n">
        <v>2247.6</v>
      </c>
    </row>
    <row r="51" ht="15" customHeight="1" s="20">
      <c r="A51" s="31" t="inlineStr">
        <is>
          <t>Taxation</t>
        </is>
      </c>
      <c r="B51" s="32" t="n">
        <v>-123.8</v>
      </c>
      <c r="C51" s="32" t="n">
        <v>-101.5</v>
      </c>
      <c r="D51" s="32" t="n">
        <v>-151.1</v>
      </c>
      <c r="E51" s="32" t="n">
        <v>-355.5</v>
      </c>
      <c r="F51" s="32" t="n">
        <v>-519</v>
      </c>
    </row>
    <row r="52" ht="15" customHeight="1" s="20">
      <c r="A52" s="33" t="inlineStr">
        <is>
          <t>Profit for the year from continuing operations</t>
        </is>
      </c>
      <c r="B52" s="34" t="n">
        <v>793.2</v>
      </c>
      <c r="C52" s="34" t="n">
        <v>909.6</v>
      </c>
      <c r="D52" s="34" t="n">
        <v>940.5</v>
      </c>
      <c r="E52" s="34" t="n">
        <v>1790.8</v>
      </c>
      <c r="F52" s="34" t="n">
        <v>1728.6</v>
      </c>
    </row>
    <row r="53" ht="15" customHeight="1" s="20">
      <c r="A53" s="33" t="inlineStr">
        <is>
          <t>Profit for the year (incl. discontinued)</t>
        </is>
      </c>
      <c r="B53" s="34" t="n">
        <v>837.4</v>
      </c>
      <c r="C53" s="34" t="n">
        <v>940.3</v>
      </c>
      <c r="D53" s="34" t="n">
        <v>1056.8</v>
      </c>
      <c r="E53" s="34" t="n">
        <v>1790.8</v>
      </c>
      <c r="F53" s="34" t="n">
        <v>1728.6</v>
      </c>
    </row>
    <row r="55" ht="15" customHeight="1" s="20">
      <c r="A55" s="23" t="inlineStr">
        <is>
          <t>C. KEY RATIOS (formulas)</t>
        </is>
      </c>
      <c r="B55" s="24" t="inlineStr">
        <is>
          <t>FY2020</t>
        </is>
      </c>
      <c r="C55" s="24" t="inlineStr">
        <is>
          <t>FY2021</t>
        </is>
      </c>
      <c r="D55" s="24" t="inlineStr">
        <is>
          <t>FY2022</t>
        </is>
      </c>
      <c r="E55" s="24" t="inlineStr">
        <is>
          <t>FY2023</t>
        </is>
      </c>
      <c r="F55" s="24" t="inlineStr">
        <is>
          <t>FY2024</t>
        </is>
      </c>
    </row>
    <row r="56" ht="15" customHeight="1" s="20">
      <c r="A56" s="31" t="inlineStr">
        <is>
          <t>Revenue growth (YoY, statutory)</t>
        </is>
      </c>
      <c r="B56" s="36" t="inlineStr">
        <is>
          <t>n/a</t>
        </is>
      </c>
      <c r="C56" s="37">
        <f>IF(B7=0,0,C7/B7-1)</f>
        <v/>
      </c>
      <c r="D56" s="37">
        <f>IF(C7=0,0,D7/C7-1)</f>
        <v/>
      </c>
      <c r="E56" s="37">
        <f>IF(D7=0,0,E7/D7-1)</f>
        <v/>
      </c>
      <c r="F56" s="37">
        <f>IF(E7=0,0,F7/E7-1)</f>
        <v/>
      </c>
    </row>
    <row r="57" ht="15" customHeight="1" s="20">
      <c r="A57" s="31" t="inlineStr">
        <is>
          <t>Gross margin (statutory)</t>
        </is>
      </c>
      <c r="B57" s="37">
        <f>IF(B7=0,0,B9/B7)</f>
        <v/>
      </c>
      <c r="C57" s="37">
        <f>IF(C7=0,0,C9/C7)</f>
        <v/>
      </c>
      <c r="D57" s="37">
        <f>IF(D7=0,0,D9/D7)</f>
        <v/>
      </c>
      <c r="E57" s="37">
        <f>IF(E7=0,0,E9/E7)</f>
        <v/>
      </c>
      <c r="F57" s="37">
        <f>IF(F7=0,0,F9/F7)</f>
        <v/>
      </c>
    </row>
    <row r="58" ht="15" customHeight="1" s="20">
      <c r="A58" s="31" t="inlineStr">
        <is>
          <t>Gross margin (before exceptional items)</t>
        </is>
      </c>
      <c r="B58" s="37">
        <f>IF(B41=0,0,B43/B41)</f>
        <v/>
      </c>
      <c r="C58" s="37">
        <f>IF(C41=0,0,C43/C41)</f>
        <v/>
      </c>
      <c r="D58" s="37">
        <f>IF(D41=0,0,D43/D41)</f>
        <v/>
      </c>
      <c r="E58" s="37">
        <f>IF(E41=0,0,E43/E41)</f>
        <v/>
      </c>
      <c r="F58" s="37">
        <f>IF(F41=0,0,F43/F41)</f>
        <v/>
      </c>
    </row>
    <row r="59" ht="15" customHeight="1" s="20">
      <c r="A59" s="31" t="inlineStr">
        <is>
          <t>Operating margin (continuing, statutory)</t>
        </is>
      </c>
      <c r="B59" s="37">
        <f>IF(B7=0,0,B19/B7)</f>
        <v/>
      </c>
      <c r="C59" s="37">
        <f>IF(C7=0,0,C19/C7)</f>
        <v/>
      </c>
      <c r="D59" s="37">
        <f>IF(D7=0,0,D19/D7)</f>
        <v/>
      </c>
      <c r="E59" s="37">
        <f>IF(E7=0,0,E19/E7)</f>
        <v/>
      </c>
      <c r="F59" s="37">
        <f>IF(F7=0,0,F19/F7)</f>
        <v/>
      </c>
    </row>
    <row r="60" ht="15" customHeight="1" s="20">
      <c r="A60" s="31" t="inlineStr">
        <is>
          <t>Net profit margin (statutory)</t>
        </is>
      </c>
      <c r="B60" s="37">
        <f>IF(B7=0,0,B27/B7)</f>
        <v/>
      </c>
      <c r="C60" s="37">
        <f>IF(C7=0,0,C27/C7)</f>
        <v/>
      </c>
      <c r="D60" s="37">
        <f>IF(D7=0,0,D27/D7)</f>
        <v/>
      </c>
      <c r="E60" s="37">
        <f>IF(E7=0,0,E27/E7)</f>
        <v/>
      </c>
      <c r="F60" s="37">
        <f>IF(F7=0,0,F27/F7)</f>
        <v/>
      </c>
    </row>
    <row r="61" ht="15" customHeight="1" s="20">
      <c r="A61" s="31" t="inlineStr">
        <is>
          <t>Net profit margin (before exceptional items)</t>
        </is>
      </c>
      <c r="B61" s="37">
        <f>IF(B41=0,0,B53/B41)</f>
        <v/>
      </c>
      <c r="C61" s="37">
        <f>IF(C41=0,0,C53/C41)</f>
        <v/>
      </c>
      <c r="D61" s="37">
        <f>IF(D41=0,0,D53/D41)</f>
        <v/>
      </c>
      <c r="E61" s="37">
        <f>IF(E41=0,0,E53/E41)</f>
        <v/>
      </c>
      <c r="F61" s="37">
        <f>IF(F41=0,0,F53/F41)</f>
        <v/>
      </c>
    </row>
    <row r="63" ht="15" customHeight="1" s="20">
      <c r="A63" s="23" t="inlineStr">
        <is>
          <t>D. INTEGRITY CHECKS (should be ~0; ±0.1 = rounding)</t>
        </is>
      </c>
      <c r="B63" s="24" t="inlineStr">
        <is>
          <t>FY2020</t>
        </is>
      </c>
      <c r="C63" s="24" t="inlineStr">
        <is>
          <t>FY2021</t>
        </is>
      </c>
      <c r="D63" s="24" t="inlineStr">
        <is>
          <t>FY2022</t>
        </is>
      </c>
      <c r="E63" s="24" t="inlineStr">
        <is>
          <t>FY2023</t>
        </is>
      </c>
      <c r="F63" s="24" t="inlineStr">
        <is>
          <t>FY2024</t>
        </is>
      </c>
    </row>
    <row r="64" ht="15" customHeight="1" s="20">
      <c r="A64" s="31" t="inlineStr">
        <is>
          <t>Revenue + COGS – Gross profit</t>
        </is>
      </c>
      <c r="B64" s="38">
        <f>ROUND(B7+B8-B9,1)</f>
        <v/>
      </c>
      <c r="C64" s="38">
        <f>ROUND(C7+C8-C9,1)</f>
        <v/>
      </c>
      <c r="D64" s="38">
        <f>ROUND(D7+D8-D9,1)</f>
        <v/>
      </c>
      <c r="E64" s="38">
        <f>ROUND(E7+E8-E9,1)</f>
        <v/>
      </c>
      <c r="F64" s="38">
        <f>ROUND(F7+F8-F9,1)</f>
        <v/>
      </c>
    </row>
    <row r="65" ht="15" customHeight="1" s="20">
      <c r="A65" s="31" t="inlineStr">
        <is>
          <t>Continuing profit + discontinued – Net income</t>
        </is>
      </c>
      <c r="B65" s="38">
        <f>ROUND(B24+B26-B27,1)</f>
        <v/>
      </c>
      <c r="C65" s="38">
        <f>ROUND(C24+C26-C27,1)</f>
        <v/>
      </c>
      <c r="D65" s="38">
        <f>ROUND(D24+D26-D27,1)</f>
        <v/>
      </c>
      <c r="E65" s="38">
        <f>ROUND(E24+E26-E27,1)</f>
        <v/>
      </c>
      <c r="F65" s="38">
        <f>ROUND(F24+F26-F27,1)</f>
        <v/>
      </c>
    </row>
    <row r="66" ht="15" customHeight="1" s="20">
      <c r="A66" s="31" t="inlineStr">
        <is>
          <t>Attributable profit total – Net income</t>
        </is>
      </c>
      <c r="B66" s="38">
        <f>ROUND(SUM(B30:B32)-B27,1)</f>
        <v/>
      </c>
      <c r="C66" s="38">
        <f>ROUND(SUM(C30:C32)-C27,1)</f>
        <v/>
      </c>
      <c r="D66" s="38">
        <f>ROUND(SUM(D30:D32)-D27,1)</f>
        <v/>
      </c>
      <c r="E66" s="38">
        <f>ROUND(SUM(E30:E32)-E27,1)</f>
        <v/>
      </c>
      <c r="F66" s="38">
        <f>ROUND(SUM(F30:F32)-F27,1)</f>
        <v/>
      </c>
    </row>
    <row r="67" ht="15" customHeight="1" s="20">
      <c r="A67" s="31" t="inlineStr">
        <is>
          <t>PBT + Taxation – Continuing profit</t>
        </is>
      </c>
      <c r="B67" s="38">
        <f>ROUND(B22+B23-B24,1)</f>
        <v/>
      </c>
      <c r="C67" s="38">
        <f>ROUND(C22+C23-C24,1)</f>
        <v/>
      </c>
      <c r="D67" s="38">
        <f>ROUND(D22+D23-D24,1)</f>
        <v/>
      </c>
      <c r="E67" s="38">
        <f>ROUND(E22+E23-E24,1)</f>
        <v/>
      </c>
      <c r="F67" s="38">
        <f>ROUND(F22+F23-F24,1)</f>
        <v/>
      </c>
    </row>
    <row r="69" ht="15" customHeight="1" s="20">
      <c r="A69" s="22" t="inlineStr">
        <is>
          <t>SOURCES: SSE plc Annual Reports 2020–2024, 'Consolidated income statement' – AR2020 p.171; AR2021 p.179; AR2022 p.214; AR2023 p.203; AR2024 p.199.</t>
        </is>
      </c>
    </row>
    <row r="70" ht="15" customHeight="1" s="20">
      <c r="A70" s="22" t="inlineStr">
        <is>
          <t>BASIS: each year uses the current-year column of its own report (as originally reported), so later restatements of prior years are not applied.</t>
        </is>
      </c>
    </row>
    <row r="71" ht="15" customHeight="1" s="20">
      <c r="A71" s="22" t="inlineStr">
        <is>
          <t>NOTE 1: 'Debt impairment charges' is shown as a separate line only from the FY2023 report; in FY2020–FY2022 such costs sit within operating costs (shown as 0 here).</t>
        </is>
      </c>
    </row>
    <row r="72" ht="15" customHeight="1" s="20">
      <c r="A72" s="22" t="inlineStr">
        <is>
          <t>NOTE 2: SSE does not report a 'COGS' label; 'Cost of sales' is used as COGS. FY2023 cost of sales includes £2,717.2m of exceptional items and certain re-measurements.</t>
        </is>
      </c>
    </row>
    <row r="73" ht="15" customHeight="1" s="20">
      <c r="A73" s="22" t="inlineStr">
        <is>
          <t>NOTE 3: 'Non-controlling interests' appear as a separate attributable line from FY2023 onwards (0 earlier = not separately reported).</t>
        </is>
      </c>
    </row>
    <row r="74" ht="15" customHeight="1" s="20">
      <c r="A74" s="22" t="inlineStr">
        <is>
          <t>NOTE 4: FY2020–FY2023 net income includes profit/(loss) from discontinued operations (e.g. the Gas Production business in FY2020); FY2024 has none.</t>
        </is>
      </c>
    </row>
  </sheetData>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2.xml><?xml version="1.0" encoding="utf-8"?>
<worksheet xmlns="http://schemas.openxmlformats.org/spreadsheetml/2006/main">
  <sheetPr>
    <outlinePr summaryBelow="1" summaryRight="1"/>
    <pageSetUpPr/>
  </sheetPr>
  <dimension ref="A1:F37"/>
  <sheetViews>
    <sheetView showGridLines="1" workbookViewId="0">
      <pane xSplit="1" ySplit="4" topLeftCell="B5" activePane="bottomRight" state="frozen"/>
      <selection pane="topRight" activeCell="A1" sqref="A1"/>
      <selection pane="bottomLeft" activeCell="A1" sqref="A1"/>
      <selection pane="bottomRight" activeCell="A1" sqref="A1"/>
    </sheetView>
  </sheetViews>
  <sheetFormatPr baseColWidth="8" defaultRowHeight="15"/>
  <cols>
    <col width="62" customWidth="1" style="20" min="1" max="1"/>
    <col width="15" customWidth="1" style="20" min="2" max="2"/>
    <col width="15" customWidth="1" style="20" min="3" max="3"/>
    <col width="15" customWidth="1" style="20" min="4" max="4"/>
    <col width="15" customWidth="1" style="20" min="5" max="5"/>
    <col width="15" customWidth="1" style="20" min="6" max="6"/>
  </cols>
  <sheetData>
    <row r="1">
      <c r="A1" s="39" t="inlineStr">
        <is>
          <t>SSE plc – Consolidated Balance Sheet (Statement of Financial Position), five financial years (FY2020–FY2024)</t>
        </is>
      </c>
    </row>
    <row r="2">
      <c r="A2" s="40" t="inlineStr">
        <is>
          <t>£ million. As at 31 March each year, as originally reported in each year's own Annual Report (same basis as IS_5yr). Blue = figures typed in from the reports; black = formulas.</t>
        </is>
      </c>
    </row>
    <row r="4">
      <c r="A4" s="41" t="inlineStr">
        <is>
          <t>A. STATEMENT OF FINANCIAL POSITION (£m)</t>
        </is>
      </c>
      <c r="B4" s="42" t="inlineStr">
        <is>
          <t>FY2020</t>
        </is>
      </c>
      <c r="C4" s="42" t="inlineStr">
        <is>
          <t>FY2021</t>
        </is>
      </c>
      <c r="D4" s="42" t="inlineStr">
        <is>
          <t>FY2022</t>
        </is>
      </c>
      <c r="E4" s="42" t="inlineStr">
        <is>
          <t>FY2023</t>
        </is>
      </c>
      <c r="F4" s="42" t="inlineStr">
        <is>
          <t>FY2024</t>
        </is>
      </c>
    </row>
    <row r="5">
      <c r="A5" s="40" t="inlineStr">
        <is>
          <t>As at</t>
        </is>
      </c>
      <c r="B5" s="43" t="inlineStr">
        <is>
          <t>31 Mar 2020</t>
        </is>
      </c>
      <c r="C5" s="43" t="inlineStr">
        <is>
          <t>31 Mar 2021</t>
        </is>
      </c>
      <c r="D5" s="43" t="inlineStr">
        <is>
          <t>31 Mar 2022</t>
        </is>
      </c>
      <c r="E5" s="43" t="inlineStr">
        <is>
          <t>31 Mar 2023</t>
        </is>
      </c>
      <c r="F5" s="43" t="inlineStr">
        <is>
          <t>31 Mar 2024</t>
        </is>
      </c>
    </row>
    <row r="6">
      <c r="A6" s="44" t="inlineStr">
        <is>
          <t>Assets</t>
        </is>
      </c>
      <c r="B6" s="45" t="n"/>
      <c r="C6" s="45" t="n"/>
      <c r="D6" s="45" t="n"/>
      <c r="E6" s="45" t="n"/>
      <c r="F6" s="45" t="n"/>
    </row>
    <row r="7">
      <c r="A7" s="46" t="inlineStr">
        <is>
          <t>Non-current assets</t>
        </is>
      </c>
      <c r="B7" s="47" t="n">
        <v>17555.6</v>
      </c>
      <c r="C7" s="47" t="n">
        <v>17070.7</v>
      </c>
      <c r="D7" s="47" t="n">
        <v>18824.6</v>
      </c>
      <c r="E7" s="47" t="n">
        <v>21372.6</v>
      </c>
      <c r="F7" s="47" t="n">
        <v>22911.3</v>
      </c>
    </row>
    <row r="8">
      <c r="A8" s="46" t="inlineStr">
        <is>
          <t>Current assets</t>
        </is>
      </c>
      <c r="B8" s="47" t="n">
        <v>3476.1</v>
      </c>
      <c r="C8" s="47" t="n">
        <v>4520.9</v>
      </c>
      <c r="D8" s="47" t="n">
        <v>6936.8</v>
      </c>
      <c r="E8" s="47" t="n">
        <v>5765.8</v>
      </c>
      <c r="F8" s="47" t="n">
        <v>5358.9</v>
      </c>
    </row>
    <row r="9">
      <c r="A9" s="48" t="inlineStr">
        <is>
          <t>TOTAL ASSETS</t>
        </is>
      </c>
      <c r="B9" s="49">
        <f>B7+B8</f>
        <v/>
      </c>
      <c r="C9" s="49">
        <f>C7+C8</f>
        <v/>
      </c>
      <c r="D9" s="49">
        <f>D7+D8</f>
        <v/>
      </c>
      <c r="E9" s="49">
        <f>E7+E8</f>
        <v/>
      </c>
      <c r="F9" s="49">
        <f>F7+F8</f>
        <v/>
      </c>
    </row>
    <row r="10">
      <c r="A10" s="44" t="inlineStr">
        <is>
          <t>Liabilities</t>
        </is>
      </c>
      <c r="B10" s="45" t="n"/>
      <c r="C10" s="45" t="n"/>
      <c r="D10" s="45" t="n"/>
      <c r="E10" s="45" t="n"/>
      <c r="F10" s="45" t="n"/>
    </row>
    <row r="11">
      <c r="A11" s="46" t="inlineStr">
        <is>
          <t>Current liabilities</t>
        </is>
      </c>
      <c r="B11" s="47" t="n">
        <v>5208.2</v>
      </c>
      <c r="C11" s="47" t="n">
        <v>3509.2</v>
      </c>
      <c r="D11" s="47" t="n">
        <v>4658.2</v>
      </c>
      <c r="E11" s="47" t="n">
        <v>4761</v>
      </c>
      <c r="F11" s="47" t="n">
        <v>4860.8</v>
      </c>
    </row>
    <row r="12">
      <c r="A12" s="46" t="inlineStr">
        <is>
          <t>Non-current liabilities</t>
        </is>
      </c>
      <c r="B12" s="47" t="n">
        <v>10903.4</v>
      </c>
      <c r="C12" s="47" t="n">
        <v>11401.3</v>
      </c>
      <c r="D12" s="47" t="n">
        <v>11929.4</v>
      </c>
      <c r="E12" s="47" t="n">
        <v>11262</v>
      </c>
      <c r="F12" s="47" t="n">
        <v>11606.3</v>
      </c>
    </row>
    <row r="13">
      <c r="A13" s="48" t="inlineStr">
        <is>
          <t>TOTAL LIABILITIES</t>
        </is>
      </c>
      <c r="B13" s="49">
        <f>B11+B12</f>
        <v/>
      </c>
      <c r="C13" s="49">
        <f>C11+C12</f>
        <v/>
      </c>
      <c r="D13" s="49">
        <f>D11+D12</f>
        <v/>
      </c>
      <c r="E13" s="49">
        <f>E11+E12</f>
        <v/>
      </c>
      <c r="F13" s="49">
        <f>F11+F12</f>
        <v/>
      </c>
    </row>
    <row r="14">
      <c r="A14" s="48" t="inlineStr">
        <is>
          <t>NET ASSETS (Total assets – Total liabilities)</t>
        </is>
      </c>
      <c r="B14" s="49">
        <f>B9-B13</f>
        <v/>
      </c>
      <c r="C14" s="49">
        <f>C9-C13</f>
        <v/>
      </c>
      <c r="D14" s="49">
        <f>D9-D13</f>
        <v/>
      </c>
      <c r="E14" s="49">
        <f>E9-E13</f>
        <v/>
      </c>
      <c r="F14" s="49">
        <f>F9-F13</f>
        <v/>
      </c>
    </row>
    <row r="15">
      <c r="A15" s="44" t="inlineStr">
        <is>
          <t>Shareholders' equity</t>
        </is>
      </c>
      <c r="B15" s="45" t="n"/>
      <c r="C15" s="45" t="n"/>
      <c r="D15" s="45" t="n"/>
      <c r="E15" s="45" t="n"/>
      <c r="F15" s="45" t="n"/>
    </row>
    <row r="16">
      <c r="A16" s="46" t="inlineStr">
        <is>
          <t>Equity attributable to ordinary shareholders of the parent</t>
        </is>
      </c>
      <c r="B16" s="47" t="n">
        <v>3750.4</v>
      </c>
      <c r="C16" s="47" t="n">
        <v>5208.7</v>
      </c>
      <c r="D16" s="47" t="n">
        <v>8082.2</v>
      </c>
      <c r="E16" s="47" t="n">
        <v>8583.9</v>
      </c>
      <c r="F16" s="47" t="n">
        <v>9170.799999999999</v>
      </c>
    </row>
    <row r="17">
      <c r="A17" s="46" t="inlineStr">
        <is>
          <t>Hybrid equity</t>
        </is>
      </c>
      <c r="B17" s="47" t="n">
        <v>1169.7</v>
      </c>
      <c r="C17" s="47" t="n">
        <v>1472.4</v>
      </c>
      <c r="D17" s="47" t="n">
        <v>1051</v>
      </c>
      <c r="E17" s="47" t="n">
        <v>1882.4</v>
      </c>
      <c r="F17" s="47" t="n">
        <v>1882.4</v>
      </c>
    </row>
    <row r="18">
      <c r="A18" s="46" t="inlineStr">
        <is>
          <t>Non-controlling interests</t>
        </is>
      </c>
      <c r="B18" s="47" t="n">
        <v>0</v>
      </c>
      <c r="C18" s="47" t="n">
        <v>0</v>
      </c>
      <c r="D18" s="47" t="n">
        <v>40.6</v>
      </c>
      <c r="E18" s="47" t="n">
        <v>649.1</v>
      </c>
      <c r="F18" s="47" t="n">
        <v>749.9</v>
      </c>
    </row>
    <row r="19">
      <c r="A19" s="48" t="inlineStr">
        <is>
          <t>TOTAL EQUITY</t>
        </is>
      </c>
      <c r="B19" s="49">
        <f>SUM(B16:B18)</f>
        <v/>
      </c>
      <c r="C19" s="49">
        <f>SUM(C16:C18)</f>
        <v/>
      </c>
      <c r="D19" s="49">
        <f>SUM(D16:D18)</f>
        <v/>
      </c>
      <c r="E19" s="49">
        <f>SUM(E16:E18)</f>
        <v/>
      </c>
      <c r="F19" s="49">
        <f>SUM(F16:F18)</f>
        <v/>
      </c>
    </row>
    <row r="21">
      <c r="A21" s="41" t="inlineStr">
        <is>
          <t>B. KEY RATIOS (formulas)</t>
        </is>
      </c>
      <c r="B21" s="42" t="inlineStr">
        <is>
          <t>FY2020</t>
        </is>
      </c>
      <c r="C21" s="42" t="inlineStr">
        <is>
          <t>FY2021</t>
        </is>
      </c>
      <c r="D21" s="42" t="inlineStr">
        <is>
          <t>FY2022</t>
        </is>
      </c>
      <c r="E21" s="42" t="inlineStr">
        <is>
          <t>FY2023</t>
        </is>
      </c>
      <c r="F21" s="42" t="inlineStr">
        <is>
          <t>FY2024</t>
        </is>
      </c>
    </row>
    <row r="22">
      <c r="A22" s="50" t="inlineStr">
        <is>
          <t>Working capital (current assets – current liabilities), £m</t>
        </is>
      </c>
      <c r="B22" s="51">
        <f>B8-B11</f>
        <v/>
      </c>
      <c r="C22" s="51">
        <f>C8-C11</f>
        <v/>
      </c>
      <c r="D22" s="51">
        <f>D8-D11</f>
        <v/>
      </c>
      <c r="E22" s="51">
        <f>E8-E11</f>
        <v/>
      </c>
      <c r="F22" s="51">
        <f>F8-F11</f>
        <v/>
      </c>
    </row>
    <row r="23">
      <c r="A23" s="50" t="inlineStr">
        <is>
          <t>Current ratio (current assets / current liabilities)</t>
        </is>
      </c>
      <c r="B23" s="52">
        <f>IF(B11=0,0,B8/B11)</f>
        <v/>
      </c>
      <c r="C23" s="52">
        <f>IF(C11=0,0,C8/C11)</f>
        <v/>
      </c>
      <c r="D23" s="52">
        <f>IF(D11=0,0,D8/D11)</f>
        <v/>
      </c>
      <c r="E23" s="52">
        <f>IF(E11=0,0,E8/E11)</f>
        <v/>
      </c>
      <c r="F23" s="52">
        <f>IF(F11=0,0,F8/F11)</f>
        <v/>
      </c>
    </row>
    <row r="24">
      <c r="A24" s="50" t="inlineStr">
        <is>
          <t>Total liabilities / total equity</t>
        </is>
      </c>
      <c r="B24" s="52">
        <f>IF(B19=0,0,B13/B19)</f>
        <v/>
      </c>
      <c r="C24" s="52">
        <f>IF(C19=0,0,C13/C19)</f>
        <v/>
      </c>
      <c r="D24" s="52">
        <f>IF(D19=0,0,D13/D19)</f>
        <v/>
      </c>
      <c r="E24" s="52">
        <f>IF(E19=0,0,E13/E19)</f>
        <v/>
      </c>
      <c r="F24" s="52">
        <f>IF(F19=0,0,F13/F19)</f>
        <v/>
      </c>
    </row>
    <row r="25">
      <c r="A25" s="50" t="inlineStr">
        <is>
          <t>Equity ratio (total equity / total assets)</t>
        </is>
      </c>
      <c r="B25" s="53">
        <f>IF(B9=0,0,B19/B9)</f>
        <v/>
      </c>
      <c r="C25" s="53">
        <f>IF(C9=0,0,C19/C9)</f>
        <v/>
      </c>
      <c r="D25" s="53">
        <f>IF(D9=0,0,D19/D9)</f>
        <v/>
      </c>
      <c r="E25" s="53">
        <f>IF(E9=0,0,E19/E9)</f>
        <v/>
      </c>
      <c r="F25" s="53">
        <f>IF(F9=0,0,F19/F9)</f>
        <v/>
      </c>
    </row>
    <row r="26">
      <c r="A26" s="50" t="inlineStr">
        <is>
          <t>Non-current assets as % of total assets</t>
        </is>
      </c>
      <c r="B26" s="53">
        <f>IF(B9=0,0,B7/B9)</f>
        <v/>
      </c>
      <c r="C26" s="53">
        <f>IF(C9=0,0,C7/C9)</f>
        <v/>
      </c>
      <c r="D26" s="53">
        <f>IF(D9=0,0,D7/D9)</f>
        <v/>
      </c>
      <c r="E26" s="53">
        <f>IF(E9=0,0,E7/E9)</f>
        <v/>
      </c>
      <c r="F26" s="53">
        <f>IF(F9=0,0,F7/F9)</f>
        <v/>
      </c>
    </row>
    <row r="28">
      <c r="A28" s="41" t="inlineStr">
        <is>
          <t>C. INTEGRITY CHECKS (should be ~0; ±0.1 = rounding)</t>
        </is>
      </c>
      <c r="B28" s="42" t="inlineStr">
        <is>
          <t>FY2020</t>
        </is>
      </c>
      <c r="C28" s="42" t="inlineStr">
        <is>
          <t>FY2021</t>
        </is>
      </c>
      <c r="D28" s="42" t="inlineStr">
        <is>
          <t>FY2022</t>
        </is>
      </c>
      <c r="E28" s="42" t="inlineStr">
        <is>
          <t>FY2023</t>
        </is>
      </c>
      <c r="F28" s="42" t="inlineStr">
        <is>
          <t>FY2024</t>
        </is>
      </c>
    </row>
    <row r="29">
      <c r="A29" s="50" t="inlineStr">
        <is>
          <t>Total assets – reported total assets (see row 31)</t>
        </is>
      </c>
      <c r="B29" s="54">
        <f>ROUND(B9-B31,1)</f>
        <v/>
      </c>
      <c r="C29" s="54">
        <f>ROUND(C9-C31,1)</f>
        <v/>
      </c>
      <c r="D29" s="54">
        <f>ROUND(D9-D31,1)</f>
        <v/>
      </c>
      <c r="E29" s="54">
        <f>ROUND(E9-E31,1)</f>
        <v/>
      </c>
      <c r="F29" s="54">
        <f>ROUND(F9-F31,1)</f>
        <v/>
      </c>
    </row>
    <row r="30">
      <c r="A30" s="50" t="inlineStr">
        <is>
          <t>Net assets – Total equity</t>
        </is>
      </c>
      <c r="B30" s="54">
        <f>ROUND(B14-B19,1)</f>
        <v/>
      </c>
      <c r="C30" s="54">
        <f>ROUND(C14-C19,1)</f>
        <v/>
      </c>
      <c r="D30" s="54">
        <f>ROUND(D14-D19,1)</f>
        <v/>
      </c>
      <c r="E30" s="54">
        <f>ROUND(E14-E19,1)</f>
        <v/>
      </c>
      <c r="F30" s="54">
        <f>ROUND(F14-F19,1)</f>
        <v/>
      </c>
    </row>
    <row r="31">
      <c r="A31" s="40" t="inlineStr">
        <is>
          <t>Memo: total assets as printed in the report (£m)</t>
        </is>
      </c>
      <c r="B31" s="55" t="n">
        <v>21031.7</v>
      </c>
      <c r="C31" s="55" t="n">
        <v>21591.6</v>
      </c>
      <c r="D31" s="55" t="n">
        <v>25761.4</v>
      </c>
      <c r="E31" s="55" t="n">
        <v>27138.4</v>
      </c>
      <c r="F31" s="55" t="n">
        <v>28270.2</v>
      </c>
    </row>
    <row r="33">
      <c r="A33" s="40" t="inlineStr">
        <is>
          <t>SOURCES: SSE plc 'Consolidated balance sheet' – AR2024 p.201 (FY2024 and restated FY2023 comparative); AR2023 p.205 (FY2023 as originally reported; FY2022 restated comparative); Preliminary Results FY2021 (26 May 2021) and FY2020 (17 June 2020) summary balance sheets; FY2022 and FY2020/FY2021 totals cross-checked to SSE data on London Stock Exchange / Barchart.</t>
        </is>
      </c>
    </row>
    <row r="34">
      <c r="A34" s="40" t="inlineStr">
        <is>
          <t>BASIS: as in IS_5yr, each year uses the figures as originally reported for that year-end. FY2023 therefore excludes the IFRS 17 / IAS 12 restatement shown in AR2024 (restated FY2023: total assets 27,177.1; current liabilities 5,543.1; non-current liabilities 10,550.8; total equity 11,083.2).</t>
        </is>
      </c>
    </row>
    <row r="35">
      <c r="A35" s="40" t="inlineStr">
        <is>
          <t>NOTE 1: FY2022 as originally reported (AR2022) is derived from the AR2023 restated comparative by reversing the IAS 16 restatement (PPE +5.9, deferred tax liability +1.5, retained earnings +4.4); resulting totals agree to the published FY2022 totals (total assets 25,761.4; non-current assets 18,824.6; non-current liabilities 11,929.4).</t>
        </is>
      </c>
    </row>
    <row r="36">
      <c r="A36" s="40" t="inlineStr">
        <is>
          <t>NOTE 2: FY2020 non-current assets (17,555.6), current liabilities (5,208.2) and ordinary shareholders' equity (3,750.4) are derived as totals less the reported subtotals. FY2020 current assets include £226.8m of assets held for disposal (Gas Production).</t>
        </is>
      </c>
    </row>
    <row r="37">
      <c r="A37" s="40" t="inlineStr">
        <is>
          <t>NOTE 3: 'Hybrid equity' = perpetual hybrid capital securities classified as equity under IFRS. 'Non-controlling interests' arise mainly from the 25% sale of SSEN Transmission (Nov 2022), so they are nil before FY2022/FY2023.</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F84"/>
  <sheetViews>
    <sheetView workbookViewId="0">
      <pane xSplit="1" ySplit="5" topLeftCell="B6" activePane="bottomRight" state="frozen"/>
      <selection pane="topRight" activeCell="A1" sqref="A1"/>
      <selection pane="bottomLeft" activeCell="A1" sqref="A1"/>
      <selection pane="bottomRight" activeCell="A1" sqref="A1"/>
    </sheetView>
  </sheetViews>
  <sheetFormatPr baseColWidth="8" defaultRowHeight="15"/>
  <cols>
    <col width="70" customWidth="1" style="20" min="1" max="1"/>
    <col width="15" customWidth="1" style="20" min="2" max="2"/>
    <col width="15" customWidth="1" style="20" min="3" max="3"/>
    <col width="15" customWidth="1" style="20" min="4" max="4"/>
    <col width="15" customWidth="1" style="20" min="5" max="5"/>
    <col width="15" customWidth="1" style="20" min="6" max="6"/>
  </cols>
  <sheetData>
    <row r="1">
      <c r="A1" s="39" t="inlineStr">
        <is>
          <t>SSE plc – Consolidated Cash Flow Statement, five financial years (FY2020–FY2024)</t>
        </is>
      </c>
    </row>
    <row r="2">
      <c r="A2" s="40" t="inlineStr">
        <is>
          <t>£ million. Year ended 31 March. As originally reported in each year's Annual Report / results statement. Blue = typed in from the reports; black = formulas; green rows = key items highlighted per the task (operating profit, operating cash flow, investing, financing, capex, D&amp;A); n/a = line not itemised in the source used.</t>
        </is>
      </c>
    </row>
    <row r="4">
      <c r="A4" s="59" t="inlineStr">
        <is>
          <t>A. CASH FLOW STATEMENT (£m)</t>
        </is>
      </c>
      <c r="B4" s="42" t="inlineStr">
        <is>
          <t>FY2020</t>
        </is>
      </c>
      <c r="C4" s="42" t="inlineStr">
        <is>
          <t>FY2021</t>
        </is>
      </c>
      <c r="D4" s="42" t="inlineStr">
        <is>
          <t>FY2022</t>
        </is>
      </c>
      <c r="E4" s="42" t="inlineStr">
        <is>
          <t>FY2023</t>
        </is>
      </c>
      <c r="F4" s="42" t="inlineStr">
        <is>
          <t>FY2024</t>
        </is>
      </c>
    </row>
    <row r="5">
      <c r="A5" s="40" t="inlineStr">
        <is>
          <t>Year ended</t>
        </is>
      </c>
      <c r="B5" s="43" t="inlineStr">
        <is>
          <t>31 Mar 2020</t>
        </is>
      </c>
      <c r="C5" s="43" t="inlineStr">
        <is>
          <t>31 Mar 2021</t>
        </is>
      </c>
      <c r="D5" s="43" t="inlineStr">
        <is>
          <t>31 Mar 2022</t>
        </is>
      </c>
      <c r="E5" s="43" t="inlineStr">
        <is>
          <t>31 Mar 2023</t>
        </is>
      </c>
      <c r="F5" s="43" t="inlineStr">
        <is>
          <t>31 Mar 2024</t>
        </is>
      </c>
    </row>
    <row r="6">
      <c r="A6" s="44" t="inlineStr">
        <is>
          <t>Operating activities</t>
        </is>
      </c>
      <c r="B6" s="45" t="n"/>
      <c r="C6" s="45" t="n"/>
      <c r="D6" s="45" t="n"/>
      <c r="E6" s="45" t="n"/>
      <c r="F6" s="45" t="n"/>
    </row>
    <row r="7">
      <c r="A7" s="60" t="inlineStr">
        <is>
          <t>Operating profit/(loss) – continuing operations</t>
        </is>
      </c>
      <c r="B7" s="61" t="n">
        <v>963.4</v>
      </c>
      <c r="C7" s="61" t="n">
        <v>2743.5</v>
      </c>
      <c r="D7" s="61" t="n">
        <v>3749.5</v>
      </c>
      <c r="E7" s="61" t="n">
        <v>-146.3</v>
      </c>
      <c r="F7" s="61" t="n">
        <v>2608.2</v>
      </c>
    </row>
    <row r="8">
      <c r="A8" s="46" t="inlineStr">
        <is>
          <t>Operating loss – discontinued operations</t>
        </is>
      </c>
      <c r="B8" s="62" t="inlineStr">
        <is>
          <t>n/a</t>
        </is>
      </c>
      <c r="C8" s="62" t="inlineStr">
        <is>
          <t>n/a</t>
        </is>
      </c>
      <c r="D8" s="47" t="n">
        <v>-100.5</v>
      </c>
      <c r="E8" s="47" t="n">
        <v>0</v>
      </c>
      <c r="F8" s="47" t="n">
        <v>0</v>
      </c>
    </row>
    <row r="9">
      <c r="A9" s="46" t="inlineStr">
        <is>
          <t>Less share of profit of joint ventures and associates</t>
        </is>
      </c>
      <c r="B9" s="62" t="inlineStr">
        <is>
          <t>n/a</t>
        </is>
      </c>
      <c r="C9" s="62" t="inlineStr">
        <is>
          <t>n/a</t>
        </is>
      </c>
      <c r="D9" s="47" t="n">
        <v>-28.7</v>
      </c>
      <c r="E9" s="47" t="n">
        <v>-662.3</v>
      </c>
      <c r="F9" s="47" t="n">
        <v>-114.1</v>
      </c>
    </row>
    <row r="10">
      <c r="A10" s="48" t="inlineStr">
        <is>
          <t>Operating profit/(loss) before jointly controlled entities and associates</t>
        </is>
      </c>
      <c r="B10" s="63" t="n">
        <v>565.9</v>
      </c>
      <c r="C10" s="63" t="n">
        <v>2644.5</v>
      </c>
      <c r="D10" s="63" t="n">
        <v>3620.3</v>
      </c>
      <c r="E10" s="63" t="n">
        <v>-808.6</v>
      </c>
      <c r="F10" s="63" t="n">
        <v>2494.1</v>
      </c>
    </row>
    <row r="11">
      <c r="A11" s="46" t="inlineStr">
        <is>
          <t>Pension service charges less contributions paid</t>
        </is>
      </c>
      <c r="B11" s="47" t="n">
        <v>-25.2</v>
      </c>
      <c r="C11" s="47" t="n">
        <v>-22.8</v>
      </c>
      <c r="D11" s="47" t="n">
        <v>-23</v>
      </c>
      <c r="E11" s="47" t="n">
        <v>-19.2</v>
      </c>
      <c r="F11" s="47" t="n">
        <v>-9.5</v>
      </c>
    </row>
    <row r="12">
      <c r="A12" s="46" t="inlineStr">
        <is>
          <t>Movement on operating derivatives</t>
        </is>
      </c>
      <c r="B12" s="47" t="n">
        <v>34.2</v>
      </c>
      <c r="C12" s="47" t="n">
        <v>-590.1</v>
      </c>
      <c r="D12" s="47" t="n">
        <v>-2100.4</v>
      </c>
      <c r="E12" s="47" t="n">
        <v>2691.6</v>
      </c>
      <c r="F12" s="47" t="n">
        <v>-443.4</v>
      </c>
    </row>
    <row r="13">
      <c r="A13" s="60" t="inlineStr">
        <is>
          <t>Depreciation, amortisation, write downs and impairments</t>
        </is>
      </c>
      <c r="B13" s="61" t="n">
        <v>947.2</v>
      </c>
      <c r="C13" s="61" t="n">
        <v>637.9</v>
      </c>
      <c r="D13" s="61" t="n">
        <v>303.2</v>
      </c>
      <c r="E13" s="61" t="n">
        <v>640.7</v>
      </c>
      <c r="F13" s="61" t="n">
        <v>859</v>
      </c>
    </row>
    <row r="14">
      <c r="A14" s="46" t="inlineStr">
        <is>
          <t>Impairment of joint venture investment (incl. shareholder loans)</t>
        </is>
      </c>
      <c r="B14" s="62" t="inlineStr">
        <is>
          <t>n/a</t>
        </is>
      </c>
      <c r="C14" s="62" t="inlineStr">
        <is>
          <t>n/a</t>
        </is>
      </c>
      <c r="D14" s="47" t="n">
        <v>106.9</v>
      </c>
      <c r="E14" s="47" t="n">
        <v>329.3</v>
      </c>
      <c r="F14" s="47" t="n">
        <v>136.8</v>
      </c>
    </row>
    <row r="15">
      <c r="A15" s="46" t="inlineStr">
        <is>
          <t>Charge in respect of employee share awards (before tax)</t>
        </is>
      </c>
      <c r="B15" s="47" t="n">
        <v>24.5</v>
      </c>
      <c r="C15" s="47" t="n">
        <v>18.1</v>
      </c>
      <c r="D15" s="47" t="n">
        <v>20.8</v>
      </c>
      <c r="E15" s="47" t="n">
        <v>18.7</v>
      </c>
      <c r="F15" s="47" t="n">
        <v>20.2</v>
      </c>
    </row>
    <row r="16">
      <c r="A16" s="46" t="inlineStr">
        <is>
          <t>Profit on disposal of assets and businesses</t>
        </is>
      </c>
      <c r="B16" s="62" t="inlineStr">
        <is>
          <t>n/a</t>
        </is>
      </c>
      <c r="C16" s="62" t="inlineStr">
        <is>
          <t>n/a</t>
        </is>
      </c>
      <c r="D16" s="47" t="n">
        <v>-48.2</v>
      </c>
      <c r="E16" s="47" t="n">
        <v>-89.09999999999999</v>
      </c>
      <c r="F16" s="47" t="n">
        <v>-9</v>
      </c>
    </row>
    <row r="17">
      <c r="A17" s="46" t="inlineStr">
        <is>
          <t>Release of provisions / charge of provisions</t>
        </is>
      </c>
      <c r="B17" s="62" t="inlineStr">
        <is>
          <t>n/a</t>
        </is>
      </c>
      <c r="C17" s="62" t="inlineStr">
        <is>
          <t>n/a</t>
        </is>
      </c>
      <c r="D17" s="47" t="n">
        <v>-1.6</v>
      </c>
      <c r="E17" s="47" t="n">
        <v>-114.9</v>
      </c>
      <c r="F17" s="47" t="n">
        <v>14.6</v>
      </c>
    </row>
    <row r="18">
      <c r="A18" s="46" t="inlineStr">
        <is>
          <t>Credit in respect of financial guarantees</t>
        </is>
      </c>
      <c r="B18" s="62" t="inlineStr">
        <is>
          <t>n/a</t>
        </is>
      </c>
      <c r="C18" s="62" t="inlineStr">
        <is>
          <t>n/a</t>
        </is>
      </c>
      <c r="D18" s="47" t="n">
        <v>0</v>
      </c>
      <c r="E18" s="47" t="n">
        <v>0</v>
      </c>
      <c r="F18" s="47" t="n">
        <v>-12.5</v>
      </c>
    </row>
    <row r="19">
      <c r="A19" s="46" t="inlineStr">
        <is>
          <t>Release of deferred income</t>
        </is>
      </c>
      <c r="B19" s="62" t="inlineStr">
        <is>
          <t>n/a</t>
        </is>
      </c>
      <c r="C19" s="62" t="inlineStr">
        <is>
          <t>n/a</t>
        </is>
      </c>
      <c r="D19" s="47" t="n">
        <v>-17.6</v>
      </c>
      <c r="E19" s="47" t="n">
        <v>-13.9</v>
      </c>
      <c r="F19" s="47" t="n">
        <v>-13</v>
      </c>
    </row>
    <row r="20">
      <c r="A20" s="48" t="inlineStr">
        <is>
          <t>Cash generated from operations before working capital movements</t>
        </is>
      </c>
      <c r="B20" s="63" t="n">
        <v>1450.2</v>
      </c>
      <c r="C20" s="64" t="inlineStr">
        <is>
          <t>n/a</t>
        </is>
      </c>
      <c r="D20" s="63" t="n">
        <v>1860.4</v>
      </c>
      <c r="E20" s="63" t="n">
        <v>2634.6</v>
      </c>
      <c r="F20" s="63" t="n">
        <v>3037.3</v>
      </c>
    </row>
    <row r="21">
      <c r="A21" s="46" t="inlineStr">
        <is>
          <t>(Increase)/decrease in inventories</t>
        </is>
      </c>
      <c r="B21" s="62" t="inlineStr">
        <is>
          <t>n/a</t>
        </is>
      </c>
      <c r="C21" s="62" t="inlineStr">
        <is>
          <t>n/a</t>
        </is>
      </c>
      <c r="D21" s="47" t="n">
        <v>-24.4</v>
      </c>
      <c r="E21" s="47" t="n">
        <v>-137.3</v>
      </c>
      <c r="F21" s="47" t="n">
        <v>39.6</v>
      </c>
    </row>
    <row r="22">
      <c r="A22" s="46" t="inlineStr">
        <is>
          <t>(Increase)/decrease in receivables</t>
        </is>
      </c>
      <c r="B22" s="62" t="inlineStr">
        <is>
          <t>n/a</t>
        </is>
      </c>
      <c r="C22" s="62" t="inlineStr">
        <is>
          <t>n/a</t>
        </is>
      </c>
      <c r="D22" s="47" t="n">
        <v>-625.6</v>
      </c>
      <c r="E22" s="47" t="n">
        <v>-996</v>
      </c>
      <c r="F22" s="47" t="n">
        <v>763.1</v>
      </c>
    </row>
    <row r="23">
      <c r="A23" s="46" t="inlineStr">
        <is>
          <t>Increase in payables</t>
        </is>
      </c>
      <c r="B23" s="62" t="inlineStr">
        <is>
          <t>n/a</t>
        </is>
      </c>
      <c r="C23" s="62" t="inlineStr">
        <is>
          <t>n/a</t>
        </is>
      </c>
      <c r="D23" s="47" t="n">
        <v>544.2</v>
      </c>
      <c r="E23" s="47" t="n">
        <v>166.7</v>
      </c>
      <c r="F23" s="47" t="n">
        <v>243</v>
      </c>
    </row>
    <row r="24">
      <c r="A24" s="46" t="inlineStr">
        <is>
          <t>(Decrease)/increase in provisions</t>
        </is>
      </c>
      <c r="B24" s="62" t="inlineStr">
        <is>
          <t>n/a</t>
        </is>
      </c>
      <c r="C24" s="62" t="inlineStr">
        <is>
          <t>n/a</t>
        </is>
      </c>
      <c r="D24" s="47" t="n">
        <v>61.3</v>
      </c>
      <c r="E24" s="47" t="n">
        <v>-15.3</v>
      </c>
      <c r="F24" s="47" t="n">
        <v>-33.9</v>
      </c>
    </row>
    <row r="25">
      <c r="A25" s="48" t="inlineStr">
        <is>
          <t>Cash generated from operations</t>
        </is>
      </c>
      <c r="B25" s="63" t="n">
        <v>1455.5</v>
      </c>
      <c r="C25" s="64" t="inlineStr">
        <is>
          <t>n/a</t>
        </is>
      </c>
      <c r="D25" s="63" t="n">
        <v>1815.9</v>
      </c>
      <c r="E25" s="63" t="n">
        <v>1652.7</v>
      </c>
      <c r="F25" s="63" t="n">
        <v>4049.1</v>
      </c>
    </row>
    <row r="26">
      <c r="A26" s="46" t="inlineStr">
        <is>
          <t>Dividends received from investments</t>
        </is>
      </c>
      <c r="B26" s="62" t="inlineStr">
        <is>
          <t>n/a</t>
        </is>
      </c>
      <c r="C26" s="62" t="inlineStr">
        <is>
          <t>n/a</t>
        </is>
      </c>
      <c r="D26" s="47" t="n">
        <v>177</v>
      </c>
      <c r="E26" s="47" t="n">
        <v>296.5</v>
      </c>
      <c r="F26" s="47" t="n">
        <v>223.7</v>
      </c>
    </row>
    <row r="27">
      <c r="A27" s="46" t="inlineStr">
        <is>
          <t>Interest paid</t>
        </is>
      </c>
      <c r="B27" s="47" t="n">
        <v>-272.9</v>
      </c>
      <c r="C27" s="47" t="n">
        <v>-288.7</v>
      </c>
      <c r="D27" s="47" t="n">
        <v>-273.5</v>
      </c>
      <c r="E27" s="47" t="n">
        <v>-199.9</v>
      </c>
      <c r="F27" s="47" t="n">
        <v>-67</v>
      </c>
    </row>
    <row r="28">
      <c r="A28" s="46" t="inlineStr">
        <is>
          <t>Taxes paid</t>
        </is>
      </c>
      <c r="B28" s="47" t="n">
        <v>-95.8</v>
      </c>
      <c r="C28" s="47" t="n">
        <v>-62.8</v>
      </c>
      <c r="D28" s="47" t="n">
        <v>-91.5</v>
      </c>
      <c r="E28" s="47" t="n">
        <v>-255.3</v>
      </c>
      <c r="F28" s="47" t="n">
        <v>-345.8</v>
      </c>
    </row>
    <row r="29">
      <c r="A29" s="65" t="inlineStr">
        <is>
          <t>NET CASH FROM OPERATING ACTIVITIES</t>
        </is>
      </c>
      <c r="B29" s="66" t="n">
        <v>1300.2</v>
      </c>
      <c r="C29" s="66" t="n">
        <v>1817.2</v>
      </c>
      <c r="D29" s="66" t="n">
        <v>1627.9</v>
      </c>
      <c r="E29" s="66" t="n">
        <v>1494</v>
      </c>
      <c r="F29" s="66" t="n">
        <v>3860</v>
      </c>
    </row>
    <row r="30">
      <c r="A30" s="44" t="inlineStr">
        <is>
          <t>Investing activities</t>
        </is>
      </c>
      <c r="B30" s="45" t="n"/>
      <c r="C30" s="45" t="n"/>
      <c r="D30" s="45" t="n"/>
      <c r="E30" s="45" t="n"/>
      <c r="F30" s="45" t="n"/>
    </row>
    <row r="31">
      <c r="A31" s="60" t="inlineStr">
        <is>
          <t>Purchase of property, plant and equipment (capital expenditure)</t>
        </is>
      </c>
      <c r="B31" s="61" t="n">
        <v>-814.1</v>
      </c>
      <c r="C31" s="61" t="n">
        <v>-985</v>
      </c>
      <c r="D31" s="61" t="n">
        <v>-1273.6</v>
      </c>
      <c r="E31" s="61" t="n">
        <v>-1479.7</v>
      </c>
      <c r="F31" s="61" t="n">
        <v>-1970.3</v>
      </c>
    </row>
    <row r="32">
      <c r="A32" s="60" t="inlineStr">
        <is>
          <t>Purchase of other intangible assets (capital expenditure)</t>
        </is>
      </c>
      <c r="B32" s="61" t="n">
        <v>-396.8</v>
      </c>
      <c r="C32" s="61" t="n">
        <v>-192.3</v>
      </c>
      <c r="D32" s="61" t="n">
        <v>-182.2</v>
      </c>
      <c r="E32" s="61" t="n">
        <v>-336.4</v>
      </c>
      <c r="F32" s="61" t="n">
        <v>-542.2</v>
      </c>
    </row>
    <row r="33">
      <c r="A33" s="46" t="inlineStr">
        <is>
          <t>Receipt of government grant income</t>
        </is>
      </c>
      <c r="B33" s="47" t="n">
        <v>0</v>
      </c>
      <c r="C33" s="47" t="n">
        <v>0</v>
      </c>
      <c r="D33" s="47" t="n">
        <v>0</v>
      </c>
      <c r="E33" s="47" t="n">
        <v>0</v>
      </c>
      <c r="F33" s="47" t="n">
        <v>93.40000000000001</v>
      </c>
    </row>
    <row r="34">
      <c r="A34" s="46" t="inlineStr">
        <is>
          <t>Deferred income received</t>
        </is>
      </c>
      <c r="B34" s="47" t="n">
        <v>11.8</v>
      </c>
      <c r="C34" s="47" t="n">
        <v>11.2</v>
      </c>
      <c r="D34" s="47" t="n">
        <v>12.3</v>
      </c>
      <c r="E34" s="47" t="n">
        <v>13.9</v>
      </c>
      <c r="F34" s="47" t="n">
        <v>17.4</v>
      </c>
    </row>
    <row r="35">
      <c r="A35" s="46" t="inlineStr">
        <is>
          <t>Proceeds from disposals</t>
        </is>
      </c>
      <c r="B35" s="62" t="inlineStr">
        <is>
          <t>n/a</t>
        </is>
      </c>
      <c r="C35" s="62" t="inlineStr">
        <is>
          <t>n/a</t>
        </is>
      </c>
      <c r="D35" s="47" t="n">
        <v>1366.9</v>
      </c>
      <c r="E35" s="47" t="n">
        <v>60</v>
      </c>
      <c r="F35" s="47" t="n">
        <v>14.9</v>
      </c>
    </row>
    <row r="36">
      <c r="A36" s="46" t="inlineStr">
        <is>
          <t>Purchase of businesses, joint ventures and subsidiaries</t>
        </is>
      </c>
      <c r="B36" s="62" t="inlineStr">
        <is>
          <t>n/a</t>
        </is>
      </c>
      <c r="C36" s="62" t="inlineStr">
        <is>
          <t>n/a</t>
        </is>
      </c>
      <c r="D36" s="47" t="n">
        <v>-145.3</v>
      </c>
      <c r="E36" s="47" t="n">
        <v>-642.7</v>
      </c>
      <c r="F36" s="47" t="n">
        <v>-42.9</v>
      </c>
    </row>
    <row r="37">
      <c r="A37" s="46" t="inlineStr">
        <is>
          <t>Joint venture development expenditure refunds</t>
        </is>
      </c>
      <c r="B37" s="62" t="inlineStr">
        <is>
          <t>n/a</t>
        </is>
      </c>
      <c r="C37" s="62" t="inlineStr">
        <is>
          <t>n/a</t>
        </is>
      </c>
      <c r="D37" s="47" t="n">
        <v>136.7</v>
      </c>
      <c r="E37" s="47" t="n">
        <v>0</v>
      </c>
      <c r="F37" s="47" t="n">
        <v>0</v>
      </c>
    </row>
    <row r="38">
      <c r="A38" s="46" t="inlineStr">
        <is>
          <t>Loans and equity provided to joint ventures and associates</t>
        </is>
      </c>
      <c r="B38" s="62" t="inlineStr">
        <is>
          <t>n/a</t>
        </is>
      </c>
      <c r="C38" s="62" t="inlineStr">
        <is>
          <t>n/a</t>
        </is>
      </c>
      <c r="D38" s="47" t="n">
        <v>-676</v>
      </c>
      <c r="E38" s="47" t="n">
        <v>-621.8</v>
      </c>
      <c r="F38" s="47" t="n">
        <v>-443.6</v>
      </c>
    </row>
    <row r="39">
      <c r="A39" s="46" t="inlineStr">
        <is>
          <t>Loans and equity repaid by joint ventures</t>
        </is>
      </c>
      <c r="B39" s="62" t="inlineStr">
        <is>
          <t>n/a</t>
        </is>
      </c>
      <c r="C39" s="62" t="inlineStr">
        <is>
          <t>n/a</t>
        </is>
      </c>
      <c r="D39" s="47" t="n">
        <v>10.9</v>
      </c>
      <c r="E39" s="47" t="n">
        <v>61.4</v>
      </c>
      <c r="F39" s="47" t="n">
        <v>14.6</v>
      </c>
    </row>
    <row r="40">
      <c r="A40" s="46" t="inlineStr">
        <is>
          <t>Decrease/(increase) in other investments</t>
        </is>
      </c>
      <c r="B40" s="62" t="inlineStr">
        <is>
          <t>n/a</t>
        </is>
      </c>
      <c r="C40" s="62" t="inlineStr">
        <is>
          <t>n/a</t>
        </is>
      </c>
      <c r="D40" s="47" t="n">
        <v>5.4</v>
      </c>
      <c r="E40" s="47" t="n">
        <v>-19.1</v>
      </c>
      <c r="F40" s="47" t="n">
        <v>0.4</v>
      </c>
    </row>
    <row r="41">
      <c r="A41" s="65" t="inlineStr">
        <is>
          <t>NET CASH FROM INVESTING ACTIVITIES</t>
        </is>
      </c>
      <c r="B41" s="66" t="n">
        <v>-1012.2</v>
      </c>
      <c r="C41" s="66" t="n">
        <v>443.7</v>
      </c>
      <c r="D41" s="66" t="n">
        <v>-744.9</v>
      </c>
      <c r="E41" s="66" t="n">
        <v>-2964.4</v>
      </c>
      <c r="F41" s="66" t="n">
        <v>-2858.3</v>
      </c>
    </row>
    <row r="42">
      <c r="A42" s="67" t="inlineStr">
        <is>
          <t xml:space="preserve">  memo: other investing flows not itemised in source (FY2020–21 only)</t>
        </is>
      </c>
      <c r="B42" s="68">
        <f>B41-SUM(B31:B40)</f>
        <v/>
      </c>
      <c r="C42" s="68">
        <f>C41-SUM(C31:C40)</f>
        <v/>
      </c>
      <c r="D42" s="68">
        <f>D41-SUM(D31:D40)</f>
        <v/>
      </c>
      <c r="E42" s="68">
        <f>E41-SUM(E31:E40)</f>
        <v/>
      </c>
      <c r="F42" s="68">
        <f>F41-SUM(F31:F40)</f>
        <v/>
      </c>
    </row>
    <row r="43">
      <c r="A43" s="44" t="inlineStr">
        <is>
          <t>Financing activities</t>
        </is>
      </c>
      <c r="B43" s="45" t="n"/>
      <c r="C43" s="45" t="n"/>
      <c r="D43" s="45" t="n"/>
      <c r="E43" s="45" t="n"/>
      <c r="F43" s="45" t="n"/>
    </row>
    <row r="44">
      <c r="A44" s="46" t="inlineStr">
        <is>
          <t>Proceeds from issue of share capital</t>
        </is>
      </c>
      <c r="B44" s="47" t="n">
        <v>10.1</v>
      </c>
      <c r="C44" s="47" t="n">
        <v>10.4</v>
      </c>
      <c r="D44" s="47" t="n">
        <v>6.3</v>
      </c>
      <c r="E44" s="47" t="n">
        <v>18</v>
      </c>
      <c r="F44" s="47" t="n">
        <v>9.199999999999999</v>
      </c>
    </row>
    <row r="45">
      <c r="A45" s="46" t="inlineStr">
        <is>
          <t>Dividends paid to company's equity holders</t>
        </is>
      </c>
      <c r="B45" s="47" t="n">
        <v>-603</v>
      </c>
      <c r="C45" s="47" t="n">
        <v>-797.4</v>
      </c>
      <c r="D45" s="47" t="n">
        <v>-506.6</v>
      </c>
      <c r="E45" s="47" t="n">
        <v>-474.3</v>
      </c>
      <c r="F45" s="47" t="n">
        <v>-917.8</v>
      </c>
    </row>
    <row r="46">
      <c r="A46" s="46" t="inlineStr">
        <is>
          <t>Share buy backs</t>
        </is>
      </c>
      <c r="B46" s="62" t="inlineStr">
        <is>
          <t>n/a</t>
        </is>
      </c>
      <c r="C46" s="62" t="inlineStr">
        <is>
          <t>n/a</t>
        </is>
      </c>
      <c r="D46" s="47" t="n">
        <v>0</v>
      </c>
      <c r="E46" s="47" t="n">
        <v>-107.6</v>
      </c>
      <c r="F46" s="47" t="n">
        <v>0</v>
      </c>
    </row>
    <row r="47">
      <c r="A47" s="46" t="inlineStr">
        <is>
          <t>Proceeds from divestments</t>
        </is>
      </c>
      <c r="B47" s="62" t="inlineStr">
        <is>
          <t>n/a</t>
        </is>
      </c>
      <c r="C47" s="62" t="inlineStr">
        <is>
          <t>n/a</t>
        </is>
      </c>
      <c r="D47" s="47" t="n">
        <v>0</v>
      </c>
      <c r="E47" s="47" t="n">
        <v>1448.1</v>
      </c>
      <c r="F47" s="47" t="n">
        <v>0</v>
      </c>
    </row>
    <row r="48">
      <c r="A48" s="46" t="inlineStr">
        <is>
          <t>Hybrid equity dividend payments</t>
        </is>
      </c>
      <c r="B48" s="62" t="inlineStr">
        <is>
          <t>n/a</t>
        </is>
      </c>
      <c r="C48" s="62" t="inlineStr">
        <is>
          <t>n/a</t>
        </is>
      </c>
      <c r="D48" s="47" t="n">
        <v>-50.7</v>
      </c>
      <c r="E48" s="47" t="n">
        <v>-38.8</v>
      </c>
      <c r="F48" s="47" t="n">
        <v>-73.09999999999999</v>
      </c>
    </row>
    <row r="49">
      <c r="A49" s="46" t="inlineStr">
        <is>
          <t>Employee share awards share purchase</t>
        </is>
      </c>
      <c r="B49" s="47" t="n">
        <v>-14.6</v>
      </c>
      <c r="C49" s="47" t="n">
        <v>-12.9</v>
      </c>
      <c r="D49" s="47" t="n">
        <v>-14.1</v>
      </c>
      <c r="E49" s="47" t="n">
        <v>-23.4</v>
      </c>
      <c r="F49" s="47" t="n">
        <v>-21.8</v>
      </c>
    </row>
    <row r="50">
      <c r="A50" s="46" t="inlineStr">
        <is>
          <t>Issue of hybrid instruments</t>
        </is>
      </c>
      <c r="B50" s="62" t="inlineStr">
        <is>
          <t>n/a</t>
        </is>
      </c>
      <c r="C50" s="62" t="inlineStr">
        <is>
          <t>n/a</t>
        </is>
      </c>
      <c r="D50" s="47" t="n">
        <v>0</v>
      </c>
      <c r="E50" s="47" t="n">
        <v>831.4</v>
      </c>
      <c r="F50" s="47" t="n">
        <v>0</v>
      </c>
    </row>
    <row r="51">
      <c r="A51" s="46" t="inlineStr">
        <is>
          <t>Redemption of hybrid instruments</t>
        </is>
      </c>
      <c r="B51" s="62" t="inlineStr">
        <is>
          <t>n/a</t>
        </is>
      </c>
      <c r="C51" s="62" t="inlineStr">
        <is>
          <t>n/a</t>
        </is>
      </c>
      <c r="D51" s="47" t="n">
        <v>-426</v>
      </c>
      <c r="E51" s="47" t="n">
        <v>0</v>
      </c>
      <c r="F51" s="47" t="n">
        <v>0</v>
      </c>
    </row>
    <row r="52">
      <c r="A52" s="46" t="inlineStr">
        <is>
          <t>New borrowings</t>
        </is>
      </c>
      <c r="B52" s="62" t="inlineStr">
        <is>
          <t>n/a</t>
        </is>
      </c>
      <c r="C52" s="62" t="inlineStr">
        <is>
          <t>n/a</t>
        </is>
      </c>
      <c r="D52" s="47" t="n">
        <v>506.1</v>
      </c>
      <c r="E52" s="47" t="n">
        <v>1914.7</v>
      </c>
      <c r="F52" s="47" t="n">
        <v>1982.2</v>
      </c>
    </row>
    <row r="53">
      <c r="A53" s="46" t="inlineStr">
        <is>
          <t>Repayment of borrowings</t>
        </is>
      </c>
      <c r="B53" s="47" t="n">
        <v>-770.3</v>
      </c>
      <c r="C53" s="62" t="inlineStr">
        <is>
          <t>n/a</t>
        </is>
      </c>
      <c r="D53" s="47" t="n">
        <v>-960.1</v>
      </c>
      <c r="E53" s="47" t="n">
        <v>-2242.5</v>
      </c>
      <c r="F53" s="47" t="n">
        <v>-1842.7</v>
      </c>
    </row>
    <row r="54">
      <c r="A54" s="46" t="inlineStr">
        <is>
          <t>Settlement of cash flow hedges</t>
        </is>
      </c>
      <c r="B54" s="62" t="inlineStr">
        <is>
          <t>n/a</t>
        </is>
      </c>
      <c r="C54" s="62" t="inlineStr">
        <is>
          <t>n/a</t>
        </is>
      </c>
      <c r="D54" s="47" t="n">
        <v>11.2</v>
      </c>
      <c r="E54" s="47" t="n">
        <v>-12.7</v>
      </c>
      <c r="F54" s="47" t="n">
        <v>6.4</v>
      </c>
    </row>
    <row r="55">
      <c r="A55" s="65" t="inlineStr">
        <is>
          <t>NET CASH FROM FINANCING ACTIVITIES</t>
        </is>
      </c>
      <c r="B55" s="66" t="n">
        <v>-650.2</v>
      </c>
      <c r="C55" s="66" t="n">
        <v>-825.3</v>
      </c>
      <c r="D55" s="66" t="n">
        <v>-1433.9</v>
      </c>
      <c r="E55" s="66" t="n">
        <v>1312.9</v>
      </c>
      <c r="F55" s="66" t="n">
        <v>-857.6</v>
      </c>
    </row>
    <row r="56">
      <c r="A56" s="67" t="inlineStr">
        <is>
          <t xml:space="preserve">  memo: other financing flows not itemised in source (FY2020–21 only)</t>
        </is>
      </c>
      <c r="B56" s="68">
        <f>B55-SUM(B44:B54)</f>
        <v/>
      </c>
      <c r="C56" s="68">
        <f>C55-SUM(C44:C54)</f>
        <v/>
      </c>
      <c r="D56" s="68">
        <f>D55-SUM(D44:D54)</f>
        <v/>
      </c>
      <c r="E56" s="68">
        <f>E55-SUM(E44:E54)</f>
        <v/>
      </c>
      <c r="F56" s="68">
        <f>F55-SUM(F44:F54)</f>
        <v/>
      </c>
    </row>
    <row r="57">
      <c r="A57" s="44" t="inlineStr">
        <is>
          <t>Net change in cash</t>
        </is>
      </c>
      <c r="B57" s="45" t="n"/>
      <c r="C57" s="45" t="n"/>
      <c r="D57" s="45" t="n"/>
      <c r="E57" s="45" t="n"/>
      <c r="F57" s="45" t="n"/>
    </row>
    <row r="58">
      <c r="A58" s="69" t="inlineStr">
        <is>
          <t>Net increase/(decrease) in cash and cash equivalents</t>
        </is>
      </c>
      <c r="B58" s="70">
        <f>B29+B41+B55</f>
        <v/>
      </c>
      <c r="C58" s="70">
        <f>C29+C41+C55</f>
        <v/>
      </c>
      <c r="D58" s="70">
        <f>D29+D41+D55</f>
        <v/>
      </c>
      <c r="E58" s="70">
        <f>E29+E41+E55</f>
        <v/>
      </c>
      <c r="F58" s="70">
        <f>F29+F41+F55</f>
        <v/>
      </c>
    </row>
    <row r="59">
      <c r="A59" s="46" t="inlineStr">
        <is>
          <t>Cash and cash equivalents at the start of year</t>
        </is>
      </c>
      <c r="B59" s="47" t="n">
        <v>526.8</v>
      </c>
      <c r="C59" s="47" t="n">
        <v>164.6</v>
      </c>
      <c r="D59" s="47" t="n">
        <v>1600.2</v>
      </c>
      <c r="E59" s="47" t="n">
        <v>1049.3</v>
      </c>
      <c r="F59" s="47" t="n">
        <v>891.8</v>
      </c>
    </row>
    <row r="60">
      <c r="A60" s="48" t="inlineStr">
        <is>
          <t>Cash and cash equivalents at the end of year</t>
        </is>
      </c>
      <c r="B60" s="49">
        <f>B59+B58</f>
        <v/>
      </c>
      <c r="C60" s="49">
        <f>C59+C58</f>
        <v/>
      </c>
      <c r="D60" s="49">
        <f>D59+D58</f>
        <v/>
      </c>
      <c r="E60" s="49">
        <f>E59+E58</f>
        <v/>
      </c>
      <c r="F60" s="49">
        <f>F59+F58</f>
        <v/>
      </c>
    </row>
    <row r="62">
      <c r="A62" s="59" t="inlineStr">
        <is>
          <t>B. KEY HIGHLIGHTS (formulas)</t>
        </is>
      </c>
      <c r="B62" s="42" t="inlineStr">
        <is>
          <t>FY2020</t>
        </is>
      </c>
      <c r="C62" s="42" t="inlineStr">
        <is>
          <t>FY2021</t>
        </is>
      </c>
      <c r="D62" s="42" t="inlineStr">
        <is>
          <t>FY2022</t>
        </is>
      </c>
      <c r="E62" s="42" t="inlineStr">
        <is>
          <t>FY2023</t>
        </is>
      </c>
      <c r="F62" s="42" t="inlineStr">
        <is>
          <t>FY2024</t>
        </is>
      </c>
    </row>
    <row r="63">
      <c r="A63" s="71" t="inlineStr">
        <is>
          <t>Operating profit – continuing operations (income statement, IS_5yr)</t>
        </is>
      </c>
      <c r="B63" s="72">
        <f>IS_5yr!B19</f>
        <v/>
      </c>
      <c r="C63" s="72">
        <f>IS_5yr!C19</f>
        <v/>
      </c>
      <c r="D63" s="72">
        <f>IS_5yr!D19</f>
        <v/>
      </c>
      <c r="E63" s="72">
        <f>IS_5yr!E19</f>
        <v/>
      </c>
      <c r="F63" s="72">
        <f>IS_5yr!F19</f>
        <v/>
      </c>
    </row>
    <row r="64">
      <c r="A64" s="71" t="inlineStr">
        <is>
          <t>Operating cash flow</t>
        </is>
      </c>
      <c r="B64" s="72">
        <f>B29</f>
        <v/>
      </c>
      <c r="C64" s="72">
        <f>C29</f>
        <v/>
      </c>
      <c r="D64" s="72">
        <f>D29</f>
        <v/>
      </c>
      <c r="E64" s="72">
        <f>E29</f>
        <v/>
      </c>
      <c r="F64" s="72">
        <f>F29</f>
        <v/>
      </c>
    </row>
    <row r="65">
      <c r="A65" s="71" t="inlineStr">
        <is>
          <t>Investing cash flow</t>
        </is>
      </c>
      <c r="B65" s="72">
        <f>B41</f>
        <v/>
      </c>
      <c r="C65" s="72">
        <f>C41</f>
        <v/>
      </c>
      <c r="D65" s="72">
        <f>D41</f>
        <v/>
      </c>
      <c r="E65" s="72">
        <f>E41</f>
        <v/>
      </c>
      <c r="F65" s="72">
        <f>F41</f>
        <v/>
      </c>
    </row>
    <row r="66">
      <c r="A66" s="71" t="inlineStr">
        <is>
          <t>Financing cash flow</t>
        </is>
      </c>
      <c r="B66" s="72">
        <f>B55</f>
        <v/>
      </c>
      <c r="C66" s="72">
        <f>C55</f>
        <v/>
      </c>
      <c r="D66" s="72">
        <f>D55</f>
        <v/>
      </c>
      <c r="E66" s="72">
        <f>E55</f>
        <v/>
      </c>
      <c r="F66" s="72">
        <f>F55</f>
        <v/>
      </c>
    </row>
    <row r="67">
      <c r="A67" s="71" t="inlineStr">
        <is>
          <t>Capital expenditure (PPE + other intangibles)</t>
        </is>
      </c>
      <c r="B67" s="72">
        <f>B31+B32</f>
        <v/>
      </c>
      <c r="C67" s="72">
        <f>C31+C32</f>
        <v/>
      </c>
      <c r="D67" s="72">
        <f>D31+D32</f>
        <v/>
      </c>
      <c r="E67" s="72">
        <f>E31+E32</f>
        <v/>
      </c>
      <c r="F67" s="72">
        <f>F31+F32</f>
        <v/>
      </c>
    </row>
    <row r="68">
      <c r="A68" s="71" t="inlineStr">
        <is>
          <t>Depreciation, amortisation, write downs and impairments</t>
        </is>
      </c>
      <c r="B68" s="72">
        <f>B13</f>
        <v/>
      </c>
      <c r="C68" s="72">
        <f>C13</f>
        <v/>
      </c>
      <c r="D68" s="72">
        <f>D13</f>
        <v/>
      </c>
      <c r="E68" s="72">
        <f>E13</f>
        <v/>
      </c>
      <c r="F68" s="72">
        <f>F13</f>
        <v/>
      </c>
    </row>
    <row r="69">
      <c r="A69" s="50" t="inlineStr">
        <is>
          <t>Free cash flow (operating cash flow + capital expenditure)</t>
        </is>
      </c>
      <c r="B69" s="51">
        <f>B29+B67</f>
        <v/>
      </c>
      <c r="C69" s="51">
        <f>C29+C67</f>
        <v/>
      </c>
      <c r="D69" s="51">
        <f>D29+D67</f>
        <v/>
      </c>
      <c r="E69" s="51">
        <f>E29+E67</f>
        <v/>
      </c>
      <c r="F69" s="51">
        <f>F29+F67</f>
        <v/>
      </c>
    </row>
    <row r="70">
      <c r="A70" s="50" t="inlineStr">
        <is>
          <t>Cash conversion (operating cash flow / operating profit)</t>
        </is>
      </c>
      <c r="B70" s="52">
        <f>IF(B63&lt;=0,"n/m",B29/B63)</f>
        <v/>
      </c>
      <c r="C70" s="52">
        <f>IF(C63&lt;=0,"n/m",C29/C63)</f>
        <v/>
      </c>
      <c r="D70" s="52">
        <f>IF(D63&lt;=0,"n/m",D29/D63)</f>
        <v/>
      </c>
      <c r="E70" s="52">
        <f>IF(E63&lt;=0,"n/m",E29/E63)</f>
        <v/>
      </c>
      <c r="F70" s="52">
        <f>IF(F63&lt;=0,"n/m",F29/F63)</f>
        <v/>
      </c>
    </row>
    <row r="71">
      <c r="A71" s="50" t="inlineStr">
        <is>
          <t>Capex / depreciation &amp; amortisation</t>
        </is>
      </c>
      <c r="B71" s="52">
        <f>IF(B68=0,0,-B67/B68)</f>
        <v/>
      </c>
      <c r="C71" s="52">
        <f>IF(C68=0,0,-C67/C68)</f>
        <v/>
      </c>
      <c r="D71" s="52">
        <f>IF(D68=0,0,-D67/D68)</f>
        <v/>
      </c>
      <c r="E71" s="52">
        <f>IF(E68=0,0,-E67/E68)</f>
        <v/>
      </c>
      <c r="F71" s="52">
        <f>IF(F68=0,0,-F67/F68)</f>
        <v/>
      </c>
    </row>
    <row r="73">
      <c r="A73" s="59" t="inlineStr">
        <is>
          <t>C. INTEGRITY CHECKS (should be ~0; ±0.1 = rounding)</t>
        </is>
      </c>
      <c r="B73" s="42" t="inlineStr">
        <is>
          <t>FY2020</t>
        </is>
      </c>
      <c r="C73" s="42" t="inlineStr">
        <is>
          <t>FY2021</t>
        </is>
      </c>
      <c r="D73" s="42" t="inlineStr">
        <is>
          <t>FY2022</t>
        </is>
      </c>
      <c r="E73" s="42" t="inlineStr">
        <is>
          <t>FY2023</t>
        </is>
      </c>
      <c r="F73" s="42" t="inlineStr">
        <is>
          <t>FY2024</t>
        </is>
      </c>
    </row>
    <row r="74">
      <c r="A74" s="50" t="inlineStr">
        <is>
          <t>Closing cash – balance sheet-reported cash (memo row below)</t>
        </is>
      </c>
      <c r="B74" s="54">
        <f>ROUND(B60-B77,1)</f>
        <v/>
      </c>
      <c r="C74" s="54">
        <f>ROUND(C60-C77,1)</f>
        <v/>
      </c>
      <c r="D74" s="54">
        <f>ROUND(D60-D77,1)</f>
        <v/>
      </c>
      <c r="E74" s="54">
        <f>ROUND(E60-E77,1)</f>
        <v/>
      </c>
      <c r="F74" s="54">
        <f>ROUND(F60-F77,1)</f>
        <v/>
      </c>
    </row>
    <row r="75">
      <c r="A75" s="50" t="inlineStr">
        <is>
          <t>Itemised operating lines – net cash from operating activities (FY2022–24)</t>
        </is>
      </c>
      <c r="B75" s="54">
        <f>IF(ISNUMBER(B14),ROUND(SUM(B10:B19)+SUM(B21:B24)+SUM(B26:B28)-B29,1),"n/a")</f>
        <v/>
      </c>
      <c r="C75" s="54">
        <f>IF(ISNUMBER(C14),ROUND(SUM(C10:C19)+SUM(C21:C24)+SUM(C26:C28)-C29,1),"n/a")</f>
        <v/>
      </c>
      <c r="D75" s="54">
        <f>IF(ISNUMBER(D14),ROUND(SUM(D10:D19)+SUM(D21:D24)+SUM(D26:D28)-D29,1),"n/a")</f>
        <v/>
      </c>
      <c r="E75" s="54">
        <f>IF(ISNUMBER(E14),ROUND(SUM(E10:E19)+SUM(E21:E24)+SUM(E26:E28)-E29,1),"n/a")</f>
        <v/>
      </c>
      <c r="F75" s="54">
        <f>IF(ISNUMBER(F14),ROUND(SUM(F10:F19)+SUM(F21:F24)+SUM(F26:F28)-F29,1),"n/a")</f>
        <v/>
      </c>
    </row>
    <row r="76">
      <c r="A76" s="50" t="inlineStr">
        <is>
          <t>Net cash flow – (closing – opening cash)</t>
        </is>
      </c>
      <c r="B76" s="54">
        <f>ROUND(B58-(B60-B59),1)</f>
        <v/>
      </c>
      <c r="C76" s="54">
        <f>ROUND(C58-(C60-C59),1)</f>
        <v/>
      </c>
      <c r="D76" s="54">
        <f>ROUND(D58-(D60-D59),1)</f>
        <v/>
      </c>
      <c r="E76" s="54">
        <f>ROUND(E58-(E60-E59),1)</f>
        <v/>
      </c>
      <c r="F76" s="54">
        <f>ROUND(F58-(F60-F59),1)</f>
        <v/>
      </c>
    </row>
    <row r="77">
      <c r="A77" s="40" t="inlineStr">
        <is>
          <t>Memo: cash and cash equivalents per balance sheet / report (£m)</t>
        </is>
      </c>
      <c r="B77" s="55" t="n">
        <v>164.6</v>
      </c>
      <c r="C77" s="55" t="n">
        <v>1600.2</v>
      </c>
      <c r="D77" s="55" t="n">
        <v>1049.3</v>
      </c>
      <c r="E77" s="55" t="n">
        <v>891.8</v>
      </c>
      <c r="F77" s="55" t="n">
        <v>1035.9</v>
      </c>
    </row>
    <row r="79">
      <c r="A79" s="40" t="inlineStr">
        <is>
          <t>SOURCES: SSE plc Annual Report 2024 p.204 (FY2024; FY2023 comparative); Annual Report 2023 p.208 (FY2023 as originally reported; FY2022 comparative); Preliminary Results FY2021 (26 May 2021) and FY2020 (17 June 2020) consolidated cash flow statements; totals cross-checked to Yahoo Finance, Barchart and Investing.com.</t>
        </is>
      </c>
    </row>
    <row r="80">
      <c r="A80" s="40" t="inlineStr">
        <is>
          <t>NOTE 1: FY2022 line items are taken from the comparative column in the 2023 report (restated for IAS 16 'proceeds before intended use': operating profit 3,749.5 vs 3,755.4 originally). The restatement does not change net cash from operating, investing or financing activities (1,627.9 / (744.9) / (1,433.9)). The highlight block uses the originally reported operating profit from the income statement sheet.</t>
        </is>
      </c>
    </row>
    <row r="81">
      <c r="A81" s="40" t="inlineStr">
        <is>
          <t>NOTE 2: For FY2020 and FY2021 only the lines available in the results statements are itemised (n/a = not itemised in the source used – see the Annual Reports 2020 and 2021 on the Sources sheet). The memo rows reconcile the totals so that net cash from investing and financing activities still agrees to the reports.</t>
        </is>
      </c>
    </row>
    <row r="82">
      <c r="A82" s="40" t="inlineStr">
        <is>
          <t>NOTE 3: FY2021 'Proceeds from issue of share capital', 'Dividends paid' and 'Employee share awards share purchase' (10.4, (797.4), (12.9)) are from market-data providers (Investing.com / Yahoo Finance) and should be checked to the Annual Report 2021.</t>
        </is>
      </c>
    </row>
    <row r="83">
      <c r="A83" s="40" t="inlineStr">
        <is>
          <t>NOTE 4: FY2020 operating cash flow includes a £45.9m benefit from the IFRS 16 presentation of lease payments (corresponding deterioration in financing cash flow). FY2020 includes cash flows of discontinued operations (SSE Energy Services, Gas Production).</t>
        </is>
      </c>
    </row>
    <row r="84">
      <c r="A84" s="40" t="inlineStr">
        <is>
          <t>NOTE 5: Capital expenditure = purchase of property, plant and equipment + purchase of other intangible assets (cash basis). Depreciation and amortisation = 'Depreciation, amortisation, write downs and impairments' per the cash flow statement (includes impairments). Free cash flow is a simple measure and is not an SSE-defined APM.</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F113"/>
  <sheetViews>
    <sheetView workbookViewId="0">
      <pane xSplit="1" ySplit="4" topLeftCell="B5" activePane="bottomRight" state="frozen"/>
      <selection pane="topRight" activeCell="A1" sqref="A1"/>
      <selection pane="bottomLeft" activeCell="A1" sqref="A1"/>
      <selection pane="bottomRight" activeCell="A1" sqref="A1"/>
    </sheetView>
  </sheetViews>
  <sheetFormatPr baseColWidth="8" defaultRowHeight="15"/>
  <cols>
    <col width="62" customWidth="1" style="20" min="1" max="1"/>
    <col width="15" customWidth="1" style="20" min="2" max="2"/>
    <col width="15" customWidth="1" style="20" min="3" max="3"/>
    <col width="15" customWidth="1" style="20" min="4" max="4"/>
    <col width="15" customWidth="1" style="20" min="5" max="5"/>
    <col width="15" customWidth="1" style="20" min="6" max="6"/>
  </cols>
  <sheetData>
    <row r="1">
      <c r="A1" s="21" t="inlineStr">
        <is>
          <t>SSE plc – Income Statement and Balance Sheet, five financial years (FY2020–FY2024)</t>
        </is>
      </c>
    </row>
    <row r="2">
      <c r="A2" s="22" t="inlineStr">
        <is>
          <t>£ million unless stated. Figures are the statutory 'Total' column as originally reported in each year's own Annual Report. Financial year ends 31 March. Blue = figures typed in from the reports; black = formulas.</t>
        </is>
      </c>
    </row>
    <row r="4">
      <c r="A4" s="23" t="inlineStr">
        <is>
          <t>A. STATUTORY INCOME STATEMENT (Total, £m)</t>
        </is>
      </c>
      <c r="B4" s="24" t="inlineStr">
        <is>
          <t>FY2020</t>
        </is>
      </c>
      <c r="C4" s="24" t="inlineStr">
        <is>
          <t>FY2021</t>
        </is>
      </c>
      <c r="D4" s="24" t="inlineStr">
        <is>
          <t>FY2022</t>
        </is>
      </c>
      <c r="E4" s="24" t="inlineStr">
        <is>
          <t>FY2023</t>
        </is>
      </c>
      <c r="F4" s="24" t="inlineStr">
        <is>
          <t>FY2024</t>
        </is>
      </c>
    </row>
    <row r="5">
      <c r="A5" s="22" t="inlineStr">
        <is>
          <t>Period</t>
        </is>
      </c>
      <c r="B5" s="25" t="inlineStr">
        <is>
          <t>Year ended 31 Mar 2020</t>
        </is>
      </c>
      <c r="C5" s="25" t="inlineStr">
        <is>
          <t>Year ended 31 Mar 2021</t>
        </is>
      </c>
      <c r="D5" s="25" t="inlineStr">
        <is>
          <t>Year ended 31 Mar 2022</t>
        </is>
      </c>
      <c r="E5" s="25" t="inlineStr">
        <is>
          <t>Year ended 31 Mar 2023</t>
        </is>
      </c>
      <c r="F5" s="25" t="inlineStr">
        <is>
          <t>Year ended 31 Mar 2024</t>
        </is>
      </c>
    </row>
    <row r="6">
      <c r="A6" s="26" t="inlineStr">
        <is>
          <t>Continuing operations</t>
        </is>
      </c>
      <c r="B6" s="26" t="n"/>
      <c r="C6" s="26" t="n"/>
      <c r="D6" s="26" t="n"/>
      <c r="E6" s="26" t="n"/>
      <c r="F6" s="26" t="n"/>
    </row>
    <row r="7">
      <c r="A7" s="27" t="inlineStr">
        <is>
          <t>Revenue</t>
        </is>
      </c>
      <c r="B7" s="28" t="n">
        <v>6800.6</v>
      </c>
      <c r="C7" s="28" t="n">
        <v>6826.4</v>
      </c>
      <c r="D7" s="28" t="n">
        <v>8608.200000000001</v>
      </c>
      <c r="E7" s="28" t="n">
        <v>12490.7</v>
      </c>
      <c r="F7" s="28" t="n">
        <v>10457.2</v>
      </c>
    </row>
    <row r="8">
      <c r="A8" s="27" t="inlineStr">
        <is>
          <t>Cost of sales (COGS)</t>
        </is>
      </c>
      <c r="B8" s="28" t="n">
        <v>-4784.3</v>
      </c>
      <c r="C8" s="28" t="n">
        <v>-4134.1</v>
      </c>
      <c r="D8" s="28" t="n">
        <v>-4213</v>
      </c>
      <c r="E8" s="28" t="n">
        <v>-12650.4</v>
      </c>
      <c r="F8" s="28" t="n">
        <v>-6107</v>
      </c>
    </row>
    <row r="9">
      <c r="A9" s="29" t="inlineStr">
        <is>
          <t>Gross profit / (loss)</t>
        </is>
      </c>
      <c r="B9" s="30" t="n">
        <v>2016.3</v>
      </c>
      <c r="C9" s="30" t="n">
        <v>2692.3</v>
      </c>
      <c r="D9" s="30" t="n">
        <v>4395.2</v>
      </c>
      <c r="E9" s="30" t="n">
        <v>-159.7</v>
      </c>
      <c r="F9" s="30" t="n">
        <v>4350.2</v>
      </c>
    </row>
    <row r="10">
      <c r="A10" s="31" t="inlineStr">
        <is>
          <t>Operating costs</t>
        </is>
      </c>
      <c r="B10" s="32" t="n">
        <v>-1259.4</v>
      </c>
      <c r="C10" s="32" t="n">
        <v>-1325.5</v>
      </c>
      <c r="D10" s="32" t="n">
        <v>-821</v>
      </c>
      <c r="E10" s="32" t="n">
        <v>-1662</v>
      </c>
      <c r="F10" s="32" t="n">
        <v>-1848.6</v>
      </c>
    </row>
    <row r="11">
      <c r="A11" s="31" t="inlineStr">
        <is>
          <t>Debt impairment charges</t>
        </is>
      </c>
      <c r="B11" s="32" t="n">
        <v>0</v>
      </c>
      <c r="C11" s="32" t="n">
        <v>0</v>
      </c>
      <c r="D11" s="32" t="n">
        <v>0</v>
      </c>
      <c r="E11" s="32" t="n">
        <v>-91</v>
      </c>
      <c r="F11" s="32" t="n">
        <v>-128.8</v>
      </c>
    </row>
    <row r="12">
      <c r="A12" s="31" t="inlineStr">
        <is>
          <t>Other operating income</t>
        </is>
      </c>
      <c r="B12" s="32" t="n">
        <v>52.6</v>
      </c>
      <c r="C12" s="32" t="n">
        <v>1244.7</v>
      </c>
      <c r="D12" s="32" t="n">
        <v>71.40000000000001</v>
      </c>
      <c r="E12" s="32" t="n">
        <v>1104.1</v>
      </c>
      <c r="F12" s="32" t="n">
        <v>121.3</v>
      </c>
    </row>
    <row r="13">
      <c r="A13" s="33" t="inlineStr">
        <is>
          <t>Operating profit / (loss) before joint ventures and associates</t>
        </is>
      </c>
      <c r="B13" s="34" t="n">
        <v>809.5</v>
      </c>
      <c r="C13" s="34" t="n">
        <v>2611.5</v>
      </c>
      <c r="D13" s="34" t="n">
        <v>3645.6</v>
      </c>
      <c r="E13" s="34" t="n">
        <v>-808.6</v>
      </c>
      <c r="F13" s="34" t="n">
        <v>2494.1</v>
      </c>
    </row>
    <row r="14">
      <c r="A14" s="31" t="inlineStr">
        <is>
          <t xml:space="preserve">  JV &amp; associates: share of operating profit</t>
        </is>
      </c>
      <c r="B14" s="32" t="n">
        <v>406.8</v>
      </c>
      <c r="C14" s="32" t="n">
        <v>322</v>
      </c>
      <c r="D14" s="32" t="n">
        <v>257.1</v>
      </c>
      <c r="E14" s="32" t="n">
        <v>672.6</v>
      </c>
      <c r="F14" s="32" t="n">
        <v>237.5</v>
      </c>
    </row>
    <row r="15">
      <c r="A15" s="31" t="inlineStr">
        <is>
          <t xml:space="preserve">  JV &amp; associates: share of interest</t>
        </is>
      </c>
      <c r="B15" s="32" t="n">
        <v>-173.8</v>
      </c>
      <c r="C15" s="32" t="n">
        <v>-146.5</v>
      </c>
      <c r="D15" s="32" t="n">
        <v>-67.8</v>
      </c>
      <c r="E15" s="32" t="n">
        <v>-70.09999999999999</v>
      </c>
      <c r="F15" s="32" t="n">
        <v>-110.7</v>
      </c>
    </row>
    <row r="16">
      <c r="A16" s="31" t="inlineStr">
        <is>
          <t xml:space="preserve">  JV &amp; associates: share of movement in derivatives</t>
        </is>
      </c>
      <c r="B16" s="32" t="n">
        <v>3.2</v>
      </c>
      <c r="C16" s="32" t="n">
        <v>1</v>
      </c>
      <c r="D16" s="32" t="n">
        <v>0</v>
      </c>
      <c r="E16" s="32" t="n">
        <v>202.9</v>
      </c>
      <c r="F16" s="32" t="n">
        <v>61.4</v>
      </c>
    </row>
    <row r="17">
      <c r="A17" s="31" t="inlineStr">
        <is>
          <t xml:space="preserve">  JV &amp; associates: share of tax</t>
        </is>
      </c>
      <c r="B17" s="32" t="n">
        <v>-82.3</v>
      </c>
      <c r="C17" s="32" t="n">
        <v>-44.5</v>
      </c>
      <c r="D17" s="32" t="n">
        <v>-79.5</v>
      </c>
      <c r="E17" s="32" t="n">
        <v>-143.1</v>
      </c>
      <c r="F17" s="32" t="n">
        <v>-74.09999999999999</v>
      </c>
    </row>
    <row r="18">
      <c r="A18" s="31" t="inlineStr">
        <is>
          <t>Share of profit on joint ventures and associates</t>
        </is>
      </c>
      <c r="B18" s="32" t="n">
        <v>153.9</v>
      </c>
      <c r="C18" s="32" t="n">
        <v>132</v>
      </c>
      <c r="D18" s="32" t="n">
        <v>109.8</v>
      </c>
      <c r="E18" s="32" t="n">
        <v>662.3</v>
      </c>
      <c r="F18" s="32" t="n">
        <v>114.1</v>
      </c>
    </row>
    <row r="19">
      <c r="A19" s="33" t="inlineStr">
        <is>
          <t>Operating profit / (loss) from continuing operations</t>
        </is>
      </c>
      <c r="B19" s="34" t="n">
        <v>963.4</v>
      </c>
      <c r="C19" s="34" t="n">
        <v>2743.5</v>
      </c>
      <c r="D19" s="34" t="n">
        <v>3755.4</v>
      </c>
      <c r="E19" s="34" t="n">
        <v>-146.3</v>
      </c>
      <c r="F19" s="34" t="n">
        <v>2608.2</v>
      </c>
    </row>
    <row r="20">
      <c r="A20" s="31" t="inlineStr">
        <is>
          <t>Finance income</t>
        </is>
      </c>
      <c r="B20" s="32" t="n">
        <v>81.59999999999999</v>
      </c>
      <c r="C20" s="32" t="n">
        <v>145</v>
      </c>
      <c r="D20" s="32" t="n">
        <v>103.2</v>
      </c>
      <c r="E20" s="32" t="n">
        <v>337.4</v>
      </c>
      <c r="F20" s="32" t="n">
        <v>205.2</v>
      </c>
    </row>
    <row r="21">
      <c r="A21" s="31" t="inlineStr">
        <is>
          <t>Finance costs</t>
        </is>
      </c>
      <c r="B21" s="32" t="n">
        <v>-457.4</v>
      </c>
      <c r="C21" s="32" t="n">
        <v>-372.1</v>
      </c>
      <c r="D21" s="32" t="n">
        <v>-376.4</v>
      </c>
      <c r="E21" s="32" t="n">
        <v>-396.7</v>
      </c>
      <c r="F21" s="32" t="n">
        <v>-318.3</v>
      </c>
    </row>
    <row r="22">
      <c r="A22" s="33" t="inlineStr">
        <is>
          <t>Profit / (loss) before taxation</t>
        </is>
      </c>
      <c r="B22" s="34" t="n">
        <v>587.6</v>
      </c>
      <c r="C22" s="34" t="n">
        <v>2516.4</v>
      </c>
      <c r="D22" s="34" t="n">
        <v>3482.2</v>
      </c>
      <c r="E22" s="34" t="n">
        <v>-205.6</v>
      </c>
      <c r="F22" s="34" t="n">
        <v>2495.1</v>
      </c>
    </row>
    <row r="23">
      <c r="A23" s="31" t="inlineStr">
        <is>
          <t>Taxation</t>
        </is>
      </c>
      <c r="B23" s="32" t="n">
        <v>-121.5</v>
      </c>
      <c r="C23" s="32" t="n">
        <v>-224.3</v>
      </c>
      <c r="D23" s="32" t="n">
        <v>-882.8</v>
      </c>
      <c r="E23" s="32" t="n">
        <v>110</v>
      </c>
      <c r="F23" s="32" t="n">
        <v>-610.7</v>
      </c>
    </row>
    <row r="24">
      <c r="A24" s="33" t="inlineStr">
        <is>
          <t>Profit / (loss) for the year from continuing operations</t>
        </is>
      </c>
      <c r="B24" s="34" t="n">
        <v>466.1</v>
      </c>
      <c r="C24" s="34" t="n">
        <v>2292.1</v>
      </c>
      <c r="D24" s="34" t="n">
        <v>2599.4</v>
      </c>
      <c r="E24" s="34" t="n">
        <v>-95.59999999999999</v>
      </c>
      <c r="F24" s="34" t="n">
        <v>1884.4</v>
      </c>
    </row>
    <row r="25">
      <c r="A25" s="26" t="inlineStr">
        <is>
          <t>Discontinued operations</t>
        </is>
      </c>
      <c r="B25" s="26" t="n"/>
      <c r="C25" s="26" t="n"/>
      <c r="D25" s="26" t="n"/>
      <c r="E25" s="26" t="n"/>
      <c r="F25" s="26" t="n"/>
    </row>
    <row r="26">
      <c r="A26" s="31" t="inlineStr">
        <is>
          <t>Profit / (loss) from discontinued operations, net of tax</t>
        </is>
      </c>
      <c r="B26" s="32" t="n">
        <v>-478.6</v>
      </c>
      <c r="C26" s="32" t="n">
        <v>30.7</v>
      </c>
      <c r="D26" s="32" t="n">
        <v>482.7</v>
      </c>
      <c r="E26" s="32" t="n">
        <v>35</v>
      </c>
      <c r="F26" s="32" t="n">
        <v>0</v>
      </c>
    </row>
    <row r="27">
      <c r="A27" s="29" t="inlineStr">
        <is>
          <t>NET INCOME: Profit / (loss) for the year</t>
        </is>
      </c>
      <c r="B27" s="30" t="n">
        <v>-12.5</v>
      </c>
      <c r="C27" s="30" t="n">
        <v>2322.8</v>
      </c>
      <c r="D27" s="30" t="n">
        <v>3082.1</v>
      </c>
      <c r="E27" s="30" t="n">
        <v>-60.6</v>
      </c>
      <c r="F27" s="30" t="n">
        <v>1884.4</v>
      </c>
    </row>
    <row r="29">
      <c r="A29" s="26" t="inlineStr">
        <is>
          <t>Profit attributable to:</t>
        </is>
      </c>
      <c r="B29" s="26" t="n"/>
      <c r="C29" s="26" t="n"/>
      <c r="D29" s="26" t="n"/>
      <c r="E29" s="26" t="n"/>
      <c r="F29" s="26" t="n"/>
    </row>
    <row r="30">
      <c r="A30" s="31" t="inlineStr">
        <is>
          <t>Ordinary shareholders of the parent</t>
        </is>
      </c>
      <c r="B30" s="32" t="n">
        <v>-59</v>
      </c>
      <c r="C30" s="32" t="n">
        <v>2276.2</v>
      </c>
      <c r="D30" s="32" t="n">
        <v>3031.4</v>
      </c>
      <c r="E30" s="32" t="n">
        <v>-123</v>
      </c>
      <c r="F30" s="32" t="n">
        <v>1710.5</v>
      </c>
    </row>
    <row r="31">
      <c r="A31" s="31" t="inlineStr">
        <is>
          <t>Non-controlling interests</t>
        </is>
      </c>
      <c r="B31" s="32" t="n">
        <v>0</v>
      </c>
      <c r="C31" s="32" t="n">
        <v>0</v>
      </c>
      <c r="D31" s="32" t="n">
        <v>0</v>
      </c>
      <c r="E31" s="32" t="n">
        <v>23.6</v>
      </c>
      <c r="F31" s="32" t="n">
        <v>100.8</v>
      </c>
    </row>
    <row r="32">
      <c r="A32" s="31" t="inlineStr">
        <is>
          <t>Other equity holders</t>
        </is>
      </c>
      <c r="B32" s="32" t="n">
        <v>46.5</v>
      </c>
      <c r="C32" s="32" t="n">
        <v>46.6</v>
      </c>
      <c r="D32" s="32" t="n">
        <v>50.7</v>
      </c>
      <c r="E32" s="32" t="n">
        <v>38.8</v>
      </c>
      <c r="F32" s="32" t="n">
        <v>73.09999999999999</v>
      </c>
    </row>
    <row r="34">
      <c r="A34" s="26" t="inlineStr">
        <is>
          <t>Earnings per share (pence)</t>
        </is>
      </c>
      <c r="B34" s="26" t="n"/>
      <c r="C34" s="26" t="n"/>
      <c r="D34" s="26" t="n"/>
      <c r="E34" s="26" t="n"/>
      <c r="F34" s="26" t="n"/>
    </row>
    <row r="35">
      <c r="A35" s="31" t="inlineStr">
        <is>
          <t>Basic EPS (pence)</t>
        </is>
      </c>
      <c r="B35" s="35" t="n">
        <v>-5.7</v>
      </c>
      <c r="C35" s="35" t="n">
        <v>218.7</v>
      </c>
      <c r="D35" s="35" t="n">
        <v>287.3</v>
      </c>
      <c r="E35" s="35" t="n">
        <v>-11.4</v>
      </c>
      <c r="F35" s="35" t="n">
        <v>156.7</v>
      </c>
    </row>
    <row r="36">
      <c r="A36" s="31" t="inlineStr">
        <is>
          <t>Diluted EPS (pence)</t>
        </is>
      </c>
      <c r="B36" s="35" t="n">
        <v>-5.7</v>
      </c>
      <c r="C36" s="35" t="n">
        <v>218.3</v>
      </c>
      <c r="D36" s="35" t="n">
        <v>286.8</v>
      </c>
      <c r="E36" s="35" t="n">
        <v>-11.4</v>
      </c>
      <c r="F36" s="35" t="n">
        <v>156.5</v>
      </c>
    </row>
    <row r="37">
      <c r="A37" s="31" t="inlineStr">
        <is>
          <t>Basic EPS – continuing operations (pence)</t>
        </is>
      </c>
      <c r="B37" s="35" t="n">
        <v>40.6</v>
      </c>
      <c r="C37" s="35" t="n">
        <v>215.7</v>
      </c>
      <c r="D37" s="35" t="n">
        <v>241.6</v>
      </c>
      <c r="E37" s="35" t="n">
        <v>-14.7</v>
      </c>
      <c r="F37" s="35" t="n">
        <v>156.7</v>
      </c>
    </row>
    <row r="38">
      <c r="A38" s="31" t="inlineStr">
        <is>
          <t>Diluted EPS – continuing operations (pence)</t>
        </is>
      </c>
      <c r="B38" s="35" t="n">
        <v>40.6</v>
      </c>
      <c r="C38" s="35" t="n">
        <v>215.4</v>
      </c>
      <c r="D38" s="35" t="n">
        <v>241.1</v>
      </c>
      <c r="E38" s="35" t="n">
        <v>-14.7</v>
      </c>
      <c r="F38" s="35" t="n">
        <v>156.5</v>
      </c>
    </row>
    <row r="40">
      <c r="A40" s="23" t="inlineStr">
        <is>
          <t>B. BEFORE EXCEPTIONAL ITEMS AND CERTAIN RE-MEASUREMENTS (£m)</t>
        </is>
      </c>
      <c r="B40" s="24" t="inlineStr">
        <is>
          <t>FY2020</t>
        </is>
      </c>
      <c r="C40" s="24" t="inlineStr">
        <is>
          <t>FY2021</t>
        </is>
      </c>
      <c r="D40" s="24" t="inlineStr">
        <is>
          <t>FY2022</t>
        </is>
      </c>
      <c r="E40" s="24" t="inlineStr">
        <is>
          <t>FY2023</t>
        </is>
      </c>
      <c r="F40" s="24" t="inlineStr">
        <is>
          <t>FY2024</t>
        </is>
      </c>
    </row>
    <row r="41">
      <c r="A41" s="31" t="inlineStr">
        <is>
          <t>Revenue</t>
        </is>
      </c>
      <c r="B41" s="32" t="n">
        <v>6800.6</v>
      </c>
      <c r="C41" s="32" t="n">
        <v>6826.4</v>
      </c>
      <c r="D41" s="32" t="n">
        <v>8608.200000000001</v>
      </c>
      <c r="E41" s="32" t="n">
        <v>12490.7</v>
      </c>
      <c r="F41" s="32" t="n">
        <v>10457.2</v>
      </c>
    </row>
    <row r="42">
      <c r="A42" s="31" t="inlineStr">
        <is>
          <t>Cost of sales (COGS)</t>
        </is>
      </c>
      <c r="B42" s="32" t="n">
        <v>-4745</v>
      </c>
      <c r="C42" s="32" t="n">
        <v>-4732.7</v>
      </c>
      <c r="D42" s="32" t="n">
        <v>-6310.8</v>
      </c>
      <c r="E42" s="32" t="n">
        <v>-9933.200000000001</v>
      </c>
      <c r="F42" s="32" t="n">
        <v>-6568.3</v>
      </c>
    </row>
    <row r="43">
      <c r="A43" s="33" t="inlineStr">
        <is>
          <t>Gross profit</t>
        </is>
      </c>
      <c r="B43" s="34" t="n">
        <v>2055.6</v>
      </c>
      <c r="C43" s="34" t="n">
        <v>2093.7</v>
      </c>
      <c r="D43" s="34" t="n">
        <v>2297.4</v>
      </c>
      <c r="E43" s="34" t="n">
        <v>2557.5</v>
      </c>
      <c r="F43" s="34" t="n">
        <v>3888.9</v>
      </c>
    </row>
    <row r="44">
      <c r="A44" s="31" t="inlineStr">
        <is>
          <t>Operating costs</t>
        </is>
      </c>
      <c r="B44" s="32" t="n">
        <v>-1019.1</v>
      </c>
      <c r="C44" s="32" t="n">
        <v>-1198.4</v>
      </c>
      <c r="D44" s="32" t="n">
        <v>-1118.5</v>
      </c>
      <c r="E44" s="32" t="n">
        <v>-1431.6</v>
      </c>
      <c r="F44" s="32" t="n">
        <v>-1577.7</v>
      </c>
    </row>
    <row r="45">
      <c r="A45" s="31" t="inlineStr">
        <is>
          <t>Debt impairment charges</t>
        </is>
      </c>
      <c r="B45" s="32" t="n">
        <v>0</v>
      </c>
      <c r="C45" s="32" t="n">
        <v>0</v>
      </c>
      <c r="D45" s="32" t="n">
        <v>0</v>
      </c>
      <c r="E45" s="32" t="n">
        <v>-91</v>
      </c>
      <c r="F45" s="32" t="n">
        <v>-128.8</v>
      </c>
    </row>
    <row r="46">
      <c r="A46" s="31" t="inlineStr">
        <is>
          <t>Other operating income</t>
        </is>
      </c>
      <c r="B46" s="32" t="n">
        <v>24.4</v>
      </c>
      <c r="C46" s="32" t="n">
        <v>268.7</v>
      </c>
      <c r="D46" s="32" t="n">
        <v>67.09999999999999</v>
      </c>
      <c r="E46" s="32" t="n">
        <v>1015</v>
      </c>
      <c r="F46" s="32" t="n">
        <v>116.7</v>
      </c>
    </row>
    <row r="47">
      <c r="A47" s="33" t="inlineStr">
        <is>
          <t>Operating profit before joint ventures and associates</t>
        </is>
      </c>
      <c r="B47" s="34" t="n">
        <v>1060.9</v>
      </c>
      <c r="C47" s="34" t="n">
        <v>1164</v>
      </c>
      <c r="D47" s="34" t="n">
        <v>1246</v>
      </c>
      <c r="E47" s="34" t="n">
        <v>2049.9</v>
      </c>
      <c r="F47" s="34" t="n">
        <v>2299.1</v>
      </c>
    </row>
    <row r="48">
      <c r="A48" s="31" t="inlineStr">
        <is>
          <t>Share of profit on joint ventures and associates</t>
        </is>
      </c>
      <c r="B48" s="32" t="n">
        <v>151.3</v>
      </c>
      <c r="C48" s="32" t="n">
        <v>131.2</v>
      </c>
      <c r="D48" s="32" t="n">
        <v>143</v>
      </c>
      <c r="E48" s="32" t="n">
        <v>357.8</v>
      </c>
      <c r="F48" s="32" t="n">
        <v>68</v>
      </c>
    </row>
    <row r="49">
      <c r="A49" s="33" t="inlineStr">
        <is>
          <t>Operating profit from continuing operations</t>
        </is>
      </c>
      <c r="B49" s="34" t="n">
        <v>1212.2</v>
      </c>
      <c r="C49" s="34" t="n">
        <v>1295.2</v>
      </c>
      <c r="D49" s="34" t="n">
        <v>1389</v>
      </c>
      <c r="E49" s="34" t="n">
        <v>2407.7</v>
      </c>
      <c r="F49" s="34" t="n">
        <v>2367.1</v>
      </c>
    </row>
    <row r="50">
      <c r="A50" s="33" t="inlineStr">
        <is>
          <t>Profit before taxation</t>
        </is>
      </c>
      <c r="B50" s="34" t="n">
        <v>917</v>
      </c>
      <c r="C50" s="34" t="n">
        <v>1011.1</v>
      </c>
      <c r="D50" s="34" t="n">
        <v>1091.6</v>
      </c>
      <c r="E50" s="34" t="n">
        <v>2146.3</v>
      </c>
      <c r="F50" s="34" t="n">
        <v>2247.6</v>
      </c>
    </row>
    <row r="51">
      <c r="A51" s="31" t="inlineStr">
        <is>
          <t>Taxation</t>
        </is>
      </c>
      <c r="B51" s="32" t="n">
        <v>-123.8</v>
      </c>
      <c r="C51" s="32" t="n">
        <v>-101.5</v>
      </c>
      <c r="D51" s="32" t="n">
        <v>-151.1</v>
      </c>
      <c r="E51" s="32" t="n">
        <v>-355.5</v>
      </c>
      <c r="F51" s="32" t="n">
        <v>-519</v>
      </c>
    </row>
    <row r="52">
      <c r="A52" s="33" t="inlineStr">
        <is>
          <t>Profit for the year from continuing operations</t>
        </is>
      </c>
      <c r="B52" s="34" t="n">
        <v>793.2</v>
      </c>
      <c r="C52" s="34" t="n">
        <v>909.6</v>
      </c>
      <c r="D52" s="34" t="n">
        <v>940.5</v>
      </c>
      <c r="E52" s="34" t="n">
        <v>1790.8</v>
      </c>
      <c r="F52" s="34" t="n">
        <v>1728.6</v>
      </c>
    </row>
    <row r="53">
      <c r="A53" s="33" t="inlineStr">
        <is>
          <t>Profit for the year (incl. discontinued)</t>
        </is>
      </c>
      <c r="B53" s="34" t="n">
        <v>837.4</v>
      </c>
      <c r="C53" s="34" t="n">
        <v>940.3</v>
      </c>
      <c r="D53" s="34" t="n">
        <v>1056.8</v>
      </c>
      <c r="E53" s="34" t="n">
        <v>1790.8</v>
      </c>
      <c r="F53" s="34" t="n">
        <v>1728.6</v>
      </c>
    </row>
    <row r="55">
      <c r="A55" s="23" t="inlineStr">
        <is>
          <t>C. KEY RATIOS (formulas)</t>
        </is>
      </c>
      <c r="B55" s="24" t="inlineStr">
        <is>
          <t>FY2020</t>
        </is>
      </c>
      <c r="C55" s="24" t="inlineStr">
        <is>
          <t>FY2021</t>
        </is>
      </c>
      <c r="D55" s="24" t="inlineStr">
        <is>
          <t>FY2022</t>
        </is>
      </c>
      <c r="E55" s="24" t="inlineStr">
        <is>
          <t>FY2023</t>
        </is>
      </c>
      <c r="F55" s="24" t="inlineStr">
        <is>
          <t>FY2024</t>
        </is>
      </c>
    </row>
    <row r="56">
      <c r="A56" s="31" t="inlineStr">
        <is>
          <t>Revenue growth (YoY, statutory)</t>
        </is>
      </c>
      <c r="B56" s="36" t="inlineStr">
        <is>
          <t>n/a</t>
        </is>
      </c>
      <c r="C56" s="37">
        <f>IF(B7=0,0,C7/B7-1)</f>
        <v/>
      </c>
      <c r="D56" s="37">
        <f>IF(C7=0,0,D7/C7-1)</f>
        <v/>
      </c>
      <c r="E56" s="37">
        <f>IF(D7=0,0,E7/D7-1)</f>
        <v/>
      </c>
      <c r="F56" s="37">
        <f>IF(E7=0,0,F7/E7-1)</f>
        <v/>
      </c>
    </row>
    <row r="57">
      <c r="A57" s="31" t="inlineStr">
        <is>
          <t>Gross margin (statutory)</t>
        </is>
      </c>
      <c r="B57" s="37">
        <f>IF(B7=0,0,B9/B7)</f>
        <v/>
      </c>
      <c r="C57" s="37">
        <f>IF(C7=0,0,C9/C7)</f>
        <v/>
      </c>
      <c r="D57" s="37">
        <f>IF(D7=0,0,D9/D7)</f>
        <v/>
      </c>
      <c r="E57" s="37">
        <f>IF(E7=0,0,E9/E7)</f>
        <v/>
      </c>
      <c r="F57" s="37">
        <f>IF(F7=0,0,F9/F7)</f>
        <v/>
      </c>
    </row>
    <row r="58">
      <c r="A58" s="31" t="inlineStr">
        <is>
          <t>Gross margin (before exceptional items)</t>
        </is>
      </c>
      <c r="B58" s="37">
        <f>IF(B41=0,0,B43/B41)</f>
        <v/>
      </c>
      <c r="C58" s="37">
        <f>IF(C41=0,0,C43/C41)</f>
        <v/>
      </c>
      <c r="D58" s="37">
        <f>IF(D41=0,0,D43/D41)</f>
        <v/>
      </c>
      <c r="E58" s="37">
        <f>IF(E41=0,0,E43/E41)</f>
        <v/>
      </c>
      <c r="F58" s="37">
        <f>IF(F41=0,0,F43/F41)</f>
        <v/>
      </c>
    </row>
    <row r="59">
      <c r="A59" s="31" t="inlineStr">
        <is>
          <t>Operating margin (continuing, statutory)</t>
        </is>
      </c>
      <c r="B59" s="37">
        <f>IF(B7=0,0,B19/B7)</f>
        <v/>
      </c>
      <c r="C59" s="37">
        <f>IF(C7=0,0,C19/C7)</f>
        <v/>
      </c>
      <c r="D59" s="37">
        <f>IF(D7=0,0,D19/D7)</f>
        <v/>
      </c>
      <c r="E59" s="37">
        <f>IF(E7=0,0,E19/E7)</f>
        <v/>
      </c>
      <c r="F59" s="37">
        <f>IF(F7=0,0,F19/F7)</f>
        <v/>
      </c>
    </row>
    <row r="60">
      <c r="A60" s="31" t="inlineStr">
        <is>
          <t>Net profit margin (statutory)</t>
        </is>
      </c>
      <c r="B60" s="37">
        <f>IF(B7=0,0,B27/B7)</f>
        <v/>
      </c>
      <c r="C60" s="37">
        <f>IF(C7=0,0,C27/C7)</f>
        <v/>
      </c>
      <c r="D60" s="37">
        <f>IF(D7=0,0,D27/D7)</f>
        <v/>
      </c>
      <c r="E60" s="37">
        <f>IF(E7=0,0,E27/E7)</f>
        <v/>
      </c>
      <c r="F60" s="37">
        <f>IF(F7=0,0,F27/F7)</f>
        <v/>
      </c>
    </row>
    <row r="61">
      <c r="A61" s="31" t="inlineStr">
        <is>
          <t>Net profit margin (before exceptional items)</t>
        </is>
      </c>
      <c r="B61" s="37">
        <f>IF(B41=0,0,B53/B41)</f>
        <v/>
      </c>
      <c r="C61" s="37">
        <f>IF(C41=0,0,C53/C41)</f>
        <v/>
      </c>
      <c r="D61" s="37">
        <f>IF(D41=0,0,D53/D41)</f>
        <v/>
      </c>
      <c r="E61" s="37">
        <f>IF(E41=0,0,E53/E41)</f>
        <v/>
      </c>
      <c r="F61" s="37">
        <f>IF(F41=0,0,F53/F41)</f>
        <v/>
      </c>
    </row>
    <row r="63">
      <c r="A63" s="23" t="inlineStr">
        <is>
          <t>D. INTEGRITY CHECKS (should be ~0; ±0.1 = rounding)</t>
        </is>
      </c>
      <c r="B63" s="24" t="inlineStr">
        <is>
          <t>FY2020</t>
        </is>
      </c>
      <c r="C63" s="24" t="inlineStr">
        <is>
          <t>FY2021</t>
        </is>
      </c>
      <c r="D63" s="24" t="inlineStr">
        <is>
          <t>FY2022</t>
        </is>
      </c>
      <c r="E63" s="24" t="inlineStr">
        <is>
          <t>FY2023</t>
        </is>
      </c>
      <c r="F63" s="24" t="inlineStr">
        <is>
          <t>FY2024</t>
        </is>
      </c>
    </row>
    <row r="64">
      <c r="A64" s="31" t="inlineStr">
        <is>
          <t>Revenue + COGS – Gross profit</t>
        </is>
      </c>
      <c r="B64" s="38">
        <f>ROUND(B7+B8-B9,1)</f>
        <v/>
      </c>
      <c r="C64" s="38">
        <f>ROUND(C7+C8-C9,1)</f>
        <v/>
      </c>
      <c r="D64" s="38">
        <f>ROUND(D7+D8-D9,1)</f>
        <v/>
      </c>
      <c r="E64" s="38">
        <f>ROUND(E7+E8-E9,1)</f>
        <v/>
      </c>
      <c r="F64" s="38">
        <f>ROUND(F7+F8-F9,1)</f>
        <v/>
      </c>
    </row>
    <row r="65">
      <c r="A65" s="31" t="inlineStr">
        <is>
          <t>Continuing profit + discontinued – Net income</t>
        </is>
      </c>
      <c r="B65" s="38">
        <f>ROUND(B24+B26-B27,1)</f>
        <v/>
      </c>
      <c r="C65" s="38">
        <f>ROUND(C24+C26-C27,1)</f>
        <v/>
      </c>
      <c r="D65" s="38">
        <f>ROUND(D24+D26-D27,1)</f>
        <v/>
      </c>
      <c r="E65" s="38">
        <f>ROUND(E24+E26-E27,1)</f>
        <v/>
      </c>
      <c r="F65" s="38">
        <f>ROUND(F24+F26-F27,1)</f>
        <v/>
      </c>
    </row>
    <row r="66">
      <c r="A66" s="31" t="inlineStr">
        <is>
          <t>Attributable profit total – Net income</t>
        </is>
      </c>
      <c r="B66" s="38">
        <f>ROUND(SUM(B30:B32)-B27,1)</f>
        <v/>
      </c>
      <c r="C66" s="38">
        <f>ROUND(SUM(C30:C32)-C27,1)</f>
        <v/>
      </c>
      <c r="D66" s="38">
        <f>ROUND(SUM(D30:D32)-D27,1)</f>
        <v/>
      </c>
      <c r="E66" s="38">
        <f>ROUND(SUM(E30:E32)-E27,1)</f>
        <v/>
      </c>
      <c r="F66" s="38">
        <f>ROUND(SUM(F30:F32)-F27,1)</f>
        <v/>
      </c>
    </row>
    <row r="67">
      <c r="A67" s="31" t="inlineStr">
        <is>
          <t>PBT + Taxation – Continuing profit</t>
        </is>
      </c>
      <c r="B67" s="38">
        <f>ROUND(B22+B23-B24,1)</f>
        <v/>
      </c>
      <c r="C67" s="38">
        <f>ROUND(C22+C23-C24,1)</f>
        <v/>
      </c>
      <c r="D67" s="38">
        <f>ROUND(D22+D23-D24,1)</f>
        <v/>
      </c>
      <c r="E67" s="38">
        <f>ROUND(E22+E23-E24,1)</f>
        <v/>
      </c>
      <c r="F67" s="38">
        <f>ROUND(F22+F23-F24,1)</f>
        <v/>
      </c>
    </row>
    <row r="69">
      <c r="A69" s="22" t="inlineStr">
        <is>
          <t>SOURCES: SSE plc Annual Reports 2020–2024, 'Consolidated income statement' – AR2020 p.171; AR2021 p.179; AR2022 p.214; AR2023 p.203; AR2024 p.199.</t>
        </is>
      </c>
    </row>
    <row r="70">
      <c r="A70" s="22" t="inlineStr">
        <is>
          <t>BASIS: each year uses the current-year column of its own report (as originally reported), so later restatements of prior years are not applied.</t>
        </is>
      </c>
    </row>
    <row r="71">
      <c r="A71" s="22" t="inlineStr">
        <is>
          <t>NOTE 1: 'Debt impairment charges' is shown as a separate line only from the FY2023 report; in FY2020–FY2022 such costs sit within operating costs (shown as 0 here).</t>
        </is>
      </c>
    </row>
    <row r="72">
      <c r="A72" s="22" t="inlineStr">
        <is>
          <t>NOTE 2: SSE does not report a 'COGS' label; 'Cost of sales' is used as COGS. FY2023 cost of sales includes £2,717.2m of exceptional items and certain re-measurements.</t>
        </is>
      </c>
    </row>
    <row r="73">
      <c r="A73" s="22" t="inlineStr">
        <is>
          <t>NOTE 3: 'Non-controlling interests' appear as a separate attributable line from FY2023 onwards (0 earlier = not separately reported).</t>
        </is>
      </c>
    </row>
    <row r="74">
      <c r="A74" s="22" t="inlineStr">
        <is>
          <t>NOTE 4: FY2020–FY2023 net income includes profit/(loss) from discontinued operations (e.g. the Gas Production business in FY2020); FY2024 has none.</t>
        </is>
      </c>
    </row>
    <row r="77">
      <c r="A77" s="39" t="inlineStr">
        <is>
          <t>SSE plc – Consolidated Balance Sheet (Statement of Financial Position), five financial years (FY2020–FY2024)</t>
        </is>
      </c>
    </row>
    <row r="78">
      <c r="A78" s="40" t="inlineStr">
        <is>
          <t>£ million. As at 31 March each year, as originally reported in each year's own Annual Report (same basis as IS_5yr). Blue = figures typed in from the reports; black = formulas.</t>
        </is>
      </c>
    </row>
    <row r="80">
      <c r="A80" s="41" t="inlineStr">
        <is>
          <t>A. STATEMENT OF FINANCIAL POSITION (£m)</t>
        </is>
      </c>
      <c r="B80" s="42" t="inlineStr">
        <is>
          <t>FY2020</t>
        </is>
      </c>
      <c r="C80" s="42" t="inlineStr">
        <is>
          <t>FY2021</t>
        </is>
      </c>
      <c r="D80" s="42" t="inlineStr">
        <is>
          <t>FY2022</t>
        </is>
      </c>
      <c r="E80" s="42" t="inlineStr">
        <is>
          <t>FY2023</t>
        </is>
      </c>
      <c r="F80" s="42" t="inlineStr">
        <is>
          <t>FY2024</t>
        </is>
      </c>
    </row>
    <row r="81">
      <c r="A81" s="40" t="inlineStr">
        <is>
          <t>As at</t>
        </is>
      </c>
      <c r="B81" s="43" t="inlineStr">
        <is>
          <t>31 Mar 2020</t>
        </is>
      </c>
      <c r="C81" s="43" t="inlineStr">
        <is>
          <t>31 Mar 2021</t>
        </is>
      </c>
      <c r="D81" s="43" t="inlineStr">
        <is>
          <t>31 Mar 2022</t>
        </is>
      </c>
      <c r="E81" s="43" t="inlineStr">
        <is>
          <t>31 Mar 2023</t>
        </is>
      </c>
      <c r="F81" s="43" t="inlineStr">
        <is>
          <t>31 Mar 2024</t>
        </is>
      </c>
    </row>
    <row r="82">
      <c r="A82" s="44" t="inlineStr">
        <is>
          <t>Assets</t>
        </is>
      </c>
      <c r="B82" s="45" t="n"/>
      <c r="C82" s="45" t="n"/>
      <c r="D82" s="45" t="n"/>
      <c r="E82" s="45" t="n"/>
      <c r="F82" s="45" t="n"/>
    </row>
    <row r="83">
      <c r="A83" s="46" t="inlineStr">
        <is>
          <t>Non-current assets</t>
        </is>
      </c>
      <c r="B83" s="47" t="n">
        <v>17555.6</v>
      </c>
      <c r="C83" s="47" t="n">
        <v>17070.7</v>
      </c>
      <c r="D83" s="47" t="n">
        <v>18824.6</v>
      </c>
      <c r="E83" s="47" t="n">
        <v>21372.6</v>
      </c>
      <c r="F83" s="47" t="n">
        <v>22911.3</v>
      </c>
    </row>
    <row r="84">
      <c r="A84" s="46" t="inlineStr">
        <is>
          <t>Current assets</t>
        </is>
      </c>
      <c r="B84" s="47" t="n">
        <v>3476.1</v>
      </c>
      <c r="C84" s="47" t="n">
        <v>4520.9</v>
      </c>
      <c r="D84" s="47" t="n">
        <v>6936.8</v>
      </c>
      <c r="E84" s="47" t="n">
        <v>5765.8</v>
      </c>
      <c r="F84" s="47" t="n">
        <v>5358.9</v>
      </c>
    </row>
    <row r="85">
      <c r="A85" s="48" t="inlineStr">
        <is>
          <t>TOTAL ASSETS</t>
        </is>
      </c>
      <c r="B85" s="49">
        <f>B83+B84</f>
        <v/>
      </c>
      <c r="C85" s="49">
        <f>C83+C84</f>
        <v/>
      </c>
      <c r="D85" s="49">
        <f>D83+D84</f>
        <v/>
      </c>
      <c r="E85" s="49">
        <f>E83+E84</f>
        <v/>
      </c>
      <c r="F85" s="49">
        <f>F83+F84</f>
        <v/>
      </c>
    </row>
    <row r="86">
      <c r="A86" s="44" t="inlineStr">
        <is>
          <t>Liabilities</t>
        </is>
      </c>
      <c r="B86" s="45" t="n"/>
      <c r="C86" s="45" t="n"/>
      <c r="D86" s="45" t="n"/>
      <c r="E86" s="45" t="n"/>
      <c r="F86" s="45" t="n"/>
    </row>
    <row r="87">
      <c r="A87" s="46" t="inlineStr">
        <is>
          <t>Current liabilities</t>
        </is>
      </c>
      <c r="B87" s="47" t="n">
        <v>5208.2</v>
      </c>
      <c r="C87" s="47" t="n">
        <v>3509.2</v>
      </c>
      <c r="D87" s="47" t="n">
        <v>4658.2</v>
      </c>
      <c r="E87" s="47" t="n">
        <v>4761</v>
      </c>
      <c r="F87" s="47" t="n">
        <v>4860.8</v>
      </c>
    </row>
    <row r="88">
      <c r="A88" s="46" t="inlineStr">
        <is>
          <t>Non-current liabilities</t>
        </is>
      </c>
      <c r="B88" s="47" t="n">
        <v>10903.4</v>
      </c>
      <c r="C88" s="47" t="n">
        <v>11401.3</v>
      </c>
      <c r="D88" s="47" t="n">
        <v>11929.4</v>
      </c>
      <c r="E88" s="47" t="n">
        <v>11262</v>
      </c>
      <c r="F88" s="47" t="n">
        <v>11606.3</v>
      </c>
    </row>
    <row r="89">
      <c r="A89" s="48" t="inlineStr">
        <is>
          <t>TOTAL LIABILITIES</t>
        </is>
      </c>
      <c r="B89" s="49">
        <f>B87+B88</f>
        <v/>
      </c>
      <c r="C89" s="49">
        <f>C87+C88</f>
        <v/>
      </c>
      <c r="D89" s="49">
        <f>D87+D88</f>
        <v/>
      </c>
      <c r="E89" s="49">
        <f>E87+E88</f>
        <v/>
      </c>
      <c r="F89" s="49">
        <f>F87+F88</f>
        <v/>
      </c>
    </row>
    <row r="90">
      <c r="A90" s="48" t="inlineStr">
        <is>
          <t>NET ASSETS (Total assets – Total liabilities)</t>
        </is>
      </c>
      <c r="B90" s="49">
        <f>B85-B89</f>
        <v/>
      </c>
      <c r="C90" s="49">
        <f>C85-C89</f>
        <v/>
      </c>
      <c r="D90" s="49">
        <f>D85-D89</f>
        <v/>
      </c>
      <c r="E90" s="49">
        <f>E85-E89</f>
        <v/>
      </c>
      <c r="F90" s="49">
        <f>F85-F89</f>
        <v/>
      </c>
    </row>
    <row r="91">
      <c r="A91" s="44" t="inlineStr">
        <is>
          <t>Shareholders' equity</t>
        </is>
      </c>
      <c r="B91" s="45" t="n"/>
      <c r="C91" s="45" t="n"/>
      <c r="D91" s="45" t="n"/>
      <c r="E91" s="45" t="n"/>
      <c r="F91" s="45" t="n"/>
    </row>
    <row r="92">
      <c r="A92" s="46" t="inlineStr">
        <is>
          <t>Equity attributable to ordinary shareholders of the parent</t>
        </is>
      </c>
      <c r="B92" s="47" t="n">
        <v>3750.4</v>
      </c>
      <c r="C92" s="47" t="n">
        <v>5208.7</v>
      </c>
      <c r="D92" s="47" t="n">
        <v>8082.2</v>
      </c>
      <c r="E92" s="47" t="n">
        <v>8583.9</v>
      </c>
      <c r="F92" s="47" t="n">
        <v>9170.799999999999</v>
      </c>
    </row>
    <row r="93">
      <c r="A93" s="46" t="inlineStr">
        <is>
          <t>Hybrid equity</t>
        </is>
      </c>
      <c r="B93" s="47" t="n">
        <v>1169.7</v>
      </c>
      <c r="C93" s="47" t="n">
        <v>1472.4</v>
      </c>
      <c r="D93" s="47" t="n">
        <v>1051</v>
      </c>
      <c r="E93" s="47" t="n">
        <v>1882.4</v>
      </c>
      <c r="F93" s="47" t="n">
        <v>1882.4</v>
      </c>
    </row>
    <row r="94">
      <c r="A94" s="46" t="inlineStr">
        <is>
          <t>Non-controlling interests</t>
        </is>
      </c>
      <c r="B94" s="47" t="n">
        <v>0</v>
      </c>
      <c r="C94" s="47" t="n">
        <v>0</v>
      </c>
      <c r="D94" s="47" t="n">
        <v>40.6</v>
      </c>
      <c r="E94" s="47" t="n">
        <v>649.1</v>
      </c>
      <c r="F94" s="47" t="n">
        <v>749.9</v>
      </c>
    </row>
    <row r="95">
      <c r="A95" s="48" t="inlineStr">
        <is>
          <t>TOTAL EQUITY</t>
        </is>
      </c>
      <c r="B95" s="49">
        <f>SUM(B92:B94)</f>
        <v/>
      </c>
      <c r="C95" s="49">
        <f>SUM(C92:C94)</f>
        <v/>
      </c>
      <c r="D95" s="49">
        <f>SUM(D92:D94)</f>
        <v/>
      </c>
      <c r="E95" s="49">
        <f>SUM(E92:E94)</f>
        <v/>
      </c>
      <c r="F95" s="49">
        <f>SUM(F92:F94)</f>
        <v/>
      </c>
    </row>
    <row r="97">
      <c r="A97" s="41" t="inlineStr">
        <is>
          <t>B. KEY RATIOS (formulas)</t>
        </is>
      </c>
      <c r="B97" s="42" t="inlineStr">
        <is>
          <t>FY2020</t>
        </is>
      </c>
      <c r="C97" s="42" t="inlineStr">
        <is>
          <t>FY2021</t>
        </is>
      </c>
      <c r="D97" s="42" t="inlineStr">
        <is>
          <t>FY2022</t>
        </is>
      </c>
      <c r="E97" s="42" t="inlineStr">
        <is>
          <t>FY2023</t>
        </is>
      </c>
      <c r="F97" s="42" t="inlineStr">
        <is>
          <t>FY2024</t>
        </is>
      </c>
    </row>
    <row r="98">
      <c r="A98" s="50" t="inlineStr">
        <is>
          <t>Working capital (current assets – current liabilities), £m</t>
        </is>
      </c>
      <c r="B98" s="51">
        <f>B84-B87</f>
        <v/>
      </c>
      <c r="C98" s="51">
        <f>C84-C87</f>
        <v/>
      </c>
      <c r="D98" s="51">
        <f>D84-D87</f>
        <v/>
      </c>
      <c r="E98" s="51">
        <f>E84-E87</f>
        <v/>
      </c>
      <c r="F98" s="51">
        <f>F84-F87</f>
        <v/>
      </c>
    </row>
    <row r="99">
      <c r="A99" s="50" t="inlineStr">
        <is>
          <t>Current ratio (current assets / current liabilities)</t>
        </is>
      </c>
      <c r="B99" s="52">
        <f>IF(B87=0,0,B84/B87)</f>
        <v/>
      </c>
      <c r="C99" s="52">
        <f>IF(C87=0,0,C84/C87)</f>
        <v/>
      </c>
      <c r="D99" s="52">
        <f>IF(D87=0,0,D84/D87)</f>
        <v/>
      </c>
      <c r="E99" s="52">
        <f>IF(E87=0,0,E84/E87)</f>
        <v/>
      </c>
      <c r="F99" s="52">
        <f>IF(F87=0,0,F84/F87)</f>
        <v/>
      </c>
    </row>
    <row r="100">
      <c r="A100" s="50" t="inlineStr">
        <is>
          <t>Total liabilities / total equity</t>
        </is>
      </c>
      <c r="B100" s="52">
        <f>IF(B95=0,0,B89/B95)</f>
        <v/>
      </c>
      <c r="C100" s="52">
        <f>IF(C95=0,0,C89/C95)</f>
        <v/>
      </c>
      <c r="D100" s="52">
        <f>IF(D95=0,0,D89/D95)</f>
        <v/>
      </c>
      <c r="E100" s="52">
        <f>IF(E95=0,0,E89/E95)</f>
        <v/>
      </c>
      <c r="F100" s="52">
        <f>IF(F95=0,0,F89/F95)</f>
        <v/>
      </c>
    </row>
    <row r="101">
      <c r="A101" s="50" t="inlineStr">
        <is>
          <t>Equity ratio (total equity / total assets)</t>
        </is>
      </c>
      <c r="B101" s="53">
        <f>IF(B85=0,0,B95/B85)</f>
        <v/>
      </c>
      <c r="C101" s="53">
        <f>IF(C85=0,0,C95/C85)</f>
        <v/>
      </c>
      <c r="D101" s="53">
        <f>IF(D85=0,0,D95/D85)</f>
        <v/>
      </c>
      <c r="E101" s="53">
        <f>IF(E85=0,0,E95/E85)</f>
        <v/>
      </c>
      <c r="F101" s="53">
        <f>IF(F85=0,0,F95/F85)</f>
        <v/>
      </c>
    </row>
    <row r="102">
      <c r="A102" s="50" t="inlineStr">
        <is>
          <t>Non-current assets as % of total assets</t>
        </is>
      </c>
      <c r="B102" s="53">
        <f>IF(B85=0,0,B83/B85)</f>
        <v/>
      </c>
      <c r="C102" s="53">
        <f>IF(C85=0,0,C83/C85)</f>
        <v/>
      </c>
      <c r="D102" s="53">
        <f>IF(D85=0,0,D83/D85)</f>
        <v/>
      </c>
      <c r="E102" s="53">
        <f>IF(E85=0,0,E83/E85)</f>
        <v/>
      </c>
      <c r="F102" s="53">
        <f>IF(F85=0,0,F83/F85)</f>
        <v/>
      </c>
    </row>
    <row r="104">
      <c r="A104" s="41" t="inlineStr">
        <is>
          <t>C. INTEGRITY CHECKS (should be ~0; ±0.1 = rounding)</t>
        </is>
      </c>
      <c r="B104" s="42" t="inlineStr">
        <is>
          <t>FY2020</t>
        </is>
      </c>
      <c r="C104" s="42" t="inlineStr">
        <is>
          <t>FY2021</t>
        </is>
      </c>
      <c r="D104" s="42" t="inlineStr">
        <is>
          <t>FY2022</t>
        </is>
      </c>
      <c r="E104" s="42" t="inlineStr">
        <is>
          <t>FY2023</t>
        </is>
      </c>
      <c r="F104" s="42" t="inlineStr">
        <is>
          <t>FY2024</t>
        </is>
      </c>
    </row>
    <row r="105">
      <c r="A105" s="50" t="inlineStr">
        <is>
          <t>Total assets – reported total assets (see row 31)</t>
        </is>
      </c>
      <c r="B105" s="54">
        <f>ROUND(B85-B107,1)</f>
        <v/>
      </c>
      <c r="C105" s="54">
        <f>ROUND(C85-C107,1)</f>
        <v/>
      </c>
      <c r="D105" s="54">
        <f>ROUND(D85-D107,1)</f>
        <v/>
      </c>
      <c r="E105" s="54">
        <f>ROUND(E85-E107,1)</f>
        <v/>
      </c>
      <c r="F105" s="54">
        <f>ROUND(F85-F107,1)</f>
        <v/>
      </c>
    </row>
    <row r="106">
      <c r="A106" s="50" t="inlineStr">
        <is>
          <t>Net assets – Total equity</t>
        </is>
      </c>
      <c r="B106" s="54">
        <f>ROUND(B90-B95,1)</f>
        <v/>
      </c>
      <c r="C106" s="54">
        <f>ROUND(C90-C95,1)</f>
        <v/>
      </c>
      <c r="D106" s="54">
        <f>ROUND(D90-D95,1)</f>
        <v/>
      </c>
      <c r="E106" s="54">
        <f>ROUND(E90-E95,1)</f>
        <v/>
      </c>
      <c r="F106" s="54">
        <f>ROUND(F90-F95,1)</f>
        <v/>
      </c>
    </row>
    <row r="107">
      <c r="A107" s="40" t="inlineStr">
        <is>
          <t>Memo: total assets as printed in the report (£m)</t>
        </is>
      </c>
      <c r="B107" s="55" t="n">
        <v>21031.7</v>
      </c>
      <c r="C107" s="55" t="n">
        <v>21591.6</v>
      </c>
      <c r="D107" s="55" t="n">
        <v>25761.4</v>
      </c>
      <c r="E107" s="55" t="n">
        <v>27138.4</v>
      </c>
      <c r="F107" s="55" t="n">
        <v>28270.2</v>
      </c>
    </row>
    <row r="109">
      <c r="A109" s="40" t="inlineStr">
        <is>
          <t>SOURCES: SSE plc 'Consolidated balance sheet' – AR2024 p.201 (FY2024 and restated FY2023 comparative); AR2023 p.205 (FY2023 as originally reported; FY2022 restated comparative); Preliminary Results FY2021 (26 May 2021) and FY2020 (17 June 2020) summary balance sheets; FY2022 and FY2020/FY2021 totals cross-checked to SSE data on London Stock Exchange / Barchart.</t>
        </is>
      </c>
    </row>
    <row r="110">
      <c r="A110" s="40" t="inlineStr">
        <is>
          <t>BASIS: as in IS_5yr, each year uses the figures as originally reported for that year-end. FY2023 therefore excludes the IFRS 17 / IAS 12 restatement shown in AR2024 (restated FY2023: total assets 27,177.1; current liabilities 5,543.1; non-current liabilities 10,550.8; total equity 11,083.2).</t>
        </is>
      </c>
    </row>
    <row r="111">
      <c r="A111" s="40" t="inlineStr">
        <is>
          <t>NOTE 1: FY2022 as originally reported (AR2022) is derived from the AR2023 restated comparative by reversing the IAS 16 restatement (PPE +5.9, deferred tax liability +1.5, retained earnings +4.4); resulting totals agree to the published FY2022 totals (total assets 25,761.4; non-current assets 18,824.6; non-current liabilities 11,929.4).</t>
        </is>
      </c>
    </row>
    <row r="112">
      <c r="A112" s="40" t="inlineStr">
        <is>
          <t>NOTE 2: FY2020 non-current assets (17,555.6), current liabilities (5,208.2) and ordinary shareholders' equity (3,750.4) are derived as totals less the reported subtotals. FY2020 current assets include £226.8m of assets held for disposal (Gas Production).</t>
        </is>
      </c>
    </row>
    <row r="113">
      <c r="A113" s="40" t="inlineStr">
        <is>
          <t>NOTE 3: 'Hybrid equity' = perpetual hybrid capital securities classified as equity under IFRS. 'Non-controlling interests' arise mainly from the 25% sale of SSEN Transmission (Nov 2022), so they are nil before FY2022/FY2023.</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26" customWidth="1" style="20" min="1" max="1"/>
    <col width="48" customWidth="1" style="20" min="2" max="2"/>
    <col width="80" customWidth="1" style="20" min="3" max="3"/>
    <col width="60" customWidth="1" style="20" min="4" max="4"/>
  </cols>
  <sheetData>
    <row r="1">
      <c r="A1" s="39" t="inlineStr">
        <is>
          <t>SSE plc – Annual Reports and financial statements used (FY2020–FY2024)</t>
        </is>
      </c>
    </row>
    <row r="3">
      <c r="A3" s="56" t="inlineStr">
        <is>
          <t>Financial year</t>
        </is>
      </c>
      <c r="B3" s="56" t="inlineStr">
        <is>
          <t>Document</t>
        </is>
      </c>
      <c r="C3" s="56" t="inlineStr">
        <is>
          <t>Link</t>
        </is>
      </c>
      <c r="D3" s="56" t="inlineStr">
        <is>
          <t>Used for</t>
        </is>
      </c>
    </row>
    <row r="4">
      <c r="A4" s="57" t="inlineStr">
        <is>
          <t>FY2020 (YE 31 Mar 2020)</t>
        </is>
      </c>
      <c r="B4" s="57" t="inlineStr">
        <is>
          <t>SSE plc Annual Report 2020 (full report)</t>
        </is>
      </c>
      <c r="C4" s="58" t="inlineStr">
        <is>
          <t>https://www.sse.com/media/jqcamklf/sse-32693-annual-report-2020-web-1.pdf</t>
        </is>
      </c>
      <c r="D4" s="57" t="inlineStr">
        <is>
          <t>Income statement; balance sheet (cross-checked to FY2020 preliminary results)</t>
        </is>
      </c>
    </row>
    <row r="5">
      <c r="A5" s="57" t="inlineStr">
        <is>
          <t>FY2020</t>
        </is>
      </c>
      <c r="B5" s="57" t="inlineStr">
        <is>
          <t>Preliminary results FY2020 (17 June 2020)</t>
        </is>
      </c>
      <c r="C5" s="58" t="inlineStr">
        <is>
          <t>https://www.sse.com/media/2f2lcnbo/sse-preliminary-results-fy1920-final.pdf</t>
        </is>
      </c>
      <c r="D5" s="57" t="inlineStr">
        <is>
          <t>Summary financial statements incl. balance sheet</t>
        </is>
      </c>
    </row>
    <row r="6">
      <c r="A6" s="57" t="inlineStr">
        <is>
          <t>FY2021 (YE 31 Mar 2021)</t>
        </is>
      </c>
      <c r="B6" s="57" t="inlineStr">
        <is>
          <t>Preliminary results FY2021 (26 May 2021)</t>
        </is>
      </c>
      <c r="C6" s="58" t="inlineStr">
        <is>
          <t>https://www.sserenewables.com/media/c3hkligm/fy2021_rns-statement-final.pdf</t>
        </is>
      </c>
      <c r="D6" s="57" t="inlineStr">
        <is>
          <t>Summary financial statements incl. balance sheet</t>
        </is>
      </c>
    </row>
    <row r="7">
      <c r="A7" s="57" t="inlineStr">
        <is>
          <t>FY2021</t>
        </is>
      </c>
      <c r="B7" s="57" t="inlineStr">
        <is>
          <t>Annual Reports archive (2019–2022 reports)</t>
        </is>
      </c>
      <c r="C7" s="58" t="inlineStr">
        <is>
          <t>https://www.annualreports.com/Company/SSE-PLC</t>
        </is>
      </c>
      <c r="D7" s="57" t="inlineStr">
        <is>
          <t>Annual Report 2021 download</t>
        </is>
      </c>
    </row>
    <row r="8">
      <c r="A8" s="57" t="inlineStr">
        <is>
          <t>FY2022 (YE 31 Mar 2022)</t>
        </is>
      </c>
      <c r="B8" s="57" t="inlineStr">
        <is>
          <t>SSE plc Annual Report 2022 (full report)</t>
        </is>
      </c>
      <c r="C8" s="58" t="inlineStr">
        <is>
          <t>https://www.sse.com/media/y5ohomz3/38530-sse-ar2022-web.pdf</t>
        </is>
      </c>
      <c r="D8" s="57" t="inlineStr">
        <is>
          <t>Consolidated balance sheet p.216 (FY2022 original basis)</t>
        </is>
      </c>
    </row>
    <row r="9">
      <c r="A9" s="57" t="inlineStr">
        <is>
          <t>FY2023 (YE 31 Mar 2023)</t>
        </is>
      </c>
      <c r="B9" s="57" t="inlineStr">
        <is>
          <t>Annual Report 2023 – Financial Statements</t>
        </is>
      </c>
      <c r="C9" s="58" t="inlineStr">
        <is>
          <t>https://www.sse.com/media/21katfhx/financial-statements.pdf</t>
        </is>
      </c>
      <c r="D9" s="57" t="inlineStr">
        <is>
          <t>Income statement p.203; balance sheet p.205</t>
        </is>
      </c>
    </row>
    <row r="10">
      <c r="A10" s="57" t="inlineStr">
        <is>
          <t>FY2024 (YE 31 Mar 2024)</t>
        </is>
      </c>
      <c r="B10" s="57" t="inlineStr">
        <is>
          <t>Annual Report 2024 – Financial Statements</t>
        </is>
      </c>
      <c r="C10" s="58" t="inlineStr">
        <is>
          <t>https://www.sse.com/media/yb1p20v0/sse-ar-24_financial-statements.pdf</t>
        </is>
      </c>
      <c r="D10" s="57" t="inlineStr">
        <is>
          <t>Income statement p.199; balance sheet p.201</t>
        </is>
      </c>
    </row>
    <row r="11">
      <c r="A11" s="57" t="inlineStr">
        <is>
          <t>All years</t>
        </is>
      </c>
      <c r="B11" s="57" t="inlineStr">
        <is>
          <t>SSE Reports and results page</t>
        </is>
      </c>
      <c r="C11" s="58" t="inlineStr">
        <is>
          <t>https://www.sse.com/investors/reports-and-results/</t>
        </is>
      </c>
      <c r="D11" s="57" t="inlineStr">
        <is>
          <t>Official download page for every annual report</t>
        </is>
      </c>
    </row>
    <row r="12">
      <c r="A12" s="57" t="inlineStr">
        <is>
          <t>FY2020</t>
        </is>
      </c>
      <c r="B12" s="57" t="inlineStr">
        <is>
          <t>Preliminary results FY2020 – cash flow statement (RNS)</t>
        </is>
      </c>
      <c r="C12" s="58" t="inlineStr">
        <is>
          <t>https://www.investegate.co.uk/announcement/rns/sse--sse/preliminary-results-for-the-year-end-31-march-2020/6338897</t>
        </is>
      </c>
      <c r="D12" s="57" t="inlineStr">
        <is>
          <t>Cash flow statement FY2020 (and balance sheet)</t>
        </is>
      </c>
    </row>
    <row r="13">
      <c r="A13" s="57" t="inlineStr">
        <is>
          <t>FY2021</t>
        </is>
      </c>
      <c r="B13" s="57" t="inlineStr">
        <is>
          <t>Preliminary results FY2021 – National Storage Mechanism (RNS)</t>
        </is>
      </c>
      <c r="C13" s="58" t="inlineStr">
        <is>
          <t>https://data.fca.org.uk/artefacts/NSM/RNS/3988363.html</t>
        </is>
      </c>
      <c r="D13" s="57" t="inlineStr">
        <is>
          <t>Cash flow statement FY2021 and FY2020 comparative</t>
        </is>
      </c>
    </row>
    <row r="14">
      <c r="A14" s="57" t="inlineStr">
        <is>
          <t>FY2021–FY2024</t>
        </is>
      </c>
      <c r="B14" s="57" t="inlineStr">
        <is>
          <t>Barchart – SSE annual cash flow (cross-check)</t>
        </is>
      </c>
      <c r="C14" s="58" t="inlineStr">
        <is>
          <t>https://www.barchart.com/stocks/quotes/SSE.LN/cash-flow/annual</t>
        </is>
      </c>
      <c r="D14" s="57" t="inlineStr">
        <is>
          <t>Cross-check of operating/investing/financing totals</t>
        </is>
      </c>
    </row>
  </sheetData>
  <hyperlinks>
    <hyperlink xmlns:r="http://schemas.openxmlformats.org/officeDocument/2006/relationships" ref="C4" r:id="rId1"/>
    <hyperlink xmlns:r="http://schemas.openxmlformats.org/officeDocument/2006/relationships" ref="C5" r:id="rId2"/>
    <hyperlink xmlns:r="http://schemas.openxmlformats.org/officeDocument/2006/relationships" ref="C6" r:id="rId3"/>
    <hyperlink xmlns:r="http://schemas.openxmlformats.org/officeDocument/2006/relationships" ref="C7" r:id="rId4"/>
    <hyperlink xmlns:r="http://schemas.openxmlformats.org/officeDocument/2006/relationships" ref="C8" r:id="rId5"/>
    <hyperlink xmlns:r="http://schemas.openxmlformats.org/officeDocument/2006/relationships" ref="C9" r:id="rId6"/>
    <hyperlink xmlns:r="http://schemas.openxmlformats.org/officeDocument/2006/relationships" ref="C10" r:id="rId7"/>
    <hyperlink xmlns:r="http://schemas.openxmlformats.org/officeDocument/2006/relationships" ref="C11" r:id="rId8"/>
    <hyperlink xmlns:r="http://schemas.openxmlformats.org/officeDocument/2006/relationships" ref="C12" r:id="rId9"/>
    <hyperlink xmlns:r="http://schemas.openxmlformats.org/officeDocument/2006/relationships" ref="C13" r:id="rId10"/>
    <hyperlink xmlns:r="http://schemas.openxmlformats.org/officeDocument/2006/relationships" ref="C14" r:id="rId11"/>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language xmlns:dc="http://purl.org/dc/elements/1.1/">en-US</dc:language>
  <dcterms:created xmlns:dcterms="http://purl.org/dc/terms/" xmlns:xsi="http://www.w3.org/2001/XMLSchema-instance" xsi:type="dcterms:W3CDTF">2026-10-06T16:07:56Z</dcterms:created>
  <dcterms:modified xmlns:dcterms="http://purl.org/dc/terms/" xmlns:xsi="http://www.w3.org/2001/XMLSchema-instance" xsi:type="dcterms:W3CDTF">2026-10-23T11:33:46Z</dcterms:modified>
  <cp:revision>0</cp:revision>
</cp:coreProperties>
</file>