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c-nw\Dropbox\2018-2019\Marking\UXD\"/>
    </mc:Choice>
  </mc:AlternateContent>
  <bookViews>
    <workbookView xWindow="0" yWindow="0" windowWidth="8205" windowHeight="6885" activeTab="3"/>
  </bookViews>
  <sheets>
    <sheet name="Assignment 1" sheetId="1" r:id="rId1"/>
    <sheet name="Assignment 2" sheetId="2" r:id="rId2"/>
    <sheet name="Assignment 3" sheetId="3" r:id="rId3"/>
    <sheet name="Totals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" i="3" l="1"/>
  <c r="J4" i="3"/>
  <c r="J5" i="3"/>
  <c r="J6" i="3"/>
  <c r="J7" i="3"/>
  <c r="J8" i="3"/>
  <c r="J9" i="3"/>
  <c r="J10" i="3"/>
  <c r="J11" i="3"/>
  <c r="J12" i="3"/>
  <c r="J2" i="3"/>
  <c r="P1" i="3"/>
  <c r="Q1" i="3"/>
  <c r="R1" i="3"/>
  <c r="P2" i="3"/>
  <c r="P3" i="3"/>
  <c r="P4" i="3"/>
  <c r="P5" i="3"/>
  <c r="P6" i="3"/>
  <c r="P7" i="3"/>
  <c r="P8" i="3"/>
  <c r="P9" i="3"/>
  <c r="P10" i="3"/>
  <c r="Q10" i="3"/>
  <c r="R10" i="3"/>
  <c r="P11" i="3"/>
  <c r="Q11" i="3"/>
  <c r="R11" i="3"/>
  <c r="P12" i="3"/>
  <c r="J9" i="2" l="1"/>
  <c r="J7" i="2"/>
  <c r="K3" i="1" l="1"/>
  <c r="L3" i="1" s="1"/>
  <c r="K4" i="1"/>
  <c r="L4" i="1" s="1"/>
  <c r="K5" i="1"/>
  <c r="L5" i="1" s="1"/>
  <c r="K6" i="1"/>
  <c r="L6" i="1" s="1"/>
  <c r="K7" i="1"/>
  <c r="L7" i="1" s="1"/>
  <c r="K8" i="1"/>
  <c r="L8" i="1" s="1"/>
  <c r="K9" i="1"/>
  <c r="L9" i="1" s="1"/>
  <c r="K10" i="1"/>
  <c r="L10" i="1" s="1"/>
  <c r="K11" i="1"/>
  <c r="L11" i="1" s="1"/>
  <c r="K12" i="1"/>
  <c r="L12" i="1" s="1"/>
  <c r="K2" i="1"/>
  <c r="L2" i="1" s="1"/>
  <c r="L14" i="1" l="1"/>
  <c r="I2" i="4"/>
  <c r="I3" i="4"/>
  <c r="I4" i="4"/>
  <c r="I5" i="4"/>
  <c r="I6" i="4"/>
  <c r="I7" i="4"/>
  <c r="I8" i="4"/>
  <c r="I9" i="4"/>
  <c r="I10" i="4"/>
  <c r="I11" i="4"/>
  <c r="I12" i="4"/>
  <c r="C9" i="4"/>
  <c r="C10" i="4"/>
  <c r="C11" i="4"/>
  <c r="C12" i="4"/>
  <c r="K9" i="3"/>
  <c r="E9" i="4" s="1"/>
  <c r="K12" i="3"/>
  <c r="E12" i="4" s="1"/>
  <c r="K9" i="2"/>
  <c r="D9" i="4" s="1"/>
  <c r="J12" i="2"/>
  <c r="K12" i="2" s="1"/>
  <c r="D12" i="4" s="1"/>
  <c r="L13" i="1"/>
  <c r="J12" i="4" l="1"/>
  <c r="Q12" i="3" s="1"/>
  <c r="J9" i="4"/>
  <c r="Q9" i="3" s="1"/>
  <c r="F12" i="4"/>
  <c r="F9" i="4"/>
  <c r="J6" i="2"/>
  <c r="K6" i="2" s="1"/>
  <c r="D6" i="4" s="1"/>
  <c r="J2" i="2"/>
  <c r="K2" i="2" s="1"/>
  <c r="J3" i="2"/>
  <c r="K3" i="2" s="1"/>
  <c r="D3" i="4" s="1"/>
  <c r="J4" i="2"/>
  <c r="K4" i="2" s="1"/>
  <c r="D4" i="4" s="1"/>
  <c r="J5" i="2"/>
  <c r="K5" i="2" s="1"/>
  <c r="D5" i="4" s="1"/>
  <c r="K7" i="2"/>
  <c r="D7" i="4" s="1"/>
  <c r="J8" i="2"/>
  <c r="K8" i="2" s="1"/>
  <c r="D8" i="4" s="1"/>
  <c r="K8" i="3"/>
  <c r="E8" i="4" s="1"/>
  <c r="K7" i="3"/>
  <c r="E7" i="4" s="1"/>
  <c r="J7" i="4" s="1"/>
  <c r="K6" i="3"/>
  <c r="E6" i="4" s="1"/>
  <c r="K5" i="3"/>
  <c r="E5" i="4" s="1"/>
  <c r="K4" i="3"/>
  <c r="E4" i="4" s="1"/>
  <c r="K3" i="3"/>
  <c r="E3" i="4" s="1"/>
  <c r="K2" i="3"/>
  <c r="C3" i="4"/>
  <c r="C4" i="4"/>
  <c r="C5" i="4"/>
  <c r="C6" i="4"/>
  <c r="C7" i="4"/>
  <c r="C8" i="4"/>
  <c r="K9" i="4" l="1"/>
  <c r="R9" i="3" s="1"/>
  <c r="K12" i="4"/>
  <c r="R12" i="3" s="1"/>
  <c r="E2" i="4"/>
  <c r="K14" i="3"/>
  <c r="K13" i="3"/>
  <c r="K14" i="2"/>
  <c r="J8" i="4"/>
  <c r="J6" i="4"/>
  <c r="J4" i="4"/>
  <c r="J3" i="4"/>
  <c r="K13" i="2"/>
  <c r="D2" i="4"/>
  <c r="F7" i="4"/>
  <c r="C2" i="4"/>
  <c r="F6" i="4"/>
  <c r="F8" i="4"/>
  <c r="F3" i="4"/>
  <c r="J5" i="4"/>
  <c r="F4" i="4"/>
  <c r="F5" i="4"/>
  <c r="K4" i="4" l="1"/>
  <c r="R4" i="3" s="1"/>
  <c r="Q4" i="3"/>
  <c r="K7" i="4"/>
  <c r="R7" i="3" s="1"/>
  <c r="Q7" i="3"/>
  <c r="K6" i="4"/>
  <c r="R6" i="3" s="1"/>
  <c r="Q6" i="3"/>
  <c r="K8" i="4"/>
  <c r="R8" i="3" s="1"/>
  <c r="Q8" i="3"/>
  <c r="K3" i="4"/>
  <c r="R3" i="3" s="1"/>
  <c r="Q3" i="3"/>
  <c r="K5" i="4"/>
  <c r="R5" i="3" s="1"/>
  <c r="Q5" i="3"/>
  <c r="J2" i="4"/>
  <c r="F2" i="4"/>
  <c r="F14" i="4" s="1"/>
  <c r="K2" i="4" l="1"/>
  <c r="R2" i="3" s="1"/>
  <c r="Q2" i="3"/>
  <c r="K13" i="4"/>
  <c r="F13" i="4"/>
  <c r="K14" i="4" l="1"/>
</calcChain>
</file>

<file path=xl/sharedStrings.xml><?xml version="1.0" encoding="utf-8"?>
<sst xmlns="http://schemas.openxmlformats.org/spreadsheetml/2006/main" count="136" uniqueCount="54">
  <si>
    <t>Descriptions (10)</t>
  </si>
  <si>
    <t>User groups (15)</t>
  </si>
  <si>
    <t>Impact (10)</t>
  </si>
  <si>
    <t>TOTAL</t>
  </si>
  <si>
    <t>LATE?</t>
  </si>
  <si>
    <t>Persona Development Process (20%)</t>
  </si>
  <si>
    <t>Persona Definition (20%)</t>
  </si>
  <si>
    <t>Information Architecture (20%)</t>
  </si>
  <si>
    <t>Create Storyboards (20%)</t>
  </si>
  <si>
    <t>Prototype Feedback (10%)</t>
  </si>
  <si>
    <t>Breadth of Research (5%)</t>
  </si>
  <si>
    <t>Document Presentation (5%)</t>
  </si>
  <si>
    <t>Grade</t>
  </si>
  <si>
    <t>Total</t>
  </si>
  <si>
    <t>Assignment 1</t>
  </si>
  <si>
    <t>Assignment 2</t>
  </si>
  <si>
    <t>Assignment 3</t>
  </si>
  <si>
    <t>Abdul Malek</t>
  </si>
  <si>
    <t>Sabrina</t>
  </si>
  <si>
    <t>Cobbold</t>
  </si>
  <si>
    <t>Henry</t>
  </si>
  <si>
    <t>Cranfield</t>
  </si>
  <si>
    <t>Shannon</t>
  </si>
  <si>
    <t>Buller</t>
  </si>
  <si>
    <t>Nathan</t>
  </si>
  <si>
    <t>Davies</t>
  </si>
  <si>
    <t>Peter</t>
  </si>
  <si>
    <t>Evans</t>
  </si>
  <si>
    <t>Thomas</t>
  </si>
  <si>
    <t>Holland</t>
  </si>
  <si>
    <t>Jack</t>
  </si>
  <si>
    <t>James</t>
  </si>
  <si>
    <t>Robert</t>
  </si>
  <si>
    <t>Latif</t>
  </si>
  <si>
    <t>Muhammed</t>
  </si>
  <si>
    <t>Lok Kah Hor</t>
  </si>
  <si>
    <t>Nicholas</t>
  </si>
  <si>
    <t>Novak</t>
  </si>
  <si>
    <t>Sophie</t>
  </si>
  <si>
    <t>MEAN</t>
  </si>
  <si>
    <t>SD</t>
  </si>
  <si>
    <t>UX elements (30)</t>
  </si>
  <si>
    <t>UX Element Interaction (10)</t>
  </si>
  <si>
    <t>Problem UX Elements (15)</t>
  </si>
  <si>
    <t>Referencing (5)</t>
  </si>
  <si>
    <t>Presentation (5)</t>
  </si>
  <si>
    <t>Muhammed Faris</t>
  </si>
  <si>
    <t>Wrong file submitted 12 days late. Awaiting EC forms.</t>
  </si>
  <si>
    <t>Submitted 19 days late; waiting to hear about EC claim.</t>
  </si>
  <si>
    <t>Updated Storyboards (20%)</t>
  </si>
  <si>
    <t>Discussion of Changes (10%)</t>
  </si>
  <si>
    <t>Feedback (20%)</t>
  </si>
  <si>
    <t>Data Collection (20%)</t>
  </si>
  <si>
    <t>UX v UI (20%)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</si>
</sst>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textRotation="90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Alignment="1">
      <alignment horizontal="center" textRotation="90"/>
    </xf>
    <xf numFmtId="1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</cellXfs>
  <cellStyles count="1">
    <cellStyle name="Normal" xfId="0" builtinId="0"/>
  </cellStyles>
  <dxfs count="22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"/>
  <sheetViews>
    <sheetView workbookViewId="0">
      <selection activeCell="M4" sqref="M4"/>
    </sheetView>
  </sheetViews>
  <sheetFormatPr defaultRowHeight="15" x14ac:dyDescent="0.25"/>
  <cols>
    <col min="1" max="1" width="18.5703125" customWidth="1"/>
    <col min="2" max="2" width="18.42578125" customWidth="1"/>
    <col min="3" max="5" width="7.140625" style="2" customWidth="1"/>
    <col min="6" max="7" width="6.85546875" style="2" customWidth="1"/>
    <col min="8" max="11" width="7.42578125" style="2" customWidth="1"/>
    <col min="12" max="12" width="9.5703125" style="2" bestFit="1" customWidth="1"/>
  </cols>
  <sheetData>
    <row r="1" spans="1:13" ht="132" customHeight="1" x14ac:dyDescent="0.25">
      <c r="C1" s="4" t="s">
        <v>0</v>
      </c>
      <c r="D1" s="4" t="s">
        <v>1</v>
      </c>
      <c r="E1" s="4" t="s">
        <v>2</v>
      </c>
      <c r="F1" s="4" t="s">
        <v>41</v>
      </c>
      <c r="G1" s="4" t="s">
        <v>42</v>
      </c>
      <c r="H1" s="4" t="s">
        <v>43</v>
      </c>
      <c r="I1" s="4" t="s">
        <v>44</v>
      </c>
      <c r="J1" s="4" t="s">
        <v>45</v>
      </c>
      <c r="K1" s="2" t="s">
        <v>13</v>
      </c>
      <c r="L1" s="2" t="s">
        <v>12</v>
      </c>
      <c r="M1" s="1" t="s">
        <v>4</v>
      </c>
    </row>
    <row r="2" spans="1:13" x14ac:dyDescent="0.25">
      <c r="A2" t="s">
        <v>17</v>
      </c>
      <c r="B2" t="s">
        <v>18</v>
      </c>
      <c r="C2" s="2">
        <v>6</v>
      </c>
      <c r="D2" s="2">
        <v>3</v>
      </c>
      <c r="E2" s="2">
        <v>3</v>
      </c>
      <c r="F2" s="2">
        <v>3</v>
      </c>
      <c r="G2" s="2">
        <v>3</v>
      </c>
      <c r="H2" s="2">
        <v>5</v>
      </c>
      <c r="I2" s="2">
        <v>4</v>
      </c>
      <c r="J2" s="2">
        <v>4.5</v>
      </c>
      <c r="K2" s="6">
        <f>((C2+E2+G2)*0.1)+((D2+H2)*0.15)+(F2*0.3)+((I2+J2)*0.05)</f>
        <v>3.7250000000000005</v>
      </c>
      <c r="L2" s="5">
        <f>IF(K2&gt;2,(((K2-2)*15)+40),K2*20)</f>
        <v>65.875</v>
      </c>
    </row>
    <row r="3" spans="1:13" x14ac:dyDescent="0.25">
      <c r="A3" t="s">
        <v>23</v>
      </c>
      <c r="B3" t="s">
        <v>24</v>
      </c>
      <c r="C3" s="2">
        <v>3</v>
      </c>
      <c r="D3" s="2">
        <v>2</v>
      </c>
      <c r="E3" s="2">
        <v>3</v>
      </c>
      <c r="F3" s="2">
        <v>3</v>
      </c>
      <c r="G3" s="2">
        <v>3</v>
      </c>
      <c r="H3" s="2">
        <v>2</v>
      </c>
      <c r="I3" s="2">
        <v>2</v>
      </c>
      <c r="J3" s="2">
        <v>3</v>
      </c>
      <c r="K3" s="6">
        <f t="shared" ref="K3:K12" si="0">((C3+E3+G3)*0.1)+((D3+H3)*0.15)+(F3*0.3)+((I3+J3)*0.05)</f>
        <v>2.65</v>
      </c>
      <c r="L3" s="5">
        <f t="shared" ref="L3:L12" si="1">IF(K3&gt;2,(((K3-2)*15)+40),K3*20)</f>
        <v>49.75</v>
      </c>
      <c r="M3" t="s">
        <v>48</v>
      </c>
    </row>
    <row r="4" spans="1:13" x14ac:dyDescent="0.25">
      <c r="A4" t="s">
        <v>19</v>
      </c>
      <c r="B4" t="s">
        <v>20</v>
      </c>
      <c r="C4" s="2">
        <v>4.5</v>
      </c>
      <c r="D4" s="2">
        <v>6</v>
      </c>
      <c r="E4" s="2">
        <v>5</v>
      </c>
      <c r="F4" s="2">
        <v>5</v>
      </c>
      <c r="G4" s="2">
        <v>6</v>
      </c>
      <c r="H4" s="2">
        <v>5</v>
      </c>
      <c r="I4" s="2">
        <v>6</v>
      </c>
      <c r="J4" s="2">
        <v>6</v>
      </c>
      <c r="K4" s="6">
        <f t="shared" si="0"/>
        <v>5.3000000000000007</v>
      </c>
      <c r="L4" s="5">
        <f t="shared" si="1"/>
        <v>89.500000000000014</v>
      </c>
    </row>
    <row r="5" spans="1:13" x14ac:dyDescent="0.25">
      <c r="A5" t="s">
        <v>21</v>
      </c>
      <c r="B5" t="s">
        <v>22</v>
      </c>
      <c r="C5" s="2">
        <v>5</v>
      </c>
      <c r="D5" s="2">
        <v>2</v>
      </c>
      <c r="E5" s="2">
        <v>5</v>
      </c>
      <c r="F5" s="2">
        <v>4</v>
      </c>
      <c r="G5" s="2">
        <v>4</v>
      </c>
      <c r="H5" s="2">
        <v>3</v>
      </c>
      <c r="I5" s="2">
        <v>2</v>
      </c>
      <c r="J5" s="2">
        <v>4</v>
      </c>
      <c r="K5" s="6">
        <f t="shared" si="0"/>
        <v>3.6500000000000004</v>
      </c>
      <c r="L5" s="5">
        <f t="shared" si="1"/>
        <v>64.75</v>
      </c>
    </row>
    <row r="6" spans="1:13" x14ac:dyDescent="0.25">
      <c r="A6" t="s">
        <v>25</v>
      </c>
      <c r="B6" t="s">
        <v>26</v>
      </c>
      <c r="C6" s="2">
        <v>6</v>
      </c>
      <c r="D6" s="2">
        <v>5</v>
      </c>
      <c r="E6" s="2">
        <v>5</v>
      </c>
      <c r="F6" s="2">
        <v>6</v>
      </c>
      <c r="G6" s="2">
        <v>5</v>
      </c>
      <c r="H6" s="2">
        <v>5</v>
      </c>
      <c r="I6" s="2">
        <v>4</v>
      </c>
      <c r="J6" s="2">
        <v>4</v>
      </c>
      <c r="K6" s="6">
        <f t="shared" si="0"/>
        <v>5.3000000000000007</v>
      </c>
      <c r="L6" s="5">
        <f t="shared" si="1"/>
        <v>89.500000000000014</v>
      </c>
    </row>
    <row r="7" spans="1:13" x14ac:dyDescent="0.25">
      <c r="A7" t="s">
        <v>27</v>
      </c>
      <c r="B7" t="s">
        <v>28</v>
      </c>
      <c r="C7" s="2">
        <v>4.5</v>
      </c>
      <c r="D7" s="2">
        <v>4</v>
      </c>
      <c r="E7" s="2">
        <v>4</v>
      </c>
      <c r="F7" s="2">
        <v>2</v>
      </c>
      <c r="G7" s="2">
        <v>2</v>
      </c>
      <c r="H7" s="2">
        <v>3</v>
      </c>
      <c r="I7" s="2">
        <v>2.5</v>
      </c>
      <c r="J7" s="2">
        <v>3.5</v>
      </c>
      <c r="K7" s="6">
        <f t="shared" si="0"/>
        <v>3</v>
      </c>
      <c r="L7" s="5">
        <f t="shared" si="1"/>
        <v>55</v>
      </c>
    </row>
    <row r="8" spans="1:13" x14ac:dyDescent="0.25">
      <c r="A8" t="s">
        <v>29</v>
      </c>
      <c r="B8" t="s">
        <v>30</v>
      </c>
      <c r="C8" s="2">
        <v>5</v>
      </c>
      <c r="D8" s="2">
        <v>4.5</v>
      </c>
      <c r="E8" s="2">
        <v>5</v>
      </c>
      <c r="F8" s="2">
        <v>5</v>
      </c>
      <c r="G8" s="2">
        <v>5</v>
      </c>
      <c r="H8" s="2">
        <v>5</v>
      </c>
      <c r="I8" s="2">
        <v>3</v>
      </c>
      <c r="J8" s="2">
        <v>4.5</v>
      </c>
      <c r="K8" s="6">
        <f t="shared" si="0"/>
        <v>4.8</v>
      </c>
      <c r="L8" s="5">
        <f t="shared" si="1"/>
        <v>82</v>
      </c>
    </row>
    <row r="9" spans="1:13" x14ac:dyDescent="0.25">
      <c r="A9" t="s">
        <v>31</v>
      </c>
      <c r="B9" t="s">
        <v>32</v>
      </c>
      <c r="C9" s="2">
        <v>6</v>
      </c>
      <c r="D9" s="2">
        <v>4.5</v>
      </c>
      <c r="E9" s="2">
        <v>5</v>
      </c>
      <c r="F9" s="2">
        <v>5</v>
      </c>
      <c r="G9" s="2">
        <v>5.5</v>
      </c>
      <c r="H9" s="2">
        <v>5</v>
      </c>
      <c r="I9" s="2">
        <v>3.5</v>
      </c>
      <c r="J9" s="2">
        <v>5</v>
      </c>
      <c r="K9" s="6">
        <f t="shared" si="0"/>
        <v>5</v>
      </c>
      <c r="L9" s="5">
        <f t="shared" si="1"/>
        <v>85</v>
      </c>
    </row>
    <row r="10" spans="1:13" x14ac:dyDescent="0.25">
      <c r="A10" t="s">
        <v>33</v>
      </c>
      <c r="B10" t="s">
        <v>46</v>
      </c>
      <c r="C10" s="2">
        <v>5</v>
      </c>
      <c r="D10" s="2">
        <v>3</v>
      </c>
      <c r="E10" s="2">
        <v>2</v>
      </c>
      <c r="F10" s="2">
        <v>2</v>
      </c>
      <c r="G10" s="2">
        <v>2</v>
      </c>
      <c r="H10" s="2">
        <v>2</v>
      </c>
      <c r="I10" s="2">
        <v>2</v>
      </c>
      <c r="J10" s="2">
        <v>3.5</v>
      </c>
      <c r="K10" s="6">
        <f t="shared" si="0"/>
        <v>2.5249999999999999</v>
      </c>
      <c r="L10" s="5">
        <f t="shared" si="1"/>
        <v>47.875</v>
      </c>
    </row>
    <row r="11" spans="1:13" x14ac:dyDescent="0.25">
      <c r="A11" t="s">
        <v>35</v>
      </c>
      <c r="B11" t="s">
        <v>36</v>
      </c>
      <c r="C11" s="2">
        <v>5.5</v>
      </c>
      <c r="D11" s="2">
        <v>4.5</v>
      </c>
      <c r="E11" s="2">
        <v>5</v>
      </c>
      <c r="F11" s="2">
        <v>5</v>
      </c>
      <c r="G11" s="2">
        <v>6</v>
      </c>
      <c r="H11" s="2">
        <v>4</v>
      </c>
      <c r="I11" s="2">
        <v>2.5</v>
      </c>
      <c r="J11" s="2">
        <v>3</v>
      </c>
      <c r="K11" s="6">
        <f t="shared" si="0"/>
        <v>4.7</v>
      </c>
      <c r="L11" s="5">
        <f t="shared" si="1"/>
        <v>80.5</v>
      </c>
    </row>
    <row r="12" spans="1:13" x14ac:dyDescent="0.25">
      <c r="A12" t="s">
        <v>37</v>
      </c>
      <c r="B12" t="s">
        <v>38</v>
      </c>
      <c r="C12" s="2">
        <v>4.5</v>
      </c>
      <c r="D12" s="2">
        <v>3</v>
      </c>
      <c r="E12" s="2">
        <v>3.5</v>
      </c>
      <c r="F12" s="2">
        <v>3.5</v>
      </c>
      <c r="G12" s="2">
        <v>4</v>
      </c>
      <c r="H12" s="2">
        <v>2</v>
      </c>
      <c r="I12" s="2">
        <v>5</v>
      </c>
      <c r="J12" s="2">
        <v>4</v>
      </c>
      <c r="K12" s="6">
        <f t="shared" si="0"/>
        <v>3.45</v>
      </c>
      <c r="L12" s="5">
        <f t="shared" si="1"/>
        <v>61.75</v>
      </c>
    </row>
    <row r="13" spans="1:13" x14ac:dyDescent="0.25">
      <c r="K13" s="2" t="s">
        <v>39</v>
      </c>
      <c r="L13" s="3">
        <f>AVERAGE(L2:L12)</f>
        <v>70.13636363636364</v>
      </c>
    </row>
    <row r="14" spans="1:13" x14ac:dyDescent="0.25">
      <c r="K14" s="2" t="s">
        <v>40</v>
      </c>
      <c r="L14" s="3">
        <f>STDEV(L2:L12)</f>
        <v>15.737738733838045</v>
      </c>
    </row>
  </sheetData>
  <conditionalFormatting sqref="L2:L12">
    <cfRule type="cellIs" dxfId="21" priority="1" operator="lessThan">
      <formula>29.5</formula>
    </cfRule>
    <cfRule type="cellIs" dxfId="20" priority="2" operator="between">
      <formula>29.5</formula>
      <formula>39.49</formula>
    </cfRule>
    <cfRule type="cellIs" dxfId="19" priority="3" operator="greaterThan">
      <formula>39.49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workbookViewId="0">
      <selection activeCell="G12" sqref="G12"/>
    </sheetView>
  </sheetViews>
  <sheetFormatPr defaultRowHeight="15" x14ac:dyDescent="0.25"/>
  <cols>
    <col min="1" max="1" width="12.140625" bestFit="1" customWidth="1"/>
    <col min="2" max="2" width="11.7109375" bestFit="1" customWidth="1"/>
    <col min="3" max="9" width="4.28515625" style="2" customWidth="1"/>
    <col min="10" max="10" width="7.140625" style="2" customWidth="1"/>
    <col min="11" max="11" width="9.140625" style="2"/>
  </cols>
  <sheetData>
    <row r="1" spans="1:12" ht="179.25" x14ac:dyDescent="0.25">
      <c r="C1" s="4" t="s">
        <v>6</v>
      </c>
      <c r="D1" s="4" t="s">
        <v>5</v>
      </c>
      <c r="E1" s="4" t="s">
        <v>7</v>
      </c>
      <c r="F1" s="4" t="s">
        <v>8</v>
      </c>
      <c r="G1" s="4" t="s">
        <v>9</v>
      </c>
      <c r="H1" s="4" t="s">
        <v>10</v>
      </c>
      <c r="I1" s="4" t="s">
        <v>11</v>
      </c>
      <c r="J1" s="4" t="s">
        <v>13</v>
      </c>
      <c r="K1" s="2" t="s">
        <v>12</v>
      </c>
    </row>
    <row r="2" spans="1:12" x14ac:dyDescent="0.25">
      <c r="A2" t="s">
        <v>17</v>
      </c>
      <c r="B2" t="s">
        <v>18</v>
      </c>
      <c r="C2" s="2">
        <v>5</v>
      </c>
      <c r="D2" s="2">
        <v>2</v>
      </c>
      <c r="E2" s="2">
        <v>5</v>
      </c>
      <c r="F2" s="2">
        <v>3</v>
      </c>
      <c r="G2" s="2">
        <v>3.5</v>
      </c>
      <c r="H2" s="2">
        <v>4</v>
      </c>
      <c r="I2" s="2">
        <v>4</v>
      </c>
      <c r="J2" s="2">
        <f>((C2+D2+E2+F2)*0.2)+(G2*0.1)+((H2+I2)*0.05)</f>
        <v>3.75</v>
      </c>
      <c r="K2" s="5">
        <f>IF(J2&gt;2,(((J2-2)*15)+40),J2*20)</f>
        <v>66.25</v>
      </c>
    </row>
    <row r="3" spans="1:12" x14ac:dyDescent="0.25">
      <c r="A3" t="s">
        <v>23</v>
      </c>
      <c r="B3" t="s">
        <v>24</v>
      </c>
      <c r="J3" s="2">
        <f t="shared" ref="J3:J12" si="0">((C3+D3+E3+F3)*0.2)+(G3*0.1)+((H3+I3)*0.05)</f>
        <v>0</v>
      </c>
      <c r="K3" s="5">
        <f t="shared" ref="K3:K12" si="1">IF(J3&gt;2,(((J3-2)*15)+40),J3*20)</f>
        <v>0</v>
      </c>
      <c r="L3" t="s">
        <v>47</v>
      </c>
    </row>
    <row r="4" spans="1:12" x14ac:dyDescent="0.25">
      <c r="A4" t="s">
        <v>19</v>
      </c>
      <c r="B4" t="s">
        <v>20</v>
      </c>
      <c r="C4" s="2">
        <v>4</v>
      </c>
      <c r="D4" s="2">
        <v>5</v>
      </c>
      <c r="E4" s="2">
        <v>5.5</v>
      </c>
      <c r="F4" s="2">
        <v>4</v>
      </c>
      <c r="G4" s="2">
        <v>6</v>
      </c>
      <c r="H4" s="2">
        <v>6</v>
      </c>
      <c r="I4" s="2">
        <v>5.5</v>
      </c>
      <c r="J4" s="2">
        <f t="shared" si="0"/>
        <v>4.8750000000000009</v>
      </c>
      <c r="K4" s="5">
        <f t="shared" si="1"/>
        <v>83.125000000000014</v>
      </c>
    </row>
    <row r="5" spans="1:12" x14ac:dyDescent="0.25">
      <c r="A5" t="s">
        <v>21</v>
      </c>
      <c r="B5" t="s">
        <v>22</v>
      </c>
      <c r="C5" s="2">
        <v>3.5</v>
      </c>
      <c r="D5" s="2">
        <v>3</v>
      </c>
      <c r="E5" s="2">
        <v>3.5</v>
      </c>
      <c r="F5" s="2">
        <v>3</v>
      </c>
      <c r="G5" s="2">
        <v>3</v>
      </c>
      <c r="H5" s="2">
        <v>5</v>
      </c>
      <c r="I5" s="2">
        <v>5</v>
      </c>
      <c r="J5" s="2">
        <f t="shared" si="0"/>
        <v>3.4000000000000004</v>
      </c>
      <c r="K5" s="5">
        <f t="shared" si="1"/>
        <v>61.000000000000007</v>
      </c>
    </row>
    <row r="6" spans="1:12" x14ac:dyDescent="0.25">
      <c r="A6" t="s">
        <v>25</v>
      </c>
      <c r="B6" t="s">
        <v>26</v>
      </c>
      <c r="C6" s="2">
        <v>6</v>
      </c>
      <c r="D6" s="2">
        <v>5</v>
      </c>
      <c r="E6" s="2">
        <v>5</v>
      </c>
      <c r="F6" s="2">
        <v>5</v>
      </c>
      <c r="G6" s="2">
        <v>6</v>
      </c>
      <c r="H6" s="2">
        <v>5</v>
      </c>
      <c r="I6" s="2">
        <v>6</v>
      </c>
      <c r="J6" s="2">
        <f t="shared" si="0"/>
        <v>5.3500000000000005</v>
      </c>
      <c r="K6" s="5">
        <f t="shared" si="1"/>
        <v>90.25</v>
      </c>
    </row>
    <row r="7" spans="1:12" x14ac:dyDescent="0.25">
      <c r="A7" t="s">
        <v>27</v>
      </c>
      <c r="B7" t="s">
        <v>28</v>
      </c>
      <c r="C7" s="2">
        <v>2</v>
      </c>
      <c r="D7" s="2">
        <v>2</v>
      </c>
      <c r="E7" s="2">
        <v>1</v>
      </c>
      <c r="F7" s="2">
        <v>1</v>
      </c>
      <c r="G7" s="2">
        <v>2</v>
      </c>
      <c r="H7" s="2">
        <v>1</v>
      </c>
      <c r="I7" s="2">
        <v>2</v>
      </c>
      <c r="J7" s="2">
        <f t="shared" si="0"/>
        <v>1.5500000000000003</v>
      </c>
      <c r="K7" s="5">
        <f t="shared" si="1"/>
        <v>31.000000000000007</v>
      </c>
    </row>
    <row r="8" spans="1:12" x14ac:dyDescent="0.25">
      <c r="A8" t="s">
        <v>29</v>
      </c>
      <c r="B8" t="s">
        <v>30</v>
      </c>
      <c r="C8" s="2">
        <v>4</v>
      </c>
      <c r="D8" s="2">
        <v>1</v>
      </c>
      <c r="E8" s="2">
        <v>3.5</v>
      </c>
      <c r="F8" s="2">
        <v>3</v>
      </c>
      <c r="G8" s="2">
        <v>2</v>
      </c>
      <c r="H8" s="2">
        <v>5</v>
      </c>
      <c r="I8" s="2">
        <v>3</v>
      </c>
      <c r="J8" s="2">
        <f t="shared" si="0"/>
        <v>2.9000000000000004</v>
      </c>
      <c r="K8" s="5">
        <f t="shared" si="1"/>
        <v>53.500000000000007</v>
      </c>
    </row>
    <row r="9" spans="1:12" x14ac:dyDescent="0.25">
      <c r="A9" t="s">
        <v>31</v>
      </c>
      <c r="B9" t="s">
        <v>32</v>
      </c>
      <c r="C9" s="2">
        <v>6</v>
      </c>
      <c r="D9" s="2">
        <v>6</v>
      </c>
      <c r="E9" s="2">
        <v>5</v>
      </c>
      <c r="F9" s="2">
        <v>6</v>
      </c>
      <c r="G9" s="2">
        <v>5</v>
      </c>
      <c r="H9" s="2">
        <v>5</v>
      </c>
      <c r="I9" s="2">
        <v>6</v>
      </c>
      <c r="J9" s="2">
        <f>((C9+D9+E9+F9)*0.2)+(G9*0.1)+((H9+I9)*0.05)</f>
        <v>5.65</v>
      </c>
      <c r="K9" s="5">
        <f t="shared" si="1"/>
        <v>94.75</v>
      </c>
    </row>
    <row r="10" spans="1:12" x14ac:dyDescent="0.25">
      <c r="A10" t="s">
        <v>33</v>
      </c>
      <c r="B10" t="s">
        <v>34</v>
      </c>
      <c r="K10" s="5"/>
    </row>
    <row r="11" spans="1:12" x14ac:dyDescent="0.25">
      <c r="A11" t="s">
        <v>35</v>
      </c>
      <c r="B11" t="s">
        <v>36</v>
      </c>
      <c r="K11" s="5"/>
    </row>
    <row r="12" spans="1:12" x14ac:dyDescent="0.25">
      <c r="A12" t="s">
        <v>37</v>
      </c>
      <c r="B12" t="s">
        <v>38</v>
      </c>
      <c r="C12" s="2">
        <v>3.5</v>
      </c>
      <c r="D12" s="2">
        <v>3</v>
      </c>
      <c r="E12" s="2">
        <v>3</v>
      </c>
      <c r="F12" s="2">
        <v>2</v>
      </c>
      <c r="G12" s="2">
        <v>3.5</v>
      </c>
      <c r="H12" s="2">
        <v>6</v>
      </c>
      <c r="I12" s="2">
        <v>4</v>
      </c>
      <c r="J12" s="2">
        <f t="shared" si="0"/>
        <v>3.1500000000000004</v>
      </c>
      <c r="K12" s="5">
        <f t="shared" si="1"/>
        <v>57.250000000000007</v>
      </c>
    </row>
    <row r="13" spans="1:12" x14ac:dyDescent="0.25">
      <c r="J13" s="2" t="s">
        <v>39</v>
      </c>
      <c r="K13" s="3">
        <f>AVERAGE(K2:K12)</f>
        <v>59.680555555555557</v>
      </c>
    </row>
    <row r="14" spans="1:12" x14ac:dyDescent="0.25">
      <c r="J14" s="2" t="s">
        <v>40</v>
      </c>
      <c r="K14" s="3">
        <f>STDEV(K2:K12)</f>
        <v>29.973628455323485</v>
      </c>
    </row>
  </sheetData>
  <conditionalFormatting sqref="K2:K12">
    <cfRule type="cellIs" dxfId="18" priority="1" operator="lessThan">
      <formula>29.5</formula>
    </cfRule>
    <cfRule type="cellIs" dxfId="17" priority="2" operator="between">
      <formula>29.5</formula>
      <formula>39.49</formula>
    </cfRule>
    <cfRule type="cellIs" dxfId="16" priority="3" operator="greaterThan">
      <formula>39.49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"/>
  <sheetViews>
    <sheetView workbookViewId="0">
      <selection activeCell="H7" sqref="H7"/>
    </sheetView>
  </sheetViews>
  <sheetFormatPr defaultRowHeight="15" x14ac:dyDescent="0.25"/>
  <cols>
    <col min="1" max="1" width="12.140625" bestFit="1" customWidth="1"/>
    <col min="2" max="2" width="11.7109375" bestFit="1" customWidth="1"/>
    <col min="3" max="10" width="9.140625" style="2"/>
  </cols>
  <sheetData>
    <row r="1" spans="1:18" ht="141.75" x14ac:dyDescent="0.25">
      <c r="C1" s="4" t="s">
        <v>49</v>
      </c>
      <c r="D1" s="4" t="s">
        <v>50</v>
      </c>
      <c r="E1" s="4" t="s">
        <v>51</v>
      </c>
      <c r="F1" s="4" t="s">
        <v>52</v>
      </c>
      <c r="G1" s="4" t="s">
        <v>53</v>
      </c>
      <c r="H1" s="4" t="s">
        <v>10</v>
      </c>
      <c r="I1" s="4" t="s">
        <v>11</v>
      </c>
      <c r="J1" s="4" t="s">
        <v>13</v>
      </c>
      <c r="K1" s="2" t="s">
        <v>12</v>
      </c>
      <c r="P1" s="4" t="str">
        <f>Totals!I1</f>
        <v>Assignment 1</v>
      </c>
      <c r="Q1" s="4" t="str">
        <f>Totals!J1</f>
        <v>Assignment 2</v>
      </c>
      <c r="R1" s="4" t="str">
        <f>Totals!K1</f>
        <v>TOTAL</v>
      </c>
    </row>
    <row r="2" spans="1:18" x14ac:dyDescent="0.25">
      <c r="A2" t="s">
        <v>17</v>
      </c>
      <c r="B2" t="s">
        <v>18</v>
      </c>
      <c r="C2" s="2">
        <v>5</v>
      </c>
      <c r="D2" s="2">
        <v>3.5</v>
      </c>
      <c r="E2" s="2">
        <v>4</v>
      </c>
      <c r="F2" s="2">
        <v>2</v>
      </c>
      <c r="G2" s="2">
        <v>3</v>
      </c>
      <c r="H2" s="2">
        <v>5</v>
      </c>
      <c r="I2" s="2">
        <v>4</v>
      </c>
      <c r="J2" s="2">
        <f>((C2+G2+E2+F2)*0.2)+(D2*0.1)+((H2+I2)*0.05)</f>
        <v>3.6000000000000005</v>
      </c>
      <c r="K2" s="5">
        <f>IF(J2&gt;2,(((J2-2)*15)+40),J2*20)</f>
        <v>64</v>
      </c>
      <c r="P2" s="5">
        <f>Totals!I2</f>
        <v>65.875</v>
      </c>
      <c r="Q2" s="5">
        <f>Totals!J2</f>
        <v>65.125</v>
      </c>
      <c r="R2" s="5">
        <f>Totals!K2</f>
        <v>65.349999999999994</v>
      </c>
    </row>
    <row r="3" spans="1:18" x14ac:dyDescent="0.25">
      <c r="A3" t="s">
        <v>23</v>
      </c>
      <c r="B3" t="s">
        <v>24</v>
      </c>
      <c r="J3" s="2">
        <f t="shared" ref="J3:J12" si="0">((C3+G3+E3+F3)*0.2)+(D3*0.1)+((H3+I3)*0.05)</f>
        <v>0</v>
      </c>
      <c r="K3" s="5">
        <f t="shared" ref="K3:K8" si="1">IF(J3&gt;2,(((J3-2)*15)+40),J3*20)</f>
        <v>0</v>
      </c>
      <c r="P3" s="5">
        <f>Totals!I3</f>
        <v>49.75</v>
      </c>
      <c r="Q3" s="5">
        <f>Totals!J3</f>
        <v>0</v>
      </c>
      <c r="R3" s="5">
        <f>Totals!K3</f>
        <v>14.924999999999999</v>
      </c>
    </row>
    <row r="4" spans="1:18" x14ac:dyDescent="0.25">
      <c r="A4" t="s">
        <v>19</v>
      </c>
      <c r="B4" t="s">
        <v>20</v>
      </c>
      <c r="C4" s="2">
        <v>5</v>
      </c>
      <c r="D4" s="2">
        <v>4.5</v>
      </c>
      <c r="E4" s="2">
        <v>6</v>
      </c>
      <c r="F4" s="2">
        <v>5</v>
      </c>
      <c r="G4" s="2">
        <v>4.5</v>
      </c>
      <c r="H4" s="2">
        <v>6</v>
      </c>
      <c r="I4" s="2">
        <v>6</v>
      </c>
      <c r="J4" s="2">
        <f t="shared" si="0"/>
        <v>5.15</v>
      </c>
      <c r="K4" s="5">
        <f t="shared" si="1"/>
        <v>87.25</v>
      </c>
      <c r="P4" s="5">
        <f>Totals!I4</f>
        <v>89.500000000000014</v>
      </c>
      <c r="Q4" s="5">
        <f>Totals!J4</f>
        <v>85.1875</v>
      </c>
      <c r="R4" s="5">
        <f>Totals!K4</f>
        <v>86.481250000000003</v>
      </c>
    </row>
    <row r="5" spans="1:18" x14ac:dyDescent="0.25">
      <c r="A5" t="s">
        <v>21</v>
      </c>
      <c r="B5" t="s">
        <v>22</v>
      </c>
      <c r="C5" s="2">
        <v>5</v>
      </c>
      <c r="D5" s="2">
        <v>5</v>
      </c>
      <c r="E5" s="2">
        <v>6</v>
      </c>
      <c r="F5" s="2">
        <v>4.5</v>
      </c>
      <c r="G5" s="2">
        <v>4</v>
      </c>
      <c r="H5" s="2">
        <v>5</v>
      </c>
      <c r="I5" s="2">
        <v>4</v>
      </c>
      <c r="J5" s="2">
        <f t="shared" si="0"/>
        <v>4.8500000000000005</v>
      </c>
      <c r="K5" s="5">
        <f t="shared" si="1"/>
        <v>82.75</v>
      </c>
      <c r="P5" s="5">
        <f>Totals!I5</f>
        <v>64.75</v>
      </c>
      <c r="Q5" s="5">
        <f>Totals!J5</f>
        <v>71.875</v>
      </c>
      <c r="R5" s="5">
        <f>Totals!K5</f>
        <v>69.737499999999997</v>
      </c>
    </row>
    <row r="6" spans="1:18" x14ac:dyDescent="0.25">
      <c r="A6" t="s">
        <v>25</v>
      </c>
      <c r="B6" t="s">
        <v>26</v>
      </c>
      <c r="C6" s="2">
        <v>6</v>
      </c>
      <c r="D6" s="2">
        <v>6</v>
      </c>
      <c r="E6" s="2">
        <v>6</v>
      </c>
      <c r="F6" s="2">
        <v>5</v>
      </c>
      <c r="G6" s="2">
        <v>5</v>
      </c>
      <c r="H6" s="2">
        <v>6</v>
      </c>
      <c r="I6" s="2">
        <v>6</v>
      </c>
      <c r="J6" s="2">
        <f t="shared" si="0"/>
        <v>5.6</v>
      </c>
      <c r="K6" s="5">
        <f t="shared" si="1"/>
        <v>94</v>
      </c>
      <c r="P6" s="5">
        <f>Totals!I6</f>
        <v>89.500000000000014</v>
      </c>
      <c r="Q6" s="5">
        <f>Totals!J6</f>
        <v>92.125</v>
      </c>
      <c r="R6" s="5">
        <f>Totals!K6</f>
        <v>91.337500000000006</v>
      </c>
    </row>
    <row r="7" spans="1:18" x14ac:dyDescent="0.25">
      <c r="A7" t="s">
        <v>27</v>
      </c>
      <c r="B7" t="s">
        <v>28</v>
      </c>
      <c r="C7" s="2">
        <v>3</v>
      </c>
      <c r="D7" s="2">
        <v>2</v>
      </c>
      <c r="E7" s="2">
        <v>3</v>
      </c>
      <c r="F7" s="2">
        <v>2.5</v>
      </c>
      <c r="G7" s="2">
        <v>2</v>
      </c>
      <c r="H7" s="2">
        <v>2</v>
      </c>
      <c r="I7" s="2">
        <v>4</v>
      </c>
      <c r="J7" s="2">
        <f t="shared" si="0"/>
        <v>2.6000000000000005</v>
      </c>
      <c r="K7" s="5">
        <f t="shared" si="1"/>
        <v>49.000000000000007</v>
      </c>
      <c r="P7" s="5">
        <f>Totals!I7</f>
        <v>55</v>
      </c>
      <c r="Q7" s="5">
        <f>Totals!J7</f>
        <v>40.000000000000007</v>
      </c>
      <c r="R7" s="5">
        <f>Totals!K7</f>
        <v>44.5</v>
      </c>
    </row>
    <row r="8" spans="1:18" x14ac:dyDescent="0.25">
      <c r="A8" t="s">
        <v>29</v>
      </c>
      <c r="B8" t="s">
        <v>30</v>
      </c>
      <c r="C8" s="2">
        <v>2</v>
      </c>
      <c r="D8" s="2">
        <v>2</v>
      </c>
      <c r="E8" s="2">
        <v>1</v>
      </c>
      <c r="F8" s="2">
        <v>1</v>
      </c>
      <c r="G8" s="2">
        <v>2</v>
      </c>
      <c r="H8" s="2">
        <v>3</v>
      </c>
      <c r="I8" s="2">
        <v>3</v>
      </c>
      <c r="J8" s="2">
        <f t="shared" si="0"/>
        <v>1.7000000000000002</v>
      </c>
      <c r="K8" s="5">
        <f t="shared" si="1"/>
        <v>34</v>
      </c>
      <c r="P8" s="5">
        <f>Totals!I8</f>
        <v>82</v>
      </c>
      <c r="Q8" s="5">
        <f>Totals!J8</f>
        <v>43.75</v>
      </c>
      <c r="R8" s="5">
        <f>Totals!K8</f>
        <v>55.224999999999994</v>
      </c>
    </row>
    <row r="9" spans="1:18" x14ac:dyDescent="0.25">
      <c r="A9" t="s">
        <v>31</v>
      </c>
      <c r="B9" t="s">
        <v>32</v>
      </c>
      <c r="C9" s="2">
        <v>5.5</v>
      </c>
      <c r="D9" s="2">
        <v>5</v>
      </c>
      <c r="E9" s="2">
        <v>6</v>
      </c>
      <c r="F9" s="2">
        <v>6</v>
      </c>
      <c r="G9" s="2">
        <v>5</v>
      </c>
      <c r="H9" s="2">
        <v>5</v>
      </c>
      <c r="I9" s="2">
        <v>6</v>
      </c>
      <c r="J9" s="2">
        <f t="shared" si="0"/>
        <v>5.55</v>
      </c>
      <c r="K9" s="5">
        <f t="shared" ref="K9:K12" si="2">IF(J9&gt;2,(((J9-2)*15)+40),J9*20)</f>
        <v>93.25</v>
      </c>
      <c r="P9" s="5">
        <f>Totals!I9</f>
        <v>85</v>
      </c>
      <c r="Q9" s="5">
        <f>Totals!J9</f>
        <v>94</v>
      </c>
      <c r="R9" s="5">
        <f>Totals!K9</f>
        <v>91.3</v>
      </c>
    </row>
    <row r="10" spans="1:18" x14ac:dyDescent="0.25">
      <c r="A10" t="s">
        <v>33</v>
      </c>
      <c r="B10" t="s">
        <v>34</v>
      </c>
      <c r="J10" s="2">
        <f t="shared" si="0"/>
        <v>0</v>
      </c>
      <c r="K10" s="5"/>
      <c r="P10" s="5">
        <f>Totals!I10</f>
        <v>47.875</v>
      </c>
      <c r="Q10" s="5">
        <f>Totals!J10</f>
        <v>0</v>
      </c>
      <c r="R10" s="5">
        <f>Totals!K10</f>
        <v>0</v>
      </c>
    </row>
    <row r="11" spans="1:18" x14ac:dyDescent="0.25">
      <c r="A11" t="s">
        <v>35</v>
      </c>
      <c r="B11" t="s">
        <v>36</v>
      </c>
      <c r="J11" s="2">
        <f t="shared" si="0"/>
        <v>0</v>
      </c>
      <c r="K11" s="5"/>
      <c r="P11" s="5">
        <f>Totals!I11</f>
        <v>80.5</v>
      </c>
      <c r="Q11" s="5">
        <f>Totals!J11</f>
        <v>0</v>
      </c>
      <c r="R11" s="5">
        <f>Totals!K11</f>
        <v>0</v>
      </c>
    </row>
    <row r="12" spans="1:18" x14ac:dyDescent="0.25">
      <c r="A12" t="s">
        <v>37</v>
      </c>
      <c r="B12" t="s">
        <v>38</v>
      </c>
      <c r="C12" s="2">
        <v>3</v>
      </c>
      <c r="D12" s="2">
        <v>3.5</v>
      </c>
      <c r="E12" s="2">
        <v>2</v>
      </c>
      <c r="F12" s="2">
        <v>2</v>
      </c>
      <c r="G12" s="2">
        <v>3.5</v>
      </c>
      <c r="H12" s="2">
        <v>3</v>
      </c>
      <c r="I12" s="2">
        <v>5</v>
      </c>
      <c r="J12" s="2">
        <f t="shared" si="0"/>
        <v>2.85</v>
      </c>
      <c r="K12" s="5">
        <f t="shared" si="2"/>
        <v>52.75</v>
      </c>
      <c r="P12" s="5">
        <f>Totals!I12</f>
        <v>61.75</v>
      </c>
      <c r="Q12" s="5">
        <f>Totals!J12</f>
        <v>55</v>
      </c>
      <c r="R12" s="5">
        <f>Totals!K12</f>
        <v>57.024999999999999</v>
      </c>
    </row>
    <row r="13" spans="1:18" x14ac:dyDescent="0.25">
      <c r="J13" s="2" t="s">
        <v>39</v>
      </c>
      <c r="K13" s="2">
        <f>SUM(K2:K12)</f>
        <v>557</v>
      </c>
    </row>
    <row r="14" spans="1:18" x14ac:dyDescent="0.25">
      <c r="J14" s="2" t="s">
        <v>40</v>
      </c>
      <c r="K14" s="2">
        <f>STDEV(K2:K12)</f>
        <v>31.533987396317507</v>
      </c>
    </row>
  </sheetData>
  <conditionalFormatting sqref="K2:K12">
    <cfRule type="cellIs" dxfId="9" priority="2" operator="lessThan">
      <formula>29.5</formula>
    </cfRule>
    <cfRule type="cellIs" dxfId="8" priority="3" operator="between">
      <formula>29.5</formula>
      <formula>39.49</formula>
    </cfRule>
    <cfRule type="cellIs" dxfId="7" priority="5" operator="greaterThan">
      <formula>39.49</formula>
    </cfRule>
  </conditionalFormatting>
  <conditionalFormatting sqref="R2:R12">
    <cfRule type="cellIs" dxfId="0" priority="1" operator="greaterThan">
      <formula>39.49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tabSelected="1" workbookViewId="0">
      <selection activeCell="A12" sqref="A12:XFD12"/>
    </sheetView>
  </sheetViews>
  <sheetFormatPr defaultRowHeight="15" x14ac:dyDescent="0.25"/>
  <cols>
    <col min="1" max="1" width="12.140625" bestFit="1" customWidth="1"/>
    <col min="2" max="2" width="11.7109375" bestFit="1" customWidth="1"/>
    <col min="3" max="3" width="10.5703125" style="2" bestFit="1" customWidth="1"/>
    <col min="4" max="5" width="9.5703125" style="2" bestFit="1" customWidth="1"/>
    <col min="6" max="6" width="10.5703125" style="2" bestFit="1" customWidth="1"/>
    <col min="9" max="11" width="9.140625" style="2"/>
  </cols>
  <sheetData>
    <row r="1" spans="1:11" ht="67.5" x14ac:dyDescent="0.25">
      <c r="C1" s="4" t="s">
        <v>14</v>
      </c>
      <c r="D1" s="4" t="s">
        <v>15</v>
      </c>
      <c r="E1" s="4" t="s">
        <v>16</v>
      </c>
      <c r="F1" s="2" t="s">
        <v>12</v>
      </c>
      <c r="I1" s="4" t="s">
        <v>14</v>
      </c>
      <c r="J1" s="4" t="s">
        <v>15</v>
      </c>
      <c r="K1" s="2" t="s">
        <v>3</v>
      </c>
    </row>
    <row r="2" spans="1:11" x14ac:dyDescent="0.25">
      <c r="A2" t="s">
        <v>17</v>
      </c>
      <c r="B2" t="s">
        <v>18</v>
      </c>
      <c r="C2" s="5">
        <f>'Assignment 1'!L2</f>
        <v>65.875</v>
      </c>
      <c r="D2" s="5">
        <f>'Assignment 2'!K2</f>
        <v>66.25</v>
      </c>
      <c r="E2" s="5">
        <f>'Assignment 3'!K2</f>
        <v>64</v>
      </c>
      <c r="F2" s="5">
        <f>(C2*0.3)+(D2*0.35)+(E2*0.35)</f>
        <v>65.349999999999994</v>
      </c>
      <c r="G2" s="2"/>
      <c r="I2" s="5">
        <f>'Assignment 1'!L2</f>
        <v>65.875</v>
      </c>
      <c r="J2" s="5">
        <f>(D2+E2)/2</f>
        <v>65.125</v>
      </c>
      <c r="K2" s="5">
        <f>(0.3*I2)+(0.7*J2)</f>
        <v>65.349999999999994</v>
      </c>
    </row>
    <row r="3" spans="1:11" x14ac:dyDescent="0.25">
      <c r="A3" t="s">
        <v>23</v>
      </c>
      <c r="B3" t="s">
        <v>24</v>
      </c>
      <c r="C3" s="5">
        <f>'Assignment 1'!L3</f>
        <v>49.75</v>
      </c>
      <c r="D3" s="5">
        <f>'Assignment 2'!K3</f>
        <v>0</v>
      </c>
      <c r="E3" s="5">
        <f>'Assignment 3'!K3</f>
        <v>0</v>
      </c>
      <c r="F3" s="5">
        <f t="shared" ref="F3:F8" si="0">(C3*0.3)+(D3*0.35)+(E3*0.35)</f>
        <v>14.924999999999999</v>
      </c>
      <c r="G3" s="2"/>
      <c r="I3" s="5">
        <f>'Assignment 1'!L3</f>
        <v>49.75</v>
      </c>
      <c r="J3" s="5">
        <f t="shared" ref="J3:J8" si="1">(D3+E3)/2</f>
        <v>0</v>
      </c>
      <c r="K3" s="5">
        <f t="shared" ref="K3:K8" si="2">(0.3*I3)+(0.7*J3)</f>
        <v>14.924999999999999</v>
      </c>
    </row>
    <row r="4" spans="1:11" x14ac:dyDescent="0.25">
      <c r="A4" t="s">
        <v>19</v>
      </c>
      <c r="B4" t="s">
        <v>20</v>
      </c>
      <c r="C4" s="5">
        <f>'Assignment 1'!L4</f>
        <v>89.500000000000014</v>
      </c>
      <c r="D4" s="5">
        <f>'Assignment 2'!K4</f>
        <v>83.125000000000014</v>
      </c>
      <c r="E4" s="5">
        <f>'Assignment 3'!K4</f>
        <v>87.25</v>
      </c>
      <c r="F4" s="5">
        <f t="shared" si="0"/>
        <v>86.481250000000003</v>
      </c>
      <c r="G4" s="2"/>
      <c r="I4" s="5">
        <f>'Assignment 1'!L4</f>
        <v>89.500000000000014</v>
      </c>
      <c r="J4" s="5">
        <f t="shared" si="1"/>
        <v>85.1875</v>
      </c>
      <c r="K4" s="5">
        <f t="shared" si="2"/>
        <v>86.481250000000003</v>
      </c>
    </row>
    <row r="5" spans="1:11" x14ac:dyDescent="0.25">
      <c r="A5" t="s">
        <v>21</v>
      </c>
      <c r="B5" t="s">
        <v>22</v>
      </c>
      <c r="C5" s="5">
        <f>'Assignment 1'!L5</f>
        <v>64.75</v>
      </c>
      <c r="D5" s="5">
        <f>'Assignment 2'!K5</f>
        <v>61.000000000000007</v>
      </c>
      <c r="E5" s="5">
        <f>'Assignment 3'!K5</f>
        <v>82.75</v>
      </c>
      <c r="F5" s="5">
        <f t="shared" si="0"/>
        <v>69.737500000000011</v>
      </c>
      <c r="G5" s="2"/>
      <c r="I5" s="5">
        <f>'Assignment 1'!L5</f>
        <v>64.75</v>
      </c>
      <c r="J5" s="5">
        <f t="shared" si="1"/>
        <v>71.875</v>
      </c>
      <c r="K5" s="5">
        <f t="shared" si="2"/>
        <v>69.737499999999997</v>
      </c>
    </row>
    <row r="6" spans="1:11" x14ac:dyDescent="0.25">
      <c r="A6" t="s">
        <v>25</v>
      </c>
      <c r="B6" t="s">
        <v>26</v>
      </c>
      <c r="C6" s="5">
        <f>'Assignment 1'!L6</f>
        <v>89.500000000000014</v>
      </c>
      <c r="D6" s="5">
        <f>'Assignment 2'!K6</f>
        <v>90.25</v>
      </c>
      <c r="E6" s="5">
        <f>'Assignment 3'!K6</f>
        <v>94</v>
      </c>
      <c r="F6" s="5">
        <f t="shared" si="0"/>
        <v>91.337500000000006</v>
      </c>
      <c r="G6" s="2"/>
      <c r="I6" s="5">
        <f>'Assignment 1'!L6</f>
        <v>89.500000000000014</v>
      </c>
      <c r="J6" s="5">
        <f t="shared" si="1"/>
        <v>92.125</v>
      </c>
      <c r="K6" s="5">
        <f t="shared" si="2"/>
        <v>91.337500000000006</v>
      </c>
    </row>
    <row r="7" spans="1:11" x14ac:dyDescent="0.25">
      <c r="A7" t="s">
        <v>27</v>
      </c>
      <c r="B7" t="s">
        <v>28</v>
      </c>
      <c r="C7" s="5">
        <f>'Assignment 1'!L7</f>
        <v>55</v>
      </c>
      <c r="D7" s="5">
        <f>'Assignment 2'!K7</f>
        <v>31.000000000000007</v>
      </c>
      <c r="E7" s="5">
        <f>'Assignment 3'!K7</f>
        <v>49.000000000000007</v>
      </c>
      <c r="F7" s="5">
        <f t="shared" si="0"/>
        <v>44.5</v>
      </c>
      <c r="G7" s="2"/>
      <c r="I7" s="5">
        <f>'Assignment 1'!L7</f>
        <v>55</v>
      </c>
      <c r="J7" s="5">
        <f t="shared" si="1"/>
        <v>40.000000000000007</v>
      </c>
      <c r="K7" s="5">
        <f t="shared" si="2"/>
        <v>44.5</v>
      </c>
    </row>
    <row r="8" spans="1:11" x14ac:dyDescent="0.25">
      <c r="A8" t="s">
        <v>29</v>
      </c>
      <c r="B8" t="s">
        <v>30</v>
      </c>
      <c r="C8" s="5">
        <f>'Assignment 1'!L8</f>
        <v>82</v>
      </c>
      <c r="D8" s="5">
        <f>'Assignment 2'!K8</f>
        <v>53.500000000000007</v>
      </c>
      <c r="E8" s="5">
        <f>'Assignment 3'!K8</f>
        <v>34</v>
      </c>
      <c r="F8" s="5">
        <f t="shared" si="0"/>
        <v>55.225000000000001</v>
      </c>
      <c r="G8" s="2"/>
      <c r="I8" s="5">
        <f>'Assignment 1'!L8</f>
        <v>82</v>
      </c>
      <c r="J8" s="5">
        <f t="shared" si="1"/>
        <v>43.75</v>
      </c>
      <c r="K8" s="5">
        <f t="shared" si="2"/>
        <v>55.224999999999994</v>
      </c>
    </row>
    <row r="9" spans="1:11" x14ac:dyDescent="0.25">
      <c r="A9" t="s">
        <v>31</v>
      </c>
      <c r="B9" t="s">
        <v>32</v>
      </c>
      <c r="C9" s="5">
        <f>'Assignment 1'!L9</f>
        <v>85</v>
      </c>
      <c r="D9" s="5">
        <f>'Assignment 2'!K9</f>
        <v>94.75</v>
      </c>
      <c r="E9" s="5">
        <f>'Assignment 3'!K9</f>
        <v>93.25</v>
      </c>
      <c r="F9" s="5">
        <f t="shared" ref="F9:F12" si="3">(C9*0.3)+(D9*0.35)+(E9*0.35)</f>
        <v>91.3</v>
      </c>
      <c r="G9" s="2"/>
      <c r="I9" s="5">
        <f>'Assignment 1'!L9</f>
        <v>85</v>
      </c>
      <c r="J9" s="5">
        <f t="shared" ref="J9:J12" si="4">(D9+E9)/2</f>
        <v>94</v>
      </c>
      <c r="K9" s="5">
        <f t="shared" ref="K9:K12" si="5">(0.3*I9)+(0.7*J9)</f>
        <v>91.3</v>
      </c>
    </row>
    <row r="10" spans="1:11" x14ac:dyDescent="0.25">
      <c r="A10" t="s">
        <v>33</v>
      </c>
      <c r="B10" t="s">
        <v>34</v>
      </c>
      <c r="C10" s="5">
        <f>'Assignment 1'!L10</f>
        <v>47.875</v>
      </c>
      <c r="D10" s="5"/>
      <c r="E10" s="5"/>
      <c r="F10" s="5"/>
      <c r="G10" s="2"/>
      <c r="I10" s="5">
        <f>'Assignment 1'!L10</f>
        <v>47.875</v>
      </c>
      <c r="J10" s="5"/>
      <c r="K10" s="5"/>
    </row>
    <row r="11" spans="1:11" x14ac:dyDescent="0.25">
      <c r="A11" t="s">
        <v>35</v>
      </c>
      <c r="B11" t="s">
        <v>36</v>
      </c>
      <c r="C11" s="5">
        <f>'Assignment 1'!L11</f>
        <v>80.5</v>
      </c>
      <c r="D11" s="5"/>
      <c r="E11" s="5"/>
      <c r="F11" s="5"/>
      <c r="G11" s="2"/>
      <c r="I11" s="5">
        <f>'Assignment 1'!L11</f>
        <v>80.5</v>
      </c>
      <c r="J11" s="5"/>
      <c r="K11" s="5"/>
    </row>
    <row r="12" spans="1:11" x14ac:dyDescent="0.25">
      <c r="A12" t="s">
        <v>37</v>
      </c>
      <c r="B12" t="s">
        <v>38</v>
      </c>
      <c r="C12" s="5">
        <f>'Assignment 1'!L12</f>
        <v>61.75</v>
      </c>
      <c r="D12" s="5">
        <f>'Assignment 2'!K12</f>
        <v>57.250000000000007</v>
      </c>
      <c r="E12" s="5">
        <f>'Assignment 3'!K12</f>
        <v>52.75</v>
      </c>
      <c r="F12" s="5">
        <f t="shared" si="3"/>
        <v>57.024999999999999</v>
      </c>
      <c r="G12" s="2"/>
      <c r="I12" s="5">
        <f>'Assignment 1'!L12</f>
        <v>61.75</v>
      </c>
      <c r="J12" s="5">
        <f t="shared" si="4"/>
        <v>55</v>
      </c>
      <c r="K12" s="5">
        <f t="shared" si="5"/>
        <v>57.024999999999999</v>
      </c>
    </row>
    <row r="13" spans="1:11" x14ac:dyDescent="0.25">
      <c r="E13" s="2" t="s">
        <v>39</v>
      </c>
      <c r="F13" s="3">
        <f>AVERAGE(F2:F12)</f>
        <v>63.986805555555556</v>
      </c>
      <c r="J13" s="2" t="s">
        <v>39</v>
      </c>
      <c r="K13" s="3">
        <f>AVERAGE(K2:K12)</f>
        <v>63.986805555555549</v>
      </c>
    </row>
    <row r="14" spans="1:11" x14ac:dyDescent="0.25">
      <c r="E14" s="2" t="s">
        <v>40</v>
      </c>
      <c r="F14" s="3">
        <f>STDEV(F2:F12)</f>
        <v>24.867227987409009</v>
      </c>
      <c r="J14" s="2" t="s">
        <v>40</v>
      </c>
      <c r="K14" s="3">
        <f>STDEV(K2:K12)</f>
        <v>24.867227987409027</v>
      </c>
    </row>
  </sheetData>
  <conditionalFormatting sqref="F2:F12">
    <cfRule type="cellIs" dxfId="15" priority="4" operator="lessThan">
      <formula>29.5</formula>
    </cfRule>
    <cfRule type="cellIs" dxfId="14" priority="5" operator="between">
      <formula>29.5</formula>
      <formula>39.499</formula>
    </cfRule>
    <cfRule type="cellIs" dxfId="13" priority="6" operator="greaterThan">
      <formula>39.499</formula>
    </cfRule>
  </conditionalFormatting>
  <conditionalFormatting sqref="K2:K12">
    <cfRule type="cellIs" dxfId="12" priority="1" operator="lessThan">
      <formula>29.5</formula>
    </cfRule>
    <cfRule type="cellIs" dxfId="11" priority="2" operator="between">
      <formula>29.5</formula>
      <formula>39.49</formula>
    </cfRule>
    <cfRule type="cellIs" dxfId="10" priority="3" operator="greaterThan">
      <formula>39.49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Assignment 1</vt:lpstr>
      <vt:lpstr>Assignment 2</vt:lpstr>
      <vt:lpstr>Assignment 3</vt:lpstr>
      <vt:lpstr>Totals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 Nik Whitehead</dc:creator>
  <cp:lastModifiedBy>Nik Whitehead</cp:lastModifiedBy>
  <dcterms:created xsi:type="dcterms:W3CDTF">2018-01-16T11:43:23Z</dcterms:created>
  <dcterms:modified xsi:type="dcterms:W3CDTF">2019-05-24T14:01:36Z</dcterms:modified>
</cp:coreProperties>
</file>