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avid_jones_uwtsd_ac_uk/Documents/Documents/"/>
    </mc:Choice>
  </mc:AlternateContent>
  <xr:revisionPtr revIDLastSave="0" documentId="8_{B30C9507-D05D-4D3B-821A-F223191A6267}" xr6:coauthVersionLast="47" xr6:coauthVersionMax="47" xr10:uidLastSave="{00000000-0000-0000-0000-000000000000}"/>
  <bookViews>
    <workbookView xWindow="-98" yWindow="-98" windowWidth="20715" windowHeight="13276" firstSheet="7" activeTab="7" xr2:uid="{1956BF57-5E40-4F85-BE10-834161041974}"/>
  </bookViews>
  <sheets>
    <sheet name="Diameter of shaft" sheetId="1" r:id="rId1"/>
    <sheet name="Lorry weights" sheetId="2" r:id="rId2"/>
    <sheet name="Sheet1" sheetId="10" r:id="rId3"/>
    <sheet name="Sheet2" sheetId="11" r:id="rId4"/>
    <sheet name="Sheet3" sheetId="12" r:id="rId5"/>
    <sheet name="Sheet4" sheetId="13" r:id="rId6"/>
    <sheet name="Sheet5" sheetId="14" r:id="rId7"/>
    <sheet name="Sheet 6" sheetId="7" r:id="rId8"/>
    <sheet name="Sheet 7" sheetId="8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7" l="1"/>
  <c r="N4" i="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" i="7"/>
  <c r="M3" i="7"/>
  <c r="M4" i="7"/>
  <c r="M5" i="7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" i="7"/>
  <c r="G33" i="8"/>
  <c r="D36" i="7"/>
  <c r="A28" i="7"/>
  <c r="L9" i="7" s="1"/>
  <c r="D38" i="8"/>
  <c r="A33" i="8"/>
  <c r="C21" i="8" s="1"/>
  <c r="E21" i="8" s="1"/>
  <c r="G21" i="8" s="1"/>
  <c r="H38" i="2"/>
  <c r="H41" i="2"/>
  <c r="D37" i="2"/>
  <c r="A32" i="2"/>
  <c r="L24" i="7" l="1"/>
  <c r="L16" i="7"/>
  <c r="L8" i="7"/>
  <c r="L12" i="7"/>
  <c r="C3" i="7"/>
  <c r="E3" i="7" s="1"/>
  <c r="G3" i="7" s="1"/>
  <c r="C19" i="7"/>
  <c r="E19" i="7" s="1"/>
  <c r="G19" i="7" s="1"/>
  <c r="L25" i="7"/>
  <c r="L23" i="7"/>
  <c r="L15" i="7"/>
  <c r="L7" i="7"/>
  <c r="L22" i="7"/>
  <c r="L14" i="7"/>
  <c r="L6" i="7"/>
  <c r="L21" i="7"/>
  <c r="L13" i="7"/>
  <c r="L5" i="7"/>
  <c r="L4" i="7"/>
  <c r="L3" i="7"/>
  <c r="L2" i="7"/>
  <c r="L19" i="7"/>
  <c r="L11" i="7"/>
  <c r="C11" i="7"/>
  <c r="E11" i="7" s="1"/>
  <c r="G11" i="7" s="1"/>
  <c r="L26" i="7"/>
  <c r="L18" i="7"/>
  <c r="L10" i="7"/>
  <c r="L20" i="7"/>
  <c r="L17" i="7"/>
  <c r="C25" i="7"/>
  <c r="E25" i="7" s="1"/>
  <c r="G25" i="7" s="1"/>
  <c r="C4" i="7"/>
  <c r="E4" i="7" s="1"/>
  <c r="G4" i="7" s="1"/>
  <c r="C12" i="7"/>
  <c r="E12" i="7" s="1"/>
  <c r="G12" i="7" s="1"/>
  <c r="C2" i="7"/>
  <c r="E2" i="7" s="1"/>
  <c r="G2" i="7" s="1"/>
  <c r="C10" i="7"/>
  <c r="E10" i="7" s="1"/>
  <c r="G10" i="7" s="1"/>
  <c r="C18" i="7"/>
  <c r="E18" i="7" s="1"/>
  <c r="G18" i="7" s="1"/>
  <c r="C26" i="7"/>
  <c r="E26" i="7" s="1"/>
  <c r="G26" i="7" s="1"/>
  <c r="C6" i="7"/>
  <c r="E6" i="7" s="1"/>
  <c r="G6" i="7" s="1"/>
  <c r="C14" i="7"/>
  <c r="E14" i="7" s="1"/>
  <c r="G14" i="7" s="1"/>
  <c r="C17" i="7"/>
  <c r="E17" i="7" s="1"/>
  <c r="G17" i="7" s="1"/>
  <c r="C20" i="7"/>
  <c r="E20" i="7" s="1"/>
  <c r="G20" i="7" s="1"/>
  <c r="C7" i="7"/>
  <c r="E7" i="7" s="1"/>
  <c r="G7" i="7" s="1"/>
  <c r="C15" i="7"/>
  <c r="E15" i="7" s="1"/>
  <c r="G15" i="7" s="1"/>
  <c r="C5" i="7"/>
  <c r="E5" i="7" s="1"/>
  <c r="G5" i="7" s="1"/>
  <c r="C13" i="7"/>
  <c r="E13" i="7" s="1"/>
  <c r="G13" i="7" s="1"/>
  <c r="C21" i="7"/>
  <c r="E21" i="7" s="1"/>
  <c r="G21" i="7" s="1"/>
  <c r="C22" i="7"/>
  <c r="E22" i="7" s="1"/>
  <c r="G22" i="7" s="1"/>
  <c r="C9" i="7"/>
  <c r="E9" i="7" s="1"/>
  <c r="G9" i="7" s="1"/>
  <c r="C23" i="7"/>
  <c r="E23" i="7" s="1"/>
  <c r="G23" i="7" s="1"/>
  <c r="C8" i="7"/>
  <c r="E8" i="7" s="1"/>
  <c r="G8" i="7" s="1"/>
  <c r="C16" i="7"/>
  <c r="E16" i="7" s="1"/>
  <c r="G16" i="7" s="1"/>
  <c r="C24" i="7"/>
  <c r="E24" i="7" s="1"/>
  <c r="G24" i="7" s="1"/>
  <c r="C5" i="8"/>
  <c r="E5" i="8" s="1"/>
  <c r="G5" i="8" s="1"/>
  <c r="C13" i="8"/>
  <c r="E13" i="8" s="1"/>
  <c r="G13" i="8" s="1"/>
  <c r="H40" i="2"/>
  <c r="C3" i="8"/>
  <c r="E3" i="8" s="1"/>
  <c r="G3" i="8" s="1"/>
  <c r="C11" i="8"/>
  <c r="E11" i="8" s="1"/>
  <c r="G11" i="8" s="1"/>
  <c r="C19" i="8"/>
  <c r="E19" i="8" s="1"/>
  <c r="G19" i="8" s="1"/>
  <c r="C27" i="8"/>
  <c r="E27" i="8" s="1"/>
  <c r="G27" i="8" s="1"/>
  <c r="C24" i="8"/>
  <c r="E24" i="8" s="1"/>
  <c r="G24" i="8" s="1"/>
  <c r="C22" i="8"/>
  <c r="E22" i="8" s="1"/>
  <c r="G22" i="8" s="1"/>
  <c r="C9" i="8"/>
  <c r="E9" i="8" s="1"/>
  <c r="G9" i="8" s="1"/>
  <c r="C17" i="8"/>
  <c r="E17" i="8" s="1"/>
  <c r="G17" i="8" s="1"/>
  <c r="C25" i="8"/>
  <c r="E25" i="8" s="1"/>
  <c r="G25" i="8" s="1"/>
  <c r="C8" i="8"/>
  <c r="E8" i="8" s="1"/>
  <c r="G8" i="8" s="1"/>
  <c r="C16" i="8"/>
  <c r="E16" i="8" s="1"/>
  <c r="G16" i="8" s="1"/>
  <c r="C6" i="8"/>
  <c r="E6" i="8" s="1"/>
  <c r="G6" i="8" s="1"/>
  <c r="C14" i="8"/>
  <c r="E14" i="8" s="1"/>
  <c r="G14" i="8" s="1"/>
  <c r="C30" i="8"/>
  <c r="E30" i="8" s="1"/>
  <c r="G30" i="8" s="1"/>
  <c r="C4" i="8"/>
  <c r="E4" i="8" s="1"/>
  <c r="G4" i="8" s="1"/>
  <c r="C12" i="8"/>
  <c r="E12" i="8" s="1"/>
  <c r="G12" i="8" s="1"/>
  <c r="C20" i="8"/>
  <c r="E20" i="8" s="1"/>
  <c r="G20" i="8" s="1"/>
  <c r="C28" i="8"/>
  <c r="E28" i="8" s="1"/>
  <c r="G28" i="8" s="1"/>
  <c r="C29" i="8"/>
  <c r="E29" i="8" s="1"/>
  <c r="G29" i="8" s="1"/>
  <c r="C7" i="8"/>
  <c r="E7" i="8" s="1"/>
  <c r="G7" i="8" s="1"/>
  <c r="C15" i="8"/>
  <c r="E15" i="8" s="1"/>
  <c r="G15" i="8" s="1"/>
  <c r="C23" i="8"/>
  <c r="E23" i="8" s="1"/>
  <c r="G23" i="8" s="1"/>
  <c r="C31" i="8"/>
  <c r="E31" i="8" s="1"/>
  <c r="G31" i="8" s="1"/>
  <c r="C2" i="8"/>
  <c r="E2" i="8" s="1"/>
  <c r="G2" i="8" s="1"/>
  <c r="C10" i="8"/>
  <c r="E10" i="8" s="1"/>
  <c r="G10" i="8" s="1"/>
  <c r="C18" i="8"/>
  <c r="E18" i="8" s="1"/>
  <c r="G18" i="8" s="1"/>
  <c r="C26" i="8"/>
  <c r="E26" i="8" s="1"/>
  <c r="G26" i="8" s="1"/>
  <c r="G28" i="7" l="1"/>
  <c r="G30" i="7" s="1"/>
  <c r="G35" i="8"/>
  <c r="F36" i="7" l="1"/>
  <c r="H36" i="7" s="1"/>
  <c r="A30" i="7"/>
  <c r="H39" i="7"/>
  <c r="H38" i="7"/>
  <c r="A32" i="7"/>
  <c r="F38" i="8"/>
  <c r="H39" i="8" s="1"/>
  <c r="H41" i="8"/>
  <c r="H42" i="8"/>
  <c r="D36" i="1"/>
  <c r="J7" i="7" l="1"/>
  <c r="J23" i="7"/>
  <c r="J17" i="7"/>
  <c r="J18" i="7"/>
  <c r="J8" i="7"/>
  <c r="J16" i="7"/>
  <c r="J24" i="7"/>
  <c r="J25" i="7"/>
  <c r="J10" i="7"/>
  <c r="J26" i="7"/>
  <c r="J3" i="7"/>
  <c r="J12" i="7"/>
  <c r="J19" i="7"/>
  <c r="J11" i="7"/>
  <c r="J20" i="7"/>
  <c r="J5" i="7"/>
  <c r="J13" i="7"/>
  <c r="J21" i="7"/>
  <c r="J15" i="7"/>
  <c r="J9" i="7"/>
  <c r="J2" i="7"/>
  <c r="J4" i="7"/>
  <c r="J6" i="7"/>
  <c r="J14" i="7"/>
  <c r="J22" i="7"/>
  <c r="K8" i="7"/>
  <c r="K19" i="7"/>
  <c r="K20" i="7"/>
  <c r="K9" i="7"/>
  <c r="K17" i="7"/>
  <c r="K25" i="7"/>
  <c r="K10" i="7"/>
  <c r="K18" i="7"/>
  <c r="K26" i="7"/>
  <c r="K3" i="7"/>
  <c r="K11" i="7"/>
  <c r="K4" i="7"/>
  <c r="K12" i="7"/>
  <c r="K5" i="7"/>
  <c r="K13" i="7"/>
  <c r="K21" i="7"/>
  <c r="K6" i="7"/>
  <c r="K14" i="7"/>
  <c r="K22" i="7"/>
  <c r="K16" i="7"/>
  <c r="K24" i="7"/>
  <c r="K2" i="7"/>
  <c r="K7" i="7"/>
  <c r="K15" i="7"/>
  <c r="K23" i="7"/>
  <c r="G11" i="1"/>
  <c r="G19" i="1"/>
  <c r="G25" i="1"/>
  <c r="G20" i="1"/>
  <c r="G4" i="1"/>
  <c r="G12" i="1"/>
  <c r="G3" i="1"/>
  <c r="G18" i="1" l="1"/>
  <c r="G7" i="1"/>
  <c r="G22" i="1"/>
  <c r="G10" i="1"/>
  <c r="G21" i="1"/>
  <c r="G14" i="1"/>
  <c r="G2" i="1"/>
  <c r="G6" i="1"/>
  <c r="G23" i="1"/>
  <c r="G16" i="1"/>
  <c r="G24" i="1"/>
  <c r="G15" i="1"/>
  <c r="G9" i="1"/>
  <c r="G8" i="1"/>
  <c r="G13" i="1"/>
  <c r="G17" i="1"/>
  <c r="G26" i="1"/>
  <c r="G5" i="1"/>
  <c r="G28" i="1" l="1"/>
  <c r="G30" i="1" s="1"/>
  <c r="F36" i="1" s="1"/>
  <c r="H36" i="1" s="1"/>
  <c r="H38" i="1" l="1"/>
  <c r="H39" i="1"/>
  <c r="A30" i="1"/>
  <c r="A32" i="1"/>
</calcChain>
</file>

<file path=xl/sharedStrings.xml><?xml version="1.0" encoding="utf-8"?>
<sst xmlns="http://schemas.openxmlformats.org/spreadsheetml/2006/main" count="61" uniqueCount="20">
  <si>
    <t>measurements</t>
  </si>
  <si>
    <t>average</t>
  </si>
  <si>
    <t>diff</t>
  </si>
  <si>
    <t>sq diff</t>
  </si>
  <si>
    <t>ave</t>
  </si>
  <si>
    <t>variance</t>
  </si>
  <si>
    <t>UCL</t>
  </si>
  <si>
    <t>std dev</t>
  </si>
  <si>
    <t>LCL</t>
  </si>
  <si>
    <t>lower spec</t>
  </si>
  <si>
    <t>specification tol</t>
  </si>
  <si>
    <t>spread</t>
  </si>
  <si>
    <t>upper spec</t>
  </si>
  <si>
    <t>Cp</t>
  </si>
  <si>
    <t>CpU</t>
  </si>
  <si>
    <t>CpL</t>
  </si>
  <si>
    <t>var</t>
  </si>
  <si>
    <t>Ave</t>
  </si>
  <si>
    <t>LSL</t>
  </si>
  <si>
    <t>USL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</si>
</sst>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Control</a:t>
            </a:r>
            <a:r>
              <a:rPr lang="en-GB" baseline="0"/>
              <a:t> Chart - Shaft Dia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'Sheet 6'!$A$2:$A$26</c:f>
              <c:numCache>
                <c:formatCode>0.00</c:formatCode>
                <c:ptCount val="25"/>
                <c:pt idx="0">
                  <c:v>22.415565243554884</c:v>
                </c:pt>
                <c:pt idx="1">
                  <c:v>22.682888246399816</c:v>
                </c:pt>
                <c:pt idx="2">
                  <c:v>22.462786890591961</c:v>
                </c:pt>
                <c:pt idx="3">
                  <c:v>22.761352355210111</c:v>
                </c:pt>
                <c:pt idx="4">
                  <c:v>22.289272445468814</c:v>
                </c:pt>
                <c:pt idx="5">
                  <c:v>22.344325796857593</c:v>
                </c:pt>
                <c:pt idx="6">
                  <c:v>22.377346730045392</c:v>
                </c:pt>
                <c:pt idx="7">
                  <c:v>22.539657473735279</c:v>
                </c:pt>
                <c:pt idx="8">
                  <c:v>22.372550396048755</c:v>
                </c:pt>
                <c:pt idx="9">
                  <c:v>22.636406064030016</c:v>
                </c:pt>
                <c:pt idx="10">
                  <c:v>22.672066532741301</c:v>
                </c:pt>
                <c:pt idx="11">
                  <c:v>22.26796071086952</c:v>
                </c:pt>
                <c:pt idx="12">
                  <c:v>22.22807832227787</c:v>
                </c:pt>
                <c:pt idx="13">
                  <c:v>22.45036608061142</c:v>
                </c:pt>
                <c:pt idx="14">
                  <c:v>22.391466271492536</c:v>
                </c:pt>
                <c:pt idx="15">
                  <c:v>22.365867679091171</c:v>
                </c:pt>
                <c:pt idx="16">
                  <c:v>22.369254159875855</c:v>
                </c:pt>
                <c:pt idx="17">
                  <c:v>22.501302399596316</c:v>
                </c:pt>
                <c:pt idx="18">
                  <c:v>22.657751540882746</c:v>
                </c:pt>
                <c:pt idx="19">
                  <c:v>22.411879698174889</c:v>
                </c:pt>
                <c:pt idx="20">
                  <c:v>22.63996300685918</c:v>
                </c:pt>
                <c:pt idx="21">
                  <c:v>22.530681079351925</c:v>
                </c:pt>
                <c:pt idx="22">
                  <c:v>22.736604640576989</c:v>
                </c:pt>
                <c:pt idx="23">
                  <c:v>22.388642426867737</c:v>
                </c:pt>
                <c:pt idx="24">
                  <c:v>22.717948357658461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77-44FD-ADEC-A3813630BA2C}"/>
            </c:ext>
          </c:extLst>
        </c:ser>
        <c:ser>
          <c:idx val="1"/>
          <c:order val="1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'Sheet 6'!$J$2:$J$26</c:f>
              <c:numCache>
                <c:formatCode>0.00</c:formatCode>
                <c:ptCount val="25"/>
                <c:pt idx="0">
                  <c:v>22.974169676177869</c:v>
                </c:pt>
                <c:pt idx="1">
                  <c:v>22.974169676177869</c:v>
                </c:pt>
                <c:pt idx="2">
                  <c:v>22.974169676177869</c:v>
                </c:pt>
                <c:pt idx="3">
                  <c:v>22.974169676177869</c:v>
                </c:pt>
                <c:pt idx="4">
                  <c:v>22.974169676177869</c:v>
                </c:pt>
                <c:pt idx="5">
                  <c:v>22.974169676177869</c:v>
                </c:pt>
                <c:pt idx="6">
                  <c:v>22.974169676177869</c:v>
                </c:pt>
                <c:pt idx="7">
                  <c:v>22.974169676177869</c:v>
                </c:pt>
                <c:pt idx="8">
                  <c:v>22.974169676177869</c:v>
                </c:pt>
                <c:pt idx="9">
                  <c:v>22.974169676177869</c:v>
                </c:pt>
                <c:pt idx="10">
                  <c:v>22.974169676177869</c:v>
                </c:pt>
                <c:pt idx="11">
                  <c:v>22.974169676177869</c:v>
                </c:pt>
                <c:pt idx="12">
                  <c:v>22.974169676177869</c:v>
                </c:pt>
                <c:pt idx="13">
                  <c:v>22.974169676177869</c:v>
                </c:pt>
                <c:pt idx="14">
                  <c:v>22.974169676177869</c:v>
                </c:pt>
                <c:pt idx="15">
                  <c:v>22.974169676177869</c:v>
                </c:pt>
                <c:pt idx="16">
                  <c:v>22.974169676177869</c:v>
                </c:pt>
                <c:pt idx="17">
                  <c:v>22.974169676177869</c:v>
                </c:pt>
                <c:pt idx="18">
                  <c:v>22.974169676177869</c:v>
                </c:pt>
                <c:pt idx="19">
                  <c:v>22.974169676177869</c:v>
                </c:pt>
                <c:pt idx="20">
                  <c:v>22.974169676177869</c:v>
                </c:pt>
                <c:pt idx="21">
                  <c:v>22.974169676177869</c:v>
                </c:pt>
                <c:pt idx="22">
                  <c:v>22.974169676177869</c:v>
                </c:pt>
                <c:pt idx="23">
                  <c:v>22.974169676177869</c:v>
                </c:pt>
                <c:pt idx="24">
                  <c:v>22.974169676177869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77-44FD-ADEC-A3813630BA2C}"/>
            </c:ext>
          </c:extLst>
        </c:ser>
        <c:ser>
          <c:idx val="2"/>
          <c:order val="2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'Sheet 6'!$K$2:$K$26</c:f>
              <c:numCache>
                <c:formatCode>0.00</c:formatCode>
                <c:ptCount val="25"/>
                <c:pt idx="0">
                  <c:v>22.002789087731795</c:v>
                </c:pt>
                <c:pt idx="1">
                  <c:v>22.002789087731795</c:v>
                </c:pt>
                <c:pt idx="2">
                  <c:v>22.002789087731795</c:v>
                </c:pt>
                <c:pt idx="3">
                  <c:v>22.002789087731795</c:v>
                </c:pt>
                <c:pt idx="4">
                  <c:v>22.002789087731795</c:v>
                </c:pt>
                <c:pt idx="5">
                  <c:v>22.002789087731795</c:v>
                </c:pt>
                <c:pt idx="6">
                  <c:v>22.002789087731795</c:v>
                </c:pt>
                <c:pt idx="7">
                  <c:v>22.002789087731795</c:v>
                </c:pt>
                <c:pt idx="8">
                  <c:v>22.002789087731795</c:v>
                </c:pt>
                <c:pt idx="9">
                  <c:v>22.002789087731795</c:v>
                </c:pt>
                <c:pt idx="10">
                  <c:v>22.002789087731795</c:v>
                </c:pt>
                <c:pt idx="11">
                  <c:v>22.002789087731795</c:v>
                </c:pt>
                <c:pt idx="12">
                  <c:v>22.002789087731795</c:v>
                </c:pt>
                <c:pt idx="13">
                  <c:v>22.002789087731795</c:v>
                </c:pt>
                <c:pt idx="14">
                  <c:v>22.002789087731795</c:v>
                </c:pt>
                <c:pt idx="15">
                  <c:v>22.002789087731795</c:v>
                </c:pt>
                <c:pt idx="16">
                  <c:v>22.002789087731795</c:v>
                </c:pt>
                <c:pt idx="17">
                  <c:v>22.002789087731795</c:v>
                </c:pt>
                <c:pt idx="18">
                  <c:v>22.002789087731795</c:v>
                </c:pt>
                <c:pt idx="19">
                  <c:v>22.002789087731795</c:v>
                </c:pt>
                <c:pt idx="20">
                  <c:v>22.002789087731795</c:v>
                </c:pt>
                <c:pt idx="21">
                  <c:v>22.002789087731795</c:v>
                </c:pt>
                <c:pt idx="22">
                  <c:v>22.002789087731795</c:v>
                </c:pt>
                <c:pt idx="23">
                  <c:v>22.002789087731795</c:v>
                </c:pt>
                <c:pt idx="24">
                  <c:v>22.002789087731795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77-44FD-ADEC-A3813630BA2C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'Sheet 6'!$L$2:$L$26</c:f>
              <c:numCache>
                <c:formatCode>0.00</c:formatCode>
                <c:ptCount val="25"/>
                <c:pt idx="0">
                  <c:v>22.488479381954832</c:v>
                </c:pt>
                <c:pt idx="1">
                  <c:v>22.488479381954832</c:v>
                </c:pt>
                <c:pt idx="2">
                  <c:v>22.488479381954832</c:v>
                </c:pt>
                <c:pt idx="3">
                  <c:v>22.488479381954832</c:v>
                </c:pt>
                <c:pt idx="4">
                  <c:v>22.488479381954832</c:v>
                </c:pt>
                <c:pt idx="5">
                  <c:v>22.488479381954832</c:v>
                </c:pt>
                <c:pt idx="6">
                  <c:v>22.488479381954832</c:v>
                </c:pt>
                <c:pt idx="7">
                  <c:v>22.488479381954832</c:v>
                </c:pt>
                <c:pt idx="8">
                  <c:v>22.488479381954832</c:v>
                </c:pt>
                <c:pt idx="9">
                  <c:v>22.488479381954832</c:v>
                </c:pt>
                <c:pt idx="10">
                  <c:v>22.488479381954832</c:v>
                </c:pt>
                <c:pt idx="11">
                  <c:v>22.488479381954832</c:v>
                </c:pt>
                <c:pt idx="12">
                  <c:v>22.488479381954832</c:v>
                </c:pt>
                <c:pt idx="13">
                  <c:v>22.488479381954832</c:v>
                </c:pt>
                <c:pt idx="14">
                  <c:v>22.488479381954832</c:v>
                </c:pt>
                <c:pt idx="15">
                  <c:v>22.488479381954832</c:v>
                </c:pt>
                <c:pt idx="16">
                  <c:v>22.488479381954832</c:v>
                </c:pt>
                <c:pt idx="17">
                  <c:v>22.488479381954832</c:v>
                </c:pt>
                <c:pt idx="18">
                  <c:v>22.488479381954832</c:v>
                </c:pt>
                <c:pt idx="19">
                  <c:v>22.488479381954832</c:v>
                </c:pt>
                <c:pt idx="20">
                  <c:v>22.488479381954832</c:v>
                </c:pt>
                <c:pt idx="21">
                  <c:v>22.488479381954832</c:v>
                </c:pt>
                <c:pt idx="22">
                  <c:v>22.488479381954832</c:v>
                </c:pt>
                <c:pt idx="23">
                  <c:v>22.488479381954832</c:v>
                </c:pt>
                <c:pt idx="24">
                  <c:v>22.488479381954832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77-44FD-ADEC-A3813630BA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94155456"/>
        <c:axId val="1794155872"/>
      </c:lineChart>
      <c:catAx>
        <c:axId val="17941554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4155872"/>
        <c:crosses val="autoZero"/>
        <c:auto val="1"/>
        <c:lblAlgn val="ctr"/>
        <c:lblOffset val="100"/>
        <c:noMultiLvlLbl val="0"/>
      </c:catAx>
      <c:valAx>
        <c:axId val="179415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4155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502442</xdr:colOff>
      <xdr:row>7</xdr:row>
      <xdr:rowOff>30956</xdr:rowOff>
    </xdr:from>
    <xdr:to>
      <xdr:col>22</xdr:col>
      <xdr:colOff>540542</xdr:colOff>
      <xdr:row>22</xdr:row>
      <xdr:rowOff>59531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C7FFD19-29B2-4719-BDA4-57F5E34F6A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8464D-6069-492E-9E5E-87C9BC866129}">
  <dimension ref="A1:I39"/>
  <sheetViews>
    <sheetView workbookViewId="0">
      <selection activeCell="D10" sqref="D10"/>
    </sheetView>
  </sheetViews>
  <sheetFormatPr defaultRowHeight="14.25"/>
  <cols>
    <col min="1" max="1" width="17" customWidth="1"/>
    <col min="4" max="4" width="13.28515625" bestFit="1" customWidth="1"/>
    <col min="7" max="7" width="9.140625" bestFit="1" customWidth="1"/>
  </cols>
  <sheetData>
    <row r="1" spans="1:7">
      <c r="A1" t="s">
        <v>0</v>
      </c>
      <c r="C1" t="s">
        <v>1</v>
      </c>
      <c r="E1" t="s">
        <v>2</v>
      </c>
      <c r="G1" t="s">
        <v>3</v>
      </c>
    </row>
    <row r="2" spans="1:7">
      <c r="A2" s="1">
        <v>22.415565243554884</v>
      </c>
      <c r="C2" s="1"/>
      <c r="E2" s="1"/>
      <c r="G2" s="2">
        <f t="shared" ref="G2:G26" si="0">E2*E2</f>
        <v>0</v>
      </c>
    </row>
    <row r="3" spans="1:7">
      <c r="A3" s="1">
        <v>22.682888246399816</v>
      </c>
      <c r="C3" s="1"/>
      <c r="E3" s="1"/>
      <c r="G3" s="2">
        <f t="shared" si="0"/>
        <v>0</v>
      </c>
    </row>
    <row r="4" spans="1:7">
      <c r="A4" s="1">
        <v>22.462786890591961</v>
      </c>
      <c r="C4" s="1"/>
      <c r="E4" s="1"/>
      <c r="G4" s="2">
        <f t="shared" si="0"/>
        <v>0</v>
      </c>
    </row>
    <row r="5" spans="1:7">
      <c r="A5" s="1">
        <v>22.761352355210111</v>
      </c>
      <c r="C5" s="1"/>
      <c r="E5" s="1"/>
      <c r="G5" s="2">
        <f t="shared" si="0"/>
        <v>0</v>
      </c>
    </row>
    <row r="6" spans="1:7">
      <c r="A6" s="1">
        <v>22.289272445468814</v>
      </c>
      <c r="C6" s="1"/>
      <c r="E6" s="1"/>
      <c r="G6" s="2">
        <f t="shared" si="0"/>
        <v>0</v>
      </c>
    </row>
    <row r="7" spans="1:7">
      <c r="A7" s="1">
        <v>22.344325796857593</v>
      </c>
      <c r="C7" s="1"/>
      <c r="E7" s="1"/>
      <c r="G7" s="2">
        <f t="shared" si="0"/>
        <v>0</v>
      </c>
    </row>
    <row r="8" spans="1:7">
      <c r="A8" s="1">
        <v>22.377346730045392</v>
      </c>
      <c r="C8" s="1"/>
      <c r="E8" s="1"/>
      <c r="G8" s="2">
        <f t="shared" si="0"/>
        <v>0</v>
      </c>
    </row>
    <row r="9" spans="1:7">
      <c r="A9" s="1">
        <v>22.539657473735279</v>
      </c>
      <c r="C9" s="1"/>
      <c r="E9" s="1"/>
      <c r="G9" s="2">
        <f t="shared" si="0"/>
        <v>0</v>
      </c>
    </row>
    <row r="10" spans="1:7">
      <c r="A10" s="1">
        <v>22.372550396048755</v>
      </c>
      <c r="C10" s="1"/>
      <c r="E10" s="1"/>
      <c r="G10" s="2">
        <f t="shared" si="0"/>
        <v>0</v>
      </c>
    </row>
    <row r="11" spans="1:7">
      <c r="A11" s="1">
        <v>22.636406064030016</v>
      </c>
      <c r="C11" s="1"/>
      <c r="E11" s="1"/>
      <c r="G11" s="2">
        <f t="shared" si="0"/>
        <v>0</v>
      </c>
    </row>
    <row r="12" spans="1:7">
      <c r="A12" s="1">
        <v>22.672066532741301</v>
      </c>
      <c r="C12" s="1"/>
      <c r="E12" s="1"/>
      <c r="G12" s="2">
        <f t="shared" si="0"/>
        <v>0</v>
      </c>
    </row>
    <row r="13" spans="1:7">
      <c r="A13" s="1">
        <v>22.26796071086952</v>
      </c>
      <c r="C13" s="1"/>
      <c r="E13" s="1"/>
      <c r="G13" s="2">
        <f t="shared" si="0"/>
        <v>0</v>
      </c>
    </row>
    <row r="14" spans="1:7">
      <c r="A14" s="1">
        <v>22.22807832227787</v>
      </c>
      <c r="C14" s="1"/>
      <c r="E14" s="1"/>
      <c r="G14" s="2">
        <f t="shared" si="0"/>
        <v>0</v>
      </c>
    </row>
    <row r="15" spans="1:7">
      <c r="A15" s="1">
        <v>22.45036608061142</v>
      </c>
      <c r="C15" s="1"/>
      <c r="E15" s="1"/>
      <c r="G15" s="2">
        <f t="shared" si="0"/>
        <v>0</v>
      </c>
    </row>
    <row r="16" spans="1:7">
      <c r="A16" s="1">
        <v>22.391466271492536</v>
      </c>
      <c r="C16" s="1"/>
      <c r="E16" s="1"/>
      <c r="G16" s="2">
        <f t="shared" si="0"/>
        <v>0</v>
      </c>
    </row>
    <row r="17" spans="1:8">
      <c r="A17" s="1">
        <v>22.365867679091171</v>
      </c>
      <c r="C17" s="1"/>
      <c r="E17" s="1"/>
      <c r="G17" s="2">
        <f t="shared" si="0"/>
        <v>0</v>
      </c>
    </row>
    <row r="18" spans="1:8">
      <c r="A18" s="1">
        <v>22.369254159875855</v>
      </c>
      <c r="C18" s="1"/>
      <c r="E18" s="1"/>
      <c r="G18" s="2">
        <f t="shared" si="0"/>
        <v>0</v>
      </c>
    </row>
    <row r="19" spans="1:8">
      <c r="A19" s="1">
        <v>22.501302399596316</v>
      </c>
      <c r="C19" s="1"/>
      <c r="E19" s="1"/>
      <c r="G19" s="2">
        <f t="shared" si="0"/>
        <v>0</v>
      </c>
    </row>
    <row r="20" spans="1:8">
      <c r="A20" s="1">
        <v>22.657751540882746</v>
      </c>
      <c r="C20" s="1"/>
      <c r="E20" s="1"/>
      <c r="G20" s="2">
        <f t="shared" si="0"/>
        <v>0</v>
      </c>
    </row>
    <row r="21" spans="1:8">
      <c r="A21" s="1">
        <v>22.411879698174889</v>
      </c>
      <c r="C21" s="1"/>
      <c r="E21" s="1"/>
      <c r="G21" s="2">
        <f t="shared" si="0"/>
        <v>0</v>
      </c>
    </row>
    <row r="22" spans="1:8">
      <c r="A22" s="1">
        <v>22.63996300685918</v>
      </c>
      <c r="C22" s="1"/>
      <c r="E22" s="1"/>
      <c r="G22" s="2">
        <f t="shared" si="0"/>
        <v>0</v>
      </c>
    </row>
    <row r="23" spans="1:8">
      <c r="A23" s="1">
        <v>22.530681079351925</v>
      </c>
      <c r="C23" s="1"/>
      <c r="E23" s="1"/>
      <c r="G23" s="2">
        <f t="shared" si="0"/>
        <v>0</v>
      </c>
    </row>
    <row r="24" spans="1:8">
      <c r="A24" s="1">
        <v>22.736604640576989</v>
      </c>
      <c r="C24" s="1"/>
      <c r="E24" s="1"/>
      <c r="G24" s="2">
        <f t="shared" si="0"/>
        <v>0</v>
      </c>
    </row>
    <row r="25" spans="1:8">
      <c r="A25" s="1">
        <v>22.388642426867737</v>
      </c>
      <c r="C25" s="1"/>
      <c r="E25" s="1"/>
      <c r="G25" s="2">
        <f t="shared" si="0"/>
        <v>0</v>
      </c>
    </row>
    <row r="26" spans="1:8">
      <c r="A26" s="1">
        <v>22.717948357658461</v>
      </c>
      <c r="C26" s="1"/>
      <c r="E26" s="1"/>
      <c r="G26" s="2">
        <f t="shared" si="0"/>
        <v>0</v>
      </c>
    </row>
    <row r="27" spans="1:8">
      <c r="A27" s="1"/>
      <c r="C27" s="1"/>
      <c r="E27" s="1"/>
      <c r="G27" s="2"/>
    </row>
    <row r="28" spans="1:8">
      <c r="A28" s="1"/>
      <c r="B28" t="s">
        <v>4</v>
      </c>
      <c r="G28" s="2">
        <f>SUM(G2:G27)/(24-1)</f>
        <v>0</v>
      </c>
      <c r="H28" t="s">
        <v>5</v>
      </c>
    </row>
    <row r="29" spans="1:8">
      <c r="A29" s="1"/>
      <c r="G29" s="1"/>
    </row>
    <row r="30" spans="1:8">
      <c r="A30" s="1">
        <f>(3*$G$30)+A28</f>
        <v>0</v>
      </c>
      <c r="B30" t="s">
        <v>6</v>
      </c>
      <c r="G30" s="2">
        <f>SQRT(G28)</f>
        <v>0</v>
      </c>
      <c r="H30" t="s">
        <v>7</v>
      </c>
    </row>
    <row r="32" spans="1:8">
      <c r="A32" s="1">
        <f>A28-(3*$G$30)</f>
        <v>0</v>
      </c>
      <c r="B32" s="3" t="s">
        <v>8</v>
      </c>
    </row>
    <row r="35" spans="1:9">
      <c r="A35" s="1">
        <v>22</v>
      </c>
      <c r="B35" t="s">
        <v>9</v>
      </c>
      <c r="D35" t="s">
        <v>10</v>
      </c>
      <c r="F35" t="s">
        <v>11</v>
      </c>
    </row>
    <row r="36" spans="1:9">
      <c r="A36" s="1">
        <v>23</v>
      </c>
      <c r="B36" t="s">
        <v>12</v>
      </c>
      <c r="D36" s="1">
        <f>A36-A35</f>
        <v>1</v>
      </c>
      <c r="F36">
        <f>G30*6</f>
        <v>0</v>
      </c>
      <c r="H36" s="1" t="e">
        <f>D36/F36</f>
        <v>#DIV/0!</v>
      </c>
      <c r="I36" t="s">
        <v>13</v>
      </c>
    </row>
    <row r="38" spans="1:9">
      <c r="H38" s="1" t="e">
        <f>(A36-A28)/(3*G30)</f>
        <v>#DIV/0!</v>
      </c>
      <c r="I38" t="s">
        <v>14</v>
      </c>
    </row>
    <row r="39" spans="1:9">
      <c r="H39" s="1" t="e">
        <f>(A28-A35)/(3*G30)</f>
        <v>#DIV/0!</v>
      </c>
      <c r="I39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F5121-9350-42DA-879C-E4893D36739B}">
  <dimension ref="A1:I41"/>
  <sheetViews>
    <sheetView topLeftCell="A19" workbookViewId="0">
      <selection activeCell="D44" sqref="D44"/>
    </sheetView>
  </sheetViews>
  <sheetFormatPr defaultRowHeight="14.25"/>
  <cols>
    <col min="1" max="1" width="12.140625" bestFit="1" customWidth="1"/>
  </cols>
  <sheetData>
    <row r="1" spans="1:1">
      <c r="A1">
        <v>20589</v>
      </c>
    </row>
    <row r="2" spans="1:1">
      <c r="A2">
        <v>21256</v>
      </c>
    </row>
    <row r="3" spans="1:1">
      <c r="A3">
        <v>20577</v>
      </c>
    </row>
    <row r="4" spans="1:1">
      <c r="A4">
        <v>21547</v>
      </c>
    </row>
    <row r="5" spans="1:1">
      <c r="A5">
        <v>21384</v>
      </c>
    </row>
    <row r="6" spans="1:1">
      <c r="A6">
        <v>21400</v>
      </c>
    </row>
    <row r="7" spans="1:1">
      <c r="A7">
        <v>21839</v>
      </c>
    </row>
    <row r="8" spans="1:1">
      <c r="A8">
        <v>21098</v>
      </c>
    </row>
    <row r="9" spans="1:1">
      <c r="A9">
        <v>20763</v>
      </c>
    </row>
    <row r="10" spans="1:1">
      <c r="A10">
        <v>21441</v>
      </c>
    </row>
    <row r="11" spans="1:1">
      <c r="A11">
        <v>21551</v>
      </c>
    </row>
    <row r="12" spans="1:1">
      <c r="A12">
        <v>20413</v>
      </c>
    </row>
    <row r="13" spans="1:1">
      <c r="A13">
        <v>20722</v>
      </c>
    </row>
    <row r="14" spans="1:1">
      <c r="A14">
        <v>21247</v>
      </c>
    </row>
    <row r="15" spans="1:1">
      <c r="A15">
        <v>21609</v>
      </c>
    </row>
    <row r="16" spans="1:1">
      <c r="A16">
        <v>21345</v>
      </c>
    </row>
    <row r="17" spans="1:8">
      <c r="A17">
        <v>21347</v>
      </c>
    </row>
    <row r="18" spans="1:8">
      <c r="A18">
        <v>20424</v>
      </c>
    </row>
    <row r="19" spans="1:8">
      <c r="A19">
        <v>20560</v>
      </c>
    </row>
    <row r="20" spans="1:8">
      <c r="A20">
        <v>21389</v>
      </c>
    </row>
    <row r="21" spans="1:8">
      <c r="A21">
        <v>20983</v>
      </c>
    </row>
    <row r="22" spans="1:8">
      <c r="A22">
        <v>20652</v>
      </c>
    </row>
    <row r="23" spans="1:8">
      <c r="A23">
        <v>21375</v>
      </c>
    </row>
    <row r="24" spans="1:8">
      <c r="A24">
        <v>21584</v>
      </c>
    </row>
    <row r="25" spans="1:8">
      <c r="A25">
        <v>21497</v>
      </c>
    </row>
    <row r="26" spans="1:8">
      <c r="A26">
        <v>21188</v>
      </c>
    </row>
    <row r="27" spans="1:8">
      <c r="A27">
        <v>21786</v>
      </c>
    </row>
    <row r="28" spans="1:8">
      <c r="A28">
        <v>21220</v>
      </c>
    </row>
    <row r="29" spans="1:8">
      <c r="A29">
        <v>21345</v>
      </c>
    </row>
    <row r="30" spans="1:8">
      <c r="A30">
        <v>21581</v>
      </c>
    </row>
    <row r="32" spans="1:8">
      <c r="A32">
        <f>AVERAGE(A1:A31)</f>
        <v>21190.400000000001</v>
      </c>
      <c r="B32" t="s">
        <v>4</v>
      </c>
      <c r="H32" t="s">
        <v>16</v>
      </c>
    </row>
    <row r="34" spans="1:9">
      <c r="H34" t="s">
        <v>7</v>
      </c>
    </row>
    <row r="36" spans="1:9">
      <c r="A36">
        <v>20000</v>
      </c>
      <c r="B36" t="s">
        <v>9</v>
      </c>
      <c r="D36" t="s">
        <v>10</v>
      </c>
      <c r="F36" t="s">
        <v>11</v>
      </c>
    </row>
    <row r="37" spans="1:9">
      <c r="A37">
        <v>23000</v>
      </c>
      <c r="B37" t="s">
        <v>12</v>
      </c>
      <c r="D37" s="1">
        <f>A37-A36</f>
        <v>3000</v>
      </c>
    </row>
    <row r="38" spans="1:9">
      <c r="H38" s="1" t="e">
        <f>D37/F37</f>
        <v>#DIV/0!</v>
      </c>
      <c r="I38" t="s">
        <v>13</v>
      </c>
    </row>
    <row r="40" spans="1:9">
      <c r="H40" s="1" t="e">
        <f>(A37-A32)/(3*G34)</f>
        <v>#DIV/0!</v>
      </c>
      <c r="I40" t="s">
        <v>14</v>
      </c>
    </row>
    <row r="41" spans="1:9">
      <c r="H41" s="1" t="e">
        <f>(A32-A36)/(3*G34)</f>
        <v>#DIV/0!</v>
      </c>
      <c r="I4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931B0-390A-4A33-97F1-B64308A5819D}">
  <dimension ref="A1"/>
  <sheetViews>
    <sheetView workbookViewId="0">
      <selection activeCell="F32" sqref="F32"/>
    </sheetView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C17B3-DAA6-48A5-ABD3-8D046C46DFF7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40B2D-0FA2-4C43-A7A0-DC0319F3E195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DBE09-A628-42BF-94F8-C538CD04941E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2290F-0714-4BF2-8BF5-1458421E44D4}">
  <dimension ref="A1"/>
  <sheetViews>
    <sheetView workbookViewId="0">
      <selection activeCell="E29" sqref="E29"/>
    </sheetView>
  </sheetViews>
  <sheetFormatPr defaultRowHeight="14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66C1E-B172-43E8-ACAE-ACDAB86C9A74}">
  <dimension ref="A1:N39"/>
  <sheetViews>
    <sheetView tabSelected="1" workbookViewId="0">
      <selection activeCell="H36" sqref="H36"/>
    </sheetView>
  </sheetViews>
  <sheetFormatPr defaultRowHeight="14.25"/>
  <cols>
    <col min="1" max="1" width="17" customWidth="1"/>
    <col min="4" max="4" width="13.28515625" bestFit="1" customWidth="1"/>
    <col min="7" max="7" width="9.140625" bestFit="1" customWidth="1"/>
  </cols>
  <sheetData>
    <row r="1" spans="1:14">
      <c r="A1" t="s">
        <v>0</v>
      </c>
      <c r="C1" t="s">
        <v>1</v>
      </c>
      <c r="E1" t="s">
        <v>2</v>
      </c>
      <c r="G1" t="s">
        <v>3</v>
      </c>
      <c r="J1" t="s">
        <v>6</v>
      </c>
      <c r="K1" t="s">
        <v>8</v>
      </c>
      <c r="L1" t="s">
        <v>17</v>
      </c>
      <c r="M1" t="s">
        <v>18</v>
      </c>
      <c r="N1" t="s">
        <v>19</v>
      </c>
    </row>
    <row r="2" spans="1:14">
      <c r="A2" s="1">
        <v>22.415565243554884</v>
      </c>
      <c r="C2" s="1">
        <f t="shared" ref="C2:C26" si="0">$A$28</f>
        <v>22.488479381954832</v>
      </c>
      <c r="E2" s="1">
        <f>A2-C2</f>
        <v>-7.2914138399948314E-2</v>
      </c>
      <c r="G2" s="2">
        <f t="shared" ref="G2:G26" si="1">E2*E2</f>
        <v>5.3164715786068175E-3</v>
      </c>
      <c r="J2" s="1">
        <f>$A$30</f>
        <v>22.974169676177869</v>
      </c>
      <c r="K2" s="1">
        <f>$A$32</f>
        <v>22.002789087731795</v>
      </c>
      <c r="L2" s="1">
        <f>$A$28</f>
        <v>22.488479381954832</v>
      </c>
      <c r="M2" s="1">
        <f>$A$35</f>
        <v>22</v>
      </c>
      <c r="N2" s="1">
        <f>$A$36</f>
        <v>23</v>
      </c>
    </row>
    <row r="3" spans="1:14">
      <c r="A3" s="1">
        <v>22.682888246399816</v>
      </c>
      <c r="C3" s="1">
        <f t="shared" si="0"/>
        <v>22.488479381954832</v>
      </c>
      <c r="E3" s="1">
        <f t="shared" ref="E3:E26" si="2">A3-C3</f>
        <v>0.19440886444498418</v>
      </c>
      <c r="G3" s="2">
        <f t="shared" si="1"/>
        <v>3.7794806574788231E-2</v>
      </c>
      <c r="J3" s="1">
        <f t="shared" ref="J3:J26" si="3">$A$30</f>
        <v>22.974169676177869</v>
      </c>
      <c r="K3" s="1">
        <f t="shared" ref="K3:K26" si="4">$A$32</f>
        <v>22.002789087731795</v>
      </c>
      <c r="L3" s="1">
        <f t="shared" ref="L3:L26" si="5">$A$28</f>
        <v>22.488479381954832</v>
      </c>
      <c r="M3" s="1">
        <f t="shared" ref="M3:M26" si="6">$A$35</f>
        <v>22</v>
      </c>
      <c r="N3" s="1">
        <f t="shared" ref="N3:N26" si="7">$A$36</f>
        <v>23</v>
      </c>
    </row>
    <row r="4" spans="1:14">
      <c r="A4" s="1">
        <v>22.462786890591961</v>
      </c>
      <c r="C4" s="1">
        <f t="shared" si="0"/>
        <v>22.488479381954832</v>
      </c>
      <c r="E4" s="1">
        <f t="shared" si="2"/>
        <v>-2.569249136287155E-2</v>
      </c>
      <c r="G4" s="2">
        <f t="shared" si="1"/>
        <v>6.6010411243122916E-4</v>
      </c>
      <c r="J4" s="1">
        <f t="shared" si="3"/>
        <v>22.974169676177869</v>
      </c>
      <c r="K4" s="1">
        <f t="shared" si="4"/>
        <v>22.002789087731795</v>
      </c>
      <c r="L4" s="1">
        <f t="shared" si="5"/>
        <v>22.488479381954832</v>
      </c>
      <c r="M4" s="1">
        <f t="shared" si="6"/>
        <v>22</v>
      </c>
      <c r="N4" s="1">
        <f t="shared" si="7"/>
        <v>23</v>
      </c>
    </row>
    <row r="5" spans="1:14">
      <c r="A5" s="1">
        <v>22.761352355210111</v>
      </c>
      <c r="C5" s="1">
        <f t="shared" si="0"/>
        <v>22.488479381954832</v>
      </c>
      <c r="E5" s="1">
        <f t="shared" si="2"/>
        <v>0.27287297325527859</v>
      </c>
      <c r="G5" s="2">
        <f t="shared" si="1"/>
        <v>7.4459659533175987E-2</v>
      </c>
      <c r="J5" s="1">
        <f t="shared" si="3"/>
        <v>22.974169676177869</v>
      </c>
      <c r="K5" s="1">
        <f t="shared" si="4"/>
        <v>22.002789087731795</v>
      </c>
      <c r="L5" s="1">
        <f t="shared" si="5"/>
        <v>22.488479381954832</v>
      </c>
      <c r="M5" s="1">
        <f t="shared" si="6"/>
        <v>22</v>
      </c>
      <c r="N5" s="1">
        <f t="shared" si="7"/>
        <v>23</v>
      </c>
    </row>
    <row r="6" spans="1:14">
      <c r="A6" s="1">
        <v>22.289272445468814</v>
      </c>
      <c r="C6" s="1">
        <f t="shared" si="0"/>
        <v>22.488479381954832</v>
      </c>
      <c r="E6" s="1">
        <f t="shared" si="2"/>
        <v>-0.19920693648601784</v>
      </c>
      <c r="G6" s="2">
        <f t="shared" si="1"/>
        <v>3.9683403544144347E-2</v>
      </c>
      <c r="J6" s="1">
        <f t="shared" si="3"/>
        <v>22.974169676177869</v>
      </c>
      <c r="K6" s="1">
        <f t="shared" si="4"/>
        <v>22.002789087731795</v>
      </c>
      <c r="L6" s="1">
        <f t="shared" si="5"/>
        <v>22.488479381954832</v>
      </c>
      <c r="M6" s="1">
        <f t="shared" si="6"/>
        <v>22</v>
      </c>
      <c r="N6" s="1">
        <f t="shared" si="7"/>
        <v>23</v>
      </c>
    </row>
    <row r="7" spans="1:14">
      <c r="A7" s="1">
        <v>22.344325796857593</v>
      </c>
      <c r="C7" s="1">
        <f t="shared" si="0"/>
        <v>22.488479381954832</v>
      </c>
      <c r="E7" s="1">
        <f t="shared" si="2"/>
        <v>-0.1441535850972393</v>
      </c>
      <c r="G7" s="2">
        <f t="shared" si="1"/>
        <v>2.0780256096387013E-2</v>
      </c>
      <c r="J7" s="1">
        <f t="shared" si="3"/>
        <v>22.974169676177869</v>
      </c>
      <c r="K7" s="1">
        <f t="shared" si="4"/>
        <v>22.002789087731795</v>
      </c>
      <c r="L7" s="1">
        <f t="shared" si="5"/>
        <v>22.488479381954832</v>
      </c>
      <c r="M7" s="1">
        <f t="shared" si="6"/>
        <v>22</v>
      </c>
      <c r="N7" s="1">
        <f t="shared" si="7"/>
        <v>23</v>
      </c>
    </row>
    <row r="8" spans="1:14">
      <c r="A8" s="1">
        <v>22.377346730045392</v>
      </c>
      <c r="C8" s="1">
        <f t="shared" si="0"/>
        <v>22.488479381954832</v>
      </c>
      <c r="E8" s="1">
        <f t="shared" si="2"/>
        <v>-0.11113265190943977</v>
      </c>
      <c r="G8" s="2">
        <f t="shared" si="1"/>
        <v>1.2350466320424707E-2</v>
      </c>
      <c r="J8" s="1">
        <f t="shared" si="3"/>
        <v>22.974169676177869</v>
      </c>
      <c r="K8" s="1">
        <f t="shared" si="4"/>
        <v>22.002789087731795</v>
      </c>
      <c r="L8" s="1">
        <f t="shared" si="5"/>
        <v>22.488479381954832</v>
      </c>
      <c r="M8" s="1">
        <f t="shared" si="6"/>
        <v>22</v>
      </c>
      <c r="N8" s="1">
        <f t="shared" si="7"/>
        <v>23</v>
      </c>
    </row>
    <row r="9" spans="1:14">
      <c r="A9" s="1">
        <v>22.539657473735279</v>
      </c>
      <c r="C9" s="1">
        <f t="shared" si="0"/>
        <v>22.488479381954832</v>
      </c>
      <c r="E9" s="1">
        <f t="shared" si="2"/>
        <v>5.1178091780446522E-2</v>
      </c>
      <c r="G9" s="2">
        <f t="shared" si="1"/>
        <v>2.6191970782878079E-3</v>
      </c>
      <c r="J9" s="1">
        <f t="shared" si="3"/>
        <v>22.974169676177869</v>
      </c>
      <c r="K9" s="1">
        <f t="shared" si="4"/>
        <v>22.002789087731795</v>
      </c>
      <c r="L9" s="1">
        <f t="shared" si="5"/>
        <v>22.488479381954832</v>
      </c>
      <c r="M9" s="1">
        <f t="shared" si="6"/>
        <v>22</v>
      </c>
      <c r="N9" s="1">
        <f t="shared" si="7"/>
        <v>23</v>
      </c>
    </row>
    <row r="10" spans="1:14">
      <c r="A10" s="1">
        <v>22.372550396048755</v>
      </c>
      <c r="C10" s="1">
        <f t="shared" si="0"/>
        <v>22.488479381954832</v>
      </c>
      <c r="E10" s="1">
        <f t="shared" si="2"/>
        <v>-0.11592898590607703</v>
      </c>
      <c r="G10" s="2">
        <f t="shared" si="1"/>
        <v>1.3439529773211407E-2</v>
      </c>
      <c r="J10" s="1">
        <f t="shared" si="3"/>
        <v>22.974169676177869</v>
      </c>
      <c r="K10" s="1">
        <f t="shared" si="4"/>
        <v>22.002789087731795</v>
      </c>
      <c r="L10" s="1">
        <f t="shared" si="5"/>
        <v>22.488479381954832</v>
      </c>
      <c r="M10" s="1">
        <f t="shared" si="6"/>
        <v>22</v>
      </c>
      <c r="N10" s="1">
        <f t="shared" si="7"/>
        <v>23</v>
      </c>
    </row>
    <row r="11" spans="1:14">
      <c r="A11" s="1">
        <v>22.636406064030016</v>
      </c>
      <c r="C11" s="1">
        <f t="shared" si="0"/>
        <v>22.488479381954832</v>
      </c>
      <c r="E11" s="1">
        <f t="shared" si="2"/>
        <v>0.14792668207518389</v>
      </c>
      <c r="G11" s="2">
        <f t="shared" si="1"/>
        <v>2.1882303269772529E-2</v>
      </c>
      <c r="J11" s="1">
        <f t="shared" si="3"/>
        <v>22.974169676177869</v>
      </c>
      <c r="K11" s="1">
        <f t="shared" si="4"/>
        <v>22.002789087731795</v>
      </c>
      <c r="L11" s="1">
        <f t="shared" si="5"/>
        <v>22.488479381954832</v>
      </c>
      <c r="M11" s="1">
        <f t="shared" si="6"/>
        <v>22</v>
      </c>
      <c r="N11" s="1">
        <f t="shared" si="7"/>
        <v>23</v>
      </c>
    </row>
    <row r="12" spans="1:14">
      <c r="A12" s="1">
        <v>22.672066532741301</v>
      </c>
      <c r="C12" s="1">
        <f t="shared" si="0"/>
        <v>22.488479381954832</v>
      </c>
      <c r="E12" s="1">
        <f t="shared" si="2"/>
        <v>0.18358715078646881</v>
      </c>
      <c r="G12" s="2">
        <f t="shared" si="1"/>
        <v>3.3704241933893639E-2</v>
      </c>
      <c r="J12" s="1">
        <f t="shared" si="3"/>
        <v>22.974169676177869</v>
      </c>
      <c r="K12" s="1">
        <f t="shared" si="4"/>
        <v>22.002789087731795</v>
      </c>
      <c r="L12" s="1">
        <f t="shared" si="5"/>
        <v>22.488479381954832</v>
      </c>
      <c r="M12" s="1">
        <f t="shared" si="6"/>
        <v>22</v>
      </c>
      <c r="N12" s="1">
        <f t="shared" si="7"/>
        <v>23</v>
      </c>
    </row>
    <row r="13" spans="1:14">
      <c r="A13" s="1">
        <v>22.26796071086952</v>
      </c>
      <c r="C13" s="1">
        <f t="shared" si="0"/>
        <v>22.488479381954832</v>
      </c>
      <c r="E13" s="1">
        <f t="shared" si="2"/>
        <v>-0.22051867108531198</v>
      </c>
      <c r="G13" s="2">
        <f t="shared" si="1"/>
        <v>4.8628484297232009E-2</v>
      </c>
      <c r="J13" s="1">
        <f t="shared" si="3"/>
        <v>22.974169676177869</v>
      </c>
      <c r="K13" s="1">
        <f t="shared" si="4"/>
        <v>22.002789087731795</v>
      </c>
      <c r="L13" s="1">
        <f t="shared" si="5"/>
        <v>22.488479381954832</v>
      </c>
      <c r="M13" s="1">
        <f t="shared" si="6"/>
        <v>22</v>
      </c>
      <c r="N13" s="1">
        <f t="shared" si="7"/>
        <v>23</v>
      </c>
    </row>
    <row r="14" spans="1:14">
      <c r="A14" s="1">
        <v>22.22807832227787</v>
      </c>
      <c r="C14" s="1">
        <f t="shared" si="0"/>
        <v>22.488479381954832</v>
      </c>
      <c r="E14" s="1">
        <f t="shared" si="2"/>
        <v>-0.26040105967696192</v>
      </c>
      <c r="G14" s="2">
        <f t="shared" si="1"/>
        <v>6.7808711880884678E-2</v>
      </c>
      <c r="J14" s="1">
        <f t="shared" si="3"/>
        <v>22.974169676177869</v>
      </c>
      <c r="K14" s="1">
        <f t="shared" si="4"/>
        <v>22.002789087731795</v>
      </c>
      <c r="L14" s="1">
        <f t="shared" si="5"/>
        <v>22.488479381954832</v>
      </c>
      <c r="M14" s="1">
        <f t="shared" si="6"/>
        <v>22</v>
      </c>
      <c r="N14" s="1">
        <f t="shared" si="7"/>
        <v>23</v>
      </c>
    </row>
    <row r="15" spans="1:14">
      <c r="A15" s="1">
        <v>22.45036608061142</v>
      </c>
      <c r="C15" s="1">
        <f t="shared" si="0"/>
        <v>22.488479381954832</v>
      </c>
      <c r="E15" s="1">
        <f t="shared" si="2"/>
        <v>-3.8113301343411621E-2</v>
      </c>
      <c r="G15" s="2">
        <f t="shared" si="1"/>
        <v>1.4526237392937021E-3</v>
      </c>
      <c r="J15" s="1">
        <f t="shared" si="3"/>
        <v>22.974169676177869</v>
      </c>
      <c r="K15" s="1">
        <f t="shared" si="4"/>
        <v>22.002789087731795</v>
      </c>
      <c r="L15" s="1">
        <f t="shared" si="5"/>
        <v>22.488479381954832</v>
      </c>
      <c r="M15" s="1">
        <f t="shared" si="6"/>
        <v>22</v>
      </c>
      <c r="N15" s="1">
        <f t="shared" si="7"/>
        <v>23</v>
      </c>
    </row>
    <row r="16" spans="1:14">
      <c r="A16" s="1">
        <v>22.391466271492536</v>
      </c>
      <c r="C16" s="1">
        <f t="shared" si="0"/>
        <v>22.488479381954832</v>
      </c>
      <c r="E16" s="1">
        <f t="shared" si="2"/>
        <v>-9.7013110462295771E-2</v>
      </c>
      <c r="G16" s="2">
        <f t="shared" si="1"/>
        <v>9.4115436015696011E-3</v>
      </c>
      <c r="J16" s="1">
        <f t="shared" si="3"/>
        <v>22.974169676177869</v>
      </c>
      <c r="K16" s="1">
        <f t="shared" si="4"/>
        <v>22.002789087731795</v>
      </c>
      <c r="L16" s="1">
        <f t="shared" si="5"/>
        <v>22.488479381954832</v>
      </c>
      <c r="M16" s="1">
        <f t="shared" si="6"/>
        <v>22</v>
      </c>
      <c r="N16" s="1">
        <f t="shared" si="7"/>
        <v>23</v>
      </c>
    </row>
    <row r="17" spans="1:14">
      <c r="A17" s="1">
        <v>22.365867679091171</v>
      </c>
      <c r="C17" s="1">
        <f t="shared" si="0"/>
        <v>22.488479381954832</v>
      </c>
      <c r="E17" s="1">
        <f t="shared" si="2"/>
        <v>-0.12261170286366152</v>
      </c>
      <c r="G17" s="2">
        <f t="shared" si="1"/>
        <v>1.5033629679126822E-2</v>
      </c>
      <c r="J17" s="1">
        <f t="shared" si="3"/>
        <v>22.974169676177869</v>
      </c>
      <c r="K17" s="1">
        <f t="shared" si="4"/>
        <v>22.002789087731795</v>
      </c>
      <c r="L17" s="1">
        <f t="shared" si="5"/>
        <v>22.488479381954832</v>
      </c>
      <c r="M17" s="1">
        <f t="shared" si="6"/>
        <v>22</v>
      </c>
      <c r="N17" s="1">
        <f t="shared" si="7"/>
        <v>23</v>
      </c>
    </row>
    <row r="18" spans="1:14">
      <c r="A18" s="1">
        <v>22.369254159875855</v>
      </c>
      <c r="C18" s="1">
        <f t="shared" si="0"/>
        <v>22.488479381954832</v>
      </c>
      <c r="E18" s="1">
        <f t="shared" si="2"/>
        <v>-0.11922522207897757</v>
      </c>
      <c r="G18" s="2">
        <f t="shared" si="1"/>
        <v>1.421465357978152E-2</v>
      </c>
      <c r="J18" s="1">
        <f t="shared" si="3"/>
        <v>22.974169676177869</v>
      </c>
      <c r="K18" s="1">
        <f t="shared" si="4"/>
        <v>22.002789087731795</v>
      </c>
      <c r="L18" s="1">
        <f t="shared" si="5"/>
        <v>22.488479381954832</v>
      </c>
      <c r="M18" s="1">
        <f t="shared" si="6"/>
        <v>22</v>
      </c>
      <c r="N18" s="1">
        <f t="shared" si="7"/>
        <v>23</v>
      </c>
    </row>
    <row r="19" spans="1:14">
      <c r="A19" s="1">
        <v>22.501302399596316</v>
      </c>
      <c r="C19" s="1">
        <f t="shared" si="0"/>
        <v>22.488479381954832</v>
      </c>
      <c r="E19" s="1">
        <f t="shared" si="2"/>
        <v>1.2823017641483858E-2</v>
      </c>
      <c r="G19" s="2">
        <f t="shared" si="1"/>
        <v>1.6442978143380626E-4</v>
      </c>
      <c r="J19" s="1">
        <f t="shared" si="3"/>
        <v>22.974169676177869</v>
      </c>
      <c r="K19" s="1">
        <f t="shared" si="4"/>
        <v>22.002789087731795</v>
      </c>
      <c r="L19" s="1">
        <f t="shared" si="5"/>
        <v>22.488479381954832</v>
      </c>
      <c r="M19" s="1">
        <f t="shared" si="6"/>
        <v>22</v>
      </c>
      <c r="N19" s="1">
        <f t="shared" si="7"/>
        <v>23</v>
      </c>
    </row>
    <row r="20" spans="1:14">
      <c r="A20" s="1">
        <v>22.657751540882746</v>
      </c>
      <c r="C20" s="1">
        <f t="shared" si="0"/>
        <v>22.488479381954832</v>
      </c>
      <c r="E20" s="1">
        <f t="shared" si="2"/>
        <v>0.16927215892791381</v>
      </c>
      <c r="G20" s="2">
        <f t="shared" si="1"/>
        <v>2.8653063788116911E-2</v>
      </c>
      <c r="J20" s="1">
        <f t="shared" si="3"/>
        <v>22.974169676177869</v>
      </c>
      <c r="K20" s="1">
        <f t="shared" si="4"/>
        <v>22.002789087731795</v>
      </c>
      <c r="L20" s="1">
        <f t="shared" si="5"/>
        <v>22.488479381954832</v>
      </c>
      <c r="M20" s="1">
        <f t="shared" si="6"/>
        <v>22</v>
      </c>
      <c r="N20" s="1">
        <f t="shared" si="7"/>
        <v>23</v>
      </c>
    </row>
    <row r="21" spans="1:14">
      <c r="A21" s="1">
        <v>22.411879698174889</v>
      </c>
      <c r="C21" s="1">
        <f t="shared" si="0"/>
        <v>22.488479381954832</v>
      </c>
      <c r="E21" s="1">
        <f t="shared" si="2"/>
        <v>-7.6599683779942751E-2</v>
      </c>
      <c r="G21" s="2">
        <f t="shared" si="1"/>
        <v>5.8675115551872249E-3</v>
      </c>
      <c r="J21" s="1">
        <f t="shared" si="3"/>
        <v>22.974169676177869</v>
      </c>
      <c r="K21" s="1">
        <f t="shared" si="4"/>
        <v>22.002789087731795</v>
      </c>
      <c r="L21" s="1">
        <f t="shared" si="5"/>
        <v>22.488479381954832</v>
      </c>
      <c r="M21" s="1">
        <f t="shared" si="6"/>
        <v>22</v>
      </c>
      <c r="N21" s="1">
        <f t="shared" si="7"/>
        <v>23</v>
      </c>
    </row>
    <row r="22" spans="1:14">
      <c r="A22" s="1">
        <v>22.63996300685918</v>
      </c>
      <c r="C22" s="1">
        <f t="shared" si="0"/>
        <v>22.488479381954832</v>
      </c>
      <c r="E22" s="1">
        <f t="shared" si="2"/>
        <v>0.15148362490434764</v>
      </c>
      <c r="G22" s="2">
        <f t="shared" si="1"/>
        <v>2.294728861416109E-2</v>
      </c>
      <c r="J22" s="1">
        <f t="shared" si="3"/>
        <v>22.974169676177869</v>
      </c>
      <c r="K22" s="1">
        <f t="shared" si="4"/>
        <v>22.002789087731795</v>
      </c>
      <c r="L22" s="1">
        <f t="shared" si="5"/>
        <v>22.488479381954832</v>
      </c>
      <c r="M22" s="1">
        <f t="shared" si="6"/>
        <v>22</v>
      </c>
      <c r="N22" s="1">
        <f t="shared" si="7"/>
        <v>23</v>
      </c>
    </row>
    <row r="23" spans="1:14">
      <c r="A23" s="1">
        <v>22.530681079351925</v>
      </c>
      <c r="C23" s="1">
        <f t="shared" si="0"/>
        <v>22.488479381954832</v>
      </c>
      <c r="E23" s="1">
        <f t="shared" si="2"/>
        <v>4.2201697397093341E-2</v>
      </c>
      <c r="G23" s="2">
        <f t="shared" si="1"/>
        <v>1.7809832631958348E-3</v>
      </c>
      <c r="J23" s="1">
        <f t="shared" si="3"/>
        <v>22.974169676177869</v>
      </c>
      <c r="K23" s="1">
        <f t="shared" si="4"/>
        <v>22.002789087731795</v>
      </c>
      <c r="L23" s="1">
        <f t="shared" si="5"/>
        <v>22.488479381954832</v>
      </c>
      <c r="M23" s="1">
        <f t="shared" si="6"/>
        <v>22</v>
      </c>
      <c r="N23" s="1">
        <f t="shared" si="7"/>
        <v>23</v>
      </c>
    </row>
    <row r="24" spans="1:14">
      <c r="A24" s="1">
        <v>22.736604640576989</v>
      </c>
      <c r="C24" s="1">
        <f t="shared" si="0"/>
        <v>22.488479381954832</v>
      </c>
      <c r="E24" s="1">
        <f t="shared" si="2"/>
        <v>0.24812525862215651</v>
      </c>
      <c r="G24" s="2">
        <f t="shared" si="1"/>
        <v>6.1566143966312055E-2</v>
      </c>
      <c r="J24" s="1">
        <f t="shared" si="3"/>
        <v>22.974169676177869</v>
      </c>
      <c r="K24" s="1">
        <f t="shared" si="4"/>
        <v>22.002789087731795</v>
      </c>
      <c r="L24" s="1">
        <f t="shared" si="5"/>
        <v>22.488479381954832</v>
      </c>
      <c r="M24" s="1">
        <f t="shared" si="6"/>
        <v>22</v>
      </c>
      <c r="N24" s="1">
        <f t="shared" si="7"/>
        <v>23</v>
      </c>
    </row>
    <row r="25" spans="1:14">
      <c r="A25" s="1">
        <v>22.388642426867737</v>
      </c>
      <c r="C25" s="1">
        <f t="shared" si="0"/>
        <v>22.488479381954832</v>
      </c>
      <c r="E25" s="1">
        <f t="shared" si="2"/>
        <v>-9.9836955087095447E-2</v>
      </c>
      <c r="G25" s="2">
        <f t="shared" si="1"/>
        <v>9.9674176010627127E-3</v>
      </c>
      <c r="J25" s="1">
        <f t="shared" si="3"/>
        <v>22.974169676177869</v>
      </c>
      <c r="K25" s="1">
        <f t="shared" si="4"/>
        <v>22.002789087731795</v>
      </c>
      <c r="L25" s="1">
        <f t="shared" si="5"/>
        <v>22.488479381954832</v>
      </c>
      <c r="M25" s="1">
        <f t="shared" si="6"/>
        <v>22</v>
      </c>
      <c r="N25" s="1">
        <f t="shared" si="7"/>
        <v>23</v>
      </c>
    </row>
    <row r="26" spans="1:14">
      <c r="A26" s="1">
        <v>22.717948357658461</v>
      </c>
      <c r="C26" s="1">
        <f t="shared" si="0"/>
        <v>22.488479381954832</v>
      </c>
      <c r="E26" s="1">
        <f t="shared" si="2"/>
        <v>0.22946897570362879</v>
      </c>
      <c r="G26" s="2">
        <f t="shared" si="1"/>
        <v>5.2656010810472581E-2</v>
      </c>
      <c r="J26" s="1">
        <f t="shared" si="3"/>
        <v>22.974169676177869</v>
      </c>
      <c r="K26" s="1">
        <f t="shared" si="4"/>
        <v>22.002789087731795</v>
      </c>
      <c r="L26" s="1">
        <f t="shared" si="5"/>
        <v>22.488479381954832</v>
      </c>
      <c r="M26" s="1">
        <f t="shared" si="6"/>
        <v>22</v>
      </c>
      <c r="N26" s="1">
        <f t="shared" si="7"/>
        <v>23</v>
      </c>
    </row>
    <row r="27" spans="1:14">
      <c r="A27" s="1"/>
      <c r="C27" s="1"/>
      <c r="E27" s="1"/>
      <c r="G27" s="2"/>
    </row>
    <row r="28" spans="1:14">
      <c r="A28" s="1">
        <f>AVERAGE(A2:A26)</f>
        <v>22.488479381954832</v>
      </c>
      <c r="B28" t="s">
        <v>4</v>
      </c>
      <c r="G28" s="2">
        <f>SUM(G2:G27)/(24-1)</f>
        <v>2.6210562433606706E-2</v>
      </c>
      <c r="H28" t="s">
        <v>5</v>
      </c>
    </row>
    <row r="29" spans="1:14">
      <c r="A29" s="1"/>
      <c r="G29" s="1"/>
    </row>
    <row r="30" spans="1:14">
      <c r="A30" s="1">
        <f>(3*$G$30)+A28</f>
        <v>22.974169676177869</v>
      </c>
      <c r="B30" t="s">
        <v>6</v>
      </c>
      <c r="G30" s="2">
        <f>SQRT(G28)</f>
        <v>0.16189676474101236</v>
      </c>
      <c r="H30" t="s">
        <v>7</v>
      </c>
    </row>
    <row r="32" spans="1:14">
      <c r="A32" s="1">
        <f>A28-(3*$G$30)</f>
        <v>22.002789087731795</v>
      </c>
      <c r="B32" s="3" t="s">
        <v>8</v>
      </c>
    </row>
    <row r="35" spans="1:9">
      <c r="A35" s="1">
        <v>22</v>
      </c>
      <c r="B35" t="s">
        <v>9</v>
      </c>
      <c r="D35" t="s">
        <v>10</v>
      </c>
      <c r="F35" t="s">
        <v>11</v>
      </c>
    </row>
    <row r="36" spans="1:9">
      <c r="A36" s="1">
        <v>23</v>
      </c>
      <c r="B36" t="s">
        <v>12</v>
      </c>
      <c r="D36" s="1">
        <f>A36-A35</f>
        <v>1</v>
      </c>
      <c r="F36">
        <f>G30*6</f>
        <v>0.97138058844607422</v>
      </c>
      <c r="H36" s="1">
        <f>D36/F36</f>
        <v>1.0294626142362062</v>
      </c>
      <c r="I36" t="s">
        <v>13</v>
      </c>
    </row>
    <row r="38" spans="1:9">
      <c r="H38" s="1">
        <f>(A36-A28)/(3*G30)</f>
        <v>1.0531827053769971</v>
      </c>
      <c r="I38" t="s">
        <v>14</v>
      </c>
    </row>
    <row r="39" spans="1:9">
      <c r="H39" s="1">
        <f>(A28-A35)/(3*G30)</f>
        <v>1.0057425230954156</v>
      </c>
      <c r="I39" t="s">
        <v>15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A3E98-F291-4BD1-BD84-EFE758CD3661}">
  <dimension ref="A1:I47"/>
  <sheetViews>
    <sheetView topLeftCell="A16" workbookViewId="0">
      <selection activeCell="G42" sqref="G42"/>
    </sheetView>
  </sheetViews>
  <sheetFormatPr defaultRowHeight="14.25"/>
  <cols>
    <col min="1" max="1" width="12.140625" bestFit="1" customWidth="1"/>
  </cols>
  <sheetData>
    <row r="1" spans="1:7">
      <c r="A1" t="s">
        <v>0</v>
      </c>
      <c r="C1" t="s">
        <v>1</v>
      </c>
      <c r="E1" t="s">
        <v>2</v>
      </c>
      <c r="G1" t="s">
        <v>3</v>
      </c>
    </row>
    <row r="2" spans="1:7">
      <c r="A2">
        <v>20589</v>
      </c>
      <c r="C2">
        <f>$A$33</f>
        <v>21190.400000000001</v>
      </c>
      <c r="E2">
        <f>A2-C2</f>
        <v>-601.40000000000146</v>
      </c>
      <c r="G2">
        <f>E2*E2</f>
        <v>361681.96000000177</v>
      </c>
    </row>
    <row r="3" spans="1:7">
      <c r="A3">
        <v>21256</v>
      </c>
      <c r="C3">
        <f t="shared" ref="C3:C31" si="0">$A$33</f>
        <v>21190.400000000001</v>
      </c>
      <c r="E3">
        <f t="shared" ref="E3:E31" si="1">A3-C3</f>
        <v>65.599999999998545</v>
      </c>
      <c r="G3">
        <f t="shared" ref="G3:G31" si="2">E3*E3</f>
        <v>4303.3599999998087</v>
      </c>
    </row>
    <row r="4" spans="1:7">
      <c r="A4">
        <v>20577</v>
      </c>
      <c r="C4">
        <f t="shared" si="0"/>
        <v>21190.400000000001</v>
      </c>
      <c r="E4">
        <f t="shared" si="1"/>
        <v>-613.40000000000146</v>
      </c>
      <c r="G4">
        <f t="shared" si="2"/>
        <v>376259.5600000018</v>
      </c>
    </row>
    <row r="5" spans="1:7">
      <c r="A5">
        <v>21547</v>
      </c>
      <c r="C5">
        <f t="shared" si="0"/>
        <v>21190.400000000001</v>
      </c>
      <c r="E5">
        <f t="shared" si="1"/>
        <v>356.59999999999854</v>
      </c>
      <c r="G5">
        <f t="shared" si="2"/>
        <v>127163.55999999896</v>
      </c>
    </row>
    <row r="6" spans="1:7">
      <c r="A6">
        <v>21384</v>
      </c>
      <c r="C6">
        <f t="shared" si="0"/>
        <v>21190.400000000001</v>
      </c>
      <c r="E6">
        <f t="shared" si="1"/>
        <v>193.59999999999854</v>
      </c>
      <c r="G6">
        <f t="shared" si="2"/>
        <v>37480.959999999439</v>
      </c>
    </row>
    <row r="7" spans="1:7">
      <c r="A7">
        <v>21400</v>
      </c>
      <c r="C7">
        <f t="shared" si="0"/>
        <v>21190.400000000001</v>
      </c>
      <c r="E7">
        <f t="shared" si="1"/>
        <v>209.59999999999854</v>
      </c>
      <c r="G7">
        <f t="shared" si="2"/>
        <v>43932.159999999392</v>
      </c>
    </row>
    <row r="8" spans="1:7">
      <c r="A8">
        <v>21839</v>
      </c>
      <c r="C8">
        <f t="shared" si="0"/>
        <v>21190.400000000001</v>
      </c>
      <c r="E8">
        <f t="shared" si="1"/>
        <v>648.59999999999854</v>
      </c>
      <c r="G8">
        <f t="shared" si="2"/>
        <v>420681.9599999981</v>
      </c>
    </row>
    <row r="9" spans="1:7">
      <c r="A9">
        <v>21098</v>
      </c>
      <c r="C9">
        <f t="shared" si="0"/>
        <v>21190.400000000001</v>
      </c>
      <c r="E9">
        <f t="shared" si="1"/>
        <v>-92.400000000001455</v>
      </c>
      <c r="G9">
        <f t="shared" si="2"/>
        <v>8537.7600000002694</v>
      </c>
    </row>
    <row r="10" spans="1:7">
      <c r="A10">
        <v>20763</v>
      </c>
      <c r="C10">
        <f t="shared" si="0"/>
        <v>21190.400000000001</v>
      </c>
      <c r="E10">
        <f t="shared" si="1"/>
        <v>-427.40000000000146</v>
      </c>
      <c r="G10">
        <f t="shared" si="2"/>
        <v>182670.76000000123</v>
      </c>
    </row>
    <row r="11" spans="1:7">
      <c r="A11">
        <v>21441</v>
      </c>
      <c r="C11">
        <f t="shared" si="0"/>
        <v>21190.400000000001</v>
      </c>
      <c r="E11">
        <f t="shared" si="1"/>
        <v>250.59999999999854</v>
      </c>
      <c r="G11">
        <f t="shared" si="2"/>
        <v>62800.359999999273</v>
      </c>
    </row>
    <row r="12" spans="1:7">
      <c r="A12">
        <v>21551</v>
      </c>
      <c r="C12">
        <f t="shared" si="0"/>
        <v>21190.400000000001</v>
      </c>
      <c r="E12">
        <f t="shared" si="1"/>
        <v>360.59999999999854</v>
      </c>
      <c r="G12">
        <f t="shared" si="2"/>
        <v>130032.35999999895</v>
      </c>
    </row>
    <row r="13" spans="1:7">
      <c r="A13">
        <v>20413</v>
      </c>
      <c r="C13">
        <f t="shared" si="0"/>
        <v>21190.400000000001</v>
      </c>
      <c r="E13">
        <f t="shared" si="1"/>
        <v>-777.40000000000146</v>
      </c>
      <c r="G13">
        <f t="shared" si="2"/>
        <v>604350.76000000222</v>
      </c>
    </row>
    <row r="14" spans="1:7">
      <c r="A14">
        <v>20722</v>
      </c>
      <c r="C14">
        <f t="shared" si="0"/>
        <v>21190.400000000001</v>
      </c>
      <c r="E14">
        <f t="shared" si="1"/>
        <v>-468.40000000000146</v>
      </c>
      <c r="G14">
        <f t="shared" si="2"/>
        <v>219398.56000000137</v>
      </c>
    </row>
    <row r="15" spans="1:7">
      <c r="A15">
        <v>21247</v>
      </c>
      <c r="C15">
        <f t="shared" si="0"/>
        <v>21190.400000000001</v>
      </c>
      <c r="E15">
        <f t="shared" si="1"/>
        <v>56.599999999998545</v>
      </c>
      <c r="G15">
        <f t="shared" si="2"/>
        <v>3203.5599999998353</v>
      </c>
    </row>
    <row r="16" spans="1:7">
      <c r="A16">
        <v>21609</v>
      </c>
      <c r="C16">
        <f t="shared" si="0"/>
        <v>21190.400000000001</v>
      </c>
      <c r="E16">
        <f t="shared" si="1"/>
        <v>418.59999999999854</v>
      </c>
      <c r="G16">
        <f t="shared" si="2"/>
        <v>175225.95999999877</v>
      </c>
    </row>
    <row r="17" spans="1:7">
      <c r="A17">
        <v>21345</v>
      </c>
      <c r="C17">
        <f t="shared" si="0"/>
        <v>21190.400000000001</v>
      </c>
      <c r="E17">
        <f t="shared" si="1"/>
        <v>154.59999999999854</v>
      </c>
      <c r="G17">
        <f t="shared" si="2"/>
        <v>23901.159999999549</v>
      </c>
    </row>
    <row r="18" spans="1:7">
      <c r="A18">
        <v>21347</v>
      </c>
      <c r="C18">
        <f t="shared" si="0"/>
        <v>21190.400000000001</v>
      </c>
      <c r="E18">
        <f t="shared" si="1"/>
        <v>156.59999999999854</v>
      </c>
      <c r="G18">
        <f t="shared" si="2"/>
        <v>24523.559999999543</v>
      </c>
    </row>
    <row r="19" spans="1:7">
      <c r="A19">
        <v>20424</v>
      </c>
      <c r="C19">
        <f t="shared" si="0"/>
        <v>21190.400000000001</v>
      </c>
      <c r="E19">
        <f t="shared" si="1"/>
        <v>-766.40000000000146</v>
      </c>
      <c r="G19">
        <f t="shared" si="2"/>
        <v>587368.96000000217</v>
      </c>
    </row>
    <row r="20" spans="1:7">
      <c r="A20">
        <v>20560</v>
      </c>
      <c r="C20">
        <f t="shared" si="0"/>
        <v>21190.400000000001</v>
      </c>
      <c r="E20">
        <f t="shared" si="1"/>
        <v>-630.40000000000146</v>
      </c>
      <c r="G20">
        <f t="shared" si="2"/>
        <v>397404.16000000184</v>
      </c>
    </row>
    <row r="21" spans="1:7">
      <c r="A21">
        <v>21389</v>
      </c>
      <c r="C21">
        <f t="shared" si="0"/>
        <v>21190.400000000001</v>
      </c>
      <c r="E21">
        <f t="shared" si="1"/>
        <v>198.59999999999854</v>
      </c>
      <c r="G21">
        <f t="shared" si="2"/>
        <v>39441.959999999424</v>
      </c>
    </row>
    <row r="22" spans="1:7">
      <c r="A22">
        <v>20983</v>
      </c>
      <c r="C22">
        <f t="shared" si="0"/>
        <v>21190.400000000001</v>
      </c>
      <c r="E22">
        <f t="shared" si="1"/>
        <v>-207.40000000000146</v>
      </c>
      <c r="G22">
        <f t="shared" si="2"/>
        <v>43014.760000000606</v>
      </c>
    </row>
    <row r="23" spans="1:7">
      <c r="A23">
        <v>20652</v>
      </c>
      <c r="C23">
        <f t="shared" si="0"/>
        <v>21190.400000000001</v>
      </c>
      <c r="E23">
        <f t="shared" si="1"/>
        <v>-538.40000000000146</v>
      </c>
      <c r="G23">
        <f t="shared" si="2"/>
        <v>289874.56000000157</v>
      </c>
    </row>
    <row r="24" spans="1:7">
      <c r="A24">
        <v>21375</v>
      </c>
      <c r="C24">
        <f t="shared" si="0"/>
        <v>21190.400000000001</v>
      </c>
      <c r="E24">
        <f t="shared" si="1"/>
        <v>184.59999999999854</v>
      </c>
      <c r="G24">
        <f t="shared" si="2"/>
        <v>34077.159999999465</v>
      </c>
    </row>
    <row r="25" spans="1:7">
      <c r="A25">
        <v>21584</v>
      </c>
      <c r="C25">
        <f t="shared" si="0"/>
        <v>21190.400000000001</v>
      </c>
      <c r="E25">
        <f t="shared" si="1"/>
        <v>393.59999999999854</v>
      </c>
      <c r="G25">
        <f t="shared" si="2"/>
        <v>154920.95999999886</v>
      </c>
    </row>
    <row r="26" spans="1:7">
      <c r="A26">
        <v>21497</v>
      </c>
      <c r="C26">
        <f t="shared" si="0"/>
        <v>21190.400000000001</v>
      </c>
      <c r="E26">
        <f t="shared" si="1"/>
        <v>306.59999999999854</v>
      </c>
      <c r="G26">
        <f t="shared" si="2"/>
        <v>94003.55999999911</v>
      </c>
    </row>
    <row r="27" spans="1:7">
      <c r="A27">
        <v>21188</v>
      </c>
      <c r="C27">
        <f t="shared" si="0"/>
        <v>21190.400000000001</v>
      </c>
      <c r="E27">
        <f t="shared" si="1"/>
        <v>-2.4000000000014552</v>
      </c>
      <c r="G27">
        <f t="shared" si="2"/>
        <v>5.7600000000069853</v>
      </c>
    </row>
    <row r="28" spans="1:7">
      <c r="A28">
        <v>21786</v>
      </c>
      <c r="C28">
        <f t="shared" si="0"/>
        <v>21190.400000000001</v>
      </c>
      <c r="E28">
        <f t="shared" si="1"/>
        <v>595.59999999999854</v>
      </c>
      <c r="G28">
        <f t="shared" si="2"/>
        <v>354739.35999999824</v>
      </c>
    </row>
    <row r="29" spans="1:7">
      <c r="A29">
        <v>21220</v>
      </c>
      <c r="C29">
        <f t="shared" si="0"/>
        <v>21190.400000000001</v>
      </c>
      <c r="E29">
        <f t="shared" si="1"/>
        <v>29.599999999998545</v>
      </c>
      <c r="G29">
        <f t="shared" si="2"/>
        <v>876.15999999991391</v>
      </c>
    </row>
    <row r="30" spans="1:7">
      <c r="A30">
        <v>21345</v>
      </c>
      <c r="C30">
        <f t="shared" si="0"/>
        <v>21190.400000000001</v>
      </c>
      <c r="E30">
        <f t="shared" si="1"/>
        <v>154.59999999999854</v>
      </c>
      <c r="G30">
        <f t="shared" si="2"/>
        <v>23901.159999999549</v>
      </c>
    </row>
    <row r="31" spans="1:7">
      <c r="A31">
        <v>21581</v>
      </c>
      <c r="C31">
        <f t="shared" si="0"/>
        <v>21190.400000000001</v>
      </c>
      <c r="E31">
        <f t="shared" si="1"/>
        <v>390.59999999999854</v>
      </c>
      <c r="G31">
        <f t="shared" si="2"/>
        <v>152568.35999999885</v>
      </c>
    </row>
    <row r="33" spans="1:9">
      <c r="A33">
        <f>AVERAGE(A2:A32)</f>
        <v>21190.400000000001</v>
      </c>
      <c r="B33" t="s">
        <v>4</v>
      </c>
      <c r="G33">
        <f>SUM(G2:G31)/(29-1)</f>
        <v>177798.04285714283</v>
      </c>
      <c r="H33" t="s">
        <v>5</v>
      </c>
    </row>
    <row r="35" spans="1:9">
      <c r="G35">
        <f>SQRT(G33)</f>
        <v>421.66105209889002</v>
      </c>
      <c r="H35" t="s">
        <v>7</v>
      </c>
    </row>
    <row r="37" spans="1:9">
      <c r="A37">
        <v>20000</v>
      </c>
      <c r="B37" t="s">
        <v>9</v>
      </c>
      <c r="D37" t="s">
        <v>10</v>
      </c>
      <c r="F37" t="s">
        <v>11</v>
      </c>
    </row>
    <row r="38" spans="1:9">
      <c r="A38">
        <v>23000</v>
      </c>
      <c r="B38" t="s">
        <v>12</v>
      </c>
      <c r="D38" s="1">
        <f>A38-A37</f>
        <v>3000</v>
      </c>
      <c r="F38">
        <f>G35*6</f>
        <v>2529.9663125933403</v>
      </c>
    </row>
    <row r="39" spans="1:9">
      <c r="H39" s="1">
        <f>D38/F38</f>
        <v>1.1857865399499536</v>
      </c>
      <c r="I39" t="s">
        <v>13</v>
      </c>
    </row>
    <row r="41" spans="1:9">
      <c r="H41" s="1">
        <f>(A38-A33)/(3*G35)</f>
        <v>1.4305328817956231</v>
      </c>
      <c r="I41" t="s">
        <v>14</v>
      </c>
    </row>
    <row r="42" spans="1:9">
      <c r="H42" s="1">
        <f>(A33-A37)/(3*G35)</f>
        <v>0.94104019810428441</v>
      </c>
      <c r="I42" t="s">
        <v>15</v>
      </c>
    </row>
    <row r="45" spans="1:9">
      <c r="A45" s="1"/>
    </row>
    <row r="47" spans="1:9">
      <c r="A47" s="1"/>
      <c r="B47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DE4A95027A1143B2785C074D850841" ma:contentTypeVersion="7" ma:contentTypeDescription="Create a new document." ma:contentTypeScope="" ma:versionID="36b0a88ff9b868c5ef2fb7cf5b8267f0">
  <xsd:schema xmlns:xsd="http://www.w3.org/2001/XMLSchema" xmlns:xs="http://www.w3.org/2001/XMLSchema" xmlns:p="http://schemas.microsoft.com/office/2006/metadata/properties" xmlns:ns2="124aec4c-f557-4449-874b-c8e427c32989" xmlns:ns3="54880abc-2d15-448d-80f0-341d280be7c9" targetNamespace="http://schemas.microsoft.com/office/2006/metadata/properties" ma:root="true" ma:fieldsID="d7d1f00b0fe9a49dfec86277e351e6f4" ns2:_="" ns3:_="">
    <xsd:import namespace="124aec4c-f557-4449-874b-c8e427c32989"/>
    <xsd:import namespace="54880abc-2d15-448d-80f0-341d280be7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4aec4c-f557-4449-874b-c8e427c329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880abc-2d15-448d-80f0-341d280be7c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54880abc-2d15-448d-80f0-341d280be7c9">
      <UserInfo>
        <DisplayName>MADE Cymru_GRP Members</DisplayName>
        <AccountId>47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6F1E8C18-81F5-4101-9BF0-39C24BB55678}"/>
</file>

<file path=customXml/itemProps2.xml><?xml version="1.0" encoding="utf-8"?>
<ds:datastoreItem xmlns:ds="http://schemas.openxmlformats.org/officeDocument/2006/customXml" ds:itemID="{8E4400BE-4578-4B9C-9204-4B5989430329}"/>
</file>

<file path=customXml/itemProps3.xml><?xml version="1.0" encoding="utf-8"?>
<ds:datastoreItem xmlns:ds="http://schemas.openxmlformats.org/officeDocument/2006/customXml" ds:itemID="{441C5CC0-C2E4-4C38-8A4F-C7206F52BA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Jones</dc:creator>
  <cp:keywords/>
  <dc:description/>
  <cp:lastModifiedBy/>
  <cp:revision/>
  <dcterms:created xsi:type="dcterms:W3CDTF">2021-11-19T14:44:48Z</dcterms:created>
  <dcterms:modified xsi:type="dcterms:W3CDTF">2022-11-18T13:03:23Z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0x010100FFDE4A95027A1143B2785C074D850841</vt:lpwstr>
  </property>
  <property fmtid="{D5CDD505-2E9C-101B-9397-08002B2CF9AE}" pid="3" name="MediaServiceImageTags">
    <vt:lpwstr/>
  </property>
</Properties>
</file>