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ve\Downloads\"/>
    </mc:Choice>
  </mc:AlternateContent>
  <xr:revisionPtr revIDLastSave="0" documentId="8_{F9C8FAD5-CBD5-423D-BB1A-ADAD6EBDE3DF}" xr6:coauthVersionLast="47" xr6:coauthVersionMax="47" xr10:uidLastSave="{00000000-0000-0000-0000-000000000000}"/>
  <bookViews>
    <workbookView xWindow="-108" yWindow="-108" windowWidth="23256" windowHeight="12456" xr2:uid="{670855A7-2F31-462E-88AF-9FAC3ACB5E2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" l="1"/>
  <c r="I9" i="1"/>
  <c r="Y19" i="1"/>
  <c r="Y18" i="1"/>
  <c r="X19" i="1"/>
  <c r="X18" i="1"/>
  <c r="Y17" i="1"/>
  <c r="X17" i="1"/>
  <c r="Y16" i="1"/>
  <c r="X16" i="1"/>
  <c r="Y15" i="1"/>
  <c r="X15" i="1"/>
  <c r="X14" i="1"/>
  <c r="Y14" i="1" s="1"/>
  <c r="J6" i="1"/>
  <c r="J19" i="1"/>
  <c r="I19" i="1"/>
  <c r="J18" i="1"/>
  <c r="I18" i="1"/>
</calcChain>
</file>

<file path=xl/sharedStrings.xml><?xml version="1.0" encoding="utf-8"?>
<sst xmlns="http://schemas.openxmlformats.org/spreadsheetml/2006/main" count="88" uniqueCount="60">
  <si>
    <t>rs250</t>
  </si>
  <si>
    <t xml:space="preserve">gear ratio </t>
  </si>
  <si>
    <t>Weight</t>
  </si>
  <si>
    <t>(Kg)</t>
  </si>
  <si>
    <t>Gemoterty</t>
  </si>
  <si>
    <t>(mm)</t>
  </si>
  <si>
    <t>bike only</t>
  </si>
  <si>
    <t>bike and rider</t>
  </si>
  <si>
    <t>rs660 rake angle = 24.1 degrees</t>
  </si>
  <si>
    <t>Front</t>
  </si>
  <si>
    <t>Wheel Base</t>
  </si>
  <si>
    <t>X CoG</t>
  </si>
  <si>
    <t>Back</t>
  </si>
  <si>
    <t>Front wheel radius</t>
  </si>
  <si>
    <t>Y CoG</t>
  </si>
  <si>
    <t>rs250 sprocket ratio</t>
  </si>
  <si>
    <t>Rho</t>
  </si>
  <si>
    <t>Front (rider)</t>
  </si>
  <si>
    <t>Back wheel radius</t>
  </si>
  <si>
    <t>CdA</t>
  </si>
  <si>
    <t xml:space="preserve">resistance of motion </t>
  </si>
  <si>
    <t>Back (rider)</t>
  </si>
  <si>
    <t>Average radius</t>
  </si>
  <si>
    <t>weight split front</t>
  </si>
  <si>
    <t>V</t>
  </si>
  <si>
    <t>km/h</t>
  </si>
  <si>
    <t>Lifted</t>
  </si>
  <si>
    <t>Lift height</t>
  </si>
  <si>
    <t>Theta</t>
  </si>
  <si>
    <t>weight slplit rear</t>
  </si>
  <si>
    <t>primary reduction ratio</t>
  </si>
  <si>
    <t>m/s</t>
  </si>
  <si>
    <t>N</t>
  </si>
  <si>
    <t>Lifted (rider)</t>
  </si>
  <si>
    <t>max rpm=11000</t>
  </si>
  <si>
    <t xml:space="preserve">secondary reduction ratio </t>
  </si>
  <si>
    <t>m</t>
  </si>
  <si>
    <t>A</t>
  </si>
  <si>
    <t>w</t>
  </si>
  <si>
    <t>seat height 810mm</t>
  </si>
  <si>
    <t>fw</t>
  </si>
  <si>
    <t xml:space="preserve">rolling resitance without rider </t>
  </si>
  <si>
    <t>g</t>
  </si>
  <si>
    <t>Slope %</t>
  </si>
  <si>
    <t>B</t>
  </si>
  <si>
    <t xml:space="preserve">fw with 10% slope </t>
  </si>
  <si>
    <t>kmh</t>
  </si>
  <si>
    <t>mph</t>
  </si>
  <si>
    <t>1st</t>
  </si>
  <si>
    <t>2nd</t>
  </si>
  <si>
    <t>3rd</t>
  </si>
  <si>
    <t>RS660</t>
  </si>
  <si>
    <t>4th</t>
  </si>
  <si>
    <t xml:space="preserve">theta </t>
  </si>
  <si>
    <t>rs 250 rake angle=25 degrees</t>
  </si>
  <si>
    <t>5th</t>
  </si>
  <si>
    <t>6th</t>
  </si>
  <si>
    <t xml:space="preserve">weight split rear </t>
  </si>
  <si>
    <t>triple clamp offset=28mm</t>
  </si>
  <si>
    <t>seat height 820mm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</si>
</sst>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2A0DF-1F5D-4793-B885-440E6A52E455}">
  <dimension ref="A1:AG29"/>
  <sheetViews>
    <sheetView tabSelected="1" zoomScale="70" zoomScaleNormal="70" workbookViewId="0">
      <selection activeCell="AB2" sqref="AB2"/>
    </sheetView>
  </sheetViews>
  <sheetFormatPr defaultRowHeight="14.4" x14ac:dyDescent="0.3"/>
  <sheetData>
    <row r="1" spans="1:33" x14ac:dyDescent="0.3">
      <c r="B1" t="s">
        <v>0</v>
      </c>
      <c r="S1" t="s">
        <v>1</v>
      </c>
    </row>
    <row r="2" spans="1:33" x14ac:dyDescent="0.3">
      <c r="A2" s="1" t="s">
        <v>2</v>
      </c>
      <c r="B2" s="1" t="s">
        <v>3</v>
      </c>
      <c r="C2" s="2" t="s">
        <v>4</v>
      </c>
      <c r="D2" s="1" t="s">
        <v>5</v>
      </c>
      <c r="I2" t="s">
        <v>6</v>
      </c>
      <c r="J2" t="s">
        <v>7</v>
      </c>
      <c r="N2" t="s">
        <v>8</v>
      </c>
      <c r="AB2" t="s">
        <v>0</v>
      </c>
    </row>
    <row r="3" spans="1:33" x14ac:dyDescent="0.3">
      <c r="A3" s="3" t="s">
        <v>9</v>
      </c>
      <c r="B3" s="4">
        <v>69.45</v>
      </c>
      <c r="C3" s="5" t="s">
        <v>10</v>
      </c>
      <c r="D3" s="4">
        <v>1364</v>
      </c>
      <c r="H3" s="3" t="s">
        <v>11</v>
      </c>
      <c r="I3" s="3">
        <v>652.5482538</v>
      </c>
      <c r="J3" s="3">
        <v>735.39615560000004</v>
      </c>
    </row>
    <row r="4" spans="1:33" x14ac:dyDescent="0.3">
      <c r="A4" s="3" t="s">
        <v>12</v>
      </c>
      <c r="B4" s="4">
        <v>63.7</v>
      </c>
      <c r="C4" s="5" t="s">
        <v>13</v>
      </c>
      <c r="D4" s="4">
        <v>285</v>
      </c>
      <c r="H4" s="3" t="s">
        <v>14</v>
      </c>
      <c r="I4" s="3">
        <v>473.84588289999999</v>
      </c>
      <c r="J4" s="3">
        <v>627.18719160000001</v>
      </c>
      <c r="T4" t="s">
        <v>15</v>
      </c>
      <c r="AB4" s="3" t="s">
        <v>16</v>
      </c>
      <c r="AC4" s="3">
        <v>1.167</v>
      </c>
      <c r="AD4" s="3"/>
      <c r="AE4" s="3"/>
      <c r="AF4" s="3"/>
      <c r="AG4" s="3"/>
    </row>
    <row r="5" spans="1:33" x14ac:dyDescent="0.3">
      <c r="A5" s="3" t="s">
        <v>17</v>
      </c>
      <c r="B5" s="4">
        <v>98.3</v>
      </c>
      <c r="C5" s="5" t="s">
        <v>18</v>
      </c>
      <c r="D5" s="4">
        <v>300</v>
      </c>
      <c r="AB5" s="3" t="s">
        <v>19</v>
      </c>
      <c r="AC5" s="3">
        <v>0.30499999999999999</v>
      </c>
      <c r="AD5" s="3"/>
      <c r="AE5" s="3"/>
      <c r="AF5" s="3" t="s">
        <v>20</v>
      </c>
      <c r="AG5" s="3"/>
    </row>
    <row r="6" spans="1:33" x14ac:dyDescent="0.3">
      <c r="A6" s="3" t="s">
        <v>21</v>
      </c>
      <c r="B6" s="4">
        <v>115</v>
      </c>
      <c r="C6" s="5" t="s">
        <v>22</v>
      </c>
      <c r="D6" s="4">
        <v>292.5</v>
      </c>
      <c r="H6" t="s">
        <v>23</v>
      </c>
      <c r="J6">
        <f>((D3-I3)/D3)*100</f>
        <v>52.159218929618767</v>
      </c>
      <c r="K6">
        <v>46.085000000000001</v>
      </c>
      <c r="AB6" s="3" t="s">
        <v>24</v>
      </c>
      <c r="AC6" s="3">
        <v>167</v>
      </c>
      <c r="AD6" s="3" t="s">
        <v>25</v>
      </c>
      <c r="AE6" s="3"/>
      <c r="AF6" s="3"/>
      <c r="AG6" s="3"/>
    </row>
    <row r="7" spans="1:33" x14ac:dyDescent="0.3">
      <c r="A7" s="3" t="s">
        <v>26</v>
      </c>
      <c r="B7" s="4">
        <v>54.5</v>
      </c>
      <c r="C7" s="5" t="s">
        <v>27</v>
      </c>
      <c r="D7" s="4">
        <v>629</v>
      </c>
      <c r="E7" s="3" t="s">
        <v>28</v>
      </c>
      <c r="F7" s="3">
        <v>27.460932710000002</v>
      </c>
      <c r="H7" t="s">
        <v>29</v>
      </c>
      <c r="J7">
        <v>47.84</v>
      </c>
      <c r="K7">
        <v>53.918999999999997</v>
      </c>
      <c r="U7" t="s">
        <v>30</v>
      </c>
      <c r="X7">
        <v>59</v>
      </c>
      <c r="Y7">
        <v>23</v>
      </c>
      <c r="AB7" s="3" t="s">
        <v>24</v>
      </c>
      <c r="AC7" s="3">
        <v>46.388888889999997</v>
      </c>
      <c r="AD7" s="3" t="s">
        <v>31</v>
      </c>
      <c r="AE7" s="3"/>
      <c r="AF7" s="3">
        <v>24907.973429999998</v>
      </c>
      <c r="AG7" s="3" t="s">
        <v>32</v>
      </c>
    </row>
    <row r="8" spans="1:33" x14ac:dyDescent="0.3">
      <c r="A8" s="3" t="s">
        <v>33</v>
      </c>
      <c r="B8" s="4">
        <v>87.8</v>
      </c>
      <c r="C8" s="5"/>
      <c r="D8" s="3"/>
      <c r="E8" s="3"/>
      <c r="F8" s="3"/>
      <c r="R8" t="s">
        <v>34</v>
      </c>
      <c r="S8">
        <v>11000</v>
      </c>
      <c r="U8" t="s">
        <v>35</v>
      </c>
      <c r="X8">
        <v>42</v>
      </c>
      <c r="Y8">
        <v>14</v>
      </c>
      <c r="AB8" s="3" t="s">
        <v>36</v>
      </c>
      <c r="AC8" s="3">
        <v>141</v>
      </c>
      <c r="AD8" s="3"/>
      <c r="AE8" s="3" t="s">
        <v>37</v>
      </c>
      <c r="AF8" s="3">
        <v>1155453.2120000001</v>
      </c>
      <c r="AG8" s="3" t="s">
        <v>38</v>
      </c>
    </row>
    <row r="9" spans="1:33" x14ac:dyDescent="0.3">
      <c r="A9" s="3" t="s">
        <v>39</v>
      </c>
      <c r="B9" s="4"/>
      <c r="C9" s="3"/>
      <c r="D9" s="3"/>
      <c r="E9" s="3"/>
      <c r="F9" s="3"/>
      <c r="H9" t="s">
        <v>40</v>
      </c>
      <c r="I9">
        <f>0.02*141*9.81</f>
        <v>27.664200000000001</v>
      </c>
      <c r="J9" t="s">
        <v>41</v>
      </c>
      <c r="AB9" s="3" t="s">
        <v>42</v>
      </c>
      <c r="AC9" s="3">
        <v>9.81</v>
      </c>
      <c r="AD9" s="3"/>
      <c r="AE9" s="3"/>
      <c r="AF9" s="3">
        <v>25045.607970000001</v>
      </c>
      <c r="AG9" s="3" t="s">
        <v>32</v>
      </c>
    </row>
    <row r="10" spans="1:33" x14ac:dyDescent="0.3">
      <c r="A10" s="3"/>
      <c r="B10" s="4"/>
      <c r="C10" s="3"/>
      <c r="D10" s="3"/>
      <c r="E10" s="3"/>
      <c r="F10" s="3"/>
      <c r="AB10" s="3" t="s">
        <v>43</v>
      </c>
      <c r="AC10" s="3">
        <v>10</v>
      </c>
      <c r="AD10" s="3"/>
      <c r="AE10" s="3" t="s">
        <v>44</v>
      </c>
      <c r="AF10" s="3">
        <v>1161837.925</v>
      </c>
      <c r="AG10" s="3" t="s">
        <v>38</v>
      </c>
    </row>
    <row r="11" spans="1:33" x14ac:dyDescent="0.3">
      <c r="A11" s="3"/>
      <c r="B11" s="4"/>
      <c r="C11" s="3"/>
      <c r="D11" s="3"/>
      <c r="E11" s="3"/>
      <c r="F11" s="3"/>
      <c r="H11" t="s">
        <v>45</v>
      </c>
      <c r="AB11" s="3" t="s">
        <v>28</v>
      </c>
      <c r="AC11" s="3">
        <v>5.710593137</v>
      </c>
      <c r="AD11" s="3"/>
      <c r="AE11" s="3"/>
      <c r="AF11" s="3"/>
      <c r="AG11" s="3"/>
    </row>
    <row r="12" spans="1:33" x14ac:dyDescent="0.3">
      <c r="A12" s="3"/>
      <c r="B12" s="4"/>
      <c r="C12" s="3"/>
      <c r="D12" s="3"/>
      <c r="E12" s="3"/>
      <c r="F12" s="3"/>
      <c r="AB12" s="3"/>
      <c r="AC12" s="3"/>
      <c r="AD12" s="3"/>
      <c r="AE12" s="3"/>
      <c r="AF12" s="3"/>
      <c r="AG12" s="3"/>
    </row>
    <row r="13" spans="1:33" x14ac:dyDescent="0.3">
      <c r="A13" s="3"/>
      <c r="B13" s="4"/>
      <c r="C13" s="3"/>
      <c r="D13" s="3"/>
      <c r="E13" s="3"/>
      <c r="F13" s="3"/>
      <c r="X13" t="s">
        <v>46</v>
      </c>
      <c r="Y13" t="s">
        <v>47</v>
      </c>
    </row>
    <row r="14" spans="1:33" x14ac:dyDescent="0.3">
      <c r="A14" s="3"/>
      <c r="B14" s="4"/>
      <c r="C14" s="3"/>
      <c r="D14" s="3"/>
      <c r="E14" s="3"/>
      <c r="F14" s="3"/>
      <c r="S14" t="s">
        <v>48</v>
      </c>
      <c r="U14">
        <v>11</v>
      </c>
      <c r="V14">
        <v>27</v>
      </c>
      <c r="X14">
        <f>((S8*P22*(U14/V14)*(Y7/X7)*T26*PI())/1000)*(Y8/X8)</f>
        <v>57.277146501040775</v>
      </c>
      <c r="Y14">
        <f t="shared" ref="Y14:Y19" si="0">X14/1.6</f>
        <v>35.798216563150483</v>
      </c>
    </row>
    <row r="15" spans="1:33" x14ac:dyDescent="0.3">
      <c r="A15" s="3"/>
      <c r="B15" s="4"/>
      <c r="C15" s="3"/>
      <c r="D15" s="3"/>
      <c r="E15" s="3"/>
      <c r="F15" s="3"/>
      <c r="S15" t="s">
        <v>49</v>
      </c>
      <c r="U15">
        <v>16</v>
      </c>
      <c r="V15">
        <v>26</v>
      </c>
      <c r="X15">
        <f>((S8*P22*(U15/V15)*(Y7/X7)*T26*PI())/1000)*(Y8/X8)</f>
        <v>86.51652898059308</v>
      </c>
      <c r="Y15">
        <f t="shared" si="0"/>
        <v>54.072830612870675</v>
      </c>
    </row>
    <row r="16" spans="1:33" x14ac:dyDescent="0.3">
      <c r="A16" s="3"/>
      <c r="B16" s="4"/>
      <c r="C16" s="3"/>
      <c r="D16" s="3"/>
      <c r="E16" s="3"/>
      <c r="F16" s="3"/>
      <c r="S16" t="s">
        <v>50</v>
      </c>
      <c r="U16">
        <v>17</v>
      </c>
      <c r="V16">
        <v>21</v>
      </c>
      <c r="X16">
        <f>((S8*P22*(U16/V16)*(Y7/X7)*T26*PI())/1000)*(Y8/X8)</f>
        <v>113.81043395661351</v>
      </c>
      <c r="Y16">
        <f t="shared" si="0"/>
        <v>71.131521222883435</v>
      </c>
    </row>
    <row r="17" spans="1:25" x14ac:dyDescent="0.3">
      <c r="A17" s="7" t="s">
        <v>51</v>
      </c>
      <c r="B17" s="7"/>
      <c r="C17" s="7"/>
      <c r="D17" s="7"/>
      <c r="E17" s="3"/>
      <c r="F17" s="3"/>
      <c r="I17" t="s">
        <v>6</v>
      </c>
      <c r="J17" t="s">
        <v>7</v>
      </c>
      <c r="S17" t="s">
        <v>52</v>
      </c>
      <c r="U17">
        <v>22</v>
      </c>
      <c r="V17">
        <v>23</v>
      </c>
      <c r="X17">
        <f>((S8*P22*(U17/V17)*(Y7/X7)*T26*PI())/1000)*(Y8/X8)</f>
        <v>134.47677874157404</v>
      </c>
      <c r="Y17">
        <f t="shared" si="0"/>
        <v>84.047986713483766</v>
      </c>
    </row>
    <row r="18" spans="1:25" x14ac:dyDescent="0.3">
      <c r="A18" s="1" t="s">
        <v>2</v>
      </c>
      <c r="B18" s="1" t="s">
        <v>3</v>
      </c>
      <c r="C18" s="2" t="s">
        <v>4</v>
      </c>
      <c r="D18" s="1" t="s">
        <v>5</v>
      </c>
      <c r="E18" s="3" t="s">
        <v>53</v>
      </c>
      <c r="F18" s="3">
        <v>26.98929085</v>
      </c>
      <c r="H18" t="s">
        <v>11</v>
      </c>
      <c r="I18">
        <f>(B20*D19)/(B20+B19)</f>
        <v>650.02832861189802</v>
      </c>
      <c r="J18">
        <f>(B22*D19)/(B21+B22)</f>
        <v>724.73605328892597</v>
      </c>
      <c r="N18" t="s">
        <v>54</v>
      </c>
      <c r="S18" t="s">
        <v>55</v>
      </c>
      <c r="U18">
        <v>24</v>
      </c>
      <c r="V18">
        <v>22</v>
      </c>
      <c r="X18">
        <f>((S8*P22*(U18/V18)*(Y7/X7)*T26*PI())/1000)*(Y8/X8)</f>
        <v>153.37021046559676</v>
      </c>
      <c r="Y18">
        <f t="shared" si="0"/>
        <v>95.856381540997972</v>
      </c>
    </row>
    <row r="19" spans="1:25" x14ac:dyDescent="0.3">
      <c r="A19" s="3" t="s">
        <v>9</v>
      </c>
      <c r="B19" s="4">
        <v>84.35</v>
      </c>
      <c r="C19" s="5" t="s">
        <v>10</v>
      </c>
      <c r="D19" s="4">
        <v>1386</v>
      </c>
      <c r="H19" t="s">
        <v>14</v>
      </c>
      <c r="I19">
        <f>((D19*(B20-B23))/((B19+B20)*(TAN(RADIANS(F18)))))+D22</f>
        <v>514.1513633753741</v>
      </c>
      <c r="J19">
        <f>((D19*(B22-B24))/((B21+B22)*(TAN(RADIANS(F18)))))+D22</f>
        <v>669.35386403097687</v>
      </c>
      <c r="S19" t="s">
        <v>56</v>
      </c>
      <c r="U19">
        <v>25</v>
      </c>
      <c r="V19">
        <v>21</v>
      </c>
      <c r="X19">
        <f>((S8*P22*(U19/V19)*(Y7/X7)*T26*PI())/1000)*(Y8/X8)</f>
        <v>167.36828523031397</v>
      </c>
      <c r="Y19">
        <f t="shared" si="0"/>
        <v>104.60517826894623</v>
      </c>
    </row>
    <row r="20" spans="1:25" x14ac:dyDescent="0.3">
      <c r="A20" s="3" t="s">
        <v>12</v>
      </c>
      <c r="B20" s="4">
        <v>74.5</v>
      </c>
      <c r="C20" s="5" t="s">
        <v>13</v>
      </c>
      <c r="D20" s="4">
        <v>295</v>
      </c>
    </row>
    <row r="21" spans="1:25" x14ac:dyDescent="0.3">
      <c r="A21" s="3" t="s">
        <v>17</v>
      </c>
      <c r="B21" s="4">
        <v>114.6</v>
      </c>
      <c r="C21" s="5" t="s">
        <v>18</v>
      </c>
      <c r="D21" s="4">
        <v>305</v>
      </c>
      <c r="H21" t="s">
        <v>23</v>
      </c>
      <c r="J21">
        <v>53.100409999999997</v>
      </c>
      <c r="K21">
        <v>47.7102</v>
      </c>
    </row>
    <row r="22" spans="1:25" x14ac:dyDescent="0.3">
      <c r="A22" s="3" t="s">
        <v>21</v>
      </c>
      <c r="B22" s="4">
        <v>125.6</v>
      </c>
      <c r="C22" s="5" t="s">
        <v>22</v>
      </c>
      <c r="D22" s="4">
        <v>300</v>
      </c>
      <c r="H22" t="s">
        <v>57</v>
      </c>
      <c r="J22">
        <v>46.895000000000003</v>
      </c>
      <c r="K22">
        <v>53.914000000000001</v>
      </c>
      <c r="P22">
        <v>60</v>
      </c>
    </row>
    <row r="23" spans="1:25" x14ac:dyDescent="0.3">
      <c r="A23" s="3" t="s">
        <v>26</v>
      </c>
      <c r="B23" s="6">
        <v>62</v>
      </c>
      <c r="C23" s="5" t="s">
        <v>27</v>
      </c>
      <c r="D23" s="4">
        <v>629</v>
      </c>
    </row>
    <row r="24" spans="1:25" x14ac:dyDescent="0.3">
      <c r="A24" s="3" t="s">
        <v>33</v>
      </c>
      <c r="B24" s="4">
        <v>93</v>
      </c>
      <c r="C24" s="5"/>
      <c r="D24" s="3"/>
      <c r="H24" t="s">
        <v>58</v>
      </c>
    </row>
    <row r="25" spans="1:25" x14ac:dyDescent="0.3">
      <c r="A25" s="3" t="s">
        <v>59</v>
      </c>
    </row>
    <row r="26" spans="1:25" x14ac:dyDescent="0.3">
      <c r="T26">
        <v>0.52180000000000004</v>
      </c>
      <c r="V26">
        <v>167</v>
      </c>
    </row>
    <row r="27" spans="1:25" x14ac:dyDescent="0.3">
      <c r="H27" t="s">
        <v>40</v>
      </c>
      <c r="I27">
        <f>0.02*166*9.81</f>
        <v>32.569200000000002</v>
      </c>
      <c r="J27" t="s">
        <v>41</v>
      </c>
    </row>
    <row r="29" spans="1:25" x14ac:dyDescent="0.3">
      <c r="H29" t="s">
        <v>45</v>
      </c>
    </row>
  </sheetData>
  <mergeCells count="1">
    <mergeCell ref="A17:D1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13" ma:contentTypeDescription="Create a new document." ma:contentTypeScope="" ma:versionID="130b42c764d2e05ba42fe702448db689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fe6043e9692a14bb1f301d77c6de4ef2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04B7EB-DD3F-4B5A-8223-6092BD248D36}">
  <ds:schemaRefs>
    <ds:schemaRef ds:uri="http://schemas.microsoft.com/office/2006/metadata/properties"/>
    <ds:schemaRef ds:uri="http://schemas.microsoft.com/office/infopath/2007/PartnerControls"/>
    <ds:schemaRef ds:uri="da3f2772-8f1e-4acb-bd98-3a0ee892f48a"/>
  </ds:schemaRefs>
</ds:datastoreItem>
</file>

<file path=customXml/itemProps2.xml><?xml version="1.0" encoding="utf-8"?>
<ds:datastoreItem xmlns:ds="http://schemas.openxmlformats.org/officeDocument/2006/customXml" ds:itemID="{CCB2E7C3-1747-4F39-ACB5-07B1CC8929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7F7679-FAF6-4484-96ED-CCB743BEC9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Harvey Merrett (2204827)</dc:creator>
  <cp:keywords/>
  <dc:description/>
  <cp:lastModifiedBy>Harvey Merrett (2204827)</cp:lastModifiedBy>
  <cp:revision/>
  <dcterms:created xsi:type="dcterms:W3CDTF">2023-12-12T12:49:51Z</dcterms:created>
  <dcterms:modified xsi:type="dcterms:W3CDTF">2023-12-15T13:37:44Z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</Properties>
</file>