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reeds\Desktop\UNI\1st year\Motorsport\"/>
    </mc:Choice>
  </mc:AlternateContent>
  <xr:revisionPtr revIDLastSave="0" documentId="13_ncr:1_{0CB0FEC6-14B9-4AC8-AB7F-D9F22D74D5A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rE HnD Bs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5" i="1" l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L7" i="1"/>
  <c r="K7" i="1" s="1"/>
  <c r="I7" i="1" s="1"/>
  <c r="M7" i="1" s="1"/>
  <c r="J7" i="1" s="1"/>
  <c r="O7" i="1" s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D8" i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K97" i="1" s="1"/>
  <c r="I97" i="1" s="1"/>
  <c r="J97" i="1" l="1"/>
  <c r="O97" i="1" s="1"/>
  <c r="K16" i="1"/>
  <c r="I16" i="1" s="1"/>
  <c r="M16" i="1" s="1"/>
  <c r="J16" i="1" s="1"/>
  <c r="O16" i="1" s="1"/>
  <c r="K69" i="1"/>
  <c r="I69" i="1" s="1"/>
  <c r="J69" i="1" s="1"/>
  <c r="O69" i="1" s="1"/>
  <c r="K37" i="1"/>
  <c r="I37" i="1" s="1"/>
  <c r="J37" i="1" s="1"/>
  <c r="O37" i="1" s="1"/>
  <c r="K9" i="1"/>
  <c r="I9" i="1" s="1"/>
  <c r="M9" i="1" s="1"/>
  <c r="J9" i="1" s="1"/>
  <c r="O9" i="1" s="1"/>
  <c r="K53" i="1"/>
  <c r="I53" i="1" s="1"/>
  <c r="J53" i="1" s="1"/>
  <c r="O53" i="1" s="1"/>
  <c r="K21" i="1"/>
  <c r="I21" i="1" s="1"/>
  <c r="M21" i="1" s="1"/>
  <c r="J21" i="1" s="1"/>
  <c r="O21" i="1" s="1"/>
  <c r="K15" i="1"/>
  <c r="I15" i="1" s="1"/>
  <c r="M15" i="1" s="1"/>
  <c r="J15" i="1" s="1"/>
  <c r="O15" i="1" s="1"/>
  <c r="K20" i="1"/>
  <c r="I20" i="1" s="1"/>
  <c r="M20" i="1" s="1"/>
  <c r="J20" i="1" s="1"/>
  <c r="O20" i="1" s="1"/>
  <c r="K8" i="1"/>
  <c r="I8" i="1" s="1"/>
  <c r="M8" i="1" s="1"/>
  <c r="J8" i="1" s="1"/>
  <c r="O8" i="1" s="1"/>
  <c r="K81" i="1"/>
  <c r="I81" i="1" s="1"/>
  <c r="J81" i="1" s="1"/>
  <c r="O81" i="1" s="1"/>
  <c r="K80" i="1"/>
  <c r="I80" i="1" s="1"/>
  <c r="J80" i="1" s="1"/>
  <c r="O80" i="1" s="1"/>
  <c r="K57" i="1"/>
  <c r="I57" i="1" s="1"/>
  <c r="J57" i="1" s="1"/>
  <c r="O57" i="1" s="1"/>
  <c r="K79" i="1"/>
  <c r="I79" i="1" s="1"/>
  <c r="J79" i="1" s="1"/>
  <c r="O79" i="1" s="1"/>
  <c r="K63" i="1"/>
  <c r="I63" i="1" s="1"/>
  <c r="J63" i="1" s="1"/>
  <c r="O63" i="1" s="1"/>
  <c r="K31" i="1"/>
  <c r="I31" i="1" s="1"/>
  <c r="M31" i="1" s="1"/>
  <c r="J31" i="1" s="1"/>
  <c r="O31" i="1" s="1"/>
  <c r="K56" i="1"/>
  <c r="I56" i="1" s="1"/>
  <c r="J56" i="1" s="1"/>
  <c r="O56" i="1" s="1"/>
  <c r="K94" i="1"/>
  <c r="I94" i="1" s="1"/>
  <c r="J94" i="1" s="1"/>
  <c r="O94" i="1" s="1"/>
  <c r="K78" i="1"/>
  <c r="I78" i="1" s="1"/>
  <c r="J78" i="1" s="1"/>
  <c r="O78" i="1" s="1"/>
  <c r="K62" i="1"/>
  <c r="I62" i="1" s="1"/>
  <c r="J62" i="1" s="1"/>
  <c r="O62" i="1" s="1"/>
  <c r="K46" i="1"/>
  <c r="I46" i="1" s="1"/>
  <c r="J46" i="1" s="1"/>
  <c r="O46" i="1" s="1"/>
  <c r="K30" i="1"/>
  <c r="I30" i="1" s="1"/>
  <c r="M30" i="1" s="1"/>
  <c r="J30" i="1" s="1"/>
  <c r="O30" i="1" s="1"/>
  <c r="K14" i="1"/>
  <c r="I14" i="1" s="1"/>
  <c r="M14" i="1" s="1"/>
  <c r="J14" i="1" s="1"/>
  <c r="O14" i="1" s="1"/>
  <c r="K50" i="1"/>
  <c r="I50" i="1" s="1"/>
  <c r="J50" i="1" s="1"/>
  <c r="O50" i="1" s="1"/>
  <c r="K93" i="1"/>
  <c r="I93" i="1" s="1"/>
  <c r="J93" i="1" s="1"/>
  <c r="O93" i="1" s="1"/>
  <c r="K77" i="1"/>
  <c r="I77" i="1" s="1"/>
  <c r="J77" i="1" s="1"/>
  <c r="O77" i="1" s="1"/>
  <c r="K61" i="1"/>
  <c r="I61" i="1" s="1"/>
  <c r="J61" i="1" s="1"/>
  <c r="O61" i="1" s="1"/>
  <c r="K45" i="1"/>
  <c r="I45" i="1" s="1"/>
  <c r="J45" i="1" s="1"/>
  <c r="O45" i="1" s="1"/>
  <c r="K29" i="1"/>
  <c r="I29" i="1" s="1"/>
  <c r="M29" i="1" s="1"/>
  <c r="J29" i="1" s="1"/>
  <c r="O29" i="1" s="1"/>
  <c r="K13" i="1"/>
  <c r="I13" i="1" s="1"/>
  <c r="M13" i="1" s="1"/>
  <c r="J13" i="1" s="1"/>
  <c r="O13" i="1" s="1"/>
  <c r="K49" i="1"/>
  <c r="I49" i="1" s="1"/>
  <c r="J49" i="1" s="1"/>
  <c r="O49" i="1" s="1"/>
  <c r="K96" i="1"/>
  <c r="I96" i="1" s="1"/>
  <c r="J96" i="1" s="1"/>
  <c r="O96" i="1" s="1"/>
  <c r="K84" i="1"/>
  <c r="I84" i="1" s="1"/>
  <c r="J84" i="1" s="1"/>
  <c r="O84" i="1" s="1"/>
  <c r="K52" i="1"/>
  <c r="I52" i="1" s="1"/>
  <c r="J52" i="1" s="1"/>
  <c r="O52" i="1" s="1"/>
  <c r="K36" i="1"/>
  <c r="I36" i="1" s="1"/>
  <c r="J36" i="1" s="1"/>
  <c r="O36" i="1" s="1"/>
  <c r="K95" i="1"/>
  <c r="I95" i="1" s="1"/>
  <c r="J95" i="1" s="1"/>
  <c r="O95" i="1" s="1"/>
  <c r="K67" i="1"/>
  <c r="I67" i="1" s="1"/>
  <c r="J67" i="1" s="1"/>
  <c r="O67" i="1" s="1"/>
  <c r="K19" i="1"/>
  <c r="I19" i="1" s="1"/>
  <c r="M19" i="1" s="1"/>
  <c r="J19" i="1" s="1"/>
  <c r="O19" i="1" s="1"/>
  <c r="K82" i="1"/>
  <c r="I82" i="1" s="1"/>
  <c r="J82" i="1" s="1"/>
  <c r="O82" i="1" s="1"/>
  <c r="K34" i="1"/>
  <c r="I34" i="1" s="1"/>
  <c r="M34" i="1" s="1"/>
  <c r="J34" i="1" s="1"/>
  <c r="O34" i="1" s="1"/>
  <c r="K88" i="1"/>
  <c r="I88" i="1" s="1"/>
  <c r="J88" i="1" s="1"/>
  <c r="O88" i="1" s="1"/>
  <c r="K65" i="1"/>
  <c r="I65" i="1" s="1"/>
  <c r="J65" i="1" s="1"/>
  <c r="O65" i="1" s="1"/>
  <c r="K64" i="1"/>
  <c r="I64" i="1" s="1"/>
  <c r="J64" i="1" s="1"/>
  <c r="O64" i="1" s="1"/>
  <c r="K92" i="1"/>
  <c r="I92" i="1" s="1"/>
  <c r="J92" i="1" s="1"/>
  <c r="O92" i="1" s="1"/>
  <c r="K76" i="1"/>
  <c r="I76" i="1" s="1"/>
  <c r="J76" i="1" s="1"/>
  <c r="O76" i="1" s="1"/>
  <c r="K60" i="1"/>
  <c r="I60" i="1" s="1"/>
  <c r="J60" i="1" s="1"/>
  <c r="O60" i="1" s="1"/>
  <c r="K44" i="1"/>
  <c r="I44" i="1" s="1"/>
  <c r="J44" i="1" s="1"/>
  <c r="O44" i="1" s="1"/>
  <c r="K28" i="1"/>
  <c r="I28" i="1" s="1"/>
  <c r="M28" i="1" s="1"/>
  <c r="J28" i="1" s="1"/>
  <c r="O28" i="1" s="1"/>
  <c r="K12" i="1"/>
  <c r="I12" i="1" s="1"/>
  <c r="M12" i="1" s="1"/>
  <c r="J12" i="1" s="1"/>
  <c r="O12" i="1" s="1"/>
  <c r="K48" i="1"/>
  <c r="I48" i="1" s="1"/>
  <c r="J48" i="1" s="1"/>
  <c r="O48" i="1" s="1"/>
  <c r="K91" i="1"/>
  <c r="I91" i="1" s="1"/>
  <c r="J91" i="1" s="1"/>
  <c r="O91" i="1" s="1"/>
  <c r="K75" i="1"/>
  <c r="I75" i="1" s="1"/>
  <c r="J75" i="1" s="1"/>
  <c r="O75" i="1" s="1"/>
  <c r="K59" i="1"/>
  <c r="I59" i="1" s="1"/>
  <c r="J59" i="1" s="1"/>
  <c r="O59" i="1" s="1"/>
  <c r="K43" i="1"/>
  <c r="I43" i="1" s="1"/>
  <c r="J43" i="1" s="1"/>
  <c r="O43" i="1" s="1"/>
  <c r="K27" i="1"/>
  <c r="I27" i="1" s="1"/>
  <c r="M27" i="1" s="1"/>
  <c r="J27" i="1" s="1"/>
  <c r="O27" i="1" s="1"/>
  <c r="K11" i="1"/>
  <c r="I11" i="1" s="1"/>
  <c r="M11" i="1" s="1"/>
  <c r="J11" i="1" s="1"/>
  <c r="O11" i="1" s="1"/>
  <c r="K47" i="1"/>
  <c r="I47" i="1" s="1"/>
  <c r="J47" i="1" s="1"/>
  <c r="O47" i="1" s="1"/>
  <c r="K90" i="1"/>
  <c r="I90" i="1" s="1"/>
  <c r="J90" i="1" s="1"/>
  <c r="O90" i="1" s="1"/>
  <c r="K74" i="1"/>
  <c r="I74" i="1" s="1"/>
  <c r="J74" i="1" s="1"/>
  <c r="O74" i="1" s="1"/>
  <c r="K58" i="1"/>
  <c r="I58" i="1" s="1"/>
  <c r="J58" i="1" s="1"/>
  <c r="O58" i="1" s="1"/>
  <c r="K42" i="1"/>
  <c r="I42" i="1" s="1"/>
  <c r="J42" i="1" s="1"/>
  <c r="O42" i="1" s="1"/>
  <c r="K26" i="1"/>
  <c r="I26" i="1" s="1"/>
  <c r="M26" i="1" s="1"/>
  <c r="J26" i="1" s="1"/>
  <c r="O26" i="1" s="1"/>
  <c r="K10" i="1"/>
  <c r="I10" i="1" s="1"/>
  <c r="M10" i="1" s="1"/>
  <c r="J10" i="1" s="1"/>
  <c r="O10" i="1" s="1"/>
  <c r="K41" i="1"/>
  <c r="I41" i="1" s="1"/>
  <c r="J41" i="1" s="1"/>
  <c r="O41" i="1" s="1"/>
  <c r="K68" i="1"/>
  <c r="I68" i="1" s="1"/>
  <c r="J68" i="1" s="1"/>
  <c r="O68" i="1" s="1"/>
  <c r="K40" i="1"/>
  <c r="I40" i="1" s="1"/>
  <c r="J40" i="1" s="1"/>
  <c r="O40" i="1" s="1"/>
  <c r="K83" i="1"/>
  <c r="I83" i="1" s="1"/>
  <c r="J83" i="1" s="1"/>
  <c r="O83" i="1" s="1"/>
  <c r="K35" i="1"/>
  <c r="I35" i="1" s="1"/>
  <c r="J35" i="1" s="1"/>
  <c r="O35" i="1" s="1"/>
  <c r="K72" i="1"/>
  <c r="I72" i="1" s="1"/>
  <c r="J72" i="1" s="1"/>
  <c r="O72" i="1" s="1"/>
  <c r="K32" i="1"/>
  <c r="I32" i="1" s="1"/>
  <c r="M32" i="1" s="1"/>
  <c r="J32" i="1" s="1"/>
  <c r="O32" i="1" s="1"/>
  <c r="K87" i="1"/>
  <c r="I87" i="1" s="1"/>
  <c r="J87" i="1" s="1"/>
  <c r="O87" i="1" s="1"/>
  <c r="K71" i="1"/>
  <c r="I71" i="1" s="1"/>
  <c r="J71" i="1" s="1"/>
  <c r="O71" i="1" s="1"/>
  <c r="K55" i="1"/>
  <c r="I55" i="1" s="1"/>
  <c r="J55" i="1" s="1"/>
  <c r="O55" i="1" s="1"/>
  <c r="K39" i="1"/>
  <c r="I39" i="1" s="1"/>
  <c r="J39" i="1" s="1"/>
  <c r="O39" i="1" s="1"/>
  <c r="K23" i="1"/>
  <c r="I23" i="1" s="1"/>
  <c r="M23" i="1" s="1"/>
  <c r="J23" i="1" s="1"/>
  <c r="O23" i="1" s="1"/>
  <c r="K25" i="1"/>
  <c r="I25" i="1" s="1"/>
  <c r="M25" i="1" s="1"/>
  <c r="J25" i="1" s="1"/>
  <c r="O25" i="1" s="1"/>
  <c r="K86" i="1"/>
  <c r="I86" i="1" s="1"/>
  <c r="J86" i="1" s="1"/>
  <c r="O86" i="1" s="1"/>
  <c r="K70" i="1"/>
  <c r="I70" i="1" s="1"/>
  <c r="J70" i="1" s="1"/>
  <c r="O70" i="1" s="1"/>
  <c r="K54" i="1"/>
  <c r="I54" i="1" s="1"/>
  <c r="J54" i="1" s="1"/>
  <c r="O54" i="1" s="1"/>
  <c r="K38" i="1"/>
  <c r="I38" i="1" s="1"/>
  <c r="J38" i="1" s="1"/>
  <c r="O38" i="1" s="1"/>
  <c r="K22" i="1"/>
  <c r="I22" i="1" s="1"/>
  <c r="M22" i="1" s="1"/>
  <c r="J22" i="1" s="1"/>
  <c r="O22" i="1" s="1"/>
  <c r="K24" i="1"/>
  <c r="I24" i="1" s="1"/>
  <c r="M24" i="1" s="1"/>
  <c r="J24" i="1" s="1"/>
  <c r="O24" i="1" s="1"/>
  <c r="K85" i="1"/>
  <c r="I85" i="1" s="1"/>
  <c r="J85" i="1" s="1"/>
  <c r="O85" i="1" s="1"/>
  <c r="K51" i="1"/>
  <c r="I51" i="1" s="1"/>
  <c r="J51" i="1" s="1"/>
  <c r="O51" i="1" s="1"/>
  <c r="K89" i="1"/>
  <c r="I89" i="1" s="1"/>
  <c r="J89" i="1" s="1"/>
  <c r="O89" i="1" s="1"/>
  <c r="K66" i="1"/>
  <c r="I66" i="1" s="1"/>
  <c r="J66" i="1" s="1"/>
  <c r="O66" i="1" s="1"/>
  <c r="K18" i="1"/>
  <c r="I18" i="1" s="1"/>
  <c r="M18" i="1" s="1"/>
  <c r="J18" i="1" s="1"/>
  <c r="O18" i="1" s="1"/>
  <c r="K33" i="1"/>
  <c r="I33" i="1" s="1"/>
  <c r="M33" i="1" s="1"/>
  <c r="J33" i="1" s="1"/>
  <c r="O33" i="1" s="1"/>
  <c r="K17" i="1"/>
  <c r="I17" i="1" s="1"/>
  <c r="M17" i="1" s="1"/>
  <c r="J17" i="1" s="1"/>
  <c r="O17" i="1" s="1"/>
  <c r="K73" i="1"/>
  <c r="I73" i="1" s="1"/>
  <c r="J73" i="1" s="1"/>
  <c r="O73" i="1" s="1"/>
  <c r="N7" i="1"/>
  <c r="N80" i="1"/>
  <c r="N75" i="1" l="1"/>
  <c r="N97" i="1"/>
  <c r="N91" i="1"/>
  <c r="N63" i="1"/>
  <c r="N15" i="1"/>
  <c r="N95" i="1"/>
  <c r="N37" i="1"/>
  <c r="N69" i="1"/>
  <c r="N85" i="1"/>
  <c r="N10" i="1"/>
  <c r="N35" i="1"/>
  <c r="N51" i="1"/>
  <c r="N21" i="1"/>
  <c r="N96" i="1"/>
  <c r="N47" i="1"/>
  <c r="N59" i="1"/>
  <c r="N88" i="1"/>
  <c r="N22" i="1"/>
  <c r="N32" i="1"/>
  <c r="N48" i="1"/>
  <c r="N53" i="1"/>
  <c r="N31" i="1"/>
  <c r="N19" i="1"/>
  <c r="N70" i="1"/>
  <c r="N8" i="1"/>
  <c r="N11" i="1"/>
  <c r="N39" i="1"/>
  <c r="N50" i="1"/>
  <c r="N55" i="1"/>
  <c r="N71" i="1"/>
  <c r="N17" i="1"/>
  <c r="N34" i="1"/>
  <c r="N52" i="1"/>
  <c r="N79" i="1"/>
  <c r="N24" i="1"/>
  <c r="N74" i="1"/>
  <c r="N23" i="1"/>
  <c r="N13" i="1"/>
  <c r="N87" i="1"/>
  <c r="N33" i="1"/>
  <c r="N30" i="1"/>
  <c r="N73" i="1"/>
  <c r="N65" i="1"/>
  <c r="N64" i="1"/>
  <c r="N93" i="1"/>
  <c r="N36" i="1"/>
  <c r="N49" i="1"/>
  <c r="N14" i="1"/>
  <c r="N43" i="1"/>
  <c r="N20" i="1"/>
  <c r="N84" i="1"/>
  <c r="N86" i="1"/>
  <c r="N9" i="1"/>
  <c r="N82" i="1"/>
  <c r="N56" i="1"/>
  <c r="N58" i="1"/>
  <c r="N28" i="1"/>
  <c r="N29" i="1"/>
  <c r="N72" i="1"/>
  <c r="N16" i="1"/>
  <c r="N78" i="1"/>
  <c r="N61" i="1"/>
  <c r="N41" i="1"/>
  <c r="N38" i="1"/>
  <c r="N44" i="1"/>
  <c r="N66" i="1"/>
  <c r="N90" i="1"/>
  <c r="N60" i="1"/>
  <c r="N68" i="1"/>
  <c r="N18" i="1"/>
  <c r="N40" i="1"/>
  <c r="N57" i="1"/>
  <c r="N46" i="1"/>
  <c r="N92" i="1"/>
  <c r="N94" i="1"/>
  <c r="N42" i="1"/>
  <c r="N67" i="1"/>
  <c r="N45" i="1"/>
  <c r="N62" i="1"/>
  <c r="N89" i="1"/>
  <c r="N25" i="1"/>
  <c r="N83" i="1"/>
  <c r="N27" i="1"/>
  <c r="N12" i="1"/>
  <c r="N76" i="1"/>
  <c r="N77" i="1"/>
  <c r="N81" i="1"/>
  <c r="N26" i="1"/>
  <c r="N54" i="1"/>
</calcChain>
</file>

<file path=xl/sharedStrings.xml><?xml version="1.0" encoding="utf-8"?>
<sst xmlns="http://schemas.openxmlformats.org/spreadsheetml/2006/main" count="40" uniqueCount="37">
  <si>
    <t>Lambda</t>
  </si>
  <si>
    <t>l/min</t>
  </si>
  <si>
    <t>rpm</t>
  </si>
  <si>
    <t>Fuel Flow Rate</t>
  </si>
  <si>
    <t>Dyno Speed</t>
  </si>
  <si>
    <t>Load</t>
  </si>
  <si>
    <t>Newtons</t>
  </si>
  <si>
    <t>Humidity</t>
  </si>
  <si>
    <t>Data Type</t>
  </si>
  <si>
    <t>Data Value</t>
  </si>
  <si>
    <t>Units</t>
  </si>
  <si>
    <t>Bore</t>
  </si>
  <si>
    <t>Stroke</t>
  </si>
  <si>
    <t>Volume</t>
  </si>
  <si>
    <t>Area</t>
  </si>
  <si>
    <t>Atmospheric Pressure</t>
  </si>
  <si>
    <t>Air Temperature</t>
  </si>
  <si>
    <t>Radius Arm</t>
  </si>
  <si>
    <t>(˚C)</t>
  </si>
  <si>
    <t>(˚K)</t>
  </si>
  <si>
    <t>(kJ/kg)</t>
  </si>
  <si>
    <t>(m)</t>
  </si>
  <si>
    <t>(mBar)</t>
  </si>
  <si>
    <t>(%)</t>
  </si>
  <si>
    <t>m^3</t>
  </si>
  <si>
    <t>m^2</t>
  </si>
  <si>
    <t>m</t>
  </si>
  <si>
    <t>Torque (Nm)</t>
  </si>
  <si>
    <t>Corrected Power (kW)</t>
  </si>
  <si>
    <t>Thermal Efficiency (%)</t>
  </si>
  <si>
    <t>Active (n)</t>
  </si>
  <si>
    <t>Brake Power (W)</t>
  </si>
  <si>
    <t>Calorific Value of Fuel</t>
  </si>
  <si>
    <t>Cylinders</t>
  </si>
  <si>
    <t>Indicated Power (kW)</t>
  </si>
  <si>
    <t>Indicated SFC (kg/kWh)</t>
  </si>
  <si>
    <t>BMEP (kPa)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</si>
</sst>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/>
    <xf numFmtId="3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theme="4" tint="0.79998168889431442"/>
          <bgColor theme="0"/>
        </patternFill>
      </fill>
    </dxf>
    <dxf>
      <numFmt numFmtId="0" formatCode="General"/>
      <fill>
        <patternFill patternType="solid">
          <fgColor theme="4" tint="0.79998168889431442"/>
          <bgColor theme="0"/>
        </patternFill>
      </fill>
    </dxf>
    <dxf>
      <fill>
        <patternFill patternType="solid">
          <fgColor theme="4" tint="0.79998168889431442"/>
          <bgColor theme="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Specific Fuel Consumption vs Engine Speed.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Indicated SFC (kg/kWh) across RPM Range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BsC'!$D$7:$D$97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BsC'!$N$7:$N$97</c:f>
              <c:numCache>
                <c:formatCode>General</c:formatCode>
                <c:ptCount val="91"/>
                <c:pt idx="0">
                  <c:v>0.48032368921057256</c:v>
                </c:pt>
                <c:pt idx="1">
                  <c:v>0.46824474526613868</c:v>
                </c:pt>
                <c:pt idx="2">
                  <c:v>0.45089243818802188</c:v>
                </c:pt>
                <c:pt idx="3">
                  <c:v>0.42389583152379501</c:v>
                </c:pt>
                <c:pt idx="4">
                  <c:v>0.40887608156351213</c:v>
                </c:pt>
                <c:pt idx="5">
                  <c:v>0.40994358500913158</c:v>
                </c:pt>
                <c:pt idx="6">
                  <c:v>0.38730049460976623</c:v>
                </c:pt>
                <c:pt idx="7">
                  <c:v>0.36802725704108274</c:v>
                </c:pt>
                <c:pt idx="8">
                  <c:v>0.36422072034446101</c:v>
                </c:pt>
                <c:pt idx="9">
                  <c:v>0.35204764639034836</c:v>
                </c:pt>
                <c:pt idx="10">
                  <c:v>0.35252355149189546</c:v>
                </c:pt>
                <c:pt idx="11">
                  <c:v>0.35621647507634596</c:v>
                </c:pt>
                <c:pt idx="12">
                  <c:v>0.35303470888715671</c:v>
                </c:pt>
                <c:pt idx="13">
                  <c:v>0.35161704983003006</c:v>
                </c:pt>
                <c:pt idx="14">
                  <c:v>0.34610613939252088</c:v>
                </c:pt>
                <c:pt idx="15">
                  <c:v>0.34570161065910998</c:v>
                </c:pt>
                <c:pt idx="16">
                  <c:v>0.3543279535685197</c:v>
                </c:pt>
                <c:pt idx="17">
                  <c:v>0.3589985581593314</c:v>
                </c:pt>
                <c:pt idx="18">
                  <c:v>0.35893227432666552</c:v>
                </c:pt>
                <c:pt idx="19">
                  <c:v>0.35666849348408453</c:v>
                </c:pt>
                <c:pt idx="20">
                  <c:v>0.358590845425524</c:v>
                </c:pt>
                <c:pt idx="21">
                  <c:v>0.35425845311509374</c:v>
                </c:pt>
                <c:pt idx="22">
                  <c:v>0.3513537351512232</c:v>
                </c:pt>
                <c:pt idx="23">
                  <c:v>0.34941081310760275</c:v>
                </c:pt>
                <c:pt idx="24">
                  <c:v>0.3490248552121667</c:v>
                </c:pt>
                <c:pt idx="25">
                  <c:v>0.34709979995934126</c:v>
                </c:pt>
                <c:pt idx="26">
                  <c:v>0.34720161391434889</c:v>
                </c:pt>
                <c:pt idx="27">
                  <c:v>0.35085294195255778</c:v>
                </c:pt>
                <c:pt idx="28">
                  <c:v>0.35273708769760204</c:v>
                </c:pt>
                <c:pt idx="29">
                  <c:v>0.35030381164666635</c:v>
                </c:pt>
                <c:pt idx="30">
                  <c:v>0.35232713806354443</c:v>
                </c:pt>
                <c:pt idx="31">
                  <c:v>0.35246634132788801</c:v>
                </c:pt>
                <c:pt idx="32">
                  <c:v>0.35749574854432109</c:v>
                </c:pt>
                <c:pt idx="33">
                  <c:v>0.35873981818951384</c:v>
                </c:pt>
                <c:pt idx="34">
                  <c:v>0.36135575512475637</c:v>
                </c:pt>
                <c:pt idx="35">
                  <c:v>0.36528097636473544</c:v>
                </c:pt>
                <c:pt idx="36">
                  <c:v>0.36277291213148272</c:v>
                </c:pt>
                <c:pt idx="37">
                  <c:v>0.36332716912811025</c:v>
                </c:pt>
                <c:pt idx="38">
                  <c:v>0.3690253272542261</c:v>
                </c:pt>
                <c:pt idx="39">
                  <c:v>0.37382913468180334</c:v>
                </c:pt>
                <c:pt idx="40">
                  <c:v>0.38031194211068764</c:v>
                </c:pt>
                <c:pt idx="41">
                  <c:v>0.38920373184219892</c:v>
                </c:pt>
                <c:pt idx="42">
                  <c:v>0.39035668640809812</c:v>
                </c:pt>
                <c:pt idx="43">
                  <c:v>0.39602655120581021</c:v>
                </c:pt>
                <c:pt idx="44">
                  <c:v>0.39409854113613657</c:v>
                </c:pt>
                <c:pt idx="45">
                  <c:v>0.39631360850974345</c:v>
                </c:pt>
                <c:pt idx="46">
                  <c:v>0.39202342904585169</c:v>
                </c:pt>
                <c:pt idx="47">
                  <c:v>0.38955479760604517</c:v>
                </c:pt>
                <c:pt idx="48">
                  <c:v>0.3909942123999029</c:v>
                </c:pt>
                <c:pt idx="49">
                  <c:v>0.38666664497156383</c:v>
                </c:pt>
                <c:pt idx="50">
                  <c:v>0.39081815084177318</c:v>
                </c:pt>
                <c:pt idx="51">
                  <c:v>0.38844223072196538</c:v>
                </c:pt>
                <c:pt idx="52">
                  <c:v>0.39847481894623782</c:v>
                </c:pt>
                <c:pt idx="53">
                  <c:v>0.39718554412693929</c:v>
                </c:pt>
                <c:pt idx="54">
                  <c:v>0.40280923660882229</c:v>
                </c:pt>
                <c:pt idx="55">
                  <c:v>0.39856983891360137</c:v>
                </c:pt>
                <c:pt idx="56">
                  <c:v>0.40039162673830508</c:v>
                </c:pt>
                <c:pt idx="57">
                  <c:v>0.40446298966733885</c:v>
                </c:pt>
                <c:pt idx="58">
                  <c:v>0.4041099745852692</c:v>
                </c:pt>
                <c:pt idx="59">
                  <c:v>0.41232972016877667</c:v>
                </c:pt>
                <c:pt idx="60">
                  <c:v>0.41365065047967631</c:v>
                </c:pt>
                <c:pt idx="61">
                  <c:v>0.41661404381804673</c:v>
                </c:pt>
                <c:pt idx="62">
                  <c:v>0.41874172600980419</c:v>
                </c:pt>
                <c:pt idx="63">
                  <c:v>0.42295926132165262</c:v>
                </c:pt>
                <c:pt idx="64">
                  <c:v>0.42262650994282219</c:v>
                </c:pt>
                <c:pt idx="65">
                  <c:v>0.42412260316324701</c:v>
                </c:pt>
                <c:pt idx="66">
                  <c:v>0.42871135161821505</c:v>
                </c:pt>
                <c:pt idx="67">
                  <c:v>0.43059418592507415</c:v>
                </c:pt>
                <c:pt idx="68">
                  <c:v>0.43063022570690074</c:v>
                </c:pt>
                <c:pt idx="69">
                  <c:v>0.42632882476147738</c:v>
                </c:pt>
                <c:pt idx="70">
                  <c:v>0.43034524876250402</c:v>
                </c:pt>
                <c:pt idx="71">
                  <c:v>0.43008364229914697</c:v>
                </c:pt>
                <c:pt idx="72">
                  <c:v>0.43185148018816355</c:v>
                </c:pt>
                <c:pt idx="73">
                  <c:v>0.4331238352318284</c:v>
                </c:pt>
                <c:pt idx="74">
                  <c:v>0.43295809570952809</c:v>
                </c:pt>
                <c:pt idx="75">
                  <c:v>0.43921218243474591</c:v>
                </c:pt>
                <c:pt idx="76">
                  <c:v>0.44063508297910775</c:v>
                </c:pt>
                <c:pt idx="77">
                  <c:v>0.44527264545338008</c:v>
                </c:pt>
                <c:pt idx="78">
                  <c:v>0.45031593668811204</c:v>
                </c:pt>
                <c:pt idx="79">
                  <c:v>0.45245012095404652</c:v>
                </c:pt>
                <c:pt idx="80">
                  <c:v>0.45371548954684821</c:v>
                </c:pt>
                <c:pt idx="81">
                  <c:v>0.45892480909626521</c:v>
                </c:pt>
                <c:pt idx="82">
                  <c:v>0.46228746392685599</c:v>
                </c:pt>
                <c:pt idx="83">
                  <c:v>0.46784308838125482</c:v>
                </c:pt>
                <c:pt idx="84">
                  <c:v>0.47248754965994449</c:v>
                </c:pt>
                <c:pt idx="85">
                  <c:v>0.47299274839520772</c:v>
                </c:pt>
                <c:pt idx="86">
                  <c:v>0.47679010629545698</c:v>
                </c:pt>
                <c:pt idx="87">
                  <c:v>0.47625996685779637</c:v>
                </c:pt>
                <c:pt idx="88">
                  <c:v>0.48841751100189629</c:v>
                </c:pt>
                <c:pt idx="89">
                  <c:v>0.49500934887418185</c:v>
                </c:pt>
                <c:pt idx="90">
                  <c:v>0.49920464721131447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3F-7742-A8A1-8B3966D9F9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210352"/>
        <c:axId val="785212624"/>
      </c:scatterChart>
      <c:valAx>
        <c:axId val="785210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12624"/>
        <c:crosses val="autoZero"/>
        <c:crossBetween val="midCat"/>
      </c:valAx>
      <c:valAx>
        <c:axId val="7852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Indicated 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2103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vs Engine Speed.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(Load x Radius) Torque (Nm) across measured RPM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BsC'!$D$7:$D$97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BsC'!$L$7:$L$97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E3-B348-8C2E-11E5954C3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2190048"/>
        <c:axId val="1082192320"/>
      </c:scatterChart>
      <c:valAx>
        <c:axId val="1082190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2192320"/>
        <c:crosses val="autoZero"/>
        <c:crossBetween val="midCat"/>
      </c:valAx>
      <c:valAx>
        <c:axId val="108219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21900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vs Engine Speed.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(2PI x N x T)/60 Brake Power (kW) against measured RPM</c:v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'GrE HnD BsC'!$D$7:$D$97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BsC'!$I$7:$I$97</c:f>
              <c:numCache>
                <c:formatCode>General</c:formatCode>
                <c:ptCount val="91"/>
                <c:pt idx="0">
                  <c:v>8.794060402728558</c:v>
                </c:pt>
                <c:pt idx="1">
                  <c:v>9.2771898731842057</c:v>
                </c:pt>
                <c:pt idx="2">
                  <c:v>9.8072066683781358</c:v>
                </c:pt>
                <c:pt idx="3">
                  <c:v>10.304407495322719</c:v>
                </c:pt>
                <c:pt idx="4">
                  <c:v>10.917721733832643</c:v>
                </c:pt>
                <c:pt idx="5">
                  <c:v>11.555236297938736</c:v>
                </c:pt>
                <c:pt idx="6">
                  <c:v>12.238546184171376</c:v>
                </c:pt>
                <c:pt idx="7">
                  <c:v>12.977285951006504</c:v>
                </c:pt>
                <c:pt idx="8">
                  <c:v>13.755380804092706</c:v>
                </c:pt>
                <c:pt idx="9">
                  <c:v>14.435530761507941</c:v>
                </c:pt>
                <c:pt idx="10">
                  <c:v>15.08833766140113</c:v>
                </c:pt>
                <c:pt idx="11">
                  <c:v>15.698302805286891</c:v>
                </c:pt>
                <c:pt idx="12">
                  <c:v>16.298663485256888</c:v>
                </c:pt>
                <c:pt idx="13">
                  <c:v>16.850700900046405</c:v>
                </c:pt>
                <c:pt idx="14">
                  <c:v>17.344372065005832</c:v>
                </c:pt>
                <c:pt idx="15">
                  <c:v>17.885347579322989</c:v>
                </c:pt>
                <c:pt idx="16">
                  <c:v>18.508257683302908</c:v>
                </c:pt>
                <c:pt idx="17">
                  <c:v>19.078050888590237</c:v>
                </c:pt>
                <c:pt idx="18">
                  <c:v>19.633209539191238</c:v>
                </c:pt>
                <c:pt idx="19">
                  <c:v>20.279313950613215</c:v>
                </c:pt>
                <c:pt idx="20">
                  <c:v>21.007206778120018</c:v>
                </c:pt>
                <c:pt idx="21">
                  <c:v>21.653659426595343</c:v>
                </c:pt>
                <c:pt idx="22">
                  <c:v>22.353517021696288</c:v>
                </c:pt>
                <c:pt idx="23">
                  <c:v>23.070240468158705</c:v>
                </c:pt>
                <c:pt idx="24">
                  <c:v>23.671641560065858</c:v>
                </c:pt>
                <c:pt idx="25">
                  <c:v>24.382010755110418</c:v>
                </c:pt>
                <c:pt idx="26">
                  <c:v>25.048820223926448</c:v>
                </c:pt>
                <c:pt idx="27">
                  <c:v>25.626094077026416</c:v>
                </c:pt>
                <c:pt idx="28">
                  <c:v>26.144090245045557</c:v>
                </c:pt>
                <c:pt idx="29">
                  <c:v>26.659687446697202</c:v>
                </c:pt>
                <c:pt idx="30">
                  <c:v>27.179257130290722</c:v>
                </c:pt>
                <c:pt idx="31">
                  <c:v>27.67920945987904</c:v>
                </c:pt>
                <c:pt idx="32">
                  <c:v>28.204501409126937</c:v>
                </c:pt>
                <c:pt idx="33">
                  <c:v>28.675347999812068</c:v>
                </c:pt>
                <c:pt idx="34">
                  <c:v>28.999092380406871</c:v>
                </c:pt>
                <c:pt idx="35">
                  <c:v>29.303438667363388</c:v>
                </c:pt>
                <c:pt idx="36">
                  <c:v>29.778928418759804</c:v>
                </c:pt>
                <c:pt idx="37">
                  <c:v>30.237178286404117</c:v>
                </c:pt>
                <c:pt idx="38">
                  <c:v>30.550716311879839</c:v>
                </c:pt>
                <c:pt idx="39">
                  <c:v>30.904460669737045</c:v>
                </c:pt>
                <c:pt idx="40">
                  <c:v>31.39524705614344</c:v>
                </c:pt>
                <c:pt idx="41">
                  <c:v>31.764821152647844</c:v>
                </c:pt>
                <c:pt idx="42">
                  <c:v>32.285822477460677</c:v>
                </c:pt>
                <c:pt idx="43">
                  <c:v>32.732619215350468</c:v>
                </c:pt>
                <c:pt idx="44">
                  <c:v>33.182021282306039</c:v>
                </c:pt>
                <c:pt idx="45">
                  <c:v>33.768676039731972</c:v>
                </c:pt>
                <c:pt idx="46">
                  <c:v>34.513206859787566</c:v>
                </c:pt>
                <c:pt idx="47">
                  <c:v>35.193984503743401</c:v>
                </c:pt>
                <c:pt idx="48">
                  <c:v>35.939112915779432</c:v>
                </c:pt>
                <c:pt idx="49">
                  <c:v>36.628411619485064</c:v>
                </c:pt>
                <c:pt idx="50">
                  <c:v>37.145113721417069</c:v>
                </c:pt>
                <c:pt idx="51">
                  <c:v>37.912933431818104</c:v>
                </c:pt>
                <c:pt idx="52">
                  <c:v>38.403891787139735</c:v>
                </c:pt>
                <c:pt idx="53">
                  <c:v>38.906208689312514</c:v>
                </c:pt>
                <c:pt idx="54">
                  <c:v>39.39081279321627</c:v>
                </c:pt>
                <c:pt idx="55">
                  <c:v>39.907643871834715</c:v>
                </c:pt>
                <c:pt idx="56">
                  <c:v>40.355446627878614</c:v>
                </c:pt>
                <c:pt idx="57">
                  <c:v>40.609358731220176</c:v>
                </c:pt>
                <c:pt idx="58">
                  <c:v>40.964053217334033</c:v>
                </c:pt>
                <c:pt idx="59">
                  <c:v>41.158765021606627</c:v>
                </c:pt>
                <c:pt idx="60">
                  <c:v>41.273915407246648</c:v>
                </c:pt>
                <c:pt idx="61">
                  <c:v>41.347578292086709</c:v>
                </c:pt>
                <c:pt idx="62">
                  <c:v>41.402565352732466</c:v>
                </c:pt>
                <c:pt idx="63">
                  <c:v>41.57133564614216</c:v>
                </c:pt>
                <c:pt idx="64">
                  <c:v>41.866709454946388</c:v>
                </c:pt>
                <c:pt idx="65">
                  <c:v>42.037328414194839</c:v>
                </c:pt>
                <c:pt idx="66">
                  <c:v>42.294146792203833</c:v>
                </c:pt>
                <c:pt idx="67">
                  <c:v>42.645677050277399</c:v>
                </c:pt>
                <c:pt idx="68">
                  <c:v>43.080999162298276</c:v>
                </c:pt>
                <c:pt idx="69">
                  <c:v>43.61417588630961</c:v>
                </c:pt>
                <c:pt idx="70">
                  <c:v>43.841497296133255</c:v>
                </c:pt>
                <c:pt idx="71">
                  <c:v>44.237859850408086</c:v>
                </c:pt>
                <c:pt idx="72">
                  <c:v>44.37632062250794</c:v>
                </c:pt>
                <c:pt idx="73">
                  <c:v>44.405267290164545</c:v>
                </c:pt>
                <c:pt idx="74">
                  <c:v>44.443053160064117</c:v>
                </c:pt>
                <c:pt idx="75">
                  <c:v>44.377137474855303</c:v>
                </c:pt>
                <c:pt idx="76">
                  <c:v>44.192984561978022</c:v>
                </c:pt>
                <c:pt idx="77">
                  <c:v>43.887670949873325</c:v>
                </c:pt>
                <c:pt idx="78">
                  <c:v>43.662632427399387</c:v>
                </c:pt>
                <c:pt idx="79">
                  <c:v>43.556136377418468</c:v>
                </c:pt>
                <c:pt idx="80">
                  <c:v>43.467722858874289</c:v>
                </c:pt>
                <c:pt idx="81">
                  <c:v>43.124665939176538</c:v>
                </c:pt>
                <c:pt idx="82">
                  <c:v>42.791510989617883</c:v>
                </c:pt>
                <c:pt idx="83">
                  <c:v>42.443672904154361</c:v>
                </c:pt>
                <c:pt idx="84">
                  <c:v>42.388373719927451</c:v>
                </c:pt>
                <c:pt idx="85">
                  <c:v>42.025969867343683</c:v>
                </c:pt>
                <c:pt idx="86">
                  <c:v>41.829682827807588</c:v>
                </c:pt>
                <c:pt idx="87">
                  <c:v>41.67467434683941</c:v>
                </c:pt>
                <c:pt idx="88">
                  <c:v>41.620085394232419</c:v>
                </c:pt>
                <c:pt idx="89">
                  <c:v>41.671896189013829</c:v>
                </c:pt>
                <c:pt idx="90">
                  <c:v>41.922642344625928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4B0-4B4E-BD5B-93946760E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2430848"/>
        <c:axId val="552433120"/>
      </c:scatterChart>
      <c:valAx>
        <c:axId val="55243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2433120"/>
        <c:crosses val="autoZero"/>
        <c:crossBetween val="midCat"/>
      </c:valAx>
      <c:valAx>
        <c:axId val="55243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2430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170913</xdr:colOff>
      <xdr:row>4</xdr:row>
      <xdr:rowOff>45630</xdr:rowOff>
    </xdr:from>
    <xdr:to>
      <xdr:col>44</xdr:col>
      <xdr:colOff>301925</xdr:colOff>
      <xdr:row>26</xdr:row>
      <xdr:rowOff>143774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0AFCAE-6795-3BAE-FB09-27D8BA6A4A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383751</xdr:colOff>
      <xdr:row>17</xdr:row>
      <xdr:rowOff>97767</xdr:rowOff>
    </xdr:from>
    <xdr:to>
      <xdr:col>32</xdr:col>
      <xdr:colOff>186906</xdr:colOff>
      <xdr:row>41</xdr:row>
      <xdr:rowOff>71887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CE303F8-7761-67DE-C83B-E08FFEF3BA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544722</xdr:colOff>
      <xdr:row>44</xdr:row>
      <xdr:rowOff>101980</xdr:rowOff>
    </xdr:from>
    <xdr:to>
      <xdr:col>37</xdr:col>
      <xdr:colOff>575094</xdr:colOff>
      <xdr:row>71</xdr:row>
      <xdr:rowOff>129396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7C141BC-56F8-E6A2-9EB3-8534D94BA9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830598-3668-3F48-BD75-76429B7F0944}" name="Table1" displayName="Table1" ref="R10:T21" totalsRowShown="0">
  <autoFilter ref="R10:T21" xr:uid="{FE830598-3668-3F48-BD75-76429B7F0944}"/>
  <tableColumns count="3">
    <tableColumn id="1" xr3:uid="{4E2990F5-CC0B-F144-895D-3DFD8C7B2A9B}" name="Data Type"/>
    <tableColumn id="2" xr3:uid="{8ADA2022-9A79-BB45-9293-C99F106BDB11}" name="Data Value"/>
    <tableColumn id="3" xr3:uid="{B4A15750-DB6A-F048-AF38-8CB8E017B77A}" name="Uni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541E39-11A9-1441-9C60-45A3B6F5CE36}" name="Table2" displayName="Table2" ref="K6:O97" totalsRowShown="0" headerRowDxfId="15" dataDxfId="14">
  <autoFilter ref="K6:O97" xr:uid="{9F541E39-11A9-1441-9C60-45A3B6F5CE36}"/>
  <tableColumns count="5">
    <tableColumn id="1" xr3:uid="{635BEF17-E32E-364C-8992-1A408A1C6452}" name="Brake Power (W)" dataDxfId="13">
      <calculatedColumnFormula>SUM((2*PI()*D7*L7)/60)</calculatedColumnFormula>
    </tableColumn>
    <tableColumn id="4" xr3:uid="{953873E3-609D-314E-A591-6D07B910CE60}" name="Torque (Nm)" dataDxfId="12"/>
    <tableColumn id="5" xr3:uid="{548E501F-518B-4A4F-8CD8-AD3C92EC7E4E}" name="BMEP (kPa)" dataDxfId="11"/>
    <tableColumn id="6" xr3:uid="{9B457C12-6ADB-4F3F-9463-BFD06A3A384E}" name="Indicated SFC (kg/kWh)" dataDxfId="10"/>
    <tableColumn id="7" xr3:uid="{41C6E161-8B6D-48B5-ADC9-B2511E876943}" name="Thermal Efficiency (%)" dataDxfId="9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107898-D08E-B245-B531-6B9B82F5B90C}" name="Table3" displayName="Table3" ref="I6:J97" totalsRowShown="0" dataDxfId="8">
  <autoFilter ref="I6:J97" xr:uid="{44107898-D08E-B245-B531-6B9B82F5B90C}"/>
  <tableColumns count="2">
    <tableColumn id="1" xr3:uid="{298AAD87-B9A9-8644-A74E-A86B213DA694}" name="Corrected Power (kW)" dataDxfId="7">
      <calculatedColumnFormula>SUM((1.01325/S$17)*SQRT(S$19/293)*K7)</calculatedColumnFormula>
    </tableColumn>
    <tableColumn id="2" xr3:uid="{C9D70944-DABF-C94F-BEB0-6BD24ED84C71}" name="Indicated Power (kW)" dataDxfId="6">
      <calculatedColumnFormula>SUM(((M7*1000)*S$12*(PI()*S$11^2/4)*2*D7)/(60)/1000)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8AF950-EDEF-4057-A8DE-759D6FE53A9C}" name="Table4" displayName="Table4" ref="C5:F97" totalsRowShown="0" headerRowDxfId="5" dataDxfId="4">
  <autoFilter ref="C5:F97" xr:uid="{398AF950-EDEF-4057-A8DE-759D6FE53A9C}"/>
  <tableColumns count="4">
    <tableColumn id="1" xr3:uid="{4E77E6ED-966A-478C-B266-90C9B0677B36}" name="Load" dataDxfId="3"/>
    <tableColumn id="2" xr3:uid="{384A1739-9495-4F77-9E90-A291BE59CF7E}" name="Dyno Speed" dataDxfId="2">
      <calculatedColumnFormula>D5+50</calculatedColumnFormula>
    </tableColumn>
    <tableColumn id="3" xr3:uid="{15D3B3EF-3EA6-4B51-88BC-4D8C9CF414A1}" name="Fuel Flow Rate" dataDxfId="1"/>
    <tableColumn id="4" xr3:uid="{205452F0-F30C-4228-A8F9-137EA1844F01}" name="Lambda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7"/>
  <sheetViews>
    <sheetView tabSelected="1" topLeftCell="AH24" zoomScale="57" zoomScaleNormal="79" workbookViewId="0">
      <selection activeCell="AF76" sqref="AF76"/>
    </sheetView>
  </sheetViews>
  <sheetFormatPr defaultColWidth="8.77734375" defaultRowHeight="14.4" x14ac:dyDescent="0.3"/>
  <cols>
    <col min="1" max="1" width="9.109375" style="1"/>
    <col min="2" max="2" width="13.44140625" style="1" customWidth="1"/>
    <col min="3" max="3" width="11.6640625" bestFit="1" customWidth="1"/>
    <col min="4" max="4" width="17.44140625" style="1" customWidth="1"/>
    <col min="5" max="5" width="20.33203125" customWidth="1"/>
    <col min="6" max="6" width="12.5546875" customWidth="1"/>
    <col min="7" max="8" width="17" style="1" customWidth="1"/>
    <col min="9" max="9" width="18.109375" style="1" customWidth="1"/>
    <col min="10" max="10" width="25.109375" customWidth="1"/>
    <col min="11" max="11" width="24" customWidth="1"/>
    <col min="12" max="12" width="19.6640625" customWidth="1"/>
    <col min="13" max="13" width="13.6640625" customWidth="1"/>
    <col min="17" max="17" width="12.6640625" customWidth="1"/>
    <col min="18" max="18" width="13.109375" customWidth="1"/>
  </cols>
  <sheetData>
    <row r="1" spans="1:44" x14ac:dyDescent="0.3">
      <c r="A1"/>
      <c r="B1"/>
    </row>
    <row r="2" spans="1:44" x14ac:dyDescent="0.3">
      <c r="C2" s="1"/>
    </row>
    <row r="3" spans="1:44" x14ac:dyDescent="0.3">
      <c r="C3" s="1"/>
    </row>
    <row r="4" spans="1:44" x14ac:dyDescent="0.3">
      <c r="P4" s="2"/>
      <c r="Q4" s="2"/>
    </row>
    <row r="5" spans="1:44" x14ac:dyDescent="0.3">
      <c r="C5" s="2" t="s">
        <v>5</v>
      </c>
      <c r="D5" s="2" t="s">
        <v>4</v>
      </c>
      <c r="E5" s="2" t="s">
        <v>3</v>
      </c>
      <c r="F5" s="2" t="s">
        <v>0</v>
      </c>
      <c r="G5"/>
      <c r="H5"/>
      <c r="J5" s="1"/>
      <c r="K5" s="1"/>
      <c r="AL5" s="5"/>
      <c r="AM5" s="5"/>
      <c r="AO5" s="1"/>
      <c r="AP5" s="1"/>
      <c r="AQ5" s="1"/>
      <c r="AR5" s="1"/>
    </row>
    <row r="6" spans="1:44" x14ac:dyDescent="0.3">
      <c r="C6" s="2" t="s">
        <v>6</v>
      </c>
      <c r="D6" s="2" t="s">
        <v>2</v>
      </c>
      <c r="E6" s="2" t="s">
        <v>1</v>
      </c>
      <c r="F6" s="2" t="s">
        <v>0</v>
      </c>
      <c r="G6"/>
      <c r="H6"/>
      <c r="I6" t="s">
        <v>28</v>
      </c>
      <c r="J6" t="s">
        <v>34</v>
      </c>
      <c r="K6" t="s">
        <v>31</v>
      </c>
      <c r="L6" s="1" t="s">
        <v>27</v>
      </c>
      <c r="M6" s="1" t="s">
        <v>36</v>
      </c>
      <c r="N6" s="1" t="s">
        <v>35</v>
      </c>
      <c r="O6" s="1" t="s">
        <v>29</v>
      </c>
      <c r="AL6" s="6"/>
      <c r="AM6" s="5"/>
      <c r="AO6" s="1"/>
      <c r="AP6" s="1"/>
      <c r="AQ6" s="1"/>
      <c r="AR6" s="1"/>
    </row>
    <row r="7" spans="1:44" x14ac:dyDescent="0.3">
      <c r="C7" s="1">
        <v>102.27500000000001</v>
      </c>
      <c r="D7" s="1">
        <v>1000</v>
      </c>
      <c r="E7" s="1">
        <v>7.0400000000000004E-2</v>
      </c>
      <c r="F7" s="1">
        <v>1.2658</v>
      </c>
      <c r="G7"/>
      <c r="H7"/>
      <c r="I7" s="7">
        <f t="shared" ref="I7:I38" si="0">SUM((1.01325/S$17)*SQRT(S$19/293)*K7)</f>
        <v>8.794060402728558</v>
      </c>
      <c r="J7" s="7">
        <f t="shared" ref="J7:J38" si="1">SUM(((M7*1000)*S$12*(PI()*S$11^2/4)*2*D7)/(60)/1000)</f>
        <v>8.7940696969210084</v>
      </c>
      <c r="K7">
        <f t="shared" ref="K7:K38" si="2">SUM((2*PI()*D7*L7)/60)</f>
        <v>8737.1346834664837</v>
      </c>
      <c r="L7" s="1">
        <f t="shared" ref="L7:L38" si="3">SUM(C7*S$20)</f>
        <v>83.433490399999997</v>
      </c>
      <c r="M7" s="1">
        <f t="shared" ref="M7:M34" si="4">SUM((I7*60)/(S$12*S$14*(D7/S$15)*4*100)*100)</f>
        <v>663.52339539419233</v>
      </c>
      <c r="N7" s="1">
        <f t="shared" ref="N7:N38" si="5">SUM((E7*60)/J7)</f>
        <v>0.48032368921057256</v>
      </c>
      <c r="O7" s="1">
        <f t="shared" ref="O7:O38" si="6">SUM((J7*3600)/((E7*60)*S$21)*100)</f>
        <v>16.364510402666625</v>
      </c>
      <c r="AL7" s="5"/>
      <c r="AM7" s="5"/>
      <c r="AO7" s="1"/>
      <c r="AP7" s="1"/>
      <c r="AQ7" s="1"/>
      <c r="AR7" s="1"/>
    </row>
    <row r="8" spans="1:44" x14ac:dyDescent="0.3">
      <c r="C8" s="1">
        <v>102.756</v>
      </c>
      <c r="D8" s="1">
        <f t="shared" ref="D8:D39" si="7">D7+50</f>
        <v>1050</v>
      </c>
      <c r="E8" s="1">
        <v>7.2400000000000006E-2</v>
      </c>
      <c r="F8" s="1">
        <v>1.26783</v>
      </c>
      <c r="G8"/>
      <c r="H8"/>
      <c r="I8" s="6">
        <f t="shared" si="0"/>
        <v>9.2771898731842057</v>
      </c>
      <c r="J8" s="5">
        <f t="shared" si="1"/>
        <v>9.277199677982459</v>
      </c>
      <c r="K8">
        <f t="shared" si="2"/>
        <v>9217.1367598239667</v>
      </c>
      <c r="L8" s="1">
        <f t="shared" si="3"/>
        <v>83.825878656</v>
      </c>
      <c r="M8" s="1">
        <f t="shared" si="4"/>
        <v>666.64395030188837</v>
      </c>
      <c r="N8" s="1">
        <f t="shared" si="5"/>
        <v>0.46824474526613868</v>
      </c>
      <c r="O8" s="1">
        <f t="shared" si="6"/>
        <v>16.786652895092384</v>
      </c>
      <c r="AL8" s="6"/>
      <c r="AM8" s="5"/>
      <c r="AO8" s="1"/>
      <c r="AP8" s="1"/>
      <c r="AQ8" s="1"/>
      <c r="AR8" s="1"/>
    </row>
    <row r="9" spans="1:44" x14ac:dyDescent="0.3">
      <c r="C9" s="1">
        <v>103.68899999999999</v>
      </c>
      <c r="D9" s="1">
        <f t="shared" si="7"/>
        <v>1100</v>
      </c>
      <c r="E9" s="1">
        <v>7.3700000000000002E-2</v>
      </c>
      <c r="F9" s="1">
        <v>1.2734399999999999</v>
      </c>
      <c r="G9"/>
      <c r="H9"/>
      <c r="I9" s="7">
        <f t="shared" si="0"/>
        <v>9.8072066683781358</v>
      </c>
      <c r="J9" s="7">
        <f t="shared" si="1"/>
        <v>9.8072170333360713</v>
      </c>
      <c r="K9">
        <f t="shared" si="2"/>
        <v>9743.7226498494456</v>
      </c>
      <c r="L9" s="1">
        <f t="shared" si="3"/>
        <v>84.586997663999995</v>
      </c>
      <c r="M9" s="1">
        <f t="shared" si="4"/>
        <v>672.69691855319877</v>
      </c>
      <c r="N9" s="1">
        <f t="shared" si="5"/>
        <v>0.45089243818802188</v>
      </c>
      <c r="O9" s="1">
        <f t="shared" si="6"/>
        <v>17.432676494467849</v>
      </c>
      <c r="AL9" s="5"/>
      <c r="AM9" s="5"/>
      <c r="AO9" s="1"/>
      <c r="AP9" s="1"/>
      <c r="AQ9" s="1"/>
      <c r="AR9" s="1"/>
    </row>
    <row r="10" spans="1:44" x14ac:dyDescent="0.3">
      <c r="C10" s="1">
        <v>104.209</v>
      </c>
      <c r="D10" s="1">
        <f t="shared" si="7"/>
        <v>1150</v>
      </c>
      <c r="E10" s="1">
        <v>7.2800000000000004E-2</v>
      </c>
      <c r="F10" s="1">
        <v>1.2847599999999999</v>
      </c>
      <c r="G10"/>
      <c r="H10"/>
      <c r="I10" s="6">
        <f t="shared" si="0"/>
        <v>10.304407495322719</v>
      </c>
      <c r="J10" s="5">
        <f t="shared" si="1"/>
        <v>10.304418385758074</v>
      </c>
      <c r="K10">
        <f t="shared" si="2"/>
        <v>10237.7049959791</v>
      </c>
      <c r="L10" s="1">
        <f t="shared" si="3"/>
        <v>85.011201184000001</v>
      </c>
      <c r="M10" s="1">
        <f t="shared" si="4"/>
        <v>676.07049142638334</v>
      </c>
      <c r="N10" s="1">
        <f t="shared" si="5"/>
        <v>0.42389583152379501</v>
      </c>
      <c r="O10" s="1">
        <f t="shared" si="6"/>
        <v>18.542909423001475</v>
      </c>
      <c r="R10" t="s">
        <v>8</v>
      </c>
      <c r="S10" t="s">
        <v>9</v>
      </c>
      <c r="T10" t="s">
        <v>10</v>
      </c>
      <c r="AL10" s="6"/>
      <c r="AM10" s="5"/>
      <c r="AO10" s="1"/>
      <c r="AP10" s="1"/>
      <c r="AQ10" s="1"/>
      <c r="AR10" s="1"/>
    </row>
    <row r="11" spans="1:44" x14ac:dyDescent="0.3">
      <c r="C11" s="1">
        <v>105.81100000000001</v>
      </c>
      <c r="D11" s="1">
        <f t="shared" si="7"/>
        <v>1200</v>
      </c>
      <c r="E11" s="1">
        <v>7.4399999999999994E-2</v>
      </c>
      <c r="F11" s="1">
        <v>1.2918099999999999</v>
      </c>
      <c r="G11"/>
      <c r="H11"/>
      <c r="I11" s="7">
        <f t="shared" si="0"/>
        <v>10.917721733832643</v>
      </c>
      <c r="J11" s="7">
        <f t="shared" si="1"/>
        <v>10.917733272462383</v>
      </c>
      <c r="K11">
        <f t="shared" si="2"/>
        <v>10847.049128239809</v>
      </c>
      <c r="L11" s="1">
        <f t="shared" si="3"/>
        <v>86.318074335999995</v>
      </c>
      <c r="M11" s="1">
        <f t="shared" si="4"/>
        <v>686.46369093184899</v>
      </c>
      <c r="N11" s="1">
        <f t="shared" si="5"/>
        <v>0.40887608156351213</v>
      </c>
      <c r="O11" s="1">
        <f t="shared" si="6"/>
        <v>19.224069010533849</v>
      </c>
      <c r="R11" t="s">
        <v>11</v>
      </c>
      <c r="S11">
        <v>7.4999999999999997E-2</v>
      </c>
      <c r="T11" t="s">
        <v>26</v>
      </c>
      <c r="AL11" s="5"/>
      <c r="AM11" s="5"/>
      <c r="AO11" s="1"/>
      <c r="AP11" s="1"/>
      <c r="AQ11" s="1"/>
      <c r="AR11" s="1"/>
    </row>
    <row r="12" spans="1:44" x14ac:dyDescent="0.3">
      <c r="C12" s="1">
        <v>107.51</v>
      </c>
      <c r="D12" s="1">
        <f t="shared" si="7"/>
        <v>1250</v>
      </c>
      <c r="E12" s="1">
        <v>7.8950000000000006E-2</v>
      </c>
      <c r="F12" s="1">
        <v>1.2972900000000001</v>
      </c>
      <c r="G12"/>
      <c r="H12"/>
      <c r="I12" s="6">
        <f t="shared" si="0"/>
        <v>11.555236297938736</v>
      </c>
      <c r="J12" s="5">
        <f t="shared" si="1"/>
        <v>11.555248510339496</v>
      </c>
      <c r="K12">
        <f t="shared" si="2"/>
        <v>11480.436932528499</v>
      </c>
      <c r="L12" s="1">
        <f t="shared" si="3"/>
        <v>87.704077760000004</v>
      </c>
      <c r="M12" s="1">
        <f t="shared" si="4"/>
        <v>697.48619153096672</v>
      </c>
      <c r="N12" s="1">
        <f t="shared" si="5"/>
        <v>0.40994358500913158</v>
      </c>
      <c r="O12" s="1">
        <f t="shared" si="6"/>
        <v>19.174009049461123</v>
      </c>
      <c r="R12" t="s">
        <v>12</v>
      </c>
      <c r="S12">
        <v>0.09</v>
      </c>
      <c r="T12" t="s">
        <v>26</v>
      </c>
      <c r="AL12" s="6"/>
      <c r="AM12" s="5"/>
      <c r="AO12" s="1"/>
      <c r="AP12" s="1"/>
      <c r="AQ12" s="1"/>
      <c r="AR12" s="1"/>
    </row>
    <row r="13" spans="1:44" x14ac:dyDescent="0.3">
      <c r="C13" s="1">
        <v>109.488</v>
      </c>
      <c r="D13" s="1">
        <f t="shared" si="7"/>
        <v>1300</v>
      </c>
      <c r="E13" s="1">
        <v>7.9000000000000001E-2</v>
      </c>
      <c r="F13" s="1">
        <v>1.29895</v>
      </c>
      <c r="G13"/>
      <c r="H13"/>
      <c r="I13" s="7">
        <f t="shared" si="0"/>
        <v>12.238546184171376</v>
      </c>
      <c r="J13" s="7">
        <f t="shared" si="1"/>
        <v>12.238559118742927</v>
      </c>
      <c r="K13">
        <f t="shared" si="2"/>
        <v>12159.323616625683</v>
      </c>
      <c r="L13" s="1">
        <f t="shared" si="3"/>
        <v>89.317682687999991</v>
      </c>
      <c r="M13" s="1">
        <f t="shared" si="4"/>
        <v>710.31874372935033</v>
      </c>
      <c r="N13" s="1">
        <f t="shared" si="5"/>
        <v>0.38730049460976623</v>
      </c>
      <c r="O13" s="1">
        <f t="shared" si="6"/>
        <v>20.294996051201583</v>
      </c>
      <c r="R13" t="s">
        <v>13</v>
      </c>
      <c r="S13">
        <v>3.9761000000000001E-4</v>
      </c>
      <c r="T13" t="s">
        <v>24</v>
      </c>
      <c r="AL13" s="5"/>
      <c r="AM13" s="5"/>
      <c r="AO13" s="1"/>
      <c r="AP13" s="1"/>
      <c r="AQ13" s="1"/>
      <c r="AR13" s="1"/>
    </row>
    <row r="14" spans="1:44" x14ac:dyDescent="0.3">
      <c r="C14" s="1">
        <v>111.797</v>
      </c>
      <c r="D14" s="1">
        <f t="shared" si="7"/>
        <v>1350</v>
      </c>
      <c r="E14" s="1">
        <v>7.9600000000000004E-2</v>
      </c>
      <c r="F14" s="1">
        <v>1.2946899999999999</v>
      </c>
      <c r="G14"/>
      <c r="H14"/>
      <c r="I14" s="6">
        <f t="shared" si="0"/>
        <v>12.977285951006504</v>
      </c>
      <c r="J14" s="5">
        <f t="shared" si="1"/>
        <v>12.977299666331119</v>
      </c>
      <c r="K14">
        <f t="shared" si="2"/>
        <v>12893.281372575198</v>
      </c>
      <c r="L14" s="1">
        <f t="shared" si="3"/>
        <v>91.201309471999991</v>
      </c>
      <c r="M14" s="1">
        <f t="shared" si="4"/>
        <v>725.29870481431931</v>
      </c>
      <c r="N14" s="1">
        <f t="shared" si="5"/>
        <v>0.36802725704108274</v>
      </c>
      <c r="O14" s="1">
        <f t="shared" si="6"/>
        <v>21.357825700002937</v>
      </c>
      <c r="R14" t="s">
        <v>14</v>
      </c>
      <c r="S14">
        <v>4.41786E-3</v>
      </c>
      <c r="T14" t="s">
        <v>25</v>
      </c>
      <c r="AL14" s="6"/>
      <c r="AM14" s="5"/>
      <c r="AO14" s="1"/>
      <c r="AP14" s="1"/>
      <c r="AQ14" s="1"/>
      <c r="AR14" s="1"/>
    </row>
    <row r="15" spans="1:44" x14ac:dyDescent="0.3">
      <c r="C15" s="1">
        <v>114.268</v>
      </c>
      <c r="D15" s="1">
        <f t="shared" si="7"/>
        <v>1400</v>
      </c>
      <c r="E15" s="1">
        <v>8.3500000000000005E-2</v>
      </c>
      <c r="F15" s="1">
        <v>1.2855000000000001</v>
      </c>
      <c r="G15"/>
      <c r="H15"/>
      <c r="I15" s="7">
        <f t="shared" si="0"/>
        <v>13.755380804092706</v>
      </c>
      <c r="J15" s="7">
        <f t="shared" si="1"/>
        <v>13.755395341763652</v>
      </c>
      <c r="K15">
        <f t="shared" si="2"/>
        <v>13666.339461398067</v>
      </c>
      <c r="L15" s="1">
        <f t="shared" si="3"/>
        <v>93.217091967999991</v>
      </c>
      <c r="M15" s="1">
        <f t="shared" si="4"/>
        <v>741.32966360208798</v>
      </c>
      <c r="N15" s="1">
        <f t="shared" si="5"/>
        <v>0.36422072034446101</v>
      </c>
      <c r="O15" s="1">
        <f t="shared" si="6"/>
        <v>21.581040203588081</v>
      </c>
      <c r="R15" t="s">
        <v>30</v>
      </c>
      <c r="S15">
        <v>2</v>
      </c>
      <c r="T15" t="s">
        <v>33</v>
      </c>
      <c r="AL15" s="5"/>
      <c r="AM15" s="5"/>
      <c r="AO15" s="1"/>
      <c r="AP15" s="1"/>
      <c r="AQ15" s="1"/>
      <c r="AR15" s="1"/>
    </row>
    <row r="16" spans="1:44" x14ac:dyDescent="0.3">
      <c r="C16" s="1">
        <v>115.783</v>
      </c>
      <c r="D16" s="1">
        <f t="shared" si="7"/>
        <v>1450</v>
      </c>
      <c r="E16" s="1">
        <v>8.4699999999999998E-2</v>
      </c>
      <c r="F16" s="1">
        <v>1.2781800000000001</v>
      </c>
      <c r="G16"/>
      <c r="H16"/>
      <c r="I16" s="6">
        <f t="shared" si="0"/>
        <v>14.435530761507941</v>
      </c>
      <c r="J16" s="5">
        <f t="shared" si="1"/>
        <v>14.43554601801004</v>
      </c>
      <c r="K16">
        <f t="shared" si="2"/>
        <v>14342.08667153175</v>
      </c>
      <c r="L16" s="1">
        <f t="shared" si="3"/>
        <v>94.452992607999988</v>
      </c>
      <c r="M16" s="1">
        <f t="shared" si="4"/>
        <v>751.15843841530921</v>
      </c>
      <c r="N16" s="1">
        <f t="shared" si="5"/>
        <v>0.35204764639034836</v>
      </c>
      <c r="O16" s="1">
        <f t="shared" si="6"/>
        <v>22.32726759950615</v>
      </c>
      <c r="R16" t="s">
        <v>7</v>
      </c>
      <c r="S16">
        <v>46</v>
      </c>
      <c r="T16" s="3" t="s">
        <v>23</v>
      </c>
      <c r="AL16" s="6"/>
      <c r="AM16" s="5"/>
      <c r="AO16" s="1"/>
      <c r="AP16" s="1"/>
      <c r="AQ16" s="1"/>
      <c r="AR16" s="1"/>
    </row>
    <row r="17" spans="3:44" x14ac:dyDescent="0.3">
      <c r="C17" s="1">
        <v>116.985</v>
      </c>
      <c r="D17" s="1">
        <f t="shared" si="7"/>
        <v>1500</v>
      </c>
      <c r="E17" s="1">
        <v>8.8650000000000007E-2</v>
      </c>
      <c r="F17" s="1">
        <v>1.2795000000000001</v>
      </c>
      <c r="G17"/>
      <c r="H17"/>
      <c r="I17" s="7">
        <f t="shared" si="0"/>
        <v>15.08833766140113</v>
      </c>
      <c r="J17" s="7">
        <f t="shared" si="1"/>
        <v>15.088353607836284</v>
      </c>
      <c r="K17">
        <f t="shared" si="2"/>
        <v>14990.667821246541</v>
      </c>
      <c r="L17" s="1">
        <f t="shared" si="3"/>
        <v>95.43355536</v>
      </c>
      <c r="M17" s="1">
        <f t="shared" si="4"/>
        <v>758.95658186447884</v>
      </c>
      <c r="N17" s="1">
        <f t="shared" si="5"/>
        <v>0.35252355149189546</v>
      </c>
      <c r="O17" s="1">
        <f t="shared" si="6"/>
        <v>22.29712589547179</v>
      </c>
      <c r="R17" t="s">
        <v>15</v>
      </c>
      <c r="S17">
        <v>1018.9</v>
      </c>
      <c r="T17" t="s">
        <v>22</v>
      </c>
      <c r="AL17" s="5"/>
      <c r="AM17" s="5"/>
      <c r="AO17" s="1"/>
      <c r="AP17" s="1"/>
      <c r="AQ17" s="1"/>
      <c r="AR17" s="1"/>
    </row>
    <row r="18" spans="3:44" x14ac:dyDescent="0.3">
      <c r="C18" s="1">
        <v>117.788</v>
      </c>
      <c r="D18" s="1">
        <f t="shared" si="7"/>
        <v>1550</v>
      </c>
      <c r="E18" s="1">
        <v>9.3200000000000005E-2</v>
      </c>
      <c r="F18" s="1">
        <v>1.27766</v>
      </c>
      <c r="G18"/>
      <c r="H18"/>
      <c r="I18" s="6">
        <f t="shared" si="0"/>
        <v>15.698302805286891</v>
      </c>
      <c r="J18" s="5">
        <f t="shared" si="1"/>
        <v>15.698319396376872</v>
      </c>
      <c r="K18">
        <f t="shared" si="2"/>
        <v>15596.68453824525</v>
      </c>
      <c r="L18" s="1">
        <f t="shared" si="3"/>
        <v>96.088623487999996</v>
      </c>
      <c r="M18" s="1">
        <f t="shared" si="4"/>
        <v>764.16615689749335</v>
      </c>
      <c r="N18" s="1">
        <f t="shared" si="5"/>
        <v>0.35621647507634596</v>
      </c>
      <c r="O18" s="1">
        <f t="shared" si="6"/>
        <v>22.065969877022045</v>
      </c>
      <c r="R18" t="s">
        <v>16</v>
      </c>
      <c r="S18">
        <v>27</v>
      </c>
      <c r="T18" t="s">
        <v>18</v>
      </c>
      <c r="AL18" s="6"/>
      <c r="AM18" s="5"/>
      <c r="AO18" s="1"/>
      <c r="AP18" s="1"/>
      <c r="AQ18" s="1"/>
      <c r="AR18" s="1"/>
    </row>
    <row r="19" spans="3:44" x14ac:dyDescent="0.3">
      <c r="C19" s="1">
        <v>118.471</v>
      </c>
      <c r="D19" s="1">
        <f t="shared" si="7"/>
        <v>1600</v>
      </c>
      <c r="E19" s="1">
        <v>9.5899999999999999E-2</v>
      </c>
      <c r="F19" s="1">
        <v>1.2823500000000001</v>
      </c>
      <c r="G19"/>
      <c r="H19"/>
      <c r="I19" s="7">
        <f t="shared" si="0"/>
        <v>16.298663485256888</v>
      </c>
      <c r="J19" s="7">
        <f t="shared" si="1"/>
        <v>16.298680710851002</v>
      </c>
      <c r="K19">
        <f t="shared" si="2"/>
        <v>16193.158962952166</v>
      </c>
      <c r="L19" s="1">
        <f t="shared" si="3"/>
        <v>96.645798495999998</v>
      </c>
      <c r="M19" s="1">
        <f t="shared" si="4"/>
        <v>768.59721511361874</v>
      </c>
      <c r="N19" s="1">
        <f t="shared" si="5"/>
        <v>0.35303470888715671</v>
      </c>
      <c r="O19" s="1">
        <f t="shared" si="6"/>
        <v>22.264841985398277</v>
      </c>
      <c r="R19" t="s">
        <v>16</v>
      </c>
      <c r="S19">
        <v>300.14999999999998</v>
      </c>
      <c r="T19" t="s">
        <v>19</v>
      </c>
      <c r="AL19" s="5"/>
      <c r="AM19" s="5"/>
      <c r="AO19" s="1"/>
      <c r="AP19" s="1"/>
      <c r="AQ19" s="1"/>
      <c r="AR19" s="1"/>
    </row>
    <row r="20" spans="3:44" x14ac:dyDescent="0.3">
      <c r="C20" s="1">
        <v>118.77200000000001</v>
      </c>
      <c r="D20" s="1">
        <f t="shared" si="7"/>
        <v>1650</v>
      </c>
      <c r="E20" s="1">
        <v>9.8750000000000004E-2</v>
      </c>
      <c r="F20" s="1">
        <v>1.2902800000000001</v>
      </c>
      <c r="G20"/>
      <c r="H20"/>
      <c r="I20" s="6">
        <f t="shared" si="0"/>
        <v>16.850700900046405</v>
      </c>
      <c r="J20" s="5">
        <f t="shared" si="1"/>
        <v>16.85071870907317</v>
      </c>
      <c r="K20">
        <f t="shared" si="2"/>
        <v>16741.622928679779</v>
      </c>
      <c r="L20" s="1">
        <f t="shared" si="3"/>
        <v>96.891347072000002</v>
      </c>
      <c r="M20" s="1">
        <f t="shared" si="4"/>
        <v>770.54999479598155</v>
      </c>
      <c r="N20" s="1">
        <f t="shared" si="5"/>
        <v>0.35161704983003006</v>
      </c>
      <c r="O20" s="1">
        <f t="shared" si="6"/>
        <v>22.354609972790669</v>
      </c>
      <c r="R20" t="s">
        <v>17</v>
      </c>
      <c r="S20">
        <v>0.81577599999999995</v>
      </c>
      <c r="T20" t="s">
        <v>21</v>
      </c>
      <c r="AL20" s="6"/>
      <c r="AM20" s="5"/>
      <c r="AO20" s="1"/>
      <c r="AP20" s="1"/>
      <c r="AQ20" s="1"/>
      <c r="AR20" s="1"/>
    </row>
    <row r="21" spans="3:44" x14ac:dyDescent="0.3">
      <c r="C21" s="1">
        <v>118.65600000000001</v>
      </c>
      <c r="D21" s="1">
        <f t="shared" si="7"/>
        <v>1700</v>
      </c>
      <c r="E21" s="1">
        <v>0.10005</v>
      </c>
      <c r="F21" s="1">
        <v>1.29942</v>
      </c>
      <c r="G21"/>
      <c r="H21"/>
      <c r="I21" s="7">
        <f t="shared" si="0"/>
        <v>17.344372065005832</v>
      </c>
      <c r="J21" s="7">
        <f t="shared" si="1"/>
        <v>17.344390395779616</v>
      </c>
      <c r="K21">
        <f t="shared" si="2"/>
        <v>17232.098461035232</v>
      </c>
      <c r="L21" s="1">
        <f t="shared" si="3"/>
        <v>96.796717055999991</v>
      </c>
      <c r="M21" s="1">
        <f t="shared" si="4"/>
        <v>769.79742853965547</v>
      </c>
      <c r="N21" s="1">
        <f t="shared" si="5"/>
        <v>0.34610613939252088</v>
      </c>
      <c r="O21" s="1">
        <f t="shared" si="6"/>
        <v>22.710553538662477</v>
      </c>
      <c r="R21" t="s">
        <v>32</v>
      </c>
      <c r="S21" s="4">
        <v>45800</v>
      </c>
      <c r="T21" t="s">
        <v>20</v>
      </c>
      <c r="AL21" s="5"/>
      <c r="AM21" s="5"/>
      <c r="AO21" s="1"/>
      <c r="AP21" s="1"/>
      <c r="AQ21" s="1"/>
      <c r="AR21" s="1"/>
    </row>
    <row r="22" spans="3:44" x14ac:dyDescent="0.3">
      <c r="C22" s="1">
        <v>118.861</v>
      </c>
      <c r="D22" s="1">
        <f t="shared" si="7"/>
        <v>1750</v>
      </c>
      <c r="E22" s="1">
        <v>0.10305</v>
      </c>
      <c r="F22" s="1">
        <v>1.31053</v>
      </c>
      <c r="G22"/>
      <c r="H22"/>
      <c r="I22" s="6">
        <f t="shared" si="0"/>
        <v>17.885347579322989</v>
      </c>
      <c r="J22" s="5">
        <f t="shared" si="1"/>
        <v>17.885366481838417</v>
      </c>
      <c r="K22">
        <f t="shared" si="2"/>
        <v>17769.572132194007</v>
      </c>
      <c r="L22" s="1">
        <f t="shared" si="3"/>
        <v>96.963951135999991</v>
      </c>
      <c r="M22" s="1">
        <f t="shared" si="4"/>
        <v>771.12739476850743</v>
      </c>
      <c r="N22" s="1">
        <f t="shared" si="5"/>
        <v>0.34570161065910998</v>
      </c>
      <c r="O22" s="1">
        <f t="shared" si="6"/>
        <v>22.737128686636311</v>
      </c>
      <c r="AL22" s="6"/>
      <c r="AM22" s="5"/>
      <c r="AO22" s="1"/>
      <c r="AP22" s="1"/>
      <c r="AQ22" s="1"/>
      <c r="AR22" s="1"/>
    </row>
    <row r="23" spans="3:44" x14ac:dyDescent="0.3">
      <c r="C23" s="1">
        <v>119.584</v>
      </c>
      <c r="D23" s="1">
        <f t="shared" si="7"/>
        <v>1800</v>
      </c>
      <c r="E23" s="1">
        <v>0.10929999999999999</v>
      </c>
      <c r="F23" s="1">
        <v>1.3149</v>
      </c>
      <c r="G23"/>
      <c r="H23"/>
      <c r="I23" s="7">
        <f t="shared" si="0"/>
        <v>18.508257683302908</v>
      </c>
      <c r="J23" s="7">
        <f t="shared" si="1"/>
        <v>18.508277244154314</v>
      </c>
      <c r="K23">
        <f t="shared" si="2"/>
        <v>18388.45001396021</v>
      </c>
      <c r="L23" s="1">
        <f t="shared" si="3"/>
        <v>97.553757183999991</v>
      </c>
      <c r="M23" s="1">
        <f t="shared" si="4"/>
        <v>775.81795859026204</v>
      </c>
      <c r="N23" s="1">
        <f t="shared" si="5"/>
        <v>0.3543279535685197</v>
      </c>
      <c r="O23" s="1">
        <f t="shared" si="6"/>
        <v>22.18357860160647</v>
      </c>
      <c r="AL23" s="5"/>
      <c r="AM23" s="5"/>
      <c r="AO23" s="1"/>
      <c r="AP23" s="1"/>
      <c r="AQ23" s="1"/>
      <c r="AR23" s="1"/>
    </row>
    <row r="24" spans="3:44" x14ac:dyDescent="0.3">
      <c r="C24" s="1">
        <v>119.934</v>
      </c>
      <c r="D24" s="1">
        <f t="shared" si="7"/>
        <v>1850</v>
      </c>
      <c r="E24" s="1">
        <v>0.11415</v>
      </c>
      <c r="F24" s="1">
        <v>1.3184899999999999</v>
      </c>
      <c r="G24"/>
      <c r="H24"/>
      <c r="I24" s="6">
        <f t="shared" si="0"/>
        <v>19.078050888590237</v>
      </c>
      <c r="J24" s="5">
        <f t="shared" si="1"/>
        <v>19.078071051639892</v>
      </c>
      <c r="K24">
        <f t="shared" si="2"/>
        <v>18954.554833387512</v>
      </c>
      <c r="L24" s="1">
        <f t="shared" si="3"/>
        <v>97.839278783999987</v>
      </c>
      <c r="M24" s="1">
        <f t="shared" si="4"/>
        <v>778.08863263952151</v>
      </c>
      <c r="N24" s="1">
        <f t="shared" si="5"/>
        <v>0.3589985581593314</v>
      </c>
      <c r="O24" s="1">
        <f t="shared" si="6"/>
        <v>21.89496818325679</v>
      </c>
      <c r="AL24" s="6"/>
      <c r="AM24" s="5"/>
      <c r="AO24" s="1"/>
      <c r="AP24" s="1"/>
      <c r="AQ24" s="1"/>
      <c r="AR24" s="1"/>
    </row>
    <row r="25" spans="3:44" x14ac:dyDescent="0.3">
      <c r="C25" s="1">
        <v>120.176</v>
      </c>
      <c r="D25" s="1">
        <f t="shared" si="7"/>
        <v>1900</v>
      </c>
      <c r="E25" s="1">
        <v>0.11745</v>
      </c>
      <c r="F25" s="1">
        <v>1.3189200000000001</v>
      </c>
      <c r="G25"/>
      <c r="H25"/>
      <c r="I25" s="7">
        <f t="shared" si="0"/>
        <v>19.633209539191238</v>
      </c>
      <c r="J25" s="7">
        <f t="shared" si="1"/>
        <v>19.633230288972289</v>
      </c>
      <c r="K25">
        <f t="shared" si="2"/>
        <v>19506.119830540305</v>
      </c>
      <c r="L25" s="1">
        <f t="shared" si="3"/>
        <v>98.036696575999997</v>
      </c>
      <c r="M25" s="1">
        <f t="shared" si="4"/>
        <v>779.65864155358076</v>
      </c>
      <c r="N25" s="1">
        <f t="shared" si="5"/>
        <v>0.35893227432666552</v>
      </c>
      <c r="O25" s="1">
        <f t="shared" si="6"/>
        <v>21.899011515414667</v>
      </c>
      <c r="AL25" s="5"/>
      <c r="AM25" s="5"/>
      <c r="AO25" s="1"/>
      <c r="AP25" s="1"/>
      <c r="AQ25" s="1"/>
      <c r="AR25" s="1"/>
    </row>
    <row r="26" spans="3:44" x14ac:dyDescent="0.3">
      <c r="C26" s="1">
        <v>120.94799999999999</v>
      </c>
      <c r="D26" s="1">
        <f t="shared" si="7"/>
        <v>1950</v>
      </c>
      <c r="E26" s="1">
        <v>0.12055</v>
      </c>
      <c r="F26" s="1">
        <v>1.31484</v>
      </c>
      <c r="G26"/>
      <c r="H26"/>
      <c r="I26" s="6">
        <f t="shared" si="0"/>
        <v>20.279313950613215</v>
      </c>
      <c r="J26" s="5">
        <f t="shared" si="1"/>
        <v>20.279335383243644</v>
      </c>
      <c r="K26">
        <f t="shared" si="2"/>
        <v>20148.041878337946</v>
      </c>
      <c r="L26" s="1">
        <f t="shared" si="3"/>
        <v>98.666475647999988</v>
      </c>
      <c r="M26" s="1">
        <f t="shared" si="4"/>
        <v>784.66709974223181</v>
      </c>
      <c r="N26" s="1">
        <f t="shared" si="5"/>
        <v>0.35666849348408453</v>
      </c>
      <c r="O26" s="1">
        <f t="shared" si="6"/>
        <v>22.038004904642271</v>
      </c>
      <c r="AL26" s="6"/>
      <c r="AM26" s="5"/>
      <c r="AO26" s="1"/>
      <c r="AP26" s="1"/>
      <c r="AQ26" s="1"/>
      <c r="AR26" s="1"/>
    </row>
    <row r="27" spans="3:44" x14ac:dyDescent="0.3">
      <c r="C27" s="1">
        <v>122.157</v>
      </c>
      <c r="D27" s="1">
        <f t="shared" si="7"/>
        <v>2000</v>
      </c>
      <c r="E27" s="1">
        <v>0.12554999999999999</v>
      </c>
      <c r="F27" s="1">
        <v>1.31653</v>
      </c>
      <c r="G27"/>
      <c r="H27"/>
      <c r="I27" s="7">
        <f t="shared" si="0"/>
        <v>21.007206778120018</v>
      </c>
      <c r="J27" s="7">
        <f t="shared" si="1"/>
        <v>21.007228980039688</v>
      </c>
      <c r="K27">
        <f t="shared" si="2"/>
        <v>20871.222909376</v>
      </c>
      <c r="L27" s="1">
        <f t="shared" si="3"/>
        <v>99.652748831999986</v>
      </c>
      <c r="M27" s="1">
        <f t="shared" si="4"/>
        <v>792.51065667238663</v>
      </c>
      <c r="N27" s="1">
        <f t="shared" si="5"/>
        <v>0.358590845425524</v>
      </c>
      <c r="O27" s="1">
        <f t="shared" si="6"/>
        <v>21.919862453282089</v>
      </c>
      <c r="AL27" s="5"/>
      <c r="AM27" s="5"/>
      <c r="AO27" s="1"/>
      <c r="AP27" s="1"/>
      <c r="AQ27" s="1"/>
      <c r="AR27" s="1"/>
    </row>
    <row r="28" spans="3:44" x14ac:dyDescent="0.3">
      <c r="C28" s="1">
        <v>122.845</v>
      </c>
      <c r="D28" s="1">
        <f t="shared" si="7"/>
        <v>2050</v>
      </c>
      <c r="E28" s="1">
        <v>0.12784999999999999</v>
      </c>
      <c r="F28" s="1">
        <v>1.32098</v>
      </c>
      <c r="G28"/>
      <c r="H28"/>
      <c r="I28" s="6">
        <f t="shared" si="0"/>
        <v>21.653659426595343</v>
      </c>
      <c r="J28" s="5">
        <f t="shared" si="1"/>
        <v>21.653682311732435</v>
      </c>
      <c r="K28">
        <f t="shared" si="2"/>
        <v>21513.490940018601</v>
      </c>
      <c r="L28" s="1">
        <f t="shared" si="3"/>
        <v>100.21400272</v>
      </c>
      <c r="M28" s="1">
        <f t="shared" si="4"/>
        <v>796.97415308921563</v>
      </c>
      <c r="N28" s="1">
        <f t="shared" si="5"/>
        <v>0.35425845311509374</v>
      </c>
      <c r="O28" s="1">
        <f t="shared" si="6"/>
        <v>22.187930703180516</v>
      </c>
      <c r="AL28" s="6"/>
      <c r="AM28" s="5"/>
      <c r="AO28" s="1"/>
      <c r="AP28" s="1"/>
      <c r="AQ28" s="1"/>
      <c r="AR28" s="1"/>
    </row>
    <row r="29" spans="3:44" x14ac:dyDescent="0.3">
      <c r="C29" s="1">
        <v>123.79600000000001</v>
      </c>
      <c r="D29" s="1">
        <f t="shared" si="7"/>
        <v>2100</v>
      </c>
      <c r="E29" s="1">
        <v>0.13089999999999999</v>
      </c>
      <c r="F29" s="1">
        <v>1.32287</v>
      </c>
      <c r="G29"/>
      <c r="H29"/>
      <c r="I29" s="7">
        <f t="shared" si="0"/>
        <v>22.353517021696288</v>
      </c>
      <c r="J29" s="7">
        <f t="shared" si="1"/>
        <v>22.353540646492984</v>
      </c>
      <c r="K29">
        <f t="shared" si="2"/>
        <v>22208.818216340998</v>
      </c>
      <c r="L29" s="1">
        <f t="shared" si="3"/>
        <v>100.989805696</v>
      </c>
      <c r="M29" s="1">
        <f t="shared" si="4"/>
        <v>803.1438988630598</v>
      </c>
      <c r="N29" s="1">
        <f t="shared" si="5"/>
        <v>0.3513537351512232</v>
      </c>
      <c r="O29" s="1">
        <f t="shared" si="6"/>
        <v>22.371363165815087</v>
      </c>
      <c r="AL29" s="5"/>
      <c r="AM29" s="5"/>
      <c r="AO29" s="1"/>
      <c r="AP29" s="1"/>
      <c r="AQ29" s="1"/>
      <c r="AR29" s="1"/>
    </row>
    <row r="30" spans="3:44" x14ac:dyDescent="0.3">
      <c r="C30" s="1">
        <v>124.794</v>
      </c>
      <c r="D30" s="1">
        <f t="shared" si="7"/>
        <v>2150</v>
      </c>
      <c r="E30" s="1">
        <v>0.13435</v>
      </c>
      <c r="F30" s="1">
        <v>1.3216399999999999</v>
      </c>
      <c r="G30"/>
      <c r="H30"/>
      <c r="I30" s="6">
        <f t="shared" si="0"/>
        <v>23.070240468158705</v>
      </c>
      <c r="J30" s="5">
        <f t="shared" si="1"/>
        <v>23.070264850440036</v>
      </c>
      <c r="K30">
        <f t="shared" si="2"/>
        <v>22920.902167981523</v>
      </c>
      <c r="L30" s="1">
        <f t="shared" si="3"/>
        <v>101.80395014399998</v>
      </c>
      <c r="M30" s="1">
        <f t="shared" si="4"/>
        <v>809.61856372351826</v>
      </c>
      <c r="N30" s="1">
        <f t="shared" si="5"/>
        <v>0.34941081310760275</v>
      </c>
      <c r="O30" s="1">
        <f t="shared" si="6"/>
        <v>22.495760617210834</v>
      </c>
      <c r="AL30" s="6"/>
      <c r="AM30" s="5"/>
      <c r="AO30" s="1"/>
      <c r="AP30" s="1"/>
      <c r="AQ30" s="1"/>
      <c r="AR30" s="1"/>
    </row>
    <row r="31" spans="3:44" x14ac:dyDescent="0.3">
      <c r="C31" s="1">
        <v>125.137</v>
      </c>
      <c r="D31" s="1">
        <f t="shared" si="7"/>
        <v>2200</v>
      </c>
      <c r="E31" s="1">
        <v>0.13769999999999999</v>
      </c>
      <c r="F31" s="1">
        <v>1.3165199999999999</v>
      </c>
      <c r="G31"/>
      <c r="H31"/>
      <c r="I31" s="7">
        <f t="shared" si="0"/>
        <v>23.671641560065858</v>
      </c>
      <c r="J31" s="7">
        <f t="shared" si="1"/>
        <v>23.671666577950901</v>
      </c>
      <c r="K31">
        <f t="shared" si="2"/>
        <v>23518.410269830161</v>
      </c>
      <c r="L31" s="1">
        <f t="shared" si="3"/>
        <v>102.08376131199999</v>
      </c>
      <c r="M31" s="1">
        <f t="shared" si="4"/>
        <v>811.84382429179198</v>
      </c>
      <c r="N31" s="1">
        <f t="shared" si="5"/>
        <v>0.3490248552121667</v>
      </c>
      <c r="O31" s="1">
        <f t="shared" si="6"/>
        <v>22.520636829590536</v>
      </c>
      <c r="AL31" s="5"/>
      <c r="AM31" s="5"/>
      <c r="AO31" s="1"/>
      <c r="AP31" s="1"/>
      <c r="AQ31" s="1"/>
      <c r="AR31" s="1"/>
    </row>
    <row r="32" spans="3:44" x14ac:dyDescent="0.3">
      <c r="C32" s="1">
        <v>126.02800000000001</v>
      </c>
      <c r="D32" s="1">
        <f t="shared" si="7"/>
        <v>2250</v>
      </c>
      <c r="E32" s="1">
        <v>0.14105000000000001</v>
      </c>
      <c r="F32" s="1">
        <v>1.3046500000000001</v>
      </c>
      <c r="G32"/>
      <c r="H32"/>
      <c r="I32" s="6">
        <f t="shared" si="0"/>
        <v>24.382010755110418</v>
      </c>
      <c r="J32" s="5">
        <f t="shared" si="1"/>
        <v>24.382036523764473</v>
      </c>
      <c r="K32">
        <f t="shared" si="2"/>
        <v>24224.181102398499</v>
      </c>
      <c r="L32" s="1">
        <f t="shared" si="3"/>
        <v>102.810617728</v>
      </c>
      <c r="M32" s="1">
        <f t="shared" si="4"/>
        <v>817.62431165719147</v>
      </c>
      <c r="N32" s="1">
        <f t="shared" si="5"/>
        <v>0.34709979995934126</v>
      </c>
      <c r="O32" s="1">
        <f t="shared" si="6"/>
        <v>22.645538861314137</v>
      </c>
      <c r="AL32" s="6"/>
      <c r="AM32" s="5"/>
      <c r="AO32" s="1"/>
      <c r="AP32" s="1"/>
      <c r="AQ32" s="1"/>
      <c r="AR32" s="1"/>
    </row>
    <row r="33" spans="3:44" x14ac:dyDescent="0.3">
      <c r="C33" s="1">
        <v>126.66</v>
      </c>
      <c r="D33" s="1">
        <f t="shared" si="7"/>
        <v>2300</v>
      </c>
      <c r="E33" s="1">
        <v>0.14495</v>
      </c>
      <c r="F33" s="1">
        <v>1.2964599999999999</v>
      </c>
      <c r="G33"/>
      <c r="H33"/>
      <c r="I33" s="7">
        <f t="shared" si="0"/>
        <v>25.048820223926448</v>
      </c>
      <c r="J33" s="7">
        <f t="shared" si="1"/>
        <v>25.048846697312474</v>
      </c>
      <c r="K33">
        <f t="shared" si="2"/>
        <v>24886.674179595098</v>
      </c>
      <c r="L33" s="1">
        <f t="shared" si="3"/>
        <v>103.32618815999999</v>
      </c>
      <c r="M33" s="1">
        <f t="shared" si="4"/>
        <v>821.72450022613896</v>
      </c>
      <c r="N33" s="1">
        <f t="shared" si="5"/>
        <v>0.34720161391434889</v>
      </c>
      <c r="O33" s="1">
        <f t="shared" si="6"/>
        <v>22.638898247381622</v>
      </c>
      <c r="AL33" s="5"/>
      <c r="AM33" s="5"/>
      <c r="AO33" s="1"/>
      <c r="AP33" s="1"/>
      <c r="AQ33" s="1"/>
      <c r="AR33" s="1"/>
    </row>
    <row r="34" spans="3:44" x14ac:dyDescent="0.3">
      <c r="C34" s="1">
        <v>126.822</v>
      </c>
      <c r="D34" s="1">
        <f t="shared" si="7"/>
        <v>2350</v>
      </c>
      <c r="E34" s="1">
        <v>0.14985000000000001</v>
      </c>
      <c r="F34" s="1">
        <v>1.2822899999999999</v>
      </c>
      <c r="G34"/>
      <c r="H34"/>
      <c r="I34" s="6">
        <f t="shared" si="0"/>
        <v>25.626094077026416</v>
      </c>
      <c r="J34" s="5">
        <f t="shared" si="1"/>
        <v>25.626121160516764</v>
      </c>
      <c r="K34">
        <f t="shared" si="2"/>
        <v>25460.211223099272</v>
      </c>
      <c r="L34" s="1">
        <f t="shared" si="3"/>
        <v>103.458343872</v>
      </c>
      <c r="M34" s="1">
        <f t="shared" si="4"/>
        <v>822.77549792893899</v>
      </c>
      <c r="N34" s="1">
        <f t="shared" si="5"/>
        <v>0.35085294195255778</v>
      </c>
      <c r="O34" s="1">
        <f t="shared" si="6"/>
        <v>22.403295138384465</v>
      </c>
      <c r="AL34" s="6"/>
      <c r="AM34" s="5"/>
      <c r="AO34" s="1"/>
      <c r="AP34" s="1"/>
      <c r="AQ34" s="1"/>
      <c r="AR34" s="1"/>
    </row>
    <row r="35" spans="3:44" x14ac:dyDescent="0.3">
      <c r="C35" s="1">
        <v>126.69</v>
      </c>
      <c r="D35" s="1">
        <f t="shared" si="7"/>
        <v>2400</v>
      </c>
      <c r="E35" s="1">
        <v>0.1537</v>
      </c>
      <c r="F35" s="1">
        <v>1.2730399999999999</v>
      </c>
      <c r="G35"/>
      <c r="H35"/>
      <c r="I35" s="7">
        <f t="shared" si="0"/>
        <v>26.144090245045557</v>
      </c>
      <c r="J35" s="7">
        <f t="shared" si="1"/>
        <v>26.144117875991331</v>
      </c>
      <c r="K35">
        <f t="shared" si="2"/>
        <v>25974.854297883991</v>
      </c>
      <c r="L35" s="1">
        <f t="shared" si="3"/>
        <v>103.35066144</v>
      </c>
      <c r="M35" s="1">
        <f t="shared" ref="M35:M97" si="8">SUM((I35*60)/(S$12*S$14*(D35/S$15)*4*100)*100)</f>
        <v>821.91912943036129</v>
      </c>
      <c r="N35" s="1">
        <f t="shared" si="5"/>
        <v>0.35273708769760204</v>
      </c>
      <c r="O35" s="1">
        <f t="shared" si="6"/>
        <v>22.28362789985993</v>
      </c>
      <c r="AL35" s="5"/>
      <c r="AM35" s="5"/>
      <c r="AO35" s="1"/>
      <c r="AP35" s="1"/>
      <c r="AQ35" s="1"/>
      <c r="AR35" s="1"/>
    </row>
    <row r="36" spans="3:44" x14ac:dyDescent="0.3">
      <c r="C36" s="1">
        <v>126.55200000000001</v>
      </c>
      <c r="D36" s="1">
        <f t="shared" si="7"/>
        <v>2450</v>
      </c>
      <c r="E36" s="1">
        <v>0.15565000000000001</v>
      </c>
      <c r="F36" s="1">
        <v>1.2698400000000001</v>
      </c>
      <c r="G36"/>
      <c r="H36"/>
      <c r="I36" s="6">
        <f t="shared" si="0"/>
        <v>26.659687446697202</v>
      </c>
      <c r="J36" s="5">
        <f t="shared" si="1"/>
        <v>26.659715622563009</v>
      </c>
      <c r="K36">
        <f t="shared" si="2"/>
        <v>26487.113935292338</v>
      </c>
      <c r="L36" s="1">
        <f t="shared" si="3"/>
        <v>103.238084352</v>
      </c>
      <c r="M36" s="1">
        <f t="shared" si="8"/>
        <v>821.02383509093943</v>
      </c>
      <c r="N36" s="1">
        <f t="shared" si="5"/>
        <v>0.35030381164666635</v>
      </c>
      <c r="O36" s="1">
        <f t="shared" si="6"/>
        <v>22.438414163365916</v>
      </c>
      <c r="AL36" s="6"/>
      <c r="AM36" s="5"/>
      <c r="AO36" s="1"/>
      <c r="AP36" s="1"/>
      <c r="AQ36" s="1"/>
      <c r="AR36" s="1"/>
    </row>
    <row r="37" spans="3:44" x14ac:dyDescent="0.3">
      <c r="C37" s="1">
        <v>126.438</v>
      </c>
      <c r="D37" s="1">
        <f t="shared" si="7"/>
        <v>2500</v>
      </c>
      <c r="E37" s="1">
        <v>0.15959999999999999</v>
      </c>
      <c r="F37" s="1">
        <v>1.2744599999999999</v>
      </c>
      <c r="G37"/>
      <c r="H37"/>
      <c r="I37" s="7">
        <f t="shared" si="0"/>
        <v>27.179257130290722</v>
      </c>
      <c r="J37" s="7">
        <f t="shared" si="1"/>
        <v>27.179285855274951</v>
      </c>
      <c r="K37">
        <f t="shared" si="2"/>
        <v>27003.320339969086</v>
      </c>
      <c r="L37" s="1">
        <f t="shared" si="3"/>
        <v>103.145085888</v>
      </c>
      <c r="M37" s="1">
        <f t="shared" si="8"/>
        <v>820.28424411489505</v>
      </c>
      <c r="N37" s="1">
        <f t="shared" si="5"/>
        <v>0.35232713806354443</v>
      </c>
      <c r="O37" s="1">
        <f t="shared" si="6"/>
        <v>22.309555976684305</v>
      </c>
      <c r="AL37" s="5"/>
      <c r="AM37" s="5"/>
      <c r="AO37" s="1"/>
      <c r="AP37" s="1"/>
      <c r="AQ37" s="1"/>
      <c r="AR37" s="1"/>
    </row>
    <row r="38" spans="3:44" x14ac:dyDescent="0.3">
      <c r="C38" s="1">
        <v>126.239</v>
      </c>
      <c r="D38" s="1">
        <f t="shared" si="7"/>
        <v>2550</v>
      </c>
      <c r="E38" s="1">
        <v>0.16259999999999999</v>
      </c>
      <c r="F38" s="1">
        <v>1.2787599999999999</v>
      </c>
      <c r="G38"/>
      <c r="H38"/>
      <c r="I38" s="6">
        <f t="shared" si="0"/>
        <v>27.67920945987904</v>
      </c>
      <c r="J38" s="5">
        <f t="shared" si="1"/>
        <v>27.679238713248676</v>
      </c>
      <c r="K38">
        <f t="shared" si="2"/>
        <v>27500.036377713226</v>
      </c>
      <c r="L38" s="1">
        <f t="shared" si="3"/>
        <v>102.982746464</v>
      </c>
      <c r="M38" s="1">
        <f t="shared" si="8"/>
        <v>818.99320372688771</v>
      </c>
      <c r="N38" s="1">
        <f t="shared" si="5"/>
        <v>0.35246634132788801</v>
      </c>
      <c r="O38" s="1">
        <f t="shared" si="6"/>
        <v>22.300745027513074</v>
      </c>
      <c r="AL38" s="6"/>
      <c r="AM38" s="5"/>
      <c r="AO38" s="1"/>
      <c r="AP38" s="1"/>
      <c r="AQ38" s="1"/>
      <c r="AR38" s="1"/>
    </row>
    <row r="39" spans="3:44" x14ac:dyDescent="0.3">
      <c r="C39" s="1">
        <v>126.161</v>
      </c>
      <c r="D39" s="1">
        <f t="shared" si="7"/>
        <v>2600</v>
      </c>
      <c r="E39" s="1">
        <v>0.16805</v>
      </c>
      <c r="F39" s="1">
        <v>1.27634</v>
      </c>
      <c r="G39"/>
      <c r="H39"/>
      <c r="I39" s="7">
        <f t="shared" ref="I39:I70" si="9">SUM((1.01325/S$17)*SQRT(S$19/293)*K39)</f>
        <v>28.204501409126937</v>
      </c>
      <c r="J39" s="7">
        <f t="shared" ref="J39:J70" si="10">SUM(((M39*1000)*S$12*(PI()*S$11^2/4)*2*D39)/(60)/1000)</f>
        <v>28.204531217662701</v>
      </c>
      <c r="K39">
        <f t="shared" ref="K39:K70" si="11">SUM((2*PI()*D39*L39)/60)</f>
        <v>28021.928006669459</v>
      </c>
      <c r="L39" s="1">
        <f t="shared" ref="L39:L70" si="12">SUM(C39*S$20)</f>
        <v>102.919115936</v>
      </c>
      <c r="M39" s="1">
        <f t="shared" si="8"/>
        <v>818.48716779590995</v>
      </c>
      <c r="N39" s="1">
        <f t="shared" ref="N39:N70" si="13">SUM((E39*60)/J39)</f>
        <v>0.35749574854432109</v>
      </c>
      <c r="O39" s="1">
        <f t="shared" ref="O39:O70" si="14">SUM((J39*3600)/((E39*60)*S$21)*100)</f>
        <v>21.987008351119275</v>
      </c>
      <c r="AL39" s="5"/>
      <c r="AM39" s="5"/>
      <c r="AO39" s="1"/>
      <c r="AP39" s="1"/>
      <c r="AQ39" s="1"/>
      <c r="AR39" s="1"/>
    </row>
    <row r="40" spans="3:44" x14ac:dyDescent="0.3">
      <c r="C40" s="1">
        <v>125.84699999999999</v>
      </c>
      <c r="D40" s="1">
        <f t="shared" ref="D40:D71" si="15">D39+50</f>
        <v>2650</v>
      </c>
      <c r="E40" s="1">
        <v>0.17144999999999999</v>
      </c>
      <c r="F40" s="1">
        <v>1.28027</v>
      </c>
      <c r="G40"/>
      <c r="H40"/>
      <c r="I40" s="6">
        <f t="shared" si="9"/>
        <v>28.675347999812068</v>
      </c>
      <c r="J40" s="5">
        <f t="shared" si="10"/>
        <v>28.675378305972206</v>
      </c>
      <c r="K40">
        <f t="shared" si="11"/>
        <v>28489.726712804179</v>
      </c>
      <c r="L40" s="1">
        <f t="shared" si="12"/>
        <v>102.66296227199999</v>
      </c>
      <c r="M40" s="1">
        <f t="shared" si="8"/>
        <v>816.45004879171756</v>
      </c>
      <c r="N40" s="1">
        <f t="shared" si="13"/>
        <v>0.35873981818951384</v>
      </c>
      <c r="O40" s="1">
        <f t="shared" si="14"/>
        <v>21.910759860454721</v>
      </c>
      <c r="AL40" s="6"/>
      <c r="AM40" s="5"/>
      <c r="AO40" s="1"/>
      <c r="AP40" s="1"/>
      <c r="AQ40" s="1"/>
      <c r="AR40" s="1"/>
    </row>
    <row r="41" spans="3:44" x14ac:dyDescent="0.3">
      <c r="C41" s="1">
        <v>124.911</v>
      </c>
      <c r="D41" s="1">
        <f t="shared" si="15"/>
        <v>2700</v>
      </c>
      <c r="E41" s="1">
        <v>0.17465</v>
      </c>
      <c r="F41" s="1">
        <v>1.2837099999999999</v>
      </c>
      <c r="G41"/>
      <c r="H41"/>
      <c r="I41" s="7">
        <f t="shared" si="9"/>
        <v>28.999092380406871</v>
      </c>
      <c r="J41" s="7">
        <f t="shared" si="10"/>
        <v>28.999123028723243</v>
      </c>
      <c r="K41">
        <f t="shared" si="11"/>
        <v>28811.375430999771</v>
      </c>
      <c r="L41" s="1">
        <f t="shared" si="12"/>
        <v>101.89939593599999</v>
      </c>
      <c r="M41" s="1">
        <f t="shared" si="8"/>
        <v>810.37761761998479</v>
      </c>
      <c r="N41" s="1">
        <f t="shared" si="13"/>
        <v>0.36135575512475637</v>
      </c>
      <c r="O41" s="1">
        <f t="shared" si="14"/>
        <v>21.752142859935653</v>
      </c>
      <c r="AL41" s="5"/>
      <c r="AM41" s="5"/>
      <c r="AO41" s="1"/>
      <c r="AP41" s="1"/>
      <c r="AQ41" s="1"/>
      <c r="AR41" s="1"/>
    </row>
    <row r="42" spans="3:44" x14ac:dyDescent="0.3">
      <c r="C42" s="1">
        <v>123.92700000000001</v>
      </c>
      <c r="D42" s="1">
        <f t="shared" si="15"/>
        <v>2750</v>
      </c>
      <c r="E42" s="1">
        <v>0.1784</v>
      </c>
      <c r="F42" s="1">
        <v>1.2811999999999999</v>
      </c>
      <c r="G42"/>
      <c r="H42"/>
      <c r="I42" s="6">
        <f t="shared" si="9"/>
        <v>29.303438667363388</v>
      </c>
      <c r="J42" s="5">
        <f t="shared" si="10"/>
        <v>29.303469637334704</v>
      </c>
      <c r="K42">
        <f t="shared" si="11"/>
        <v>29113.751623313274</v>
      </c>
      <c r="L42" s="1">
        <f t="shared" si="12"/>
        <v>101.096672352</v>
      </c>
      <c r="M42" s="1">
        <f t="shared" si="8"/>
        <v>803.99377972149659</v>
      </c>
      <c r="N42" s="1">
        <f t="shared" si="13"/>
        <v>0.36528097636473544</v>
      </c>
      <c r="O42" s="1">
        <f t="shared" si="14"/>
        <v>21.518399580943687</v>
      </c>
      <c r="AL42" s="6"/>
      <c r="AM42" s="5"/>
      <c r="AO42" s="1"/>
      <c r="AP42" s="1"/>
      <c r="AQ42" s="1"/>
      <c r="AR42" s="1"/>
    </row>
    <row r="43" spans="3:44" x14ac:dyDescent="0.3">
      <c r="C43" s="1">
        <v>123.68899999999999</v>
      </c>
      <c r="D43" s="1">
        <f t="shared" si="15"/>
        <v>2800</v>
      </c>
      <c r="E43" s="1">
        <v>0.18004999999999999</v>
      </c>
      <c r="F43" s="1">
        <v>1.2744800000000001</v>
      </c>
      <c r="G43"/>
      <c r="H43"/>
      <c r="I43" s="7">
        <f t="shared" si="9"/>
        <v>29.778928418759804</v>
      </c>
      <c r="J43" s="7">
        <f t="shared" si="10"/>
        <v>29.778959891262719</v>
      </c>
      <c r="K43">
        <f t="shared" si="11"/>
        <v>29586.163434047423</v>
      </c>
      <c r="L43" s="1">
        <f t="shared" si="12"/>
        <v>100.90251766399999</v>
      </c>
      <c r="M43" s="1">
        <f t="shared" si="8"/>
        <v>802.44972136800038</v>
      </c>
      <c r="N43" s="1">
        <f t="shared" si="13"/>
        <v>0.36277291213148272</v>
      </c>
      <c r="O43" s="1">
        <f t="shared" si="14"/>
        <v>21.667169035721074</v>
      </c>
      <c r="AL43" s="5"/>
      <c r="AM43" s="5"/>
      <c r="AO43" s="1"/>
      <c r="AP43" s="1"/>
      <c r="AQ43" s="1"/>
      <c r="AR43" s="1"/>
    </row>
    <row r="44" spans="3:44" x14ac:dyDescent="0.3">
      <c r="C44" s="1">
        <v>123.389</v>
      </c>
      <c r="D44" s="1">
        <f t="shared" si="15"/>
        <v>2850</v>
      </c>
      <c r="E44" s="1">
        <v>0.18310000000000001</v>
      </c>
      <c r="F44" s="1">
        <v>1.2603599999999999</v>
      </c>
      <c r="G44"/>
      <c r="H44"/>
      <c r="I44" s="6">
        <f t="shared" si="9"/>
        <v>30.237178286404117</v>
      </c>
      <c r="J44" s="5">
        <f t="shared" si="10"/>
        <v>30.237210243218293</v>
      </c>
      <c r="K44">
        <f t="shared" si="11"/>
        <v>30041.446958259603</v>
      </c>
      <c r="L44" s="1">
        <f t="shared" si="12"/>
        <v>100.65778486399999</v>
      </c>
      <c r="M44" s="1">
        <f t="shared" si="8"/>
        <v>800.50342932577848</v>
      </c>
      <c r="N44" s="1">
        <f t="shared" si="13"/>
        <v>0.36332716912811025</v>
      </c>
      <c r="O44" s="1">
        <f t="shared" si="14"/>
        <v>21.634115685860177</v>
      </c>
      <c r="AL44" s="6"/>
      <c r="AM44" s="5"/>
      <c r="AO44" s="1"/>
      <c r="AP44" s="1"/>
      <c r="AQ44" s="1"/>
      <c r="AR44" s="1"/>
    </row>
    <row r="45" spans="3:44" x14ac:dyDescent="0.3">
      <c r="C45" s="1">
        <v>122.51900000000001</v>
      </c>
      <c r="D45" s="1">
        <f t="shared" si="15"/>
        <v>2900</v>
      </c>
      <c r="E45" s="1">
        <v>0.18790000000000001</v>
      </c>
      <c r="F45" s="1">
        <v>1.2531000000000001</v>
      </c>
      <c r="G45"/>
      <c r="H45"/>
      <c r="I45" s="7">
        <f t="shared" si="9"/>
        <v>30.550716311879839</v>
      </c>
      <c r="J45" s="7">
        <f t="shared" si="10"/>
        <v>30.550748600063439</v>
      </c>
      <c r="K45">
        <f t="shared" si="11"/>
        <v>30352.95538912273</v>
      </c>
      <c r="L45" s="1">
        <f t="shared" si="12"/>
        <v>99.948059743999991</v>
      </c>
      <c r="M45" s="1">
        <f t="shared" si="8"/>
        <v>794.85918240333456</v>
      </c>
      <c r="N45" s="1">
        <f t="shared" si="13"/>
        <v>0.3690253272542261</v>
      </c>
      <c r="O45" s="1">
        <f t="shared" si="14"/>
        <v>21.300061074991184</v>
      </c>
      <c r="AL45" s="5"/>
      <c r="AM45" s="5"/>
      <c r="AO45" s="1"/>
      <c r="AP45" s="1"/>
      <c r="AQ45" s="1"/>
      <c r="AR45" s="1"/>
    </row>
    <row r="46" spans="3:44" x14ac:dyDescent="0.3">
      <c r="C46" s="1">
        <v>121.837</v>
      </c>
      <c r="D46" s="1">
        <f t="shared" si="15"/>
        <v>2950</v>
      </c>
      <c r="E46" s="1">
        <v>0.19255</v>
      </c>
      <c r="F46" s="1">
        <v>1.23943</v>
      </c>
      <c r="G46"/>
      <c r="H46"/>
      <c r="I46" s="6">
        <f t="shared" si="9"/>
        <v>30.904460669737045</v>
      </c>
      <c r="J46" s="5">
        <f t="shared" si="10"/>
        <v>30.904493331783002</v>
      </c>
      <c r="K46">
        <f t="shared" si="11"/>
        <v>30704.409888702448</v>
      </c>
      <c r="L46" s="1">
        <f t="shared" si="12"/>
        <v>99.391700512</v>
      </c>
      <c r="M46" s="1">
        <f t="shared" si="8"/>
        <v>790.43461182734984</v>
      </c>
      <c r="N46" s="1">
        <f t="shared" si="13"/>
        <v>0.37382913468180334</v>
      </c>
      <c r="O46" s="1">
        <f t="shared" si="14"/>
        <v>21.026349418763573</v>
      </c>
      <c r="AL46" s="6"/>
      <c r="AM46" s="5"/>
      <c r="AO46" s="1"/>
      <c r="AP46" s="1"/>
      <c r="AQ46" s="1"/>
      <c r="AR46" s="1"/>
    </row>
    <row r="47" spans="3:44" x14ac:dyDescent="0.3">
      <c r="C47" s="1">
        <v>121.709</v>
      </c>
      <c r="D47" s="1">
        <f t="shared" si="15"/>
        <v>3000</v>
      </c>
      <c r="E47" s="1">
        <v>0.19900000000000001</v>
      </c>
      <c r="F47" s="1">
        <v>1.2273499999999999</v>
      </c>
      <c r="G47"/>
      <c r="H47"/>
      <c r="I47" s="7">
        <f t="shared" si="9"/>
        <v>31.39524705614344</v>
      </c>
      <c r="J47" s="7">
        <f t="shared" si="10"/>
        <v>31.395280236887572</v>
      </c>
      <c r="K47">
        <f t="shared" si="11"/>
        <v>31192.01931625585</v>
      </c>
      <c r="L47" s="1">
        <f t="shared" si="12"/>
        <v>99.287281183999994</v>
      </c>
      <c r="M47" s="1">
        <f t="shared" si="8"/>
        <v>789.60419388933508</v>
      </c>
      <c r="N47" s="1">
        <f t="shared" si="13"/>
        <v>0.38031194211068764</v>
      </c>
      <c r="O47" s="1">
        <f t="shared" si="14"/>
        <v>20.667933710180311</v>
      </c>
      <c r="AL47" s="5"/>
      <c r="AM47" s="5"/>
      <c r="AO47" s="1"/>
      <c r="AP47" s="1"/>
      <c r="AQ47" s="1"/>
      <c r="AR47" s="1"/>
    </row>
    <row r="48" spans="3:44" x14ac:dyDescent="0.3">
      <c r="C48" s="1">
        <v>121.123</v>
      </c>
      <c r="D48" s="1">
        <f t="shared" si="15"/>
        <v>3050</v>
      </c>
      <c r="E48" s="1">
        <v>0.20605000000000001</v>
      </c>
      <c r="F48" s="1">
        <v>1.2193000000000001</v>
      </c>
      <c r="G48"/>
      <c r="H48"/>
      <c r="I48" s="6">
        <f t="shared" si="9"/>
        <v>31.764821152647844</v>
      </c>
      <c r="J48" s="5">
        <f t="shared" si="10"/>
        <v>31.764854723984328</v>
      </c>
      <c r="K48">
        <f t="shared" si="11"/>
        <v>31559.201085405119</v>
      </c>
      <c r="L48" s="1">
        <f t="shared" si="12"/>
        <v>98.809236447999993</v>
      </c>
      <c r="M48" s="1">
        <f t="shared" si="8"/>
        <v>785.80243676686132</v>
      </c>
      <c r="N48" s="1">
        <f t="shared" si="13"/>
        <v>0.38920373184219892</v>
      </c>
      <c r="O48" s="1">
        <f t="shared" si="14"/>
        <v>20.195751904867492</v>
      </c>
      <c r="AL48" s="6"/>
      <c r="AM48" s="5"/>
      <c r="AO48" s="1"/>
      <c r="AP48" s="1"/>
      <c r="AQ48" s="1"/>
      <c r="AR48" s="1"/>
    </row>
    <row r="49" spans="3:44" x14ac:dyDescent="0.3">
      <c r="C49" s="1">
        <v>121.124</v>
      </c>
      <c r="D49" s="1">
        <f t="shared" si="15"/>
        <v>3100</v>
      </c>
      <c r="E49" s="1">
        <v>0.21004999999999999</v>
      </c>
      <c r="F49" s="1">
        <v>1.20692</v>
      </c>
      <c r="G49"/>
      <c r="H49"/>
      <c r="I49" s="7">
        <f t="shared" si="9"/>
        <v>32.285822477460677</v>
      </c>
      <c r="J49" s="7">
        <f t="shared" si="10"/>
        <v>32.285856599428662</v>
      </c>
      <c r="K49">
        <f t="shared" si="11"/>
        <v>32076.829864000025</v>
      </c>
      <c r="L49" s="1">
        <f t="shared" si="12"/>
        <v>98.810052223999989</v>
      </c>
      <c r="M49" s="1">
        <f t="shared" si="8"/>
        <v>785.80892440700211</v>
      </c>
      <c r="N49" s="1">
        <f t="shared" si="13"/>
        <v>0.39035668640809812</v>
      </c>
      <c r="O49" s="1">
        <f t="shared" si="14"/>
        <v>20.136101884306186</v>
      </c>
      <c r="AL49" s="5"/>
      <c r="AM49" s="5"/>
      <c r="AO49" s="1"/>
      <c r="AP49" s="1"/>
      <c r="AQ49" s="1"/>
      <c r="AR49" s="1"/>
    </row>
    <row r="50" spans="3:44" x14ac:dyDescent="0.3">
      <c r="C50" s="1">
        <v>120.851</v>
      </c>
      <c r="D50" s="1">
        <f t="shared" si="15"/>
        <v>3150</v>
      </c>
      <c r="E50" s="1">
        <v>0.21604999999999999</v>
      </c>
      <c r="F50" s="1">
        <v>1.1927399999999999</v>
      </c>
      <c r="G50"/>
      <c r="H50"/>
      <c r="I50" s="6">
        <f t="shared" si="9"/>
        <v>32.732619215350468</v>
      </c>
      <c r="J50" s="5">
        <f t="shared" si="10"/>
        <v>32.732653809525225</v>
      </c>
      <c r="K50">
        <f t="shared" si="11"/>
        <v>32520.73439686693</v>
      </c>
      <c r="L50" s="1">
        <f t="shared" si="12"/>
        <v>98.587345375999988</v>
      </c>
      <c r="M50" s="1">
        <f t="shared" si="8"/>
        <v>784.03779864857995</v>
      </c>
      <c r="N50" s="1">
        <f t="shared" si="13"/>
        <v>0.39602655120581021</v>
      </c>
      <c r="O50" s="1">
        <f t="shared" si="14"/>
        <v>19.847815720438255</v>
      </c>
      <c r="AL50" s="6"/>
      <c r="AM50" s="5"/>
      <c r="AO50" s="1"/>
      <c r="AP50" s="1"/>
      <c r="AQ50" s="1"/>
      <c r="AR50" s="1"/>
    </row>
    <row r="51" spans="3:44" x14ac:dyDescent="0.3">
      <c r="C51" s="1">
        <v>120.596</v>
      </c>
      <c r="D51" s="1">
        <f t="shared" si="15"/>
        <v>3200</v>
      </c>
      <c r="E51" s="1">
        <v>0.21795</v>
      </c>
      <c r="F51" s="1">
        <v>1.1848099999999999</v>
      </c>
      <c r="G51"/>
      <c r="H51"/>
      <c r="I51" s="7">
        <f t="shared" si="9"/>
        <v>33.182021282306039</v>
      </c>
      <c r="J51" s="7">
        <f t="shared" si="10"/>
        <v>33.182056351441069</v>
      </c>
      <c r="K51">
        <f t="shared" si="11"/>
        <v>32967.227393981295</v>
      </c>
      <c r="L51" s="1">
        <f t="shared" si="12"/>
        <v>98.379322496</v>
      </c>
      <c r="M51" s="1">
        <f t="shared" si="8"/>
        <v>782.38345041269133</v>
      </c>
      <c r="N51" s="1">
        <f t="shared" si="13"/>
        <v>0.39409854113613657</v>
      </c>
      <c r="O51" s="1">
        <f t="shared" si="14"/>
        <v>19.944915264272424</v>
      </c>
      <c r="AL51" s="5"/>
      <c r="AM51" s="5"/>
      <c r="AO51" s="1"/>
      <c r="AP51" s="1"/>
      <c r="AQ51" s="1"/>
      <c r="AR51" s="1"/>
    </row>
    <row r="52" spans="3:44" x14ac:dyDescent="0.3">
      <c r="C52" s="1">
        <v>120.84</v>
      </c>
      <c r="D52" s="1">
        <f t="shared" si="15"/>
        <v>3250</v>
      </c>
      <c r="E52" s="1">
        <v>0.22305</v>
      </c>
      <c r="F52" s="1">
        <v>1.17378</v>
      </c>
      <c r="G52"/>
      <c r="H52"/>
      <c r="I52" s="6">
        <f t="shared" si="9"/>
        <v>33.768676039731972</v>
      </c>
      <c r="J52" s="5">
        <f t="shared" si="10"/>
        <v>33.768711728885727</v>
      </c>
      <c r="K52">
        <f t="shared" si="11"/>
        <v>33550.084617333589</v>
      </c>
      <c r="L52" s="1">
        <f t="shared" si="12"/>
        <v>98.578371840000003</v>
      </c>
      <c r="M52" s="1">
        <f t="shared" si="8"/>
        <v>783.96643460703194</v>
      </c>
      <c r="N52" s="1">
        <f t="shared" si="13"/>
        <v>0.39631360850974345</v>
      </c>
      <c r="O52" s="1">
        <f t="shared" si="14"/>
        <v>19.833439579050889</v>
      </c>
      <c r="AL52" s="6"/>
      <c r="AM52" s="5"/>
      <c r="AO52" s="1"/>
      <c r="AP52" s="1"/>
      <c r="AQ52" s="1"/>
      <c r="AR52" s="1"/>
    </row>
    <row r="53" spans="3:44" x14ac:dyDescent="0.3">
      <c r="C53" s="1">
        <v>121.633</v>
      </c>
      <c r="D53" s="1">
        <f t="shared" si="15"/>
        <v>3300</v>
      </c>
      <c r="E53" s="1">
        <v>0.22550000000000001</v>
      </c>
      <c r="F53" s="1">
        <v>1.1611800000000001</v>
      </c>
      <c r="G53"/>
      <c r="H53"/>
      <c r="I53" s="7">
        <f t="shared" si="9"/>
        <v>34.513206859787566</v>
      </c>
      <c r="J53" s="7">
        <f t="shared" si="10"/>
        <v>34.513243335814785</v>
      </c>
      <c r="K53">
        <f t="shared" si="11"/>
        <v>34289.795939852949</v>
      </c>
      <c r="L53" s="1">
        <f t="shared" si="12"/>
        <v>99.225282207999996</v>
      </c>
      <c r="M53" s="1">
        <f t="shared" si="8"/>
        <v>789.11113323863879</v>
      </c>
      <c r="N53" s="1">
        <f t="shared" si="13"/>
        <v>0.39202342904585169</v>
      </c>
      <c r="O53" s="1">
        <f t="shared" si="14"/>
        <v>20.05049042059748</v>
      </c>
      <c r="AL53" s="5"/>
      <c r="AM53" s="5"/>
      <c r="AO53" s="1"/>
      <c r="AP53" s="1"/>
      <c r="AQ53" s="1"/>
      <c r="AR53" s="1"/>
    </row>
    <row r="54" spans="3:44" x14ac:dyDescent="0.3">
      <c r="C54" s="1">
        <v>122.181</v>
      </c>
      <c r="D54" s="1">
        <f t="shared" si="15"/>
        <v>3350</v>
      </c>
      <c r="E54" s="1">
        <v>0.22850000000000001</v>
      </c>
      <c r="F54" s="1">
        <v>1.1510400000000001</v>
      </c>
      <c r="G54"/>
      <c r="H54"/>
      <c r="I54" s="6">
        <f t="shared" si="9"/>
        <v>35.193984503743401</v>
      </c>
      <c r="J54" s="5">
        <f t="shared" si="10"/>
        <v>35.194021699265157</v>
      </c>
      <c r="K54">
        <f t="shared" si="11"/>
        <v>34966.166773386183</v>
      </c>
      <c r="L54" s="1">
        <f t="shared" si="12"/>
        <v>99.672327455999991</v>
      </c>
      <c r="M54" s="1">
        <f t="shared" si="8"/>
        <v>792.66636003576446</v>
      </c>
      <c r="N54" s="1">
        <f t="shared" si="13"/>
        <v>0.38955479760604517</v>
      </c>
      <c r="O54" s="1">
        <f t="shared" si="14"/>
        <v>20.177551546118213</v>
      </c>
      <c r="AL54" s="6"/>
      <c r="AM54" s="5"/>
      <c r="AO54" s="1"/>
      <c r="AP54" s="1"/>
      <c r="AQ54" s="1"/>
      <c r="AR54" s="1"/>
    </row>
    <row r="55" spans="3:44" x14ac:dyDescent="0.3">
      <c r="C55" s="1">
        <v>122.93300000000001</v>
      </c>
      <c r="D55" s="1">
        <f t="shared" si="15"/>
        <v>3400</v>
      </c>
      <c r="E55" s="1">
        <v>0.23419999999999999</v>
      </c>
      <c r="F55" s="1">
        <v>1.14117</v>
      </c>
      <c r="G55"/>
      <c r="H55"/>
      <c r="I55" s="7">
        <f t="shared" si="9"/>
        <v>35.939112915779432</v>
      </c>
      <c r="J55" s="7">
        <f t="shared" si="10"/>
        <v>35.939150898806218</v>
      </c>
      <c r="K55">
        <f t="shared" si="11"/>
        <v>35706.471819553066</v>
      </c>
      <c r="L55" s="1">
        <f t="shared" si="12"/>
        <v>100.285791008</v>
      </c>
      <c r="M55" s="1">
        <f t="shared" si="8"/>
        <v>797.54506542160084</v>
      </c>
      <c r="N55" s="1">
        <f t="shared" si="13"/>
        <v>0.3909942123999029</v>
      </c>
      <c r="O55" s="1">
        <f t="shared" si="14"/>
        <v>20.103269458869303</v>
      </c>
      <c r="AL55" s="5"/>
      <c r="AM55" s="5"/>
      <c r="AO55" s="1"/>
      <c r="AP55" s="1"/>
      <c r="AQ55" s="1"/>
      <c r="AR55" s="1"/>
    </row>
    <row r="56" spans="3:44" x14ac:dyDescent="0.3">
      <c r="C56" s="1">
        <v>123.47499999999999</v>
      </c>
      <c r="D56" s="1">
        <f t="shared" si="15"/>
        <v>3450</v>
      </c>
      <c r="E56" s="1">
        <v>0.23605000000000001</v>
      </c>
      <c r="F56" s="1">
        <v>1.12669</v>
      </c>
      <c r="G56"/>
      <c r="H56"/>
      <c r="I56" s="6">
        <f t="shared" si="9"/>
        <v>36.628411619485064</v>
      </c>
      <c r="J56" s="5">
        <f t="shared" si="10"/>
        <v>36.628450331012061</v>
      </c>
      <c r="K56">
        <f t="shared" si="11"/>
        <v>36391.308554304895</v>
      </c>
      <c r="L56" s="1">
        <f t="shared" si="12"/>
        <v>100.72794159999999</v>
      </c>
      <c r="M56" s="1">
        <f t="shared" si="8"/>
        <v>801.06136637788211</v>
      </c>
      <c r="N56" s="1">
        <f t="shared" si="13"/>
        <v>0.38666664497156383</v>
      </c>
      <c r="O56" s="1">
        <f t="shared" si="14"/>
        <v>20.328264956269198</v>
      </c>
      <c r="AL56" s="6"/>
      <c r="AM56" s="5"/>
      <c r="AO56" s="1"/>
      <c r="AP56" s="1"/>
      <c r="AQ56" s="1"/>
      <c r="AR56" s="1"/>
    </row>
    <row r="57" spans="3:44" x14ac:dyDescent="0.3">
      <c r="C57" s="1">
        <v>123.428</v>
      </c>
      <c r="D57" s="1">
        <f t="shared" si="15"/>
        <v>3500</v>
      </c>
      <c r="E57" s="1">
        <v>0.24195</v>
      </c>
      <c r="F57" s="1">
        <v>1.11975</v>
      </c>
      <c r="G57"/>
      <c r="H57"/>
      <c r="I57" s="7">
        <f t="shared" si="9"/>
        <v>37.145113721417069</v>
      </c>
      <c r="J57" s="7">
        <f t="shared" si="10"/>
        <v>37.14515297903182</v>
      </c>
      <c r="K57">
        <f t="shared" si="11"/>
        <v>36904.665939752173</v>
      </c>
      <c r="L57" s="1">
        <f t="shared" si="12"/>
        <v>100.689600128</v>
      </c>
      <c r="M57" s="1">
        <f t="shared" si="8"/>
        <v>800.75644729126714</v>
      </c>
      <c r="N57" s="1">
        <f t="shared" si="13"/>
        <v>0.39081815084177318</v>
      </c>
      <c r="O57" s="1">
        <f t="shared" si="14"/>
        <v>20.112325877914337</v>
      </c>
      <c r="AL57" s="5"/>
      <c r="AM57" s="5"/>
      <c r="AO57" s="1"/>
      <c r="AP57" s="1"/>
      <c r="AQ57" s="1"/>
      <c r="AR57" s="1"/>
    </row>
    <row r="58" spans="3:44" x14ac:dyDescent="0.3">
      <c r="C58" s="1">
        <v>124.205</v>
      </c>
      <c r="D58" s="1">
        <f t="shared" si="15"/>
        <v>3550</v>
      </c>
      <c r="E58" s="1">
        <v>0.24545</v>
      </c>
      <c r="F58" s="1">
        <v>1.10622</v>
      </c>
      <c r="G58"/>
      <c r="H58"/>
      <c r="I58" s="6">
        <f t="shared" si="9"/>
        <v>37.912933431818104</v>
      </c>
      <c r="J58" s="5">
        <f t="shared" si="10"/>
        <v>37.912973500919676</v>
      </c>
      <c r="K58">
        <f t="shared" si="11"/>
        <v>37667.515398952222</v>
      </c>
      <c r="L58" s="1">
        <f t="shared" si="12"/>
        <v>101.32345807999999</v>
      </c>
      <c r="M58" s="1">
        <f t="shared" si="8"/>
        <v>805.79734368062202</v>
      </c>
      <c r="N58" s="1">
        <f t="shared" si="13"/>
        <v>0.38844223072196538</v>
      </c>
      <c r="O58" s="1">
        <f t="shared" si="14"/>
        <v>20.23534360340895</v>
      </c>
      <c r="AL58" s="6"/>
      <c r="AM58" s="5"/>
      <c r="AO58" s="1"/>
      <c r="AP58" s="1"/>
      <c r="AQ58" s="1"/>
      <c r="AR58" s="1"/>
    </row>
    <row r="59" spans="3:44" x14ac:dyDescent="0.3">
      <c r="C59" s="1">
        <v>124.066</v>
      </c>
      <c r="D59" s="1">
        <f t="shared" si="15"/>
        <v>3600</v>
      </c>
      <c r="E59" s="1">
        <v>0.25505</v>
      </c>
      <c r="F59" s="1">
        <v>1.09697</v>
      </c>
      <c r="G59"/>
      <c r="H59"/>
      <c r="I59" s="7">
        <f t="shared" si="9"/>
        <v>38.403891787139735</v>
      </c>
      <c r="J59" s="7">
        <f t="shared" si="10"/>
        <v>38.403932375121251</v>
      </c>
      <c r="K59">
        <f t="shared" si="11"/>
        <v>38155.295682231532</v>
      </c>
      <c r="L59" s="1">
        <f t="shared" si="12"/>
        <v>101.21006521599999</v>
      </c>
      <c r="M59" s="1">
        <f t="shared" si="8"/>
        <v>804.89556170105936</v>
      </c>
      <c r="N59" s="1">
        <f t="shared" si="13"/>
        <v>0.39847481894623782</v>
      </c>
      <c r="O59" s="1">
        <f t="shared" si="14"/>
        <v>19.725868825337571</v>
      </c>
      <c r="AL59" s="5"/>
      <c r="AM59" s="5"/>
      <c r="AO59" s="1"/>
      <c r="AP59" s="1"/>
      <c r="AQ59" s="1"/>
      <c r="AR59" s="1"/>
    </row>
    <row r="60" spans="3:44" x14ac:dyDescent="0.3">
      <c r="C60" s="1">
        <v>123.967</v>
      </c>
      <c r="D60" s="1">
        <f t="shared" si="15"/>
        <v>3650</v>
      </c>
      <c r="E60" s="1">
        <v>0.25755</v>
      </c>
      <c r="F60" s="1">
        <v>1.0940099999999999</v>
      </c>
      <c r="G60"/>
      <c r="H60"/>
      <c r="I60" s="6">
        <f t="shared" si="9"/>
        <v>38.906208689312514</v>
      </c>
      <c r="J60" s="5">
        <f t="shared" si="10"/>
        <v>38.906249808178487</v>
      </c>
      <c r="K60">
        <f t="shared" si="11"/>
        <v>38654.36098620687</v>
      </c>
      <c r="L60" s="1">
        <f t="shared" si="12"/>
        <v>101.129303392</v>
      </c>
      <c r="M60" s="1">
        <f t="shared" si="8"/>
        <v>804.25328532712626</v>
      </c>
      <c r="N60" s="1">
        <f t="shared" si="13"/>
        <v>0.39718554412693929</v>
      </c>
      <c r="O60" s="1">
        <f t="shared" si="14"/>
        <v>19.789899519156489</v>
      </c>
      <c r="AL60" s="6"/>
      <c r="AM60" s="5"/>
      <c r="AO60" s="1"/>
      <c r="AP60" s="1"/>
      <c r="AQ60" s="1"/>
      <c r="AR60" s="1"/>
    </row>
    <row r="61" spans="3:44" x14ac:dyDescent="0.3">
      <c r="C61" s="1">
        <v>123.815</v>
      </c>
      <c r="D61" s="1">
        <f t="shared" si="15"/>
        <v>3700</v>
      </c>
      <c r="E61" s="1">
        <v>0.26445000000000002</v>
      </c>
      <c r="F61" s="1">
        <v>1.09659</v>
      </c>
      <c r="G61"/>
      <c r="H61"/>
      <c r="I61" s="7">
        <f t="shared" si="9"/>
        <v>39.39081279321627</v>
      </c>
      <c r="J61" s="7">
        <f t="shared" si="10"/>
        <v>39.390854424246548</v>
      </c>
      <c r="K61">
        <f t="shared" si="11"/>
        <v>39135.828150413974</v>
      </c>
      <c r="L61" s="1">
        <f t="shared" si="12"/>
        <v>101.00530543999999</v>
      </c>
      <c r="M61" s="1">
        <f t="shared" si="8"/>
        <v>803.26716402573356</v>
      </c>
      <c r="N61" s="1">
        <f t="shared" si="13"/>
        <v>0.40280923660882229</v>
      </c>
      <c r="O61" s="1">
        <f t="shared" si="14"/>
        <v>19.513609158786281</v>
      </c>
      <c r="AL61" s="5"/>
      <c r="AM61" s="5"/>
      <c r="AO61" s="1"/>
      <c r="AP61" s="1"/>
      <c r="AQ61" s="1"/>
      <c r="AR61" s="1"/>
    </row>
    <row r="62" spans="3:44" x14ac:dyDescent="0.3">
      <c r="C62" s="1">
        <v>123.767</v>
      </c>
      <c r="D62" s="1">
        <f t="shared" si="15"/>
        <v>3750</v>
      </c>
      <c r="E62" s="1">
        <v>0.2651</v>
      </c>
      <c r="F62" s="1">
        <v>1.0980799999999999</v>
      </c>
      <c r="G62"/>
      <c r="H62"/>
      <c r="I62" s="6">
        <f t="shared" si="9"/>
        <v>39.907643871834715</v>
      </c>
      <c r="J62" s="5">
        <f t="shared" si="10"/>
        <v>39.907686049089051</v>
      </c>
      <c r="K62">
        <f t="shared" si="11"/>
        <v>39649.313677655693</v>
      </c>
      <c r="L62" s="1">
        <f t="shared" si="12"/>
        <v>100.96614819199999</v>
      </c>
      <c r="M62" s="1">
        <f t="shared" si="8"/>
        <v>802.95575729897803</v>
      </c>
      <c r="N62" s="1">
        <f t="shared" si="13"/>
        <v>0.39856983891360137</v>
      </c>
      <c r="O62" s="1">
        <f t="shared" si="14"/>
        <v>19.72116613278785</v>
      </c>
      <c r="AL62" s="6"/>
      <c r="AM62" s="5"/>
      <c r="AO62" s="1"/>
      <c r="AP62" s="1"/>
      <c r="AQ62" s="1"/>
      <c r="AR62" s="1"/>
    </row>
    <row r="63" spans="3:44" x14ac:dyDescent="0.3">
      <c r="C63" s="1">
        <v>123.509</v>
      </c>
      <c r="D63" s="1">
        <f t="shared" si="15"/>
        <v>3800</v>
      </c>
      <c r="E63" s="1">
        <v>0.26929999999999998</v>
      </c>
      <c r="F63" s="1">
        <v>1.09907</v>
      </c>
      <c r="G63"/>
      <c r="H63"/>
      <c r="I63" s="7">
        <f t="shared" si="9"/>
        <v>40.355446627878614</v>
      </c>
      <c r="J63" s="7">
        <f t="shared" si="10"/>
        <v>40.355489278402978</v>
      </c>
      <c r="K63">
        <f t="shared" si="11"/>
        <v>40094.217716519139</v>
      </c>
      <c r="L63" s="1">
        <f t="shared" si="12"/>
        <v>100.75567798399999</v>
      </c>
      <c r="M63" s="1">
        <f t="shared" si="8"/>
        <v>801.28194614266727</v>
      </c>
      <c r="N63" s="1">
        <f t="shared" si="13"/>
        <v>0.40039162673830508</v>
      </c>
      <c r="O63" s="1">
        <f t="shared" si="14"/>
        <v>19.631434535145939</v>
      </c>
      <c r="AL63" s="5"/>
      <c r="AM63" s="5"/>
      <c r="AO63" s="1"/>
      <c r="AP63" s="1"/>
      <c r="AQ63" s="1"/>
      <c r="AR63" s="1"/>
    </row>
    <row r="64" spans="3:44" x14ac:dyDescent="0.3">
      <c r="C64" s="1">
        <v>122.672</v>
      </c>
      <c r="D64" s="1">
        <f t="shared" si="15"/>
        <v>3850</v>
      </c>
      <c r="E64" s="1">
        <v>0.27374999999999999</v>
      </c>
      <c r="F64" s="1">
        <v>1.1053299999999999</v>
      </c>
      <c r="G64"/>
      <c r="H64"/>
      <c r="I64" s="6">
        <f t="shared" si="9"/>
        <v>40.609358731220176</v>
      </c>
      <c r="J64" s="5">
        <f t="shared" si="10"/>
        <v>40.609401650097013</v>
      </c>
      <c r="K64">
        <f t="shared" si="11"/>
        <v>40346.486195817866</v>
      </c>
      <c r="L64" s="1">
        <f t="shared" si="12"/>
        <v>100.072873472</v>
      </c>
      <c r="M64" s="1">
        <f t="shared" si="8"/>
        <v>795.85179134486793</v>
      </c>
      <c r="N64" s="1">
        <f t="shared" si="13"/>
        <v>0.40446298966733885</v>
      </c>
      <c r="O64" s="1">
        <f t="shared" si="14"/>
        <v>19.433822647650661</v>
      </c>
      <c r="AL64" s="6"/>
      <c r="AM64" s="5"/>
      <c r="AO64" s="1"/>
      <c r="AP64" s="1"/>
      <c r="AQ64" s="1"/>
      <c r="AR64" s="1"/>
    </row>
    <row r="65" spans="3:44" x14ac:dyDescent="0.3">
      <c r="C65" s="1">
        <v>122.157</v>
      </c>
      <c r="D65" s="1">
        <f t="shared" si="15"/>
        <v>3900</v>
      </c>
      <c r="E65" s="1">
        <v>0.27589999999999998</v>
      </c>
      <c r="F65" s="1">
        <v>1.11704</v>
      </c>
      <c r="G65"/>
      <c r="H65"/>
      <c r="I65" s="7">
        <f t="shared" si="9"/>
        <v>40.964053217334033</v>
      </c>
      <c r="J65" s="7">
        <f t="shared" si="10"/>
        <v>40.964096511077386</v>
      </c>
      <c r="K65">
        <f t="shared" si="11"/>
        <v>40698.884673283203</v>
      </c>
      <c r="L65" s="1">
        <f t="shared" si="12"/>
        <v>99.652748831999986</v>
      </c>
      <c r="M65" s="1">
        <f t="shared" si="8"/>
        <v>792.51065667238652</v>
      </c>
      <c r="N65" s="1">
        <f t="shared" si="13"/>
        <v>0.4041099745852692</v>
      </c>
      <c r="O65" s="1">
        <f t="shared" si="14"/>
        <v>19.450799294920817</v>
      </c>
      <c r="AL65" s="5"/>
      <c r="AM65" s="5"/>
      <c r="AO65" s="1"/>
      <c r="AP65" s="1"/>
      <c r="AQ65" s="1"/>
      <c r="AR65" s="1"/>
    </row>
    <row r="66" spans="3:44" x14ac:dyDescent="0.3">
      <c r="C66" s="1">
        <v>121.184</v>
      </c>
      <c r="D66" s="1">
        <f t="shared" si="15"/>
        <v>3950</v>
      </c>
      <c r="E66" s="1">
        <v>0.28284999999999999</v>
      </c>
      <c r="F66" s="1">
        <v>1.12259</v>
      </c>
      <c r="G66"/>
      <c r="H66"/>
      <c r="I66" s="6">
        <f t="shared" si="9"/>
        <v>41.158765021606627</v>
      </c>
      <c r="J66" s="5">
        <f t="shared" si="10"/>
        <v>41.158808521135349</v>
      </c>
      <c r="K66">
        <f t="shared" si="11"/>
        <v>40892.336068939134</v>
      </c>
      <c r="L66" s="1">
        <f t="shared" si="12"/>
        <v>98.858998783999994</v>
      </c>
      <c r="M66" s="1">
        <f t="shared" si="8"/>
        <v>786.19818281544656</v>
      </c>
      <c r="N66" s="1">
        <f t="shared" si="13"/>
        <v>0.41232972016877667</v>
      </c>
      <c r="O66" s="1">
        <f t="shared" si="14"/>
        <v>19.063049846409871</v>
      </c>
      <c r="AL66" s="6"/>
      <c r="AM66" s="5"/>
      <c r="AO66" s="1"/>
      <c r="AP66" s="1"/>
      <c r="AQ66" s="1"/>
      <c r="AR66" s="1"/>
    </row>
    <row r="67" spans="3:44" x14ac:dyDescent="0.3">
      <c r="C67" s="1">
        <v>120.004</v>
      </c>
      <c r="D67" s="1">
        <f t="shared" si="15"/>
        <v>4000</v>
      </c>
      <c r="E67" s="1">
        <v>0.28455000000000003</v>
      </c>
      <c r="F67" s="1">
        <v>1.1246100000000001</v>
      </c>
      <c r="G67"/>
      <c r="H67"/>
      <c r="I67" s="7">
        <f t="shared" si="9"/>
        <v>41.273915407246648</v>
      </c>
      <c r="J67" s="7">
        <f t="shared" si="10"/>
        <v>41.273959028474536</v>
      </c>
      <c r="K67">
        <f t="shared" si="11"/>
        <v>41006.741063005102</v>
      </c>
      <c r="L67" s="1">
        <f t="shared" si="12"/>
        <v>97.896383103999995</v>
      </c>
      <c r="M67" s="1">
        <f t="shared" si="8"/>
        <v>778.54276744937306</v>
      </c>
      <c r="N67" s="1">
        <f t="shared" si="13"/>
        <v>0.41365065047967631</v>
      </c>
      <c r="O67" s="1">
        <f t="shared" si="14"/>
        <v>19.00217490198246</v>
      </c>
      <c r="AL67" s="5"/>
      <c r="AM67" s="5"/>
      <c r="AO67" s="1"/>
      <c r="AP67" s="1"/>
      <c r="AQ67" s="1"/>
      <c r="AR67" s="1"/>
    </row>
    <row r="68" spans="3:44" x14ac:dyDescent="0.3">
      <c r="C68" s="1">
        <v>118.73399999999999</v>
      </c>
      <c r="D68" s="1">
        <f t="shared" si="15"/>
        <v>4050</v>
      </c>
      <c r="E68" s="1">
        <v>0.28710000000000002</v>
      </c>
      <c r="F68" s="1">
        <v>1.1222000000000001</v>
      </c>
      <c r="G68"/>
      <c r="H68"/>
      <c r="I68" s="6">
        <f t="shared" si="9"/>
        <v>41.347578292086709</v>
      </c>
      <c r="J68" s="5">
        <f t="shared" si="10"/>
        <v>41.347621991166811</v>
      </c>
      <c r="K68">
        <f t="shared" si="11"/>
        <v>41079.927113196507</v>
      </c>
      <c r="L68" s="1">
        <f t="shared" si="12"/>
        <v>96.860347583999996</v>
      </c>
      <c r="M68" s="1">
        <f t="shared" si="8"/>
        <v>770.30346447063312</v>
      </c>
      <c r="N68" s="1">
        <f t="shared" si="13"/>
        <v>0.41661404381804673</v>
      </c>
      <c r="O68" s="1">
        <f t="shared" si="14"/>
        <v>18.86701162711293</v>
      </c>
      <c r="AL68" s="6"/>
      <c r="AM68" s="5"/>
      <c r="AO68" s="1"/>
      <c r="AP68" s="1"/>
      <c r="AQ68" s="1"/>
      <c r="AR68" s="1"/>
    </row>
    <row r="69" spans="3:44" x14ac:dyDescent="0.3">
      <c r="C69" s="1">
        <v>117.44199999999999</v>
      </c>
      <c r="D69" s="1">
        <f t="shared" si="15"/>
        <v>4100</v>
      </c>
      <c r="E69" s="1">
        <v>0.28894999999999998</v>
      </c>
      <c r="F69" s="1">
        <v>1.1239399999999999</v>
      </c>
      <c r="G69"/>
      <c r="H69"/>
      <c r="I69" s="7">
        <f t="shared" si="9"/>
        <v>41.402565352732466</v>
      </c>
      <c r="J69" s="7">
        <f t="shared" si="10"/>
        <v>41.402609109926821</v>
      </c>
      <c r="K69">
        <f t="shared" si="11"/>
        <v>41134.558231554627</v>
      </c>
      <c r="L69" s="1">
        <f t="shared" si="12"/>
        <v>95.806364991999985</v>
      </c>
      <c r="M69" s="1">
        <f t="shared" si="8"/>
        <v>761.92143340879682</v>
      </c>
      <c r="N69" s="1">
        <f t="shared" si="13"/>
        <v>0.41874172600980419</v>
      </c>
      <c r="O69" s="1">
        <f t="shared" si="14"/>
        <v>18.771145841218576</v>
      </c>
      <c r="AL69" s="5"/>
      <c r="AM69" s="5"/>
      <c r="AO69" s="1"/>
      <c r="AP69" s="1"/>
      <c r="AQ69" s="1"/>
      <c r="AR69" s="1"/>
    </row>
    <row r="70" spans="3:44" x14ac:dyDescent="0.3">
      <c r="C70" s="1">
        <v>116.5</v>
      </c>
      <c r="D70" s="1">
        <f t="shared" si="15"/>
        <v>4150</v>
      </c>
      <c r="E70" s="1">
        <v>0.29304999999999998</v>
      </c>
      <c r="F70" s="1">
        <v>1.12233</v>
      </c>
      <c r="G70"/>
      <c r="H70"/>
      <c r="I70" s="6">
        <f t="shared" si="9"/>
        <v>41.57133564614216</v>
      </c>
      <c r="J70" s="5">
        <f t="shared" si="10"/>
        <v>41.571379581705045</v>
      </c>
      <c r="K70">
        <f t="shared" si="11"/>
        <v>41302.236040957789</v>
      </c>
      <c r="L70" s="1">
        <f t="shared" si="12"/>
        <v>95.037903999999997</v>
      </c>
      <c r="M70" s="1">
        <f t="shared" si="8"/>
        <v>755.81007639621987</v>
      </c>
      <c r="N70" s="1">
        <f t="shared" si="13"/>
        <v>0.42295926132165262</v>
      </c>
      <c r="O70" s="1">
        <f t="shared" si="14"/>
        <v>18.583969491936582</v>
      </c>
      <c r="AL70" s="6"/>
      <c r="AM70" s="5"/>
      <c r="AO70" s="1"/>
      <c r="AP70" s="1"/>
      <c r="AQ70" s="1"/>
      <c r="AR70" s="1"/>
    </row>
    <row r="71" spans="3:44" x14ac:dyDescent="0.3">
      <c r="C71" s="1">
        <v>115.931</v>
      </c>
      <c r="D71" s="1">
        <f t="shared" si="15"/>
        <v>4200</v>
      </c>
      <c r="E71" s="1">
        <v>0.2949</v>
      </c>
      <c r="F71" s="1">
        <v>1.1217900000000001</v>
      </c>
      <c r="G71"/>
      <c r="H71"/>
      <c r="I71" s="7">
        <f t="shared" ref="I71:I97" si="16">SUM((1.01325/S$17)*SQRT(S$19/293)*K71)</f>
        <v>41.866709454946388</v>
      </c>
      <c r="J71" s="7">
        <f t="shared" ref="J71:J97" si="17">SUM(((M71*1000)*S$12*(PI()*S$11^2/4)*2*D71)/(60)/1000)</f>
        <v>41.866753702681471</v>
      </c>
      <c r="K71">
        <f t="shared" ref="K71:K97" si="18">SUM((2*PI()*D71*L71)/60)</f>
        <v>41595.697835772196</v>
      </c>
      <c r="L71" s="1">
        <f t="shared" ref="L71:L97" si="19">SUM(C71*S$20)</f>
        <v>94.573727455999986</v>
      </c>
      <c r="M71" s="1">
        <f t="shared" si="8"/>
        <v>752.11860915613875</v>
      </c>
      <c r="N71" s="1">
        <f t="shared" ref="N71:N97" si="20">SUM((E71*60)/J71)</f>
        <v>0.42262650994282219</v>
      </c>
      <c r="O71" s="1">
        <f t="shared" ref="O71:O97" si="21">SUM((J71*3600)/((E71*60)*S$21)*100)</f>
        <v>18.598601421848933</v>
      </c>
      <c r="AL71" s="5"/>
      <c r="AM71" s="5"/>
      <c r="AO71" s="1"/>
      <c r="AP71" s="1"/>
      <c r="AQ71" s="1"/>
      <c r="AR71" s="1"/>
    </row>
    <row r="72" spans="3:44" x14ac:dyDescent="0.3">
      <c r="C72" s="1">
        <v>115.03400000000001</v>
      </c>
      <c r="D72" s="1">
        <f t="shared" ref="D72:D97" si="22">D71+50</f>
        <v>4250</v>
      </c>
      <c r="E72" s="1">
        <v>0.29715000000000003</v>
      </c>
      <c r="F72" s="1">
        <v>1.12456</v>
      </c>
      <c r="G72"/>
      <c r="H72"/>
      <c r="I72" s="6">
        <f t="shared" si="16"/>
        <v>42.037328414194839</v>
      </c>
      <c r="J72" s="5">
        <f t="shared" si="17"/>
        <v>42.037372842252232</v>
      </c>
      <c r="K72">
        <f t="shared" si="18"/>
        <v>41765.212344228843</v>
      </c>
      <c r="L72" s="1">
        <f t="shared" si="19"/>
        <v>93.841976383999992</v>
      </c>
      <c r="M72" s="1">
        <f t="shared" si="8"/>
        <v>746.29919594989497</v>
      </c>
      <c r="N72" s="1">
        <f t="shared" si="20"/>
        <v>0.42412260316324701</v>
      </c>
      <c r="O72" s="1">
        <f t="shared" si="21"/>
        <v>18.532994822980864</v>
      </c>
      <c r="AL72" s="6"/>
      <c r="AM72" s="5"/>
      <c r="AO72" s="1"/>
      <c r="AP72" s="1"/>
      <c r="AQ72" s="1"/>
      <c r="AR72" s="1"/>
    </row>
    <row r="73" spans="3:44" x14ac:dyDescent="0.3">
      <c r="C73" s="1">
        <v>114.39100000000001</v>
      </c>
      <c r="D73" s="1">
        <f t="shared" si="22"/>
        <v>4300</v>
      </c>
      <c r="E73" s="1">
        <v>0.30220000000000002</v>
      </c>
      <c r="F73" s="1">
        <v>1.1227799999999999</v>
      </c>
      <c r="G73"/>
      <c r="H73"/>
      <c r="I73" s="7">
        <f t="shared" si="16"/>
        <v>42.294146792203833</v>
      </c>
      <c r="J73" s="7">
        <f t="shared" si="17"/>
        <v>42.294191491685268</v>
      </c>
      <c r="K73">
        <f t="shared" si="18"/>
        <v>42020.368285295357</v>
      </c>
      <c r="L73" s="1">
        <f t="shared" si="19"/>
        <v>93.317432416000003</v>
      </c>
      <c r="M73" s="1">
        <f t="shared" si="8"/>
        <v>742.12764333939913</v>
      </c>
      <c r="N73" s="1">
        <f t="shared" si="20"/>
        <v>0.42871135161821505</v>
      </c>
      <c r="O73" s="1">
        <f t="shared" si="21"/>
        <v>18.334625334888514</v>
      </c>
      <c r="AL73" s="5"/>
      <c r="AM73" s="5"/>
      <c r="AO73" s="1"/>
      <c r="AP73" s="1"/>
      <c r="AQ73" s="1"/>
      <c r="AR73" s="1"/>
    </row>
    <row r="74" spans="3:44" x14ac:dyDescent="0.3">
      <c r="C74" s="1">
        <v>114.01600000000001</v>
      </c>
      <c r="D74" s="1">
        <f t="shared" si="22"/>
        <v>4350</v>
      </c>
      <c r="E74" s="1">
        <v>0.30604999999999999</v>
      </c>
      <c r="F74" s="1">
        <v>1.1194299999999999</v>
      </c>
      <c r="G74"/>
      <c r="H74"/>
      <c r="I74" s="6">
        <f t="shared" si="16"/>
        <v>42.645677050277399</v>
      </c>
      <c r="J74" s="5">
        <f t="shared" si="17"/>
        <v>42.645722121281189</v>
      </c>
      <c r="K74">
        <f t="shared" si="18"/>
        <v>42369.623017404039</v>
      </c>
      <c r="L74" s="1">
        <f t="shared" si="19"/>
        <v>93.011516415999992</v>
      </c>
      <c r="M74" s="1">
        <f t="shared" si="8"/>
        <v>739.6947782866215</v>
      </c>
      <c r="N74" s="1">
        <f t="shared" si="20"/>
        <v>0.43059418592507415</v>
      </c>
      <c r="O74" s="1">
        <f t="shared" si="21"/>
        <v>18.254454578495761</v>
      </c>
      <c r="AL74" s="6"/>
      <c r="AM74" s="5"/>
      <c r="AO74" s="1"/>
      <c r="AP74" s="1"/>
      <c r="AQ74" s="1"/>
      <c r="AR74" s="1"/>
    </row>
    <row r="75" spans="3:44" x14ac:dyDescent="0.3">
      <c r="C75" s="1">
        <v>113.871</v>
      </c>
      <c r="D75" s="1">
        <f t="shared" si="22"/>
        <v>4400</v>
      </c>
      <c r="E75" s="1">
        <v>0.30919999999999997</v>
      </c>
      <c r="F75" s="1">
        <v>1.1198600000000001</v>
      </c>
      <c r="G75"/>
      <c r="H75"/>
      <c r="I75" s="7">
        <f t="shared" si="16"/>
        <v>43.080999162298276</v>
      </c>
      <c r="J75" s="7">
        <f t="shared" si="17"/>
        <v>43.081044693381607</v>
      </c>
      <c r="K75">
        <f t="shared" si="18"/>
        <v>42802.127201959942</v>
      </c>
      <c r="L75" s="1">
        <f t="shared" si="19"/>
        <v>92.893228895999997</v>
      </c>
      <c r="M75" s="1">
        <f t="shared" si="8"/>
        <v>738.7540704662141</v>
      </c>
      <c r="N75" s="1">
        <f t="shared" si="20"/>
        <v>0.43063022570690074</v>
      </c>
      <c r="O75" s="1">
        <f t="shared" si="21"/>
        <v>18.25292684885418</v>
      </c>
      <c r="AL75" s="5"/>
      <c r="AM75" s="5"/>
      <c r="AO75" s="1"/>
      <c r="AP75" s="1"/>
      <c r="AQ75" s="1"/>
      <c r="AR75" s="1"/>
    </row>
    <row r="76" spans="3:44" x14ac:dyDescent="0.3">
      <c r="C76" s="1">
        <v>113.985</v>
      </c>
      <c r="D76" s="1">
        <f t="shared" si="22"/>
        <v>4450</v>
      </c>
      <c r="E76" s="1">
        <v>0.30990000000000001</v>
      </c>
      <c r="F76" s="1">
        <v>1.11873</v>
      </c>
      <c r="G76"/>
      <c r="H76"/>
      <c r="I76" s="6">
        <f t="shared" si="16"/>
        <v>43.61417588630961</v>
      </c>
      <c r="J76" s="5">
        <f t="shared" si="17"/>
        <v>43.614221980892282</v>
      </c>
      <c r="K76">
        <f t="shared" si="18"/>
        <v>43331.852565948924</v>
      </c>
      <c r="L76" s="1">
        <f t="shared" si="19"/>
        <v>92.986227359999987</v>
      </c>
      <c r="M76" s="1">
        <f t="shared" si="8"/>
        <v>739.49366144225871</v>
      </c>
      <c r="N76" s="1">
        <f t="shared" si="20"/>
        <v>0.42632882476147738</v>
      </c>
      <c r="O76" s="1">
        <f t="shared" si="21"/>
        <v>18.437087881944851</v>
      </c>
      <c r="AL76" s="6"/>
      <c r="AM76" s="5"/>
      <c r="AO76" s="1"/>
      <c r="AP76" s="1"/>
      <c r="AQ76" s="1"/>
      <c r="AR76" s="1"/>
    </row>
    <row r="77" spans="3:44" x14ac:dyDescent="0.3">
      <c r="C77" s="1">
        <v>113.306</v>
      </c>
      <c r="D77" s="1">
        <f t="shared" si="22"/>
        <v>4500</v>
      </c>
      <c r="E77" s="1">
        <v>0.31445000000000001</v>
      </c>
      <c r="F77" s="1">
        <v>1.1156299999999999</v>
      </c>
      <c r="G77"/>
      <c r="H77"/>
      <c r="I77" s="7">
        <f t="shared" si="16"/>
        <v>43.841497296133255</v>
      </c>
      <c r="J77" s="7">
        <f t="shared" si="17"/>
        <v>43.841543630965454</v>
      </c>
      <c r="K77">
        <f t="shared" si="18"/>
        <v>43557.702478629581</v>
      </c>
      <c r="L77" s="1">
        <f t="shared" si="19"/>
        <v>92.432315455999998</v>
      </c>
      <c r="M77" s="1">
        <f t="shared" si="8"/>
        <v>735.08855378669602</v>
      </c>
      <c r="N77" s="1">
        <f t="shared" si="20"/>
        <v>0.43034524876250402</v>
      </c>
      <c r="O77" s="1">
        <f t="shared" si="21"/>
        <v>18.265014035443649</v>
      </c>
      <c r="AL77" s="5"/>
      <c r="AM77" s="5"/>
      <c r="AO77" s="1"/>
      <c r="AP77" s="1"/>
      <c r="AQ77" s="1"/>
      <c r="AR77" s="1"/>
    </row>
    <row r="78" spans="3:44" x14ac:dyDescent="0.3">
      <c r="C78" s="1">
        <v>113.074</v>
      </c>
      <c r="D78" s="1">
        <f t="shared" si="22"/>
        <v>4550</v>
      </c>
      <c r="E78" s="1">
        <v>0.31709999999999999</v>
      </c>
      <c r="F78" s="1">
        <v>1.1095299999999999</v>
      </c>
      <c r="G78"/>
      <c r="H78"/>
      <c r="I78" s="6">
        <f t="shared" si="16"/>
        <v>44.237859850408086</v>
      </c>
      <c r="J78" s="5">
        <f t="shared" si="17"/>
        <v>44.237906604144605</v>
      </c>
      <c r="K78">
        <f t="shared" si="18"/>
        <v>43951.4992984817</v>
      </c>
      <c r="L78" s="1">
        <f t="shared" si="19"/>
        <v>92.243055423999991</v>
      </c>
      <c r="M78" s="1">
        <f t="shared" si="8"/>
        <v>733.58342127404455</v>
      </c>
      <c r="N78" s="1">
        <f t="shared" si="20"/>
        <v>0.43008364229914697</v>
      </c>
      <c r="O78" s="1">
        <f t="shared" si="21"/>
        <v>18.276124073713031</v>
      </c>
      <c r="AL78" s="6"/>
      <c r="AM78" s="5"/>
      <c r="AO78" s="1"/>
      <c r="AP78" s="1"/>
      <c r="AQ78" s="1"/>
      <c r="AR78" s="1"/>
    </row>
    <row r="79" spans="3:44" x14ac:dyDescent="0.3">
      <c r="C79" s="1">
        <v>112.19499999999999</v>
      </c>
      <c r="D79" s="1">
        <f t="shared" si="22"/>
        <v>4600</v>
      </c>
      <c r="E79" s="1">
        <v>0.31940000000000002</v>
      </c>
      <c r="F79" s="1">
        <v>1.1056900000000001</v>
      </c>
      <c r="G79"/>
      <c r="H79"/>
      <c r="I79" s="7">
        <f t="shared" si="16"/>
        <v>44.37632062250794</v>
      </c>
      <c r="J79" s="7">
        <f t="shared" si="17"/>
        <v>44.37636752257972</v>
      </c>
      <c r="K79">
        <f t="shared" si="18"/>
        <v>44089.063786194092</v>
      </c>
      <c r="L79" s="1">
        <f t="shared" si="19"/>
        <v>91.525988319999982</v>
      </c>
      <c r="M79" s="1">
        <f t="shared" si="8"/>
        <v>727.88078559033374</v>
      </c>
      <c r="N79" s="1">
        <f t="shared" si="20"/>
        <v>0.43185148018816355</v>
      </c>
      <c r="O79" s="1">
        <f t="shared" si="21"/>
        <v>18.201308480658213</v>
      </c>
      <c r="AL79" s="5"/>
      <c r="AM79" s="5"/>
      <c r="AO79" s="1"/>
      <c r="AP79" s="1"/>
      <c r="AQ79" s="1"/>
      <c r="AR79" s="1"/>
    </row>
    <row r="80" spans="3:44" x14ac:dyDescent="0.3">
      <c r="C80" s="1">
        <v>111.06100000000001</v>
      </c>
      <c r="D80" s="1">
        <f t="shared" si="22"/>
        <v>4650</v>
      </c>
      <c r="E80" s="1">
        <v>0.32055</v>
      </c>
      <c r="F80" s="1">
        <v>1.09782</v>
      </c>
      <c r="G80"/>
      <c r="H80"/>
      <c r="I80" s="6">
        <f t="shared" si="16"/>
        <v>44.405267290164545</v>
      </c>
      <c r="J80" s="5">
        <f t="shared" si="17"/>
        <v>44.405314220829219</v>
      </c>
      <c r="K80">
        <f t="shared" si="18"/>
        <v>44117.82307625706</v>
      </c>
      <c r="L80" s="1">
        <f t="shared" si="19"/>
        <v>90.600898336</v>
      </c>
      <c r="M80" s="1">
        <f t="shared" si="8"/>
        <v>720.52380167073454</v>
      </c>
      <c r="N80" s="1">
        <f t="shared" si="20"/>
        <v>0.4331238352318284</v>
      </c>
      <c r="O80" s="1">
        <f t="shared" si="21"/>
        <v>18.147839877079125</v>
      </c>
      <c r="AL80" s="6"/>
      <c r="AM80" s="5"/>
      <c r="AO80" s="1"/>
      <c r="AP80" s="1"/>
      <c r="AQ80" s="1"/>
      <c r="AR80" s="1"/>
    </row>
    <row r="81" spans="3:44" x14ac:dyDescent="0.3">
      <c r="C81" s="1">
        <v>109.973</v>
      </c>
      <c r="D81" s="1">
        <f t="shared" si="22"/>
        <v>4700</v>
      </c>
      <c r="E81" s="1">
        <v>0.32069999999999999</v>
      </c>
      <c r="F81" s="1">
        <v>1.09558</v>
      </c>
      <c r="G81"/>
      <c r="H81"/>
      <c r="I81" s="7">
        <f t="shared" si="16"/>
        <v>44.443053160064117</v>
      </c>
      <c r="J81" s="7">
        <f t="shared" si="17"/>
        <v>44.443100130663616</v>
      </c>
      <c r="K81">
        <f t="shared" si="18"/>
        <v>44155.364350631527</v>
      </c>
      <c r="L81" s="1">
        <f t="shared" si="19"/>
        <v>89.713334047999993</v>
      </c>
      <c r="M81" s="1">
        <f t="shared" si="8"/>
        <v>713.46524919760941</v>
      </c>
      <c r="N81" s="1">
        <f t="shared" si="20"/>
        <v>0.43295809570952809</v>
      </c>
      <c r="O81" s="1">
        <f t="shared" si="21"/>
        <v>18.154787002775162</v>
      </c>
      <c r="AL81" s="5"/>
      <c r="AM81" s="5"/>
      <c r="AO81" s="1"/>
      <c r="AP81" s="1"/>
      <c r="AQ81" s="1"/>
      <c r="AR81" s="1"/>
    </row>
    <row r="82" spans="3:44" x14ac:dyDescent="0.3">
      <c r="C82" s="1">
        <v>108.654</v>
      </c>
      <c r="D82" s="1">
        <f t="shared" si="22"/>
        <v>4750</v>
      </c>
      <c r="E82" s="1">
        <v>0.32485000000000003</v>
      </c>
      <c r="F82" s="1">
        <v>1.0882700000000001</v>
      </c>
      <c r="G82"/>
      <c r="H82"/>
      <c r="I82" s="6">
        <f t="shared" si="16"/>
        <v>44.377137474855303</v>
      </c>
      <c r="J82" s="5">
        <f t="shared" si="17"/>
        <v>44.377184375790385</v>
      </c>
      <c r="K82">
        <f t="shared" si="18"/>
        <v>44089.875350892151</v>
      </c>
      <c r="L82" s="1">
        <f t="shared" si="19"/>
        <v>88.637325503999989</v>
      </c>
      <c r="M82" s="1">
        <f t="shared" si="8"/>
        <v>704.90805185197314</v>
      </c>
      <c r="N82" s="1">
        <f t="shared" si="20"/>
        <v>0.43921218243474591</v>
      </c>
      <c r="O82" s="1">
        <f t="shared" si="21"/>
        <v>17.896275019423964</v>
      </c>
      <c r="AL82" s="6"/>
      <c r="AM82" s="5"/>
      <c r="AO82" s="1"/>
      <c r="AP82" s="1"/>
      <c r="AQ82" s="1"/>
      <c r="AR82" s="1"/>
    </row>
    <row r="83" spans="3:44" x14ac:dyDescent="0.3">
      <c r="C83" s="1">
        <v>107.07599999999999</v>
      </c>
      <c r="D83" s="1">
        <f t="shared" si="22"/>
        <v>4800</v>
      </c>
      <c r="E83" s="1">
        <v>0.32455000000000001</v>
      </c>
      <c r="F83" s="1">
        <v>1.08396</v>
      </c>
      <c r="G83"/>
      <c r="H83"/>
      <c r="I83" s="7">
        <f t="shared" si="16"/>
        <v>44.192984561978022</v>
      </c>
      <c r="J83" s="7">
        <f t="shared" si="17"/>
        <v>44.193031268287122</v>
      </c>
      <c r="K83">
        <f t="shared" si="18"/>
        <v>43906.914496806785</v>
      </c>
      <c r="L83" s="1">
        <f t="shared" si="19"/>
        <v>87.350030975999985</v>
      </c>
      <c r="M83" s="1">
        <f t="shared" si="8"/>
        <v>694.67055570988532</v>
      </c>
      <c r="N83" s="1">
        <f t="shared" si="20"/>
        <v>0.44063508297910775</v>
      </c>
      <c r="O83" s="1">
        <f t="shared" si="21"/>
        <v>17.838484297688822</v>
      </c>
      <c r="AL83" s="5"/>
      <c r="AM83" s="5"/>
      <c r="AO83" s="1"/>
      <c r="AP83" s="1"/>
      <c r="AQ83" s="1"/>
      <c r="AR83" s="1"/>
    </row>
    <row r="84" spans="3:44" x14ac:dyDescent="0.3">
      <c r="C84" s="1">
        <v>105.24</v>
      </c>
      <c r="D84" s="1">
        <f t="shared" si="22"/>
        <v>4850</v>
      </c>
      <c r="E84" s="1">
        <v>0.32569999999999999</v>
      </c>
      <c r="F84" s="1">
        <v>1.0822099999999999</v>
      </c>
      <c r="G84"/>
      <c r="H84"/>
      <c r="I84" s="6">
        <f t="shared" si="16"/>
        <v>43.887670949873325</v>
      </c>
      <c r="J84" s="5">
        <f t="shared" si="17"/>
        <v>43.887717333505144</v>
      </c>
      <c r="K84">
        <f t="shared" si="18"/>
        <v>43603.577241035069</v>
      </c>
      <c r="L84" s="1">
        <f t="shared" si="19"/>
        <v>85.852266239999992</v>
      </c>
      <c r="M84" s="1">
        <f t="shared" si="8"/>
        <v>682.75924841148651</v>
      </c>
      <c r="N84" s="1">
        <f t="shared" si="20"/>
        <v>0.44527264545338008</v>
      </c>
      <c r="O84" s="1">
        <f t="shared" si="21"/>
        <v>17.652694565888378</v>
      </c>
      <c r="AL84" s="6"/>
      <c r="AM84" s="5"/>
      <c r="AO84" s="1"/>
      <c r="AP84" s="1"/>
      <c r="AQ84" s="1"/>
      <c r="AR84" s="1"/>
    </row>
    <row r="85" spans="3:44" x14ac:dyDescent="0.3">
      <c r="C85" s="1">
        <v>103.63200000000001</v>
      </c>
      <c r="D85" s="1">
        <f t="shared" si="22"/>
        <v>4900</v>
      </c>
      <c r="E85" s="1">
        <v>0.32769999999999999</v>
      </c>
      <c r="F85" s="1">
        <v>1.0846</v>
      </c>
      <c r="G85"/>
      <c r="H85"/>
      <c r="I85" s="7">
        <f t="shared" si="16"/>
        <v>43.662632427399387</v>
      </c>
      <c r="J85" s="7">
        <f t="shared" si="17"/>
        <v>43.662678573194405</v>
      </c>
      <c r="K85">
        <f t="shared" si="18"/>
        <v>43379.995438115795</v>
      </c>
      <c r="L85" s="1">
        <f t="shared" si="19"/>
        <v>84.540498431999993</v>
      </c>
      <c r="M85" s="1">
        <f t="shared" si="8"/>
        <v>672.32712306517658</v>
      </c>
      <c r="N85" s="1">
        <f t="shared" si="20"/>
        <v>0.45031593668811204</v>
      </c>
      <c r="O85" s="1">
        <f t="shared" si="21"/>
        <v>17.454994079362613</v>
      </c>
      <c r="AL85" s="5"/>
      <c r="AM85" s="5"/>
      <c r="AO85" s="1"/>
      <c r="AP85" s="1"/>
      <c r="AQ85" s="1"/>
      <c r="AR85" s="1"/>
    </row>
    <row r="86" spans="3:44" x14ac:dyDescent="0.3">
      <c r="C86" s="1">
        <v>102.33499999999999</v>
      </c>
      <c r="D86" s="1">
        <f t="shared" si="22"/>
        <v>4950</v>
      </c>
      <c r="E86" s="1">
        <v>0.32845000000000002</v>
      </c>
      <c r="F86" s="1">
        <v>1.08823</v>
      </c>
      <c r="G86"/>
      <c r="H86"/>
      <c r="I86" s="6">
        <f t="shared" si="16"/>
        <v>43.556136377418468</v>
      </c>
      <c r="J86" s="5">
        <f t="shared" si="17"/>
        <v>43.556182410660817</v>
      </c>
      <c r="K86">
        <f t="shared" si="18"/>
        <v>43274.188758455988</v>
      </c>
      <c r="L86" s="1">
        <f t="shared" si="19"/>
        <v>83.482436959999987</v>
      </c>
      <c r="M86" s="1">
        <f t="shared" si="8"/>
        <v>663.91265380263656</v>
      </c>
      <c r="N86" s="1">
        <f t="shared" si="20"/>
        <v>0.45245012095404652</v>
      </c>
      <c r="O86" s="1">
        <f t="shared" si="21"/>
        <v>17.372659757851981</v>
      </c>
      <c r="AL86" s="6"/>
      <c r="AM86" s="5"/>
      <c r="AO86" s="1"/>
      <c r="AP86" s="1"/>
      <c r="AQ86" s="1"/>
      <c r="AR86" s="1"/>
    </row>
    <row r="87" spans="3:44" x14ac:dyDescent="0.3">
      <c r="C87" s="1">
        <v>101.10599999999999</v>
      </c>
      <c r="D87" s="1">
        <f t="shared" si="22"/>
        <v>5000</v>
      </c>
      <c r="E87" s="1">
        <v>0.32869999999999999</v>
      </c>
      <c r="F87" s="1">
        <v>1.08687</v>
      </c>
      <c r="G87"/>
      <c r="H87"/>
      <c r="I87" s="7">
        <f t="shared" si="16"/>
        <v>43.467722858874289</v>
      </c>
      <c r="J87" s="7">
        <f t="shared" si="17"/>
        <v>43.467768798674911</v>
      </c>
      <c r="K87">
        <f t="shared" si="18"/>
        <v>43186.347558375084</v>
      </c>
      <c r="L87" s="1">
        <f t="shared" si="19"/>
        <v>82.479848255999997</v>
      </c>
      <c r="M87" s="1">
        <f t="shared" si="8"/>
        <v>655.93934406966707</v>
      </c>
      <c r="N87" s="1">
        <f t="shared" si="20"/>
        <v>0.45371548954684821</v>
      </c>
      <c r="O87" s="1">
        <f t="shared" si="21"/>
        <v>17.324209090996916</v>
      </c>
      <c r="AL87" s="5"/>
      <c r="AM87" s="5"/>
      <c r="AO87" s="1"/>
      <c r="AP87" s="1"/>
      <c r="AQ87" s="1"/>
      <c r="AR87" s="1"/>
    </row>
    <row r="88" spans="3:44" x14ac:dyDescent="0.3">
      <c r="C88" s="1">
        <v>99.314899999999994</v>
      </c>
      <c r="D88" s="1">
        <f t="shared" si="22"/>
        <v>5050</v>
      </c>
      <c r="E88" s="1">
        <v>0.32984999999999998</v>
      </c>
      <c r="F88" s="1">
        <v>1.0891</v>
      </c>
      <c r="G88"/>
      <c r="H88"/>
      <c r="I88" s="6">
        <f t="shared" si="16"/>
        <v>43.124665939176538</v>
      </c>
      <c r="J88" s="5">
        <f t="shared" si="17"/>
        <v>43.124711516410059</v>
      </c>
      <c r="K88">
        <f t="shared" si="18"/>
        <v>42845.511315021053</v>
      </c>
      <c r="L88" s="1">
        <f t="shared" si="19"/>
        <v>81.018711862399996</v>
      </c>
      <c r="M88" s="1">
        <f t="shared" si="8"/>
        <v>644.31933181358761</v>
      </c>
      <c r="N88" s="1">
        <f t="shared" si="20"/>
        <v>0.45892480909626521</v>
      </c>
      <c r="O88" s="1">
        <f t="shared" si="21"/>
        <v>17.127559576071722</v>
      </c>
      <c r="AL88" s="6"/>
      <c r="AM88" s="5"/>
      <c r="AO88" s="1"/>
      <c r="AP88" s="1"/>
      <c r="AQ88" s="1"/>
      <c r="AR88" s="1"/>
    </row>
    <row r="89" spans="3:44" x14ac:dyDescent="0.3">
      <c r="C89" s="1">
        <v>97.581500000000005</v>
      </c>
      <c r="D89" s="1">
        <f t="shared" si="22"/>
        <v>5100</v>
      </c>
      <c r="E89" s="1">
        <v>0.32969999999999999</v>
      </c>
      <c r="F89" s="1">
        <v>1.09185</v>
      </c>
      <c r="G89"/>
      <c r="H89"/>
      <c r="I89" s="7">
        <f t="shared" si="16"/>
        <v>42.791510989617883</v>
      </c>
      <c r="J89" s="7">
        <f t="shared" si="17"/>
        <v>42.791556214749413</v>
      </c>
      <c r="K89">
        <f t="shared" si="18"/>
        <v>42514.512944364622</v>
      </c>
      <c r="L89" s="1">
        <f t="shared" si="19"/>
        <v>79.604645743999995</v>
      </c>
      <c r="M89" s="1">
        <f t="shared" si="8"/>
        <v>633.07365639362854</v>
      </c>
      <c r="N89" s="1">
        <f t="shared" si="20"/>
        <v>0.46228746392685599</v>
      </c>
      <c r="O89" s="1">
        <f t="shared" si="21"/>
        <v>17.002974603648973</v>
      </c>
      <c r="AL89" s="5"/>
      <c r="AM89" s="5"/>
      <c r="AO89" s="1"/>
      <c r="AP89" s="1"/>
      <c r="AQ89" s="1"/>
      <c r="AR89" s="1"/>
    </row>
    <row r="90" spans="3:44" x14ac:dyDescent="0.3">
      <c r="C90" s="1">
        <v>95.848600000000005</v>
      </c>
      <c r="D90" s="1">
        <f t="shared" si="22"/>
        <v>5150</v>
      </c>
      <c r="E90" s="1">
        <v>0.33095000000000002</v>
      </c>
      <c r="F90" s="1">
        <v>1.0940700000000001</v>
      </c>
      <c r="G90"/>
      <c r="H90"/>
      <c r="I90" s="6">
        <f t="shared" si="16"/>
        <v>42.443672904154361</v>
      </c>
      <c r="J90" s="5">
        <f t="shared" si="17"/>
        <v>42.443717761665702</v>
      </c>
      <c r="K90">
        <f t="shared" si="18"/>
        <v>42168.926484691117</v>
      </c>
      <c r="L90" s="1">
        <f t="shared" si="19"/>
        <v>78.190987513599993</v>
      </c>
      <c r="M90" s="1">
        <f t="shared" si="8"/>
        <v>621.83122479374003</v>
      </c>
      <c r="N90" s="1">
        <f t="shared" si="20"/>
        <v>0.46784308838125482</v>
      </c>
      <c r="O90" s="1">
        <f t="shared" si="21"/>
        <v>16.801064724350777</v>
      </c>
      <c r="AL90" s="6"/>
      <c r="AM90" s="5"/>
      <c r="AO90" s="1"/>
      <c r="AP90" s="1"/>
      <c r="AQ90" s="1"/>
      <c r="AR90" s="1"/>
    </row>
    <row r="91" spans="3:44" x14ac:dyDescent="0.3">
      <c r="C91" s="1">
        <v>94.803299999999993</v>
      </c>
      <c r="D91" s="1">
        <f t="shared" si="22"/>
        <v>5200</v>
      </c>
      <c r="E91" s="1">
        <v>0.33379999999999999</v>
      </c>
      <c r="F91" s="1">
        <v>1.0934600000000001</v>
      </c>
      <c r="G91"/>
      <c r="H91"/>
      <c r="I91" s="7">
        <f t="shared" si="16"/>
        <v>42.388373719927451</v>
      </c>
      <c r="J91" s="7">
        <f t="shared" si="17"/>
        <v>42.388418518994655</v>
      </c>
      <c r="K91">
        <f t="shared" si="18"/>
        <v>42113.985263190472</v>
      </c>
      <c r="L91" s="1">
        <f t="shared" si="19"/>
        <v>77.338256860799987</v>
      </c>
      <c r="M91" s="1">
        <f t="shared" si="8"/>
        <v>615.04969455462447</v>
      </c>
      <c r="N91" s="1">
        <f t="shared" si="20"/>
        <v>0.47248754965994449</v>
      </c>
      <c r="O91" s="1">
        <f t="shared" si="21"/>
        <v>16.63591350584954</v>
      </c>
      <c r="AL91" s="5"/>
      <c r="AM91" s="5"/>
      <c r="AO91" s="1"/>
      <c r="AP91" s="1"/>
      <c r="AQ91" s="1"/>
      <c r="AR91" s="1"/>
    </row>
    <row r="92" spans="3:44" x14ac:dyDescent="0.3">
      <c r="C92" s="1">
        <v>93.0976</v>
      </c>
      <c r="D92" s="1">
        <f t="shared" si="22"/>
        <v>5250</v>
      </c>
      <c r="E92" s="1">
        <v>0.33129999999999998</v>
      </c>
      <c r="F92" s="1">
        <v>1.0880399999999999</v>
      </c>
      <c r="G92"/>
      <c r="H92"/>
      <c r="I92" s="6">
        <f t="shared" si="16"/>
        <v>42.025969867343683</v>
      </c>
      <c r="J92" s="5">
        <f t="shared" si="17"/>
        <v>42.02601428339657</v>
      </c>
      <c r="K92">
        <f t="shared" si="18"/>
        <v>41753.927323532807</v>
      </c>
      <c r="L92" s="1">
        <f t="shared" si="19"/>
        <v>75.94678773759999</v>
      </c>
      <c r="M92" s="1">
        <f t="shared" si="8"/>
        <v>603.98372676656413</v>
      </c>
      <c r="N92" s="1">
        <f t="shared" si="20"/>
        <v>0.47299274839520772</v>
      </c>
      <c r="O92" s="1">
        <f t="shared" si="21"/>
        <v>16.618144856136368</v>
      </c>
      <c r="AL92" s="6"/>
      <c r="AM92" s="5"/>
      <c r="AO92" s="1"/>
      <c r="AP92" s="1"/>
      <c r="AQ92" s="1"/>
      <c r="AR92" s="1"/>
    </row>
    <row r="93" spans="3:44" x14ac:dyDescent="0.3">
      <c r="C93" s="1">
        <v>91.788600000000002</v>
      </c>
      <c r="D93" s="1">
        <f t="shared" si="22"/>
        <v>5300</v>
      </c>
      <c r="E93" s="1">
        <v>0.33239999999999997</v>
      </c>
      <c r="F93" s="1">
        <v>1.0833900000000001</v>
      </c>
      <c r="G93"/>
      <c r="H93"/>
      <c r="I93" s="7">
        <f t="shared" si="16"/>
        <v>41.829682827807588</v>
      </c>
      <c r="J93" s="7">
        <f t="shared" si="17"/>
        <v>41.829727036410262</v>
      </c>
      <c r="K93">
        <f t="shared" si="18"/>
        <v>41558.910889427614</v>
      </c>
      <c r="L93" s="1">
        <f t="shared" si="19"/>
        <v>74.878936953600004</v>
      </c>
      <c r="M93" s="1">
        <f t="shared" si="8"/>
        <v>595.49140582233554</v>
      </c>
      <c r="N93" s="1">
        <f t="shared" si="20"/>
        <v>0.47679010629545698</v>
      </c>
      <c r="O93" s="1">
        <f t="shared" si="21"/>
        <v>16.485790927596938</v>
      </c>
      <c r="AL93" s="5"/>
      <c r="AM93" s="5"/>
      <c r="AO93" s="1"/>
      <c r="AP93" s="1"/>
      <c r="AQ93" s="1"/>
      <c r="AR93" s="1"/>
    </row>
    <row r="94" spans="3:44" x14ac:dyDescent="0.3">
      <c r="C94" s="1">
        <v>90.593800000000002</v>
      </c>
      <c r="D94" s="1">
        <f t="shared" si="22"/>
        <v>5350</v>
      </c>
      <c r="E94" s="1">
        <v>0.33079999999999998</v>
      </c>
      <c r="F94" s="1">
        <v>1.0800700000000001</v>
      </c>
      <c r="G94"/>
      <c r="H94"/>
      <c r="I94" s="6">
        <f t="shared" si="16"/>
        <v>41.67467434683941</v>
      </c>
      <c r="J94" s="5">
        <f t="shared" si="17"/>
        <v>41.674718391618029</v>
      </c>
      <c r="K94">
        <f t="shared" si="18"/>
        <v>41404.905809489988</v>
      </c>
      <c r="L94" s="1">
        <f t="shared" si="19"/>
        <v>73.904247788799992</v>
      </c>
      <c r="M94" s="1">
        <f t="shared" si="8"/>
        <v>587.73997338217907</v>
      </c>
      <c r="N94" s="1">
        <f t="shared" si="20"/>
        <v>0.47625996685779637</v>
      </c>
      <c r="O94" s="1">
        <f t="shared" si="21"/>
        <v>16.504141762308933</v>
      </c>
      <c r="AL94" s="6"/>
      <c r="AM94" s="5"/>
      <c r="AO94" s="1"/>
      <c r="AP94" s="1"/>
      <c r="AQ94" s="1"/>
      <c r="AR94" s="1"/>
    </row>
    <row r="95" spans="3:44" x14ac:dyDescent="0.3">
      <c r="C95" s="1">
        <v>89.6374</v>
      </c>
      <c r="D95" s="1">
        <f t="shared" si="22"/>
        <v>5400</v>
      </c>
      <c r="E95" s="1">
        <v>0.33879999999999999</v>
      </c>
      <c r="F95" s="1">
        <v>1.0789500000000001</v>
      </c>
      <c r="G95"/>
      <c r="H95"/>
      <c r="I95" s="7">
        <f t="shared" si="16"/>
        <v>41.620085394232419</v>
      </c>
      <c r="J95" s="7">
        <f t="shared" si="17"/>
        <v>41.620129381317525</v>
      </c>
      <c r="K95">
        <f t="shared" si="18"/>
        <v>41350.670222137342</v>
      </c>
      <c r="L95" s="1">
        <f t="shared" si="19"/>
        <v>73.124039622399991</v>
      </c>
      <c r="M95" s="1">
        <f t="shared" si="8"/>
        <v>581.53519435157534</v>
      </c>
      <c r="N95" s="1">
        <f t="shared" si="20"/>
        <v>0.48841751100189629</v>
      </c>
      <c r="O95" s="1">
        <f t="shared" si="21"/>
        <v>16.093325549712134</v>
      </c>
      <c r="AL95" s="5"/>
      <c r="AM95" s="5"/>
      <c r="AO95" s="1"/>
      <c r="AP95" s="1"/>
      <c r="AQ95" s="1"/>
      <c r="AR95" s="1"/>
    </row>
    <row r="96" spans="3:44" x14ac:dyDescent="0.3">
      <c r="C96" s="1">
        <v>88.925600000000003</v>
      </c>
      <c r="D96" s="1">
        <f t="shared" si="22"/>
        <v>5450</v>
      </c>
      <c r="E96" s="1">
        <v>0.34379999999999999</v>
      </c>
      <c r="F96" s="1">
        <v>1.0792299999999999</v>
      </c>
      <c r="G96"/>
      <c r="H96"/>
      <c r="I96" s="6">
        <f t="shared" si="16"/>
        <v>41.671896189013829</v>
      </c>
      <c r="J96" s="5">
        <f t="shared" si="17"/>
        <v>41.671940230856301</v>
      </c>
      <c r="K96">
        <f t="shared" si="18"/>
        <v>41402.145635238005</v>
      </c>
      <c r="L96" s="1">
        <f t="shared" si="19"/>
        <v>72.543370265600004</v>
      </c>
      <c r="M96" s="1">
        <f t="shared" si="8"/>
        <v>576.91729209939672</v>
      </c>
      <c r="N96" s="1">
        <f t="shared" si="20"/>
        <v>0.49500934887418185</v>
      </c>
      <c r="O96" s="1">
        <f t="shared" si="21"/>
        <v>15.879017288482553</v>
      </c>
      <c r="AL96" s="1"/>
    </row>
    <row r="97" spans="3:15" x14ac:dyDescent="0.3">
      <c r="C97" s="1">
        <v>88.647400000000005</v>
      </c>
      <c r="D97" s="1">
        <f t="shared" si="22"/>
        <v>5500</v>
      </c>
      <c r="E97" s="1">
        <v>0.3488</v>
      </c>
      <c r="F97" s="1">
        <v>1.0836600000000001</v>
      </c>
      <c r="G97"/>
      <c r="H97"/>
      <c r="I97" s="7">
        <f t="shared" si="16"/>
        <v>41.922642344625928</v>
      </c>
      <c r="J97" s="7">
        <f t="shared" si="17"/>
        <v>41.922686651474883</v>
      </c>
      <c r="K97">
        <f t="shared" si="18"/>
        <v>41651.268660622794</v>
      </c>
      <c r="L97" s="1">
        <f t="shared" si="19"/>
        <v>72.316421382399994</v>
      </c>
      <c r="M97" s="1">
        <f t="shared" si="8"/>
        <v>575.11243061224252</v>
      </c>
      <c r="N97" s="1">
        <f t="shared" si="20"/>
        <v>0.49920464721131447</v>
      </c>
      <c r="O97" s="1">
        <f t="shared" si="21"/>
        <v>15.74557058441477</v>
      </c>
    </row>
  </sheetData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Sophie Reed</cp:lastModifiedBy>
  <dcterms:created xsi:type="dcterms:W3CDTF">2019-10-18T15:00:30Z</dcterms:created>
  <dcterms:modified xsi:type="dcterms:W3CDTF">2023-03-25T15:15:51Z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