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org\OneDrive\Desktop\Final Assignment Handin\"/>
    </mc:Choice>
  </mc:AlternateContent>
  <xr:revisionPtr revIDLastSave="0" documentId="13_ncr:1_{28899DEF-225F-414F-9F72-8B7936EF00CC}" xr6:coauthVersionLast="47" xr6:coauthVersionMax="47" xr10:uidLastSave="{00000000-0000-0000-0000-000000000000}"/>
  <bookViews>
    <workbookView xWindow="28680" yWindow="-120" windowWidth="29040" windowHeight="15720" xr2:uid="{F533876E-A116-4BF4-90DF-E5D702FDA50E}"/>
  </bookViews>
  <sheets>
    <sheet name="most tables" sheetId="7" r:id="rId1"/>
    <sheet name="stacked bar chart" sheetId="6" r:id="rId2"/>
    <sheet name="Correct Data, Outliers" sheetId="5" r:id="rId3"/>
    <sheet name="Store Type Sorted" sheetId="3" r:id="rId4"/>
    <sheet name="Original Data" sheetId="1" r:id="rId5"/>
    <sheet name="Store Number Sorted" sheetId="2" r:id="rId6"/>
    <sheet name="T Test (Store Location Sorted)" sheetId="4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6" i="7" l="1"/>
  <c r="N7" i="5"/>
  <c r="J40" i="7" l="1"/>
  <c r="J39" i="7"/>
  <c r="J38" i="7"/>
  <c r="J37" i="7"/>
  <c r="J36" i="7"/>
  <c r="K25" i="7"/>
  <c r="J25" i="7"/>
  <c r="M5" i="5" l="1"/>
  <c r="N6" i="5"/>
  <c r="M6" i="5"/>
  <c r="K40" i="7"/>
  <c r="K39" i="7"/>
  <c r="K38" i="7"/>
  <c r="K37" i="7"/>
  <c r="K36" i="7"/>
  <c r="J48" i="7"/>
  <c r="L26" i="7"/>
  <c r="J47" i="7"/>
  <c r="K26" i="7"/>
  <c r="J26" i="7"/>
  <c r="L25" i="7"/>
  <c r="Q16" i="5" l="1"/>
  <c r="P16" i="5"/>
  <c r="O16" i="5"/>
  <c r="N16" i="5"/>
  <c r="M16" i="5"/>
  <c r="Q14" i="5"/>
  <c r="P14" i="5"/>
  <c r="O14" i="5"/>
  <c r="N14" i="5"/>
  <c r="M14" i="5"/>
  <c r="Q13" i="5"/>
  <c r="P13" i="5"/>
  <c r="O13" i="5"/>
  <c r="N13" i="5"/>
  <c r="M13" i="5"/>
  <c r="Q12" i="5"/>
  <c r="P12" i="5"/>
  <c r="O12" i="5"/>
  <c r="N12" i="5"/>
  <c r="M12" i="5"/>
  <c r="Q11" i="5"/>
  <c r="P11" i="5"/>
  <c r="O11" i="5"/>
  <c r="N11" i="5"/>
  <c r="M11" i="5"/>
  <c r="Q10" i="5"/>
  <c r="P10" i="5"/>
  <c r="O10" i="5"/>
  <c r="N10" i="5"/>
  <c r="M10" i="5"/>
  <c r="Q9" i="5"/>
  <c r="P9" i="5"/>
  <c r="O9" i="5"/>
  <c r="N9" i="5"/>
  <c r="M9" i="5"/>
  <c r="Q8" i="5"/>
  <c r="P8" i="5"/>
  <c r="O8" i="5"/>
  <c r="N8" i="5"/>
  <c r="M8" i="5"/>
  <c r="M7" i="5"/>
  <c r="Q6" i="5"/>
  <c r="P6" i="5"/>
  <c r="O6" i="5"/>
  <c r="Q5" i="5"/>
  <c r="I34" i="5" s="1"/>
  <c r="P5" i="5"/>
  <c r="I22" i="5" s="1"/>
  <c r="O5" i="5"/>
  <c r="I16" i="5" s="1"/>
  <c r="N5" i="5"/>
  <c r="I15" i="5" s="1"/>
  <c r="I9" i="5"/>
  <c r="N7" i="2"/>
  <c r="M5" i="3"/>
  <c r="J4" i="4"/>
  <c r="I4" i="5" l="1"/>
  <c r="I19" i="5"/>
  <c r="I23" i="5"/>
  <c r="I24" i="5"/>
  <c r="I25" i="5"/>
  <c r="I26" i="5"/>
  <c r="I8" i="5"/>
  <c r="I10" i="5"/>
  <c r="I12" i="5"/>
  <c r="I14" i="5"/>
  <c r="I27" i="5"/>
  <c r="I17" i="5"/>
  <c r="I28" i="5"/>
  <c r="S5" i="5"/>
  <c r="I18" i="5"/>
  <c r="I29" i="5"/>
  <c r="I7" i="5"/>
  <c r="I30" i="5"/>
  <c r="I31" i="5"/>
  <c r="I5" i="5"/>
  <c r="I6" i="5"/>
  <c r="I32" i="5"/>
  <c r="I20" i="5"/>
  <c r="I11" i="5"/>
  <c r="I13" i="5"/>
  <c r="I21" i="5"/>
  <c r="I33" i="5"/>
  <c r="O34" i="3"/>
  <c r="O33" i="3"/>
  <c r="O32" i="3"/>
  <c r="N34" i="3"/>
  <c r="N33" i="3"/>
  <c r="N32" i="3"/>
  <c r="M34" i="3"/>
  <c r="M33" i="3"/>
  <c r="M32" i="3"/>
  <c r="N27" i="3"/>
  <c r="N26" i="3"/>
  <c r="N25" i="3"/>
  <c r="P27" i="3"/>
  <c r="P23" i="3"/>
  <c r="N24" i="3"/>
  <c r="N23" i="3"/>
  <c r="Q16" i="3"/>
  <c r="P16" i="3"/>
  <c r="O16" i="3"/>
  <c r="N16" i="3"/>
  <c r="M16" i="3"/>
  <c r="Q14" i="3"/>
  <c r="P14" i="3"/>
  <c r="O14" i="3"/>
  <c r="N14" i="3"/>
  <c r="M14" i="3"/>
  <c r="Q13" i="3"/>
  <c r="P13" i="3"/>
  <c r="O13" i="3"/>
  <c r="N13" i="3"/>
  <c r="M13" i="3"/>
  <c r="Q12" i="3"/>
  <c r="P12" i="3"/>
  <c r="O12" i="3"/>
  <c r="N12" i="3"/>
  <c r="M12" i="3"/>
  <c r="Q11" i="3"/>
  <c r="P11" i="3"/>
  <c r="O11" i="3"/>
  <c r="N11" i="3"/>
  <c r="M11" i="3"/>
  <c r="Q10" i="3"/>
  <c r="P10" i="3"/>
  <c r="O10" i="3"/>
  <c r="N10" i="3"/>
  <c r="M10" i="3"/>
  <c r="Q6" i="3"/>
  <c r="P6" i="3"/>
  <c r="O6" i="3"/>
  <c r="N6" i="3"/>
  <c r="M6" i="3"/>
  <c r="Q5" i="3"/>
  <c r="I34" i="3" s="1"/>
  <c r="P5" i="3"/>
  <c r="I20" i="3" s="1"/>
  <c r="O5" i="3"/>
  <c r="I26" i="3" s="1"/>
  <c r="N5" i="3"/>
  <c r="I8" i="3" s="1"/>
  <c r="I10" i="3"/>
  <c r="O35" i="3" l="1"/>
  <c r="P28" i="3"/>
  <c r="I4" i="3"/>
  <c r="S5" i="3"/>
  <c r="I9" i="3"/>
  <c r="I11" i="3"/>
  <c r="I13" i="3"/>
  <c r="I15" i="3"/>
  <c r="I5" i="3"/>
  <c r="I7" i="3"/>
  <c r="I17" i="3"/>
  <c r="I21" i="3"/>
  <c r="I31" i="3"/>
  <c r="I12" i="3"/>
  <c r="I14" i="3"/>
  <c r="I24" i="3"/>
  <c r="I27" i="3"/>
  <c r="I18" i="3"/>
  <c r="I22" i="3"/>
  <c r="I32" i="3"/>
  <c r="I6" i="3"/>
  <c r="I25" i="3"/>
  <c r="I28" i="3"/>
  <c r="I19" i="3"/>
  <c r="I29" i="3"/>
  <c r="I33" i="3"/>
  <c r="I23" i="3"/>
  <c r="I16" i="3"/>
  <c r="I30" i="3"/>
  <c r="M19" i="2"/>
  <c r="Q14" i="2"/>
  <c r="P14" i="2"/>
  <c r="O14" i="2"/>
  <c r="N14" i="2"/>
  <c r="M14" i="2"/>
  <c r="Q16" i="2"/>
  <c r="P16" i="2"/>
  <c r="O16" i="2"/>
  <c r="N16" i="2"/>
  <c r="M16" i="2"/>
  <c r="Q13" i="2"/>
  <c r="P13" i="2"/>
  <c r="O13" i="2"/>
  <c r="N13" i="2"/>
  <c r="M13" i="2"/>
  <c r="Q12" i="2" l="1"/>
  <c r="P12" i="2"/>
  <c r="O12" i="2"/>
  <c r="N12" i="2"/>
  <c r="M12" i="2"/>
  <c r="Q9" i="2"/>
  <c r="P9" i="2"/>
  <c r="O9" i="2"/>
  <c r="N9" i="2"/>
  <c r="Q11" i="2"/>
  <c r="P11" i="2"/>
  <c r="O11" i="2"/>
  <c r="N11" i="2"/>
  <c r="M11" i="2"/>
  <c r="Q10" i="2"/>
  <c r="N10" i="2"/>
  <c r="P10" i="2"/>
  <c r="Q8" i="2"/>
  <c r="P8" i="2"/>
  <c r="O10" i="2"/>
  <c r="O8" i="2"/>
  <c r="N8" i="2"/>
  <c r="Q6" i="2"/>
  <c r="P6" i="2"/>
  <c r="O6" i="2"/>
  <c r="N6" i="2"/>
  <c r="Q5" i="2"/>
  <c r="P5" i="2"/>
  <c r="O5" i="2"/>
  <c r="N5" i="2"/>
  <c r="M10" i="2"/>
  <c r="M9" i="2"/>
  <c r="M7" i="2"/>
  <c r="M8" i="2"/>
  <c r="M6" i="2"/>
  <c r="M5" i="2"/>
  <c r="S5" i="2" l="1"/>
  <c r="I5" i="2"/>
  <c r="I6" i="2"/>
  <c r="I7" i="2"/>
  <c r="I8" i="2"/>
  <c r="I9" i="2"/>
  <c r="I10" i="2"/>
  <c r="I4" i="2"/>
  <c r="I12" i="2"/>
  <c r="I13" i="2"/>
  <c r="I14" i="2"/>
  <c r="I15" i="2"/>
  <c r="I11" i="2"/>
  <c r="I17" i="2"/>
  <c r="I18" i="2"/>
  <c r="I19" i="2"/>
  <c r="I20" i="2"/>
  <c r="I21" i="2"/>
  <c r="I16" i="2"/>
  <c r="I23" i="2"/>
  <c r="I24" i="2"/>
  <c r="I25" i="2"/>
  <c r="I26" i="2"/>
  <c r="I27" i="2"/>
  <c r="I28" i="2"/>
  <c r="I22" i="2"/>
  <c r="I30" i="2"/>
  <c r="I31" i="2"/>
  <c r="I32" i="2"/>
  <c r="I33" i="2"/>
  <c r="I34" i="2"/>
  <c r="I29" i="2"/>
</calcChain>
</file>

<file path=xl/sharedStrings.xml><?xml version="1.0" encoding="utf-8"?>
<sst xmlns="http://schemas.openxmlformats.org/spreadsheetml/2006/main" count="624" uniqueCount="47">
  <si>
    <t>Store</t>
  </si>
  <si>
    <t>Product Category</t>
  </si>
  <si>
    <t>Daily Sales (in thousands of pounds)</t>
  </si>
  <si>
    <t>Average Customer Rating (on a scale of 1 to 5)</t>
  </si>
  <si>
    <t>Location</t>
  </si>
  <si>
    <t>Electronics</t>
  </si>
  <si>
    <t>Urban</t>
  </si>
  <si>
    <t>Rural</t>
  </si>
  <si>
    <t>Electronic</t>
  </si>
  <si>
    <t>Apparel</t>
  </si>
  <si>
    <t>Home Goods</t>
  </si>
  <si>
    <t>Average Customer Ratings</t>
  </si>
  <si>
    <t>Average Daily Sales</t>
  </si>
  <si>
    <t>Store 1 (Urban)</t>
  </si>
  <si>
    <t>Store 2 (Urban)</t>
  </si>
  <si>
    <t>Store 3 (Rural)</t>
  </si>
  <si>
    <t>Store 4 (Rural)</t>
  </si>
  <si>
    <t>Store 5 (Urban)</t>
  </si>
  <si>
    <t>Normal Distribution</t>
  </si>
  <si>
    <t>Daily Sales</t>
  </si>
  <si>
    <t>Store 1</t>
  </si>
  <si>
    <t>Store 2</t>
  </si>
  <si>
    <t>Store 3</t>
  </si>
  <si>
    <t>Store 4</t>
  </si>
  <si>
    <t>Store 5</t>
  </si>
  <si>
    <t>Overall</t>
  </si>
  <si>
    <t>Mean</t>
  </si>
  <si>
    <t>Min</t>
  </si>
  <si>
    <t>Q1</t>
  </si>
  <si>
    <t>Median</t>
  </si>
  <si>
    <t>Q3</t>
  </si>
  <si>
    <t>Max</t>
  </si>
  <si>
    <t>Mode</t>
  </si>
  <si>
    <t>STDEV.P</t>
  </si>
  <si>
    <t>Variance</t>
  </si>
  <si>
    <t>Range</t>
  </si>
  <si>
    <t>Total sales</t>
  </si>
  <si>
    <t>Type</t>
  </si>
  <si>
    <t>TOTAL</t>
  </si>
  <si>
    <t>Grouped Shops</t>
  </si>
  <si>
    <t>Type &amp; Amount</t>
  </si>
  <si>
    <t>Electronics (2)</t>
  </si>
  <si>
    <t>Home Goods (2)</t>
  </si>
  <si>
    <t>Apparel (1)</t>
  </si>
  <si>
    <t>Correl</t>
  </si>
  <si>
    <t>T-Test of Locations</t>
  </si>
  <si>
    <t>Correlation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</si>
</sst>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rgb="FF212529"/>
      <name val="Arial"/>
      <family val="2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AFAFA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C7777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/>
      <right style="medium">
        <color rgb="FFDEE2E6"/>
      </right>
      <top/>
      <bottom style="medium">
        <color rgb="FFDEE2E6"/>
      </bottom>
      <diagonal/>
    </border>
    <border>
      <left/>
      <right/>
      <top/>
      <bottom style="medium">
        <color rgb="FFDEE2E6"/>
      </bottom>
      <diagonal/>
    </border>
    <border>
      <left/>
      <right style="medium">
        <color rgb="FFDEE2E6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DEE2E6"/>
      </right>
      <top style="thin">
        <color theme="4"/>
      </top>
      <bottom style="medium">
        <color rgb="FFDEE2E6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0" xfId="0" applyFont="1" applyFill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top" wrapText="1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0" fontId="0" fillId="3" borderId="0" xfId="0" applyFill="1"/>
    <xf numFmtId="0" fontId="1" fillId="4" borderId="1" xfId="0" applyFont="1" applyFill="1" applyBorder="1" applyAlignment="1">
      <alignment vertical="center" wrapText="1"/>
    </xf>
    <xf numFmtId="0" fontId="1" fillId="4" borderId="2" xfId="0" applyFont="1" applyFill="1" applyBorder="1" applyAlignment="1">
      <alignment vertical="center" wrapText="1"/>
    </xf>
    <xf numFmtId="0" fontId="0" fillId="4" borderId="0" xfId="0" applyFill="1"/>
    <xf numFmtId="0" fontId="1" fillId="5" borderId="1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0" fontId="0" fillId="5" borderId="0" xfId="0" applyFill="1"/>
    <xf numFmtId="0" fontId="1" fillId="6" borderId="1" xfId="0" applyFont="1" applyFill="1" applyBorder="1" applyAlignment="1">
      <alignment vertical="center" wrapText="1"/>
    </xf>
    <xf numFmtId="0" fontId="1" fillId="6" borderId="2" xfId="0" applyFont="1" applyFill="1" applyBorder="1" applyAlignment="1">
      <alignment vertical="center" wrapText="1"/>
    </xf>
    <xf numFmtId="0" fontId="0" fillId="6" borderId="0" xfId="0" applyFill="1"/>
    <xf numFmtId="0" fontId="1" fillId="7" borderId="1" xfId="0" applyFont="1" applyFill="1" applyBorder="1" applyAlignment="1">
      <alignment vertical="center" wrapText="1"/>
    </xf>
    <xf numFmtId="0" fontId="1" fillId="7" borderId="2" xfId="0" applyFont="1" applyFill="1" applyBorder="1" applyAlignment="1">
      <alignment vertical="center" wrapText="1"/>
    </xf>
    <xf numFmtId="0" fontId="0" fillId="7" borderId="0" xfId="0" applyFill="1"/>
    <xf numFmtId="0" fontId="1" fillId="7" borderId="3" xfId="0" applyFont="1" applyFill="1" applyBorder="1" applyAlignment="1">
      <alignment vertical="center" wrapText="1"/>
    </xf>
    <xf numFmtId="0" fontId="1" fillId="7" borderId="0" xfId="0" applyFont="1" applyFill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3" borderId="5" xfId="0" applyFont="1" applyFill="1" applyBorder="1" applyAlignment="1">
      <alignment vertical="center" wrapText="1"/>
    </xf>
    <xf numFmtId="0" fontId="1" fillId="4" borderId="5" xfId="0" applyFont="1" applyFill="1" applyBorder="1" applyAlignment="1">
      <alignment vertical="center" wrapText="1"/>
    </xf>
    <xf numFmtId="0" fontId="1" fillId="5" borderId="5" xfId="0" applyFont="1" applyFill="1" applyBorder="1" applyAlignment="1">
      <alignment vertical="center" wrapText="1"/>
    </xf>
    <xf numFmtId="0" fontId="1" fillId="6" borderId="5" xfId="0" applyFont="1" applyFill="1" applyBorder="1" applyAlignment="1">
      <alignment vertical="center" wrapText="1"/>
    </xf>
    <xf numFmtId="0" fontId="1" fillId="7" borderId="5" xfId="0" applyFont="1" applyFill="1" applyBorder="1" applyAlignment="1">
      <alignment vertical="center" wrapText="1"/>
    </xf>
    <xf numFmtId="0" fontId="0" fillId="3" borderId="4" xfId="0" applyFill="1" applyBorder="1"/>
    <xf numFmtId="0" fontId="0" fillId="4" borderId="4" xfId="0" applyFill="1" applyBorder="1"/>
    <xf numFmtId="0" fontId="0" fillId="5" borderId="4" xfId="0" applyFill="1" applyBorder="1"/>
    <xf numFmtId="0" fontId="0" fillId="6" borderId="4" xfId="0" applyFill="1" applyBorder="1"/>
    <xf numFmtId="0" fontId="0" fillId="7" borderId="4" xfId="0" applyFill="1" applyBorder="1"/>
    <xf numFmtId="0" fontId="1" fillId="3" borderId="4" xfId="0" applyFont="1" applyFill="1" applyBorder="1" applyAlignment="1">
      <alignment vertical="center" wrapText="1"/>
    </xf>
    <xf numFmtId="0" fontId="1" fillId="4" borderId="4" xfId="0" applyFont="1" applyFill="1" applyBorder="1" applyAlignment="1">
      <alignment vertical="center" wrapText="1"/>
    </xf>
    <xf numFmtId="0" fontId="1" fillId="5" borderId="4" xfId="0" applyFont="1" applyFill="1" applyBorder="1" applyAlignment="1">
      <alignment vertical="center" wrapText="1"/>
    </xf>
    <xf numFmtId="0" fontId="1" fillId="6" borderId="4" xfId="0" applyFont="1" applyFill="1" applyBorder="1" applyAlignment="1">
      <alignment vertical="center" wrapText="1"/>
    </xf>
    <xf numFmtId="0" fontId="1" fillId="7" borderId="4" xfId="0" applyFont="1" applyFill="1" applyBorder="1" applyAlignment="1">
      <alignment vertical="center" wrapText="1"/>
    </xf>
    <xf numFmtId="0" fontId="1" fillId="8" borderId="4" xfId="0" applyFont="1" applyFill="1" applyBorder="1" applyAlignment="1">
      <alignment vertical="center" wrapText="1"/>
    </xf>
  </cellXfs>
  <cellStyles count="1">
    <cellStyle name="Normal" xfId="0" builtinId="0"/>
  </cellStyles>
  <dxfs count="6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/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>
        <left/>
        <right style="medium">
          <color rgb="FFDEE2E6"/>
        </right>
        <top/>
        <bottom style="medium">
          <color rgb="FFDEE2E6"/>
        </bottom>
        <vertical/>
        <horizontal/>
      </border>
    </dxf>
    <dxf>
      <border outline="0">
        <left style="medium">
          <color rgb="FFDEE2E6"/>
        </left>
        <right style="medium">
          <color rgb="FFDEE2E6"/>
        </right>
        <top style="medium">
          <color rgb="FFDEE2E6"/>
        </top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rgb="FF000000"/>
          <bgColor rgb="FFFAFAFA"/>
        </patternFill>
      </fill>
      <alignment horizontal="general" vertical="center" textRotation="0" wrapText="1" indent="0" justifyLastLine="0" shrinkToFit="0" readingOrder="0"/>
    </dxf>
    <dxf>
      <border outline="0">
        <bottom style="medium">
          <color rgb="FFDEE2E6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12529"/>
        <name val="Arial"/>
        <family val="2"/>
        <scheme val="none"/>
      </font>
      <fill>
        <patternFill patternType="solid">
          <fgColor indexed="64"/>
          <bgColor rgb="FFFAFAFA"/>
        </patternFill>
      </fill>
      <alignment horizontal="general" vertical="center" textRotation="0" wrapText="1" indent="0" justifyLastLine="0" shrinkToFit="0" readingOrder="0"/>
      <border diagonalUp="0" diagonalDown="0" outline="0">
        <left style="medium">
          <color rgb="FFDEE2E6"/>
        </left>
        <right style="medium">
          <color rgb="FFDEE2E6"/>
        </right>
        <top/>
        <bottom/>
      </border>
    </dxf>
  </dxfs>
  <tableStyles count="0" defaultTableStyle="TableStyleMedium2" defaultPivotStyle="PivotStyleLight16"/>
  <colors>
    <mruColors>
      <color rgb="FFFC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Distribution of product</a:t>
            </a:r>
            <a:r>
              <a:rPr lang="en-GB" baseline="0"/>
              <a:t> categories across different store locations</a:t>
            </a:r>
            <a:endParaRPr lang="en-GB"/>
          </a:p>
        </c:rich>
      </c:tx>
      <c:layout>
        <c:manualLayout>
          <c:xMode val="edge"/>
          <c:yMode val="edge"/>
          <c:x val="0.1391693580675297"/>
          <c:y val="1.62543303551859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'most tables'!$J$9</c:f>
              <c:strCache>
                <c:ptCount val="1"/>
                <c:pt idx="0">
                  <c:v>Electronic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'most tables'!$K$8:$L$8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'most tables'!$K$9:$L$9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64C-4C05-B6B5-BDB92D92405A}"/>
            </c:ext>
          </c:extLst>
        </c:ser>
        <c:ser>
          <c:idx val="1"/>
          <c:order val="1"/>
          <c:tx>
            <c:strRef>
              <c:f>'most tables'!$J$10</c:f>
              <c:strCache>
                <c:ptCount val="1"/>
                <c:pt idx="0">
                  <c:v>Apparel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92D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2-164C-4C05-B6B5-BDB92D92405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'most tables'!$K$8:$L$8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'most tables'!$K$10:$L$10</c:f>
              <c:numCache>
                <c:formatCode>General</c:formatCode>
                <c:ptCount val="2"/>
                <c:pt idx="0">
                  <c:v>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164C-4C05-B6B5-BDB92D92405A}"/>
            </c:ext>
          </c:extLst>
        </c:ser>
        <c:ser>
          <c:idx val="2"/>
          <c:order val="2"/>
          <c:tx>
            <c:strRef>
              <c:f>'most tables'!$J$11</c:f>
              <c:strCache>
                <c:ptCount val="1"/>
                <c:pt idx="0">
                  <c:v>Home Goods</c:v>
                </c:pt>
              </c:strCache>
            </c:strRef>
          </c:tx>
          <c:spPr>
            <a:solidFill>
              <a:srgbClr val="C00000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'most tables'!$K$8:$L$8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'most tables'!$K$11:$L$11</c:f>
              <c:numCache>
                <c:formatCode>General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164C-4C05-B6B5-BDB92D92405A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329444607"/>
        <c:axId val="1330109871"/>
      </c:barChart>
      <c:catAx>
        <c:axId val="13294446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Location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109871"/>
        <c:crosses val="autoZero"/>
        <c:auto val="1"/>
        <c:lblAlgn val="ctr"/>
        <c:lblOffset val="100"/>
        <c:noMultiLvlLbl val="0"/>
      </c:catAx>
      <c:valAx>
        <c:axId val="133010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 of product</a:t>
                </a:r>
                <a:r>
                  <a:rPr lang="en-US" baseline="0"/>
                  <a:t> categories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444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'most tables'!$K$35</c:f>
              <c:strCache>
                <c:ptCount val="1"/>
                <c:pt idx="0">
                  <c:v>Average Daily Sales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'most tables'!$J$36:$J$40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4.1000000000000005</c:v>
                </c:pt>
                <c:pt idx="3">
                  <c:v>3.6000000000000005</c:v>
                </c:pt>
                <c:pt idx="4">
                  <c:v>4.5</c:v>
                </c:pt>
              </c:numCache>
            </c:numRef>
          </c:xVal>
          <c:yVal>
            <c:numRef>
              <c:f>'most tables'!$K$36:$K$40</c:f>
              <c:numCache>
                <c:formatCode>General</c:formatCode>
                <c:ptCount val="5"/>
                <c:pt idx="0">
                  <c:v>19.714285714285715</c:v>
                </c:pt>
                <c:pt idx="1">
                  <c:v>15</c:v>
                </c:pt>
                <c:pt idx="2">
                  <c:v>13</c:v>
                </c:pt>
                <c:pt idx="3">
                  <c:v>13.142857142857142</c:v>
                </c:pt>
                <c:pt idx="4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5F9-4773-93E3-CBF939F65929}"/>
            </c:ext>
          </c:extLst>
        </c:ser>
        <c:ser>
          <c:idx val="1"/>
          <c:order val="1"/>
          <c:tx>
            <c:v>Electronics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('most tables'!$J$36,'most tables'!$J$39)</c:f>
              <c:numCache>
                <c:formatCode>General</c:formatCode>
                <c:ptCount val="2"/>
                <c:pt idx="0">
                  <c:v>4.2</c:v>
                </c:pt>
                <c:pt idx="1">
                  <c:v>3.6000000000000005</c:v>
                </c:pt>
              </c:numCache>
            </c:numRef>
          </c:xVal>
          <c:yVal>
            <c:numRef>
              <c:f>'most tables'!$K$36</c:f>
              <c:numCache>
                <c:formatCode>General</c:formatCode>
                <c:ptCount val="1"/>
                <c:pt idx="0">
                  <c:v>19.714285714285715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98C-46D5-999D-1D776E0E649D}"/>
            </c:ext>
          </c:extLst>
        </c:ser>
        <c:ser>
          <c:idx val="2"/>
          <c:order val="2"/>
          <c:tx>
            <c:v>Home Goods+'Question 5 B'!$J$38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('most tables'!$J$38,'most tables'!$J$40)</c:f>
              <c:numCache>
                <c:formatCode>General</c:formatCode>
                <c:ptCount val="2"/>
                <c:pt idx="0">
                  <c:v>4.1000000000000005</c:v>
                </c:pt>
                <c:pt idx="1">
                  <c:v>4.5</c:v>
                </c:pt>
              </c:numCache>
            </c:numRef>
          </c:xVal>
          <c:yVal>
            <c:numRef>
              <c:f>'most tables'!$K$38</c:f>
              <c:numCache>
                <c:formatCode>General</c:formatCode>
                <c:ptCount val="1"/>
                <c:pt idx="0">
                  <c:v>13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598C-46D5-999D-1D776E0E649D}"/>
            </c:ext>
          </c:extLst>
        </c:ser>
        <c:ser>
          <c:idx val="3"/>
          <c:order val="3"/>
          <c:tx>
            <c:strRef>
              <c:f>'most tables'!$J$37</c:f>
              <c:strCache>
                <c:ptCount val="1"/>
                <c:pt idx="0">
                  <c:v>3.8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'most tables'!$J$37</c:f>
              <c:numCache>
                <c:formatCode>General</c:formatCode>
                <c:ptCount val="1"/>
                <c:pt idx="0">
                  <c:v>3.8</c:v>
                </c:pt>
              </c:numCache>
            </c:numRef>
          </c:xVal>
          <c:yVal>
            <c:numRef>
              <c:f>'most tables'!$K$37</c:f>
              <c:numCache>
                <c:formatCode>General</c:formatCode>
                <c:ptCount val="1"/>
                <c:pt idx="0">
                  <c:v>15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598C-46D5-999D-1D776E0E649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18400943"/>
        <c:axId val="1395185855"/>
      </c:scatterChart>
      <c:valAx>
        <c:axId val="1318400943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Customer Ratings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95185855"/>
        <c:crosses val="autoZero"/>
        <c:crossBetween val="midCat"/>
      </c:valAx>
      <c:valAx>
        <c:axId val="13951858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18400943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Chart showing Daily</a:t>
            </a:r>
            <a:r>
              <a:rPr lang="en-GB" baseline="0"/>
              <a:t> Sales &amp; Average Customer Ratings</a:t>
            </a:r>
          </a:p>
        </c:rich>
      </c:tx>
      <c:layout>
        <c:manualLayout>
          <c:xMode val="edge"/>
          <c:yMode val="edge"/>
          <c:x val="0.14378263127189755"/>
          <c:y val="1.791595161564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'most tables'!$C$39:$C$69</c:f>
              <c:numCache>
                <c:formatCode>General</c:formatCode>
                <c:ptCount val="31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3.8</c:v>
                </c:pt>
                <c:pt idx="8">
                  <c:v>3.8</c:v>
                </c:pt>
                <c:pt idx="9">
                  <c:v>3.8</c:v>
                </c:pt>
                <c:pt idx="10">
                  <c:v>3.8</c:v>
                </c:pt>
                <c:pt idx="11">
                  <c:v>3.8</c:v>
                </c:pt>
                <c:pt idx="12">
                  <c:v>4.0999999999999996</c:v>
                </c:pt>
                <c:pt idx="13">
                  <c:v>4.0999999999999996</c:v>
                </c:pt>
                <c:pt idx="14">
                  <c:v>4.0999999999999996</c:v>
                </c:pt>
                <c:pt idx="15">
                  <c:v>4.0999999999999996</c:v>
                </c:pt>
                <c:pt idx="16">
                  <c:v>4.0999999999999996</c:v>
                </c:pt>
                <c:pt idx="17">
                  <c:v>4.0999999999999996</c:v>
                </c:pt>
                <c:pt idx="18">
                  <c:v>3.6</c:v>
                </c:pt>
                <c:pt idx="19">
                  <c:v>3.6</c:v>
                </c:pt>
                <c:pt idx="20">
                  <c:v>3.6</c:v>
                </c:pt>
                <c:pt idx="21">
                  <c:v>3.6</c:v>
                </c:pt>
                <c:pt idx="22">
                  <c:v>3.6</c:v>
                </c:pt>
                <c:pt idx="23">
                  <c:v>3.6</c:v>
                </c:pt>
                <c:pt idx="24">
                  <c:v>3.6</c:v>
                </c:pt>
                <c:pt idx="25">
                  <c:v>4.5</c:v>
                </c:pt>
                <c:pt idx="26">
                  <c:v>4.5</c:v>
                </c:pt>
                <c:pt idx="27">
                  <c:v>4.5</c:v>
                </c:pt>
                <c:pt idx="28">
                  <c:v>4.5</c:v>
                </c:pt>
                <c:pt idx="29">
                  <c:v>4.5</c:v>
                </c:pt>
                <c:pt idx="30">
                  <c:v>4.5</c:v>
                </c:pt>
              </c:numCache>
            </c:numRef>
          </c:xVal>
          <c:yVal>
            <c:numRef>
              <c:f>'most tables'!$D$39:$D$69</c:f>
              <c:numCache>
                <c:formatCode>General</c:formatCode>
                <c:ptCount val="31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25</c:v>
                </c:pt>
                <c:pt idx="6">
                  <c:v>28</c:v>
                </c:pt>
                <c:pt idx="7">
                  <c:v>10</c:v>
                </c:pt>
                <c:pt idx="8">
                  <c:v>12</c:v>
                </c:pt>
                <c:pt idx="9">
                  <c:v>15</c:v>
                </c:pt>
                <c:pt idx="10">
                  <c:v>18</c:v>
                </c:pt>
                <c:pt idx="11">
                  <c:v>20</c:v>
                </c:pt>
                <c:pt idx="12">
                  <c:v>8</c:v>
                </c:pt>
                <c:pt idx="13">
                  <c:v>10</c:v>
                </c:pt>
                <c:pt idx="14">
                  <c:v>12</c:v>
                </c:pt>
                <c:pt idx="15">
                  <c:v>14</c:v>
                </c:pt>
                <c:pt idx="16">
                  <c:v>16</c:v>
                </c:pt>
                <c:pt idx="17">
                  <c:v>18</c:v>
                </c:pt>
                <c:pt idx="18">
                  <c:v>5</c:v>
                </c:pt>
                <c:pt idx="19">
                  <c:v>8</c:v>
                </c:pt>
                <c:pt idx="20">
                  <c:v>10</c:v>
                </c:pt>
                <c:pt idx="21">
                  <c:v>12</c:v>
                </c:pt>
                <c:pt idx="22">
                  <c:v>15</c:v>
                </c:pt>
                <c:pt idx="23">
                  <c:v>20</c:v>
                </c:pt>
                <c:pt idx="24">
                  <c:v>22</c:v>
                </c:pt>
                <c:pt idx="25">
                  <c:v>18</c:v>
                </c:pt>
                <c:pt idx="26">
                  <c:v>20</c:v>
                </c:pt>
                <c:pt idx="27">
                  <c:v>22</c:v>
                </c:pt>
                <c:pt idx="28">
                  <c:v>25</c:v>
                </c:pt>
                <c:pt idx="29">
                  <c:v>28</c:v>
                </c:pt>
                <c:pt idx="30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659-46FD-8A03-F498017E67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8371264"/>
        <c:axId val="2085815360"/>
      </c:scatterChart>
      <c:valAx>
        <c:axId val="21383712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Customer Ratings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85815360"/>
        <c:crosses val="autoZero"/>
        <c:crossBetween val="midCat"/>
      </c:valAx>
      <c:valAx>
        <c:axId val="2085815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Daily</a:t>
                </a:r>
                <a:r>
                  <a:rPr lang="en-GB" baseline="0"/>
                  <a:t>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1383712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Graph</a:t>
            </a:r>
            <a:r>
              <a:rPr lang="en-US" baseline="0"/>
              <a:t> showing the correlation between Average Daily Sales (in thousands of pounds) and Average Customer Ratings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Stores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name>Correlation</c:nam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'most tables'!$J$36:$J$40</c:f>
              <c:numCache>
                <c:formatCode>General</c:formatCode>
                <c:ptCount val="5"/>
                <c:pt idx="0">
                  <c:v>4.2</c:v>
                </c:pt>
                <c:pt idx="1">
                  <c:v>3.8</c:v>
                </c:pt>
                <c:pt idx="2">
                  <c:v>4.1000000000000005</c:v>
                </c:pt>
                <c:pt idx="3">
                  <c:v>3.6000000000000005</c:v>
                </c:pt>
                <c:pt idx="4">
                  <c:v>4.5</c:v>
                </c:pt>
              </c:numCache>
            </c:numRef>
          </c:xVal>
          <c:yVal>
            <c:numRef>
              <c:f>'most tables'!$K$36:$K$40</c:f>
              <c:numCache>
                <c:formatCode>General</c:formatCode>
                <c:ptCount val="5"/>
                <c:pt idx="0">
                  <c:v>19.714285714285715</c:v>
                </c:pt>
                <c:pt idx="1">
                  <c:v>15</c:v>
                </c:pt>
                <c:pt idx="2">
                  <c:v>13</c:v>
                </c:pt>
                <c:pt idx="3">
                  <c:v>13.142857142857142</c:v>
                </c:pt>
                <c:pt idx="4">
                  <c:v>23.833333333333332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73C-4ABA-9802-5D51C200A3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0091807"/>
        <c:axId val="1658680879"/>
      </c:scatterChart>
      <c:valAx>
        <c:axId val="16700918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Customer Rating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58680879"/>
        <c:crosses val="autoZero"/>
        <c:crossBetween val="midCat"/>
      </c:valAx>
      <c:valAx>
        <c:axId val="16586808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Average Daily Sales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0918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Scatter</a:t>
            </a:r>
            <a:r>
              <a:rPr lang="en-GB" baseline="0"/>
              <a:t> Plot showing Average Customer Ratings &amp; Daily Sales (in thousands of pounds)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Electronics</c:v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('most tables'!$C$39:$C$45,'most tables'!$C$57:$C$63)</c:f>
              <c:numCache>
                <c:formatCode>General</c:formatCode>
                <c:ptCount val="14"/>
                <c:pt idx="0">
                  <c:v>4.2</c:v>
                </c:pt>
                <c:pt idx="1">
                  <c:v>4.2</c:v>
                </c:pt>
                <c:pt idx="2">
                  <c:v>4.2</c:v>
                </c:pt>
                <c:pt idx="3">
                  <c:v>4.2</c:v>
                </c:pt>
                <c:pt idx="4">
                  <c:v>4.2</c:v>
                </c:pt>
                <c:pt idx="5">
                  <c:v>4.2</c:v>
                </c:pt>
                <c:pt idx="6">
                  <c:v>4.2</c:v>
                </c:pt>
                <c:pt idx="7">
                  <c:v>3.6</c:v>
                </c:pt>
                <c:pt idx="8">
                  <c:v>3.6</c:v>
                </c:pt>
                <c:pt idx="9">
                  <c:v>3.6</c:v>
                </c:pt>
                <c:pt idx="10">
                  <c:v>3.6</c:v>
                </c:pt>
                <c:pt idx="11">
                  <c:v>3.6</c:v>
                </c:pt>
                <c:pt idx="12">
                  <c:v>3.6</c:v>
                </c:pt>
                <c:pt idx="13">
                  <c:v>3.6</c:v>
                </c:pt>
              </c:numCache>
            </c:numRef>
          </c:xVal>
          <c:yVal>
            <c:numRef>
              <c:f>('most tables'!$D$39:$D$45,'most tables'!$D$57:$D$63)</c:f>
              <c:numCache>
                <c:formatCode>General</c:formatCode>
                <c:ptCount val="14"/>
                <c:pt idx="0">
                  <c:v>12</c:v>
                </c:pt>
                <c:pt idx="1">
                  <c:v>15</c:v>
                </c:pt>
                <c:pt idx="2">
                  <c:v>18</c:v>
                </c:pt>
                <c:pt idx="3">
                  <c:v>20</c:v>
                </c:pt>
                <c:pt idx="4">
                  <c:v>20</c:v>
                </c:pt>
                <c:pt idx="5">
                  <c:v>25</c:v>
                </c:pt>
                <c:pt idx="6">
                  <c:v>28</c:v>
                </c:pt>
                <c:pt idx="7">
                  <c:v>5</c:v>
                </c:pt>
                <c:pt idx="8">
                  <c:v>8</c:v>
                </c:pt>
                <c:pt idx="9">
                  <c:v>10</c:v>
                </c:pt>
                <c:pt idx="10">
                  <c:v>12</c:v>
                </c:pt>
                <c:pt idx="11">
                  <c:v>15</c:v>
                </c:pt>
                <c:pt idx="12">
                  <c:v>20</c:v>
                </c:pt>
                <c:pt idx="13">
                  <c:v>22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4D7-41AE-8467-5340DE20E079}"/>
            </c:ext>
          </c:extLst>
        </c:ser>
        <c:ser>
          <c:idx val="1"/>
          <c:order val="1"/>
          <c:tx>
            <c:v>Home Goods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('most tables'!$C$51:$C$56,'most tables'!$C$64:$C$69)</c:f>
              <c:numCache>
                <c:formatCode>General</c:formatCode>
                <c:ptCount val="12"/>
                <c:pt idx="0">
                  <c:v>4.0999999999999996</c:v>
                </c:pt>
                <c:pt idx="1">
                  <c:v>4.0999999999999996</c:v>
                </c:pt>
                <c:pt idx="2">
                  <c:v>4.0999999999999996</c:v>
                </c:pt>
                <c:pt idx="3">
                  <c:v>4.0999999999999996</c:v>
                </c:pt>
                <c:pt idx="4">
                  <c:v>4.0999999999999996</c:v>
                </c:pt>
                <c:pt idx="5">
                  <c:v>4.0999999999999996</c:v>
                </c:pt>
                <c:pt idx="6">
                  <c:v>4.5</c:v>
                </c:pt>
                <c:pt idx="7">
                  <c:v>4.5</c:v>
                </c:pt>
                <c:pt idx="8">
                  <c:v>4.5</c:v>
                </c:pt>
                <c:pt idx="9">
                  <c:v>4.5</c:v>
                </c:pt>
                <c:pt idx="10">
                  <c:v>4.5</c:v>
                </c:pt>
                <c:pt idx="11">
                  <c:v>4.5</c:v>
                </c:pt>
              </c:numCache>
            </c:numRef>
          </c:xVal>
          <c:yVal>
            <c:numRef>
              <c:f>('most tables'!$D$51:$D$56,'most tables'!$D$64:$D$69)</c:f>
              <c:numCache>
                <c:formatCode>General</c:formatCode>
                <c:ptCount val="12"/>
                <c:pt idx="0">
                  <c:v>8</c:v>
                </c:pt>
                <c:pt idx="1">
                  <c:v>10</c:v>
                </c:pt>
                <c:pt idx="2">
                  <c:v>12</c:v>
                </c:pt>
                <c:pt idx="3">
                  <c:v>14</c:v>
                </c:pt>
                <c:pt idx="4">
                  <c:v>16</c:v>
                </c:pt>
                <c:pt idx="5">
                  <c:v>18</c:v>
                </c:pt>
                <c:pt idx="6">
                  <c:v>18</c:v>
                </c:pt>
                <c:pt idx="7">
                  <c:v>20</c:v>
                </c:pt>
                <c:pt idx="8">
                  <c:v>22</c:v>
                </c:pt>
                <c:pt idx="9">
                  <c:v>25</c:v>
                </c:pt>
                <c:pt idx="10">
                  <c:v>28</c:v>
                </c:pt>
                <c:pt idx="11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A4D7-41AE-8467-5340DE20E079}"/>
            </c:ext>
          </c:extLst>
        </c:ser>
        <c:ser>
          <c:idx val="2"/>
          <c:order val="2"/>
          <c:tx>
            <c:v>Apparel</c:v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'most tables'!$C$46:$C$50</c:f>
              <c:numCache>
                <c:formatCode>General</c:formatCode>
                <c:ptCount val="5"/>
                <c:pt idx="0">
                  <c:v>3.8</c:v>
                </c:pt>
                <c:pt idx="1">
                  <c:v>3.8</c:v>
                </c:pt>
                <c:pt idx="2">
                  <c:v>3.8</c:v>
                </c:pt>
                <c:pt idx="3">
                  <c:v>3.8</c:v>
                </c:pt>
                <c:pt idx="4">
                  <c:v>3.8</c:v>
                </c:pt>
              </c:numCache>
            </c:numRef>
          </c:xVal>
          <c:yVal>
            <c:numRef>
              <c:f>'most tables'!$D$46:$D$50</c:f>
              <c:numCache>
                <c:formatCode>General</c:formatCode>
                <c:ptCount val="5"/>
                <c:pt idx="0">
                  <c:v>10</c:v>
                </c:pt>
                <c:pt idx="1">
                  <c:v>12</c:v>
                </c:pt>
                <c:pt idx="2">
                  <c:v>15</c:v>
                </c:pt>
                <c:pt idx="3">
                  <c:v>18</c:v>
                </c:pt>
                <c:pt idx="4">
                  <c:v>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A4D7-41AE-8467-5340DE20E07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70094207"/>
        <c:axId val="1570546559"/>
      </c:scatterChart>
      <c:valAx>
        <c:axId val="167009420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Average Customer Ratings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70546559"/>
        <c:crosses val="autoZero"/>
        <c:crossBetween val="midCat"/>
      </c:valAx>
      <c:valAx>
        <c:axId val="157054655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Daily Sales (in</a:t>
                </a:r>
                <a:r>
                  <a:rPr lang="en-GB" baseline="0"/>
                  <a:t> thousands of pounds)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67009420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Distribution of product</a:t>
            </a:r>
            <a:r>
              <a:rPr lang="en-GB" baseline="0"/>
              <a:t> categories across different store locations</a:t>
            </a:r>
            <a:endParaRPr lang="en-GB"/>
          </a:p>
        </c:rich>
      </c:tx>
      <c:layout>
        <c:manualLayout>
          <c:xMode val="edge"/>
          <c:yMode val="edge"/>
          <c:x val="0.1391693580675297"/>
          <c:y val="1.6254330355185916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percentStacked"/>
        <c:varyColors val="0"/>
        <c:ser>
          <c:idx val="0"/>
          <c:order val="0"/>
          <c:tx>
            <c:strRef>
              <c:f>'stacked bar chart'!$J$9</c:f>
              <c:strCache>
                <c:ptCount val="1"/>
                <c:pt idx="0">
                  <c:v>Electronic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'stacked bar chart'!$K$8:$L$8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'stacked bar chart'!$K$9:$L$9</c:f>
              <c:numCache>
                <c:formatCode>General</c:formatCode>
                <c:ptCount val="2"/>
                <c:pt idx="0">
                  <c:v>7</c:v>
                </c:pt>
                <c:pt idx="1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84B-4DA9-A3DC-54C238307A4E}"/>
            </c:ext>
          </c:extLst>
        </c:ser>
        <c:ser>
          <c:idx val="1"/>
          <c:order val="1"/>
          <c:tx>
            <c:strRef>
              <c:f>'stacked bar chart'!$J$10</c:f>
              <c:strCache>
                <c:ptCount val="1"/>
                <c:pt idx="0">
                  <c:v>Apparel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5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F84B-4DA9-A3DC-54C238307A4E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'stacked bar chart'!$K$8:$L$8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'stacked bar chart'!$K$10:$L$10</c:f>
              <c:numCache>
                <c:formatCode>General</c:formatCode>
                <c:ptCount val="2"/>
                <c:pt idx="0">
                  <c:v>5</c:v>
                </c:pt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84B-4DA9-A3DC-54C238307A4E}"/>
            </c:ext>
          </c:extLst>
        </c:ser>
        <c:ser>
          <c:idx val="2"/>
          <c:order val="2"/>
          <c:tx>
            <c:strRef>
              <c:f>'stacked bar chart'!$J$11</c:f>
              <c:strCache>
                <c:ptCount val="1"/>
                <c:pt idx="0">
                  <c:v>Home Goods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'stacked bar chart'!$K$8:$L$8</c:f>
              <c:strCache>
                <c:ptCount val="2"/>
                <c:pt idx="0">
                  <c:v>Urban</c:v>
                </c:pt>
                <c:pt idx="1">
                  <c:v>Rural</c:v>
                </c:pt>
              </c:strCache>
            </c:strRef>
          </c:cat>
          <c:val>
            <c:numRef>
              <c:f>'stacked bar chart'!$K$11:$L$11</c:f>
              <c:numCache>
                <c:formatCode>General</c:formatCode>
                <c:ptCount val="2"/>
                <c:pt idx="0">
                  <c:v>6</c:v>
                </c:pt>
                <c:pt idx="1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84B-4DA9-A3DC-54C238307A4E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1329444607"/>
        <c:axId val="1330109871"/>
      </c:barChart>
      <c:catAx>
        <c:axId val="132944460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Location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30109871"/>
        <c:crosses val="autoZero"/>
        <c:auto val="1"/>
        <c:lblAlgn val="ctr"/>
        <c:lblOffset val="100"/>
        <c:noMultiLvlLbl val="0"/>
      </c:catAx>
      <c:valAx>
        <c:axId val="133010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Percentage of product</a:t>
                </a:r>
                <a:r>
                  <a:rPr lang="en-US" baseline="0"/>
                  <a:t> categories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2944460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3">
  <a:schemeClr val="accent6"/>
  <a:schemeClr val="accent5"/>
  <a:schemeClr val="accent4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657229</xdr:colOff>
      <xdr:row>72</xdr:row>
      <xdr:rowOff>115421</xdr:rowOff>
    </xdr:from>
    <xdr:to>
      <xdr:col>5</xdr:col>
      <xdr:colOff>3548905</xdr:colOff>
      <xdr:row>88</xdr:row>
      <xdr:rowOff>165847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DEFD77EE-FF42-4092-A3D5-ABD9A44F4D8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434787</xdr:colOff>
      <xdr:row>12</xdr:row>
      <xdr:rowOff>141192</xdr:rowOff>
    </xdr:from>
    <xdr:to>
      <xdr:col>18</xdr:col>
      <xdr:colOff>266699</xdr:colOff>
      <xdr:row>26</xdr:row>
      <xdr:rowOff>45381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555B887-2949-4331-8FD2-02D85F03E37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679076</xdr:colOff>
      <xdr:row>46</xdr:row>
      <xdr:rowOff>99731</xdr:rowOff>
    </xdr:from>
    <xdr:to>
      <xdr:col>13</xdr:col>
      <xdr:colOff>704850</xdr:colOff>
      <xdr:row>67</xdr:row>
      <xdr:rowOff>152399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652C46D7-2AC7-46F5-B8A8-9F624B4672A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7</xdr:col>
      <xdr:colOff>57150</xdr:colOff>
      <xdr:row>68</xdr:row>
      <xdr:rowOff>42861</xdr:rowOff>
    </xdr:from>
    <xdr:to>
      <xdr:col>11</xdr:col>
      <xdr:colOff>466725</xdr:colOff>
      <xdr:row>89</xdr:row>
      <xdr:rowOff>19049</xdr:rowOff>
    </xdr:to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9D47468C-B28B-A0AA-B640-ECFAD920AD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119062</xdr:colOff>
      <xdr:row>43</xdr:row>
      <xdr:rowOff>119062</xdr:rowOff>
    </xdr:from>
    <xdr:to>
      <xdr:col>6</xdr:col>
      <xdr:colOff>1014412</xdr:colOff>
      <xdr:row>57</xdr:row>
      <xdr:rowOff>61912</xdr:rowOff>
    </xdr:to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908053E2-46F0-7CD4-F4DF-A67DCE8F49B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509868</xdr:colOff>
      <xdr:row>15</xdr:row>
      <xdr:rowOff>39219</xdr:rowOff>
    </xdr:from>
    <xdr:to>
      <xdr:col>15</xdr:col>
      <xdr:colOff>291353</xdr:colOff>
      <xdr:row>30</xdr:row>
      <xdr:rowOff>137271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71C31FB7-D79E-4200-987B-2EDEC05F9398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C05F5865-7CA1-4343-90D3-8FFD7B32A348}" name="Table46478" displayName="Table46478" ref="C3:G34" totalsRowShown="0" headerRowDxfId="62" dataDxfId="60" headerRowBorderDxfId="61" tableBorderDxfId="59">
  <autoFilter ref="C3:G34" xr:uid="{E5B8C3B7-A62F-4AAA-B207-C4D94E0A30C6}"/>
  <sortState xmlns:xlrd2="http://schemas.microsoft.com/office/spreadsheetml/2017/richdata2" ref="C4:G34">
    <sortCondition ref="C4"/>
  </sortState>
  <tableColumns count="5">
    <tableColumn id="1" xr3:uid="{30981504-3E86-4BF7-85BE-FA02DEE55A6B}" name="Store" dataDxfId="58"/>
    <tableColumn id="2" xr3:uid="{42EFC7C1-8AB5-403E-8682-CD1FF67971FB}" name="Product Category" dataDxfId="57"/>
    <tableColumn id="3" xr3:uid="{445D76DB-C3AA-48CF-BA11-1E532281FE24}" name="Daily Sales (in thousands of pounds)" dataDxfId="56"/>
    <tableColumn id="4" xr3:uid="{48C896E7-0E64-40EA-AC1E-228E39563993}" name="Average Customer Rating (on a scale of 1 to 5)" dataDxfId="55"/>
    <tableColumn id="5" xr3:uid="{32CBC957-9D71-4188-BBD3-0D506003BF44}" name="Location" dataDxfId="54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388CB11-759B-430F-B8A2-157AADEB3E8D}" name="Table4647" displayName="Table4647" ref="C3:G34" totalsRowShown="0" headerRowDxfId="53" dataDxfId="51" headerRowBorderDxfId="52" tableBorderDxfId="50">
  <autoFilter ref="C3:G34" xr:uid="{E5B8C3B7-A62F-4AAA-B207-C4D94E0A30C6}"/>
  <sortState xmlns:xlrd2="http://schemas.microsoft.com/office/spreadsheetml/2017/richdata2" ref="C4:G34">
    <sortCondition ref="C4"/>
  </sortState>
  <tableColumns count="5">
    <tableColumn id="1" xr3:uid="{3AEB2C19-25F9-46FC-879D-102605B1D2C3}" name="Store" dataDxfId="49"/>
    <tableColumn id="2" xr3:uid="{529AC085-6F0B-49B6-B248-46956988C205}" name="Product Category" dataDxfId="48"/>
    <tableColumn id="3" xr3:uid="{9B0ACBDA-B77D-46D5-8CAB-8641651F5113}" name="Daily Sales (in thousands of pounds)" dataDxfId="47"/>
    <tableColumn id="4" xr3:uid="{D1242D4B-91E5-4EC5-AFCA-A3892DB1106F}" name="Average Customer Rating (on a scale of 1 to 5)" dataDxfId="46"/>
    <tableColumn id="5" xr3:uid="{8A8041C8-BA3D-4D7B-B996-675AEFAE0E4B}" name="Location" dataDxfId="45"/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49A9CBE-B43E-4421-A836-5998E3BC9FEF}" name="Table464" displayName="Table464" ref="C3:G34" totalsRowShown="0" headerRowDxfId="44" dataDxfId="42" headerRowBorderDxfId="43" tableBorderDxfId="41">
  <autoFilter ref="C3:G34" xr:uid="{E5B8C3B7-A62F-4AAA-B207-C4D94E0A30C6}"/>
  <sortState xmlns:xlrd2="http://schemas.microsoft.com/office/spreadsheetml/2017/richdata2" ref="C4:G34">
    <sortCondition ref="C4"/>
  </sortState>
  <tableColumns count="5">
    <tableColumn id="1" xr3:uid="{559B4B26-3FE9-4B7C-A6AC-D058757C935D}" name="Store" dataDxfId="40"/>
    <tableColumn id="2" xr3:uid="{987CCC78-5E85-46AD-ACF8-D49D69668FE8}" name="Product Category" dataDxfId="39"/>
    <tableColumn id="3" xr3:uid="{D653D4EF-9866-43D1-9F02-915C36D032C8}" name="Daily Sales (in thousands of pounds)" dataDxfId="38"/>
    <tableColumn id="4" xr3:uid="{64DB9B36-E704-4E74-BAE4-BE4EE83E9B1A}" name="Average Customer Rating (on a scale of 1 to 5)" dataDxfId="37"/>
    <tableColumn id="5" xr3:uid="{423FE230-8E99-4659-B309-A9539C5468E9}" name="Location" dataDxfId="36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52CC1CA-9D3B-4203-9519-DD0A24E5234E}" name="Table462" displayName="Table462" ref="C3:G34" totalsRowShown="0" headerRowDxfId="35" dataDxfId="33" headerRowBorderDxfId="34" tableBorderDxfId="32">
  <autoFilter ref="C3:G34" xr:uid="{E5B8C3B7-A62F-4AAA-B207-C4D94E0A30C6}"/>
  <sortState xmlns:xlrd2="http://schemas.microsoft.com/office/spreadsheetml/2017/richdata2" ref="C4:G34">
    <sortCondition ref="D4"/>
  </sortState>
  <tableColumns count="5">
    <tableColumn id="1" xr3:uid="{D8E6AF78-95C0-4510-858E-C31F7A02635D}" name="Store" dataDxfId="31"/>
    <tableColumn id="2" xr3:uid="{CF01D79D-038F-4E0B-9635-7AB54D5D182B}" name="Product Category" dataDxfId="30"/>
    <tableColumn id="3" xr3:uid="{AEB5F460-83E5-468E-9EB6-ABBD14689A08}" name="Daily Sales (in thousands of pounds)" dataDxfId="29"/>
    <tableColumn id="4" xr3:uid="{447FC0B2-E277-4FB7-AC7B-E8075657F220}" name="Average Customer Rating (on a scale of 1 to 5)" dataDxfId="28"/>
    <tableColumn id="5" xr3:uid="{C1ACB8F6-5903-4352-BD2C-28EC05AB8598}" name="Location" dataDxfId="27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BD5E9B0C-8F62-4DAF-B67C-5A31D45DF441}" name="Table4" displayName="Table4" ref="C3:G34" totalsRowShown="0" headerRowDxfId="26" dataDxfId="24" headerRowBorderDxfId="25" tableBorderDxfId="23">
  <autoFilter ref="C3:G34" xr:uid="{E5B8C3B7-A62F-4AAA-B207-C4D94E0A30C6}"/>
  <tableColumns count="5">
    <tableColumn id="1" xr3:uid="{E4A4B34D-DBFE-41D5-B6F0-3381A32B4564}" name="Store" dataDxfId="22"/>
    <tableColumn id="2" xr3:uid="{B7D13EE6-610B-4D1C-86FE-8B339C969992}" name="Product Category" dataDxfId="21"/>
    <tableColumn id="3" xr3:uid="{4F1F040A-C1F3-4AEF-8B9C-2B11EE62B89B}" name="Daily Sales (in thousands of pounds)" dataDxfId="20"/>
    <tableColumn id="4" xr3:uid="{D4C2D2D2-F6D7-41E4-95F7-B79975A64EDF}" name="Average Customer Rating (on a scale of 1 to 5)" dataDxfId="19"/>
    <tableColumn id="5" xr3:uid="{6D83E77A-3A28-42EF-89F5-E0E837F53583}" name="Location" dataDxfId="18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7A9734-5298-486D-AC2F-F67078D180B2}" name="Table46" displayName="Table46" ref="C3:G34" totalsRowShown="0" headerRowDxfId="17" dataDxfId="15" headerRowBorderDxfId="16" tableBorderDxfId="14">
  <autoFilter ref="C3:G34" xr:uid="{E5B8C3B7-A62F-4AAA-B207-C4D94E0A30C6}"/>
  <sortState xmlns:xlrd2="http://schemas.microsoft.com/office/spreadsheetml/2017/richdata2" ref="C4:G34">
    <sortCondition ref="C4"/>
  </sortState>
  <tableColumns count="5">
    <tableColumn id="1" xr3:uid="{64B104F3-E173-4712-B8D4-38C264E6EAC4}" name="Store" dataDxfId="13"/>
    <tableColumn id="2" xr3:uid="{E7E6287C-4022-425D-8F94-ECA82977F16C}" name="Product Category" dataDxfId="12"/>
    <tableColumn id="3" xr3:uid="{2652B5DF-8F12-45E2-BB27-11296C60961F}" name="Daily Sales (in thousands of pounds)" dataDxfId="11"/>
    <tableColumn id="4" xr3:uid="{ED02642E-DD33-4C52-BDB4-0322D0F949BA}" name="Average Customer Rating (on a scale of 1 to 5)" dataDxfId="10"/>
    <tableColumn id="5" xr3:uid="{A8F9B692-83AB-4F50-833E-45121D5A0330}" name="Location" dataDxfId="9"/>
  </tableColumns>
  <tableStyleInfo name="TableStyleLight9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8CCBED5-2751-4F55-BA7F-D9F844ACD863}" name="Table4623" displayName="Table4623" ref="C3:G34" totalsRowShown="0" headerRowDxfId="8" dataDxfId="6" headerRowBorderDxfId="7" tableBorderDxfId="5">
  <autoFilter ref="C3:G34" xr:uid="{E5B8C3B7-A62F-4AAA-B207-C4D94E0A30C6}"/>
  <sortState xmlns:xlrd2="http://schemas.microsoft.com/office/spreadsheetml/2017/richdata2" ref="C4:G34">
    <sortCondition ref="G4"/>
  </sortState>
  <tableColumns count="5">
    <tableColumn id="1" xr3:uid="{7115E97C-694D-4611-8B76-A376E4446CDE}" name="Store" dataDxfId="4"/>
    <tableColumn id="2" xr3:uid="{D4EEAB75-C122-41AB-9B84-207AF8DB85C9}" name="Product Category" dataDxfId="3"/>
    <tableColumn id="3" xr3:uid="{E5188CAE-A2DD-401D-B4DA-0AAE4CA2D107}" name="Daily Sales (in thousands of pounds)" dataDxfId="2"/>
    <tableColumn id="4" xr3:uid="{9CDEA877-2E0C-448E-8589-F32E4E411E8F}" name="Average Customer Rating (on a scale of 1 to 5)" dataDxfId="1"/>
    <tableColumn id="5" xr3:uid="{0B02B1DC-C1F1-4CDD-8BF3-900EDF0BA3B8}" name="Locati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56449-19E3-4694-9C25-6971D1EC08FA}">
  <dimension ref="C3:L69"/>
  <sheetViews>
    <sheetView tabSelected="1" topLeftCell="A37" zoomScaleNormal="100" workbookViewId="0">
      <selection activeCell="F60" sqref="F60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8" max="8" width="12.85546875" bestFit="1" customWidth="1"/>
    <col min="9" max="11" width="25.28515625" bestFit="1" customWidth="1"/>
    <col min="12" max="12" width="19.42578125" bestFit="1" customWidth="1"/>
    <col min="13" max="13" width="12.85546875" bestFit="1" customWidth="1"/>
    <col min="14" max="17" width="12.28515625" bestFit="1" customWidth="1"/>
  </cols>
  <sheetData>
    <row r="3" spans="3:12" ht="72.75" customHeight="1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</row>
    <row r="4" spans="3:12" ht="22.5" customHeight="1" thickBot="1" x14ac:dyDescent="0.3">
      <c r="C4" s="7">
        <v>1</v>
      </c>
      <c r="D4" s="7" t="s">
        <v>5</v>
      </c>
      <c r="E4" s="7">
        <v>12</v>
      </c>
      <c r="F4" s="7">
        <v>4.2</v>
      </c>
      <c r="G4" s="8" t="s">
        <v>6</v>
      </c>
    </row>
    <row r="5" spans="3:12" ht="15.75" thickBot="1" x14ac:dyDescent="0.3">
      <c r="C5" s="7">
        <v>1</v>
      </c>
      <c r="D5" s="7" t="s">
        <v>5</v>
      </c>
      <c r="E5" s="7">
        <v>15</v>
      </c>
      <c r="F5" s="7">
        <v>4.2</v>
      </c>
      <c r="G5" s="8" t="s">
        <v>6</v>
      </c>
    </row>
    <row r="6" spans="3:12" ht="15.75" thickBot="1" x14ac:dyDescent="0.3">
      <c r="C6" s="7">
        <v>1</v>
      </c>
      <c r="D6" s="7" t="s">
        <v>5</v>
      </c>
      <c r="E6" s="7">
        <v>18</v>
      </c>
      <c r="F6" s="7">
        <v>4.2</v>
      </c>
      <c r="G6" s="8" t="s">
        <v>6</v>
      </c>
    </row>
    <row r="7" spans="3:12" ht="15.75" thickBot="1" x14ac:dyDescent="0.3">
      <c r="C7" s="7">
        <v>1</v>
      </c>
      <c r="D7" s="7" t="s">
        <v>5</v>
      </c>
      <c r="E7" s="7">
        <v>20</v>
      </c>
      <c r="F7" s="7">
        <v>4.2</v>
      </c>
      <c r="G7" s="8" t="s">
        <v>6</v>
      </c>
    </row>
    <row r="8" spans="3:12" ht="15.75" thickBot="1" x14ac:dyDescent="0.3">
      <c r="C8" s="7">
        <v>1</v>
      </c>
      <c r="D8" s="7" t="s">
        <v>5</v>
      </c>
      <c r="E8" s="7">
        <v>20</v>
      </c>
      <c r="F8" s="7">
        <v>4.2</v>
      </c>
      <c r="G8" s="8" t="s">
        <v>6</v>
      </c>
      <c r="K8" t="s">
        <v>6</v>
      </c>
      <c r="L8" t="s">
        <v>7</v>
      </c>
    </row>
    <row r="9" spans="3:12" ht="15.75" thickBot="1" x14ac:dyDescent="0.3">
      <c r="C9" s="7">
        <v>1</v>
      </c>
      <c r="D9" s="7" t="s">
        <v>5</v>
      </c>
      <c r="E9" s="7">
        <v>25</v>
      </c>
      <c r="F9" s="7">
        <v>4.2</v>
      </c>
      <c r="G9" s="8" t="s">
        <v>6</v>
      </c>
      <c r="J9" t="s">
        <v>8</v>
      </c>
      <c r="K9">
        <v>7</v>
      </c>
      <c r="L9">
        <v>7</v>
      </c>
    </row>
    <row r="10" spans="3:12" ht="15.75" thickBot="1" x14ac:dyDescent="0.3">
      <c r="C10" s="7">
        <v>1</v>
      </c>
      <c r="D10" s="7" t="s">
        <v>5</v>
      </c>
      <c r="E10" s="7">
        <v>28</v>
      </c>
      <c r="F10" s="7">
        <v>4.2</v>
      </c>
      <c r="G10" s="8" t="s">
        <v>6</v>
      </c>
      <c r="J10" t="s">
        <v>9</v>
      </c>
      <c r="K10">
        <v>5</v>
      </c>
      <c r="L10">
        <v>0</v>
      </c>
    </row>
    <row r="11" spans="3:12" ht="15.75" thickBot="1" x14ac:dyDescent="0.3">
      <c r="C11" s="10">
        <v>2</v>
      </c>
      <c r="D11" s="10" t="s">
        <v>9</v>
      </c>
      <c r="E11" s="10">
        <v>10</v>
      </c>
      <c r="F11" s="10">
        <v>3.8</v>
      </c>
      <c r="G11" s="11" t="s">
        <v>6</v>
      </c>
      <c r="J11" t="s">
        <v>10</v>
      </c>
      <c r="K11">
        <v>6</v>
      </c>
      <c r="L11">
        <v>6</v>
      </c>
    </row>
    <row r="12" spans="3:12" ht="15.75" thickBot="1" x14ac:dyDescent="0.3">
      <c r="C12" s="10">
        <v>2</v>
      </c>
      <c r="D12" s="10" t="s">
        <v>9</v>
      </c>
      <c r="E12" s="10">
        <v>12</v>
      </c>
      <c r="F12" s="10">
        <v>3.8</v>
      </c>
      <c r="G12" s="11" t="s">
        <v>6</v>
      </c>
    </row>
    <row r="13" spans="3:12" ht="15.75" thickBot="1" x14ac:dyDescent="0.3">
      <c r="C13" s="10">
        <v>2</v>
      </c>
      <c r="D13" s="10" t="s">
        <v>9</v>
      </c>
      <c r="E13" s="10">
        <v>15</v>
      </c>
      <c r="F13" s="10">
        <v>3.8</v>
      </c>
      <c r="G13" s="11" t="s">
        <v>6</v>
      </c>
    </row>
    <row r="14" spans="3:12" ht="15.75" thickBot="1" x14ac:dyDescent="0.3">
      <c r="C14" s="10">
        <v>2</v>
      </c>
      <c r="D14" s="10" t="s">
        <v>9</v>
      </c>
      <c r="E14" s="10">
        <v>18</v>
      </c>
      <c r="F14" s="10">
        <v>3.8</v>
      </c>
      <c r="G14" s="11" t="s">
        <v>6</v>
      </c>
    </row>
    <row r="15" spans="3:12" ht="15.75" thickBot="1" x14ac:dyDescent="0.3">
      <c r="C15" s="10">
        <v>2</v>
      </c>
      <c r="D15" s="10" t="s">
        <v>9</v>
      </c>
      <c r="E15" s="10">
        <v>20</v>
      </c>
      <c r="F15" s="10">
        <v>3.8</v>
      </c>
      <c r="G15" s="11" t="s">
        <v>6</v>
      </c>
    </row>
    <row r="16" spans="3:12" ht="15.75" thickBot="1" x14ac:dyDescent="0.3">
      <c r="C16" s="13">
        <v>3</v>
      </c>
      <c r="D16" s="13" t="s">
        <v>10</v>
      </c>
      <c r="E16" s="13">
        <v>8</v>
      </c>
      <c r="F16" s="13">
        <v>4.0999999999999996</v>
      </c>
      <c r="G16" s="14" t="s">
        <v>7</v>
      </c>
    </row>
    <row r="17" spans="3:12" ht="15.75" thickBot="1" x14ac:dyDescent="0.3">
      <c r="C17" s="13">
        <v>3</v>
      </c>
      <c r="D17" s="13" t="s">
        <v>10</v>
      </c>
      <c r="E17" s="13">
        <v>10</v>
      </c>
      <c r="F17" s="13">
        <v>4.0999999999999996</v>
      </c>
      <c r="G17" s="14" t="s">
        <v>7</v>
      </c>
    </row>
    <row r="18" spans="3:12" ht="15.75" thickBot="1" x14ac:dyDescent="0.3">
      <c r="C18" s="13">
        <v>3</v>
      </c>
      <c r="D18" s="13" t="s">
        <v>10</v>
      </c>
      <c r="E18" s="13">
        <v>12</v>
      </c>
      <c r="F18" s="13">
        <v>4.0999999999999996</v>
      </c>
      <c r="G18" s="14" t="s">
        <v>7</v>
      </c>
    </row>
    <row r="19" spans="3:12" ht="15.75" thickBot="1" x14ac:dyDescent="0.3">
      <c r="C19" s="13">
        <v>3</v>
      </c>
      <c r="D19" s="13" t="s">
        <v>10</v>
      </c>
      <c r="E19" s="13">
        <v>14</v>
      </c>
      <c r="F19" s="13">
        <v>4.0999999999999996</v>
      </c>
      <c r="G19" s="14" t="s">
        <v>7</v>
      </c>
    </row>
    <row r="20" spans="3:12" ht="15.75" thickBot="1" x14ac:dyDescent="0.3">
      <c r="C20" s="13">
        <v>3</v>
      </c>
      <c r="D20" s="13" t="s">
        <v>10</v>
      </c>
      <c r="E20" s="13">
        <v>16</v>
      </c>
      <c r="F20" s="13">
        <v>4.0999999999999996</v>
      </c>
      <c r="G20" s="14" t="s">
        <v>7</v>
      </c>
    </row>
    <row r="21" spans="3:12" ht="15.75" thickBot="1" x14ac:dyDescent="0.3">
      <c r="C21" s="13">
        <v>3</v>
      </c>
      <c r="D21" s="13" t="s">
        <v>10</v>
      </c>
      <c r="E21" s="13">
        <v>18</v>
      </c>
      <c r="F21" s="13">
        <v>4.0999999999999996</v>
      </c>
      <c r="G21" s="14" t="s">
        <v>7</v>
      </c>
    </row>
    <row r="22" spans="3:12" ht="15.75" thickBot="1" x14ac:dyDescent="0.3">
      <c r="C22" s="16">
        <v>4</v>
      </c>
      <c r="D22" s="16" t="s">
        <v>5</v>
      </c>
      <c r="E22" s="16">
        <v>5</v>
      </c>
      <c r="F22" s="16">
        <v>3.6</v>
      </c>
      <c r="G22" s="17" t="s">
        <v>7</v>
      </c>
    </row>
    <row r="23" spans="3:12" ht="15.75" thickBot="1" x14ac:dyDescent="0.3">
      <c r="C23" s="16">
        <v>4</v>
      </c>
      <c r="D23" s="16" t="s">
        <v>5</v>
      </c>
      <c r="E23" s="16">
        <v>8</v>
      </c>
      <c r="F23" s="16">
        <v>3.6</v>
      </c>
      <c r="G23" s="17" t="s">
        <v>7</v>
      </c>
    </row>
    <row r="24" spans="3:12" ht="15.75" thickBot="1" x14ac:dyDescent="0.3">
      <c r="C24" s="16">
        <v>4</v>
      </c>
      <c r="D24" s="16" t="s">
        <v>5</v>
      </c>
      <c r="E24" s="16">
        <v>10</v>
      </c>
      <c r="F24" s="16">
        <v>3.6</v>
      </c>
      <c r="G24" s="17" t="s">
        <v>7</v>
      </c>
      <c r="J24" t="s">
        <v>5</v>
      </c>
      <c r="K24" t="s">
        <v>9</v>
      </c>
      <c r="L24" t="s">
        <v>10</v>
      </c>
    </row>
    <row r="25" spans="3:12" ht="15.75" thickBot="1" x14ac:dyDescent="0.3">
      <c r="C25" s="16">
        <v>4</v>
      </c>
      <c r="D25" s="16" t="s">
        <v>5</v>
      </c>
      <c r="E25" s="16">
        <v>12</v>
      </c>
      <c r="F25" s="16">
        <v>3.6</v>
      </c>
      <c r="G25" s="17" t="s">
        <v>7</v>
      </c>
      <c r="I25" t="s">
        <v>11</v>
      </c>
      <c r="J25">
        <f>AVERAGE(F4:F10,F22:F28)</f>
        <v>3.9000000000000008</v>
      </c>
      <c r="K25">
        <f>AVERAGE(F11:F15)</f>
        <v>3.8</v>
      </c>
      <c r="L25">
        <f>AVERAGE(F16:F21,F29:F34)</f>
        <v>4.3</v>
      </c>
    </row>
    <row r="26" spans="3:12" ht="15.75" thickBot="1" x14ac:dyDescent="0.3">
      <c r="C26" s="16">
        <v>4</v>
      </c>
      <c r="D26" s="16" t="s">
        <v>5</v>
      </c>
      <c r="E26" s="16">
        <v>15</v>
      </c>
      <c r="F26" s="16">
        <v>3.6</v>
      </c>
      <c r="G26" s="17" t="s">
        <v>7</v>
      </c>
      <c r="I26" t="s">
        <v>12</v>
      </c>
      <c r="J26">
        <f>AVERAGE(E4:E10,E22:E28)</f>
        <v>16.428571428571427</v>
      </c>
      <c r="K26">
        <f>AVERAGE(E11:E15)</f>
        <v>15</v>
      </c>
      <c r="L26">
        <f>AVERAGE(E16:E21,E29:E34)</f>
        <v>18.416666666666668</v>
      </c>
    </row>
    <row r="27" spans="3:12" ht="15.75" thickBot="1" x14ac:dyDescent="0.3">
      <c r="C27" s="16">
        <v>4</v>
      </c>
      <c r="D27" s="16" t="s">
        <v>5</v>
      </c>
      <c r="E27" s="16">
        <v>20</v>
      </c>
      <c r="F27" s="16">
        <v>3.6</v>
      </c>
      <c r="G27" s="17" t="s">
        <v>7</v>
      </c>
    </row>
    <row r="28" spans="3:12" ht="15.75" thickBot="1" x14ac:dyDescent="0.3">
      <c r="C28" s="16">
        <v>4</v>
      </c>
      <c r="D28" s="16" t="s">
        <v>5</v>
      </c>
      <c r="E28" s="16">
        <v>22</v>
      </c>
      <c r="F28" s="16">
        <v>3.6</v>
      </c>
      <c r="G28" s="17" t="s">
        <v>7</v>
      </c>
    </row>
    <row r="29" spans="3:12" ht="15.75" thickBot="1" x14ac:dyDescent="0.3">
      <c r="C29" s="19">
        <v>5</v>
      </c>
      <c r="D29" s="19" t="s">
        <v>10</v>
      </c>
      <c r="E29" s="19">
        <v>18</v>
      </c>
      <c r="F29" s="19">
        <v>4.5</v>
      </c>
      <c r="G29" s="20" t="s">
        <v>6</v>
      </c>
    </row>
    <row r="30" spans="3:12" ht="15.75" thickBot="1" x14ac:dyDescent="0.3">
      <c r="C30" s="19">
        <v>5</v>
      </c>
      <c r="D30" s="19" t="s">
        <v>10</v>
      </c>
      <c r="E30" s="19">
        <v>20</v>
      </c>
      <c r="F30" s="19">
        <v>4.5</v>
      </c>
      <c r="G30" s="20" t="s">
        <v>6</v>
      </c>
    </row>
    <row r="31" spans="3:12" ht="15.75" thickBot="1" x14ac:dyDescent="0.3">
      <c r="C31" s="19">
        <v>5</v>
      </c>
      <c r="D31" s="19" t="s">
        <v>10</v>
      </c>
      <c r="E31" s="19">
        <v>22</v>
      </c>
      <c r="F31" s="19">
        <v>4.5</v>
      </c>
      <c r="G31" s="20" t="s">
        <v>6</v>
      </c>
    </row>
    <row r="32" spans="3:12" ht="15.75" thickBot="1" x14ac:dyDescent="0.3">
      <c r="C32" s="19">
        <v>5</v>
      </c>
      <c r="D32" s="19" t="s">
        <v>10</v>
      </c>
      <c r="E32" s="19">
        <v>25</v>
      </c>
      <c r="F32" s="19">
        <v>4.5</v>
      </c>
      <c r="G32" s="20" t="s">
        <v>6</v>
      </c>
    </row>
    <row r="33" spans="3:12" ht="15.75" thickBot="1" x14ac:dyDescent="0.3">
      <c r="C33" s="19">
        <v>5</v>
      </c>
      <c r="D33" s="19" t="s">
        <v>10</v>
      </c>
      <c r="E33" s="19">
        <v>28</v>
      </c>
      <c r="F33" s="19">
        <v>4.5</v>
      </c>
      <c r="G33" s="20" t="s">
        <v>6</v>
      </c>
    </row>
    <row r="34" spans="3:12" x14ac:dyDescent="0.25">
      <c r="C34" s="22">
        <v>5</v>
      </c>
      <c r="D34" s="22" t="s">
        <v>10</v>
      </c>
      <c r="E34" s="22">
        <v>30</v>
      </c>
      <c r="F34" s="22">
        <v>4.5</v>
      </c>
      <c r="G34" s="23" t="s">
        <v>6</v>
      </c>
    </row>
    <row r="35" spans="3:12" x14ac:dyDescent="0.25">
      <c r="J35" s="5" t="s">
        <v>11</v>
      </c>
      <c r="K35" s="5" t="s">
        <v>12</v>
      </c>
      <c r="L35" s="26" t="s">
        <v>46</v>
      </c>
    </row>
    <row r="36" spans="3:12" x14ac:dyDescent="0.25">
      <c r="I36" s="5" t="s">
        <v>13</v>
      </c>
      <c r="J36" s="5">
        <f>AVERAGE(F4:F10)</f>
        <v>4.2</v>
      </c>
      <c r="K36" s="26">
        <f>AVERAGE(E4:E10)</f>
        <v>19.714285714285715</v>
      </c>
      <c r="L36" s="26">
        <f>CORREL(J36:J40,K36:K40)</f>
        <v>0.8337657395743262</v>
      </c>
    </row>
    <row r="37" spans="3:12" ht="15.75" thickBot="1" x14ac:dyDescent="0.3">
      <c r="I37" s="5" t="s">
        <v>14</v>
      </c>
      <c r="J37" s="5">
        <f>AVERAGE(F11:F15)</f>
        <v>3.8</v>
      </c>
      <c r="K37" s="26">
        <f>AVERAGE(E11:E15)</f>
        <v>15</v>
      </c>
      <c r="L37" s="25"/>
    </row>
    <row r="38" spans="3:12" ht="15.75" thickBot="1" x14ac:dyDescent="0.3">
      <c r="I38" s="5" t="s">
        <v>15</v>
      </c>
      <c r="J38" s="5">
        <f>AVERAGE(F16:F21)</f>
        <v>4.1000000000000005</v>
      </c>
      <c r="K38" s="26">
        <f>AVERAGE(E16:E21)</f>
        <v>13</v>
      </c>
      <c r="L38" s="24"/>
    </row>
    <row r="39" spans="3:12" ht="15.75" thickBot="1" x14ac:dyDescent="0.3">
      <c r="C39" s="27">
        <v>4.2</v>
      </c>
      <c r="D39" s="27">
        <v>12</v>
      </c>
      <c r="I39" s="5" t="s">
        <v>16</v>
      </c>
      <c r="J39" s="5">
        <f>AVERAGE(F22:F28)</f>
        <v>3.6000000000000005</v>
      </c>
      <c r="K39" s="26">
        <f>AVERAGE(E22:E28)</f>
        <v>13.142857142857142</v>
      </c>
      <c r="L39" s="24"/>
    </row>
    <row r="40" spans="3:12" ht="15.75" thickBot="1" x14ac:dyDescent="0.3">
      <c r="C40" s="27">
        <v>4.2</v>
      </c>
      <c r="D40" s="27">
        <v>15</v>
      </c>
      <c r="I40" s="5" t="s">
        <v>17</v>
      </c>
      <c r="J40" s="5">
        <f>AVERAGE(F29:F34)</f>
        <v>4.5</v>
      </c>
      <c r="K40" s="26">
        <f>AVERAGE(E29:E34)</f>
        <v>23.833333333333332</v>
      </c>
      <c r="L40" s="24"/>
    </row>
    <row r="41" spans="3:12" ht="15.75" thickBot="1" x14ac:dyDescent="0.3">
      <c r="C41" s="27">
        <v>4.2</v>
      </c>
      <c r="D41" s="27">
        <v>18</v>
      </c>
      <c r="L41" s="24"/>
    </row>
    <row r="42" spans="3:12" ht="15.75" thickBot="1" x14ac:dyDescent="0.3">
      <c r="C42" s="27">
        <v>4.2</v>
      </c>
      <c r="D42" s="27">
        <v>20</v>
      </c>
      <c r="L42" s="24"/>
    </row>
    <row r="43" spans="3:12" ht="15.75" thickBot="1" x14ac:dyDescent="0.3">
      <c r="C43" s="27">
        <v>4.2</v>
      </c>
      <c r="D43" s="27">
        <v>20</v>
      </c>
      <c r="L43" s="24"/>
    </row>
    <row r="44" spans="3:12" ht="15.75" thickBot="1" x14ac:dyDescent="0.3">
      <c r="C44" s="27">
        <v>4.2</v>
      </c>
      <c r="D44" s="27">
        <v>25</v>
      </c>
    </row>
    <row r="45" spans="3:12" ht="15.75" thickBot="1" x14ac:dyDescent="0.3">
      <c r="C45" s="27">
        <v>4.2</v>
      </c>
      <c r="D45" s="27">
        <v>28</v>
      </c>
    </row>
    <row r="46" spans="3:12" ht="15.75" thickBot="1" x14ac:dyDescent="0.3">
      <c r="C46" s="28">
        <v>3.8</v>
      </c>
      <c r="D46" s="28">
        <v>10</v>
      </c>
    </row>
    <row r="47" spans="3:12" ht="15.75" thickBot="1" x14ac:dyDescent="0.3">
      <c r="C47" s="28">
        <v>3.8</v>
      </c>
      <c r="D47" s="28">
        <v>12</v>
      </c>
      <c r="H47" t="s">
        <v>9</v>
      </c>
      <c r="I47">
        <v>3.8</v>
      </c>
      <c r="J47">
        <f>AVERAGE(E11:E15)</f>
        <v>15</v>
      </c>
    </row>
    <row r="48" spans="3:12" ht="15.75" thickBot="1" x14ac:dyDescent="0.3">
      <c r="C48" s="28">
        <v>3.8</v>
      </c>
      <c r="D48" s="28">
        <v>15</v>
      </c>
      <c r="H48" t="s">
        <v>10</v>
      </c>
      <c r="I48">
        <v>4.3</v>
      </c>
      <c r="J48">
        <f>AVERAGE(E16:E21,E29:E34)</f>
        <v>18.416666666666668</v>
      </c>
    </row>
    <row r="49" spans="3:4" ht="15.75" thickBot="1" x14ac:dyDescent="0.3">
      <c r="C49" s="28">
        <v>3.8</v>
      </c>
      <c r="D49" s="28">
        <v>18</v>
      </c>
    </row>
    <row r="50" spans="3:4" ht="15.75" thickBot="1" x14ac:dyDescent="0.3">
      <c r="C50" s="28">
        <v>3.8</v>
      </c>
      <c r="D50" s="28">
        <v>20</v>
      </c>
    </row>
    <row r="51" spans="3:4" ht="15.75" thickBot="1" x14ac:dyDescent="0.3">
      <c r="C51" s="29">
        <v>4.0999999999999996</v>
      </c>
      <c r="D51" s="29">
        <v>8</v>
      </c>
    </row>
    <row r="52" spans="3:4" ht="15.75" thickBot="1" x14ac:dyDescent="0.3">
      <c r="C52" s="29">
        <v>4.0999999999999996</v>
      </c>
      <c r="D52" s="29">
        <v>10</v>
      </c>
    </row>
    <row r="53" spans="3:4" ht="15.75" thickBot="1" x14ac:dyDescent="0.3">
      <c r="C53" s="29">
        <v>4.0999999999999996</v>
      </c>
      <c r="D53" s="29">
        <v>12</v>
      </c>
    </row>
    <row r="54" spans="3:4" ht="15.75" thickBot="1" x14ac:dyDescent="0.3">
      <c r="C54" s="29">
        <v>4.0999999999999996</v>
      </c>
      <c r="D54" s="29">
        <v>14</v>
      </c>
    </row>
    <row r="55" spans="3:4" ht="15.75" thickBot="1" x14ac:dyDescent="0.3">
      <c r="C55" s="29">
        <v>4.0999999999999996</v>
      </c>
      <c r="D55" s="29">
        <v>16</v>
      </c>
    </row>
    <row r="56" spans="3:4" ht="15.75" thickBot="1" x14ac:dyDescent="0.3">
      <c r="C56" s="29">
        <v>4.0999999999999996</v>
      </c>
      <c r="D56" s="29">
        <v>18</v>
      </c>
    </row>
    <row r="57" spans="3:4" ht="15.75" thickBot="1" x14ac:dyDescent="0.3">
      <c r="C57" s="30">
        <v>3.6</v>
      </c>
      <c r="D57" s="30">
        <v>5</v>
      </c>
    </row>
    <row r="58" spans="3:4" ht="15.75" thickBot="1" x14ac:dyDescent="0.3">
      <c r="C58" s="30">
        <v>3.6</v>
      </c>
      <c r="D58" s="30">
        <v>8</v>
      </c>
    </row>
    <row r="59" spans="3:4" ht="15.75" thickBot="1" x14ac:dyDescent="0.3">
      <c r="C59" s="30">
        <v>3.6</v>
      </c>
      <c r="D59" s="30">
        <v>10</v>
      </c>
    </row>
    <row r="60" spans="3:4" ht="15.75" thickBot="1" x14ac:dyDescent="0.3">
      <c r="C60" s="30">
        <v>3.6</v>
      </c>
      <c r="D60" s="30">
        <v>12</v>
      </c>
    </row>
    <row r="61" spans="3:4" ht="15.75" thickBot="1" x14ac:dyDescent="0.3">
      <c r="C61" s="30">
        <v>3.6</v>
      </c>
      <c r="D61" s="30">
        <v>15</v>
      </c>
    </row>
    <row r="62" spans="3:4" ht="15.75" thickBot="1" x14ac:dyDescent="0.3">
      <c r="C62" s="30">
        <v>3.6</v>
      </c>
      <c r="D62" s="30">
        <v>20</v>
      </c>
    </row>
    <row r="63" spans="3:4" ht="15.75" thickBot="1" x14ac:dyDescent="0.3">
      <c r="C63" s="30">
        <v>3.6</v>
      </c>
      <c r="D63" s="30">
        <v>22</v>
      </c>
    </row>
    <row r="64" spans="3:4" ht="15.75" thickBot="1" x14ac:dyDescent="0.3">
      <c r="C64" s="31">
        <v>4.5</v>
      </c>
      <c r="D64" s="31">
        <v>18</v>
      </c>
    </row>
    <row r="65" spans="3:4" ht="15.75" thickBot="1" x14ac:dyDescent="0.3">
      <c r="C65" s="31">
        <v>4.5</v>
      </c>
      <c r="D65" s="31">
        <v>20</v>
      </c>
    </row>
    <row r="66" spans="3:4" ht="15.75" thickBot="1" x14ac:dyDescent="0.3">
      <c r="C66" s="31">
        <v>4.5</v>
      </c>
      <c r="D66" s="31">
        <v>22</v>
      </c>
    </row>
    <row r="67" spans="3:4" ht="15.75" thickBot="1" x14ac:dyDescent="0.3">
      <c r="C67" s="31">
        <v>4.5</v>
      </c>
      <c r="D67" s="31">
        <v>25</v>
      </c>
    </row>
    <row r="68" spans="3:4" ht="15.75" thickBot="1" x14ac:dyDescent="0.3">
      <c r="C68" s="31">
        <v>4.5</v>
      </c>
      <c r="D68" s="31">
        <v>28</v>
      </c>
    </row>
    <row r="69" spans="3:4" ht="15.75" thickBot="1" x14ac:dyDescent="0.3">
      <c r="C69" s="31">
        <v>4.5</v>
      </c>
      <c r="D69" s="31">
        <v>30</v>
      </c>
    </row>
  </sheetData>
  <pageMargins left="0.7" right="0.7" top="0.75" bottom="0.75" header="0.3" footer="0.3"/>
  <pageSetup paperSize="9" orientation="portrait" r:id="rId1"/>
  <ignoredErrors>
    <ignoredError sqref="K26 J36:K40" formulaRange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B492E-DD4B-4AE5-8F7D-1624DF3A840F}">
  <dimension ref="C3:L34"/>
  <sheetViews>
    <sheetView zoomScale="85" zoomScaleNormal="85" workbookViewId="0">
      <selection activeCell="C38" sqref="C38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9" max="9" width="19.85546875" bestFit="1" customWidth="1"/>
    <col min="10" max="10" width="12.85546875" bestFit="1" customWidth="1"/>
    <col min="12" max="12" width="8.28515625" customWidth="1"/>
    <col min="13" max="13" width="12.85546875" bestFit="1" customWidth="1"/>
    <col min="14" max="17" width="12.28515625" bestFit="1" customWidth="1"/>
  </cols>
  <sheetData>
    <row r="3" spans="3:12" ht="72.75" customHeight="1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</row>
    <row r="4" spans="3:12" ht="22.5" customHeight="1" thickBot="1" x14ac:dyDescent="0.3">
      <c r="C4" s="7">
        <v>1</v>
      </c>
      <c r="D4" s="7" t="s">
        <v>5</v>
      </c>
      <c r="E4" s="7">
        <v>12</v>
      </c>
      <c r="F4" s="7">
        <v>4.2</v>
      </c>
      <c r="G4" s="8" t="s">
        <v>6</v>
      </c>
    </row>
    <row r="5" spans="3:12" ht="15.75" thickBot="1" x14ac:dyDescent="0.3">
      <c r="C5" s="7">
        <v>1</v>
      </c>
      <c r="D5" s="7" t="s">
        <v>5</v>
      </c>
      <c r="E5" s="7">
        <v>15</v>
      </c>
      <c r="F5" s="7">
        <v>4.2</v>
      </c>
      <c r="G5" s="8" t="s">
        <v>6</v>
      </c>
    </row>
    <row r="6" spans="3:12" ht="15.75" thickBot="1" x14ac:dyDescent="0.3">
      <c r="C6" s="7">
        <v>1</v>
      </c>
      <c r="D6" s="7" t="s">
        <v>5</v>
      </c>
      <c r="E6" s="7">
        <v>18</v>
      </c>
      <c r="F6" s="7">
        <v>4.2</v>
      </c>
      <c r="G6" s="8" t="s">
        <v>6</v>
      </c>
    </row>
    <row r="7" spans="3:12" ht="15.75" thickBot="1" x14ac:dyDescent="0.3">
      <c r="C7" s="7">
        <v>1</v>
      </c>
      <c r="D7" s="7" t="s">
        <v>5</v>
      </c>
      <c r="E7" s="7">
        <v>20</v>
      </c>
      <c r="F7" s="7">
        <v>4.2</v>
      </c>
      <c r="G7" s="8" t="s">
        <v>6</v>
      </c>
    </row>
    <row r="8" spans="3:12" ht="15.75" thickBot="1" x14ac:dyDescent="0.3">
      <c r="C8" s="7">
        <v>1</v>
      </c>
      <c r="D8" s="7" t="s">
        <v>5</v>
      </c>
      <c r="E8" s="7">
        <v>20</v>
      </c>
      <c r="F8" s="7">
        <v>4.2</v>
      </c>
      <c r="G8" s="8" t="s">
        <v>6</v>
      </c>
      <c r="K8" t="s">
        <v>6</v>
      </c>
      <c r="L8" t="s">
        <v>7</v>
      </c>
    </row>
    <row r="9" spans="3:12" ht="15.75" thickBot="1" x14ac:dyDescent="0.3">
      <c r="C9" s="7">
        <v>1</v>
      </c>
      <c r="D9" s="7" t="s">
        <v>5</v>
      </c>
      <c r="E9" s="7">
        <v>25</v>
      </c>
      <c r="F9" s="7">
        <v>4.2</v>
      </c>
      <c r="G9" s="8" t="s">
        <v>6</v>
      </c>
      <c r="J9" t="s">
        <v>8</v>
      </c>
      <c r="K9">
        <v>7</v>
      </c>
      <c r="L9">
        <v>7</v>
      </c>
    </row>
    <row r="10" spans="3:12" ht="15.75" thickBot="1" x14ac:dyDescent="0.3">
      <c r="C10" s="7">
        <v>1</v>
      </c>
      <c r="D10" s="7" t="s">
        <v>5</v>
      </c>
      <c r="E10" s="7">
        <v>28</v>
      </c>
      <c r="F10" s="7">
        <v>4.2</v>
      </c>
      <c r="G10" s="8" t="s">
        <v>6</v>
      </c>
      <c r="J10" t="s">
        <v>9</v>
      </c>
      <c r="K10">
        <v>5</v>
      </c>
      <c r="L10">
        <v>0</v>
      </c>
    </row>
    <row r="11" spans="3:12" ht="15.75" thickBot="1" x14ac:dyDescent="0.3">
      <c r="C11" s="10">
        <v>2</v>
      </c>
      <c r="D11" s="10" t="s">
        <v>9</v>
      </c>
      <c r="E11" s="10">
        <v>10</v>
      </c>
      <c r="F11" s="10">
        <v>3.8</v>
      </c>
      <c r="G11" s="11" t="s">
        <v>6</v>
      </c>
      <c r="J11" t="s">
        <v>10</v>
      </c>
      <c r="K11">
        <v>6</v>
      </c>
      <c r="L11">
        <v>6</v>
      </c>
    </row>
    <row r="12" spans="3:12" ht="15.75" thickBot="1" x14ac:dyDescent="0.3">
      <c r="C12" s="10">
        <v>2</v>
      </c>
      <c r="D12" s="10" t="s">
        <v>9</v>
      </c>
      <c r="E12" s="10">
        <v>12</v>
      </c>
      <c r="F12" s="10">
        <v>3.8</v>
      </c>
      <c r="G12" s="11" t="s">
        <v>6</v>
      </c>
    </row>
    <row r="13" spans="3:12" ht="15.75" thickBot="1" x14ac:dyDescent="0.3">
      <c r="C13" s="10">
        <v>2</v>
      </c>
      <c r="D13" s="10" t="s">
        <v>9</v>
      </c>
      <c r="E13" s="10">
        <v>15</v>
      </c>
      <c r="F13" s="10">
        <v>3.8</v>
      </c>
      <c r="G13" s="11" t="s">
        <v>6</v>
      </c>
    </row>
    <row r="14" spans="3:12" ht="15.75" thickBot="1" x14ac:dyDescent="0.3">
      <c r="C14" s="10">
        <v>2</v>
      </c>
      <c r="D14" s="10" t="s">
        <v>9</v>
      </c>
      <c r="E14" s="10">
        <v>18</v>
      </c>
      <c r="F14" s="10">
        <v>3.8</v>
      </c>
      <c r="G14" s="11" t="s">
        <v>6</v>
      </c>
    </row>
    <row r="15" spans="3:12" ht="15.75" thickBot="1" x14ac:dyDescent="0.3">
      <c r="C15" s="10">
        <v>2</v>
      </c>
      <c r="D15" s="10" t="s">
        <v>9</v>
      </c>
      <c r="E15" s="10">
        <v>20</v>
      </c>
      <c r="F15" s="10">
        <v>3.8</v>
      </c>
      <c r="G15" s="11" t="s">
        <v>6</v>
      </c>
    </row>
    <row r="16" spans="3:12" ht="15.75" thickBot="1" x14ac:dyDescent="0.3">
      <c r="C16" s="13">
        <v>3</v>
      </c>
      <c r="D16" s="13" t="s">
        <v>10</v>
      </c>
      <c r="E16" s="13">
        <v>8</v>
      </c>
      <c r="F16" s="13">
        <v>4.0999999999999996</v>
      </c>
      <c r="G16" s="14" t="s">
        <v>7</v>
      </c>
    </row>
    <row r="17" spans="3:7" ht="15.75" thickBot="1" x14ac:dyDescent="0.3">
      <c r="C17" s="13">
        <v>3</v>
      </c>
      <c r="D17" s="13" t="s">
        <v>10</v>
      </c>
      <c r="E17" s="13">
        <v>10</v>
      </c>
      <c r="F17" s="13">
        <v>4.0999999999999996</v>
      </c>
      <c r="G17" s="14" t="s">
        <v>7</v>
      </c>
    </row>
    <row r="18" spans="3:7" ht="15.75" thickBot="1" x14ac:dyDescent="0.3">
      <c r="C18" s="13">
        <v>3</v>
      </c>
      <c r="D18" s="13" t="s">
        <v>10</v>
      </c>
      <c r="E18" s="13">
        <v>12</v>
      </c>
      <c r="F18" s="13">
        <v>4.0999999999999996</v>
      </c>
      <c r="G18" s="14" t="s">
        <v>7</v>
      </c>
    </row>
    <row r="19" spans="3:7" ht="15.75" thickBot="1" x14ac:dyDescent="0.3">
      <c r="C19" s="13">
        <v>3</v>
      </c>
      <c r="D19" s="13" t="s">
        <v>10</v>
      </c>
      <c r="E19" s="13">
        <v>14</v>
      </c>
      <c r="F19" s="13">
        <v>4.0999999999999996</v>
      </c>
      <c r="G19" s="14" t="s">
        <v>7</v>
      </c>
    </row>
    <row r="20" spans="3:7" ht="15.75" thickBot="1" x14ac:dyDescent="0.3">
      <c r="C20" s="13">
        <v>3</v>
      </c>
      <c r="D20" s="13" t="s">
        <v>10</v>
      </c>
      <c r="E20" s="13">
        <v>16</v>
      </c>
      <c r="F20" s="13">
        <v>4.0999999999999996</v>
      </c>
      <c r="G20" s="14" t="s">
        <v>7</v>
      </c>
    </row>
    <row r="21" spans="3:7" ht="15.75" thickBot="1" x14ac:dyDescent="0.3">
      <c r="C21" s="13">
        <v>3</v>
      </c>
      <c r="D21" s="13" t="s">
        <v>10</v>
      </c>
      <c r="E21" s="13">
        <v>18</v>
      </c>
      <c r="F21" s="13">
        <v>4.0999999999999996</v>
      </c>
      <c r="G21" s="14" t="s">
        <v>7</v>
      </c>
    </row>
    <row r="22" spans="3:7" ht="15.75" thickBot="1" x14ac:dyDescent="0.3">
      <c r="C22" s="16">
        <v>4</v>
      </c>
      <c r="D22" s="16" t="s">
        <v>5</v>
      </c>
      <c r="E22" s="16">
        <v>5</v>
      </c>
      <c r="F22" s="16">
        <v>3.6</v>
      </c>
      <c r="G22" s="17" t="s">
        <v>7</v>
      </c>
    </row>
    <row r="23" spans="3:7" ht="15.75" thickBot="1" x14ac:dyDescent="0.3">
      <c r="C23" s="16">
        <v>4</v>
      </c>
      <c r="D23" s="16" t="s">
        <v>5</v>
      </c>
      <c r="E23" s="16">
        <v>8</v>
      </c>
      <c r="F23" s="16">
        <v>3.6</v>
      </c>
      <c r="G23" s="17" t="s">
        <v>7</v>
      </c>
    </row>
    <row r="24" spans="3:7" ht="15.75" thickBot="1" x14ac:dyDescent="0.3">
      <c r="C24" s="16">
        <v>4</v>
      </c>
      <c r="D24" s="16" t="s">
        <v>5</v>
      </c>
      <c r="E24" s="16">
        <v>10</v>
      </c>
      <c r="F24" s="16">
        <v>3.6</v>
      </c>
      <c r="G24" s="17" t="s">
        <v>7</v>
      </c>
    </row>
    <row r="25" spans="3:7" ht="15.75" thickBot="1" x14ac:dyDescent="0.3">
      <c r="C25" s="16">
        <v>4</v>
      </c>
      <c r="D25" s="16" t="s">
        <v>5</v>
      </c>
      <c r="E25" s="16">
        <v>12</v>
      </c>
      <c r="F25" s="16">
        <v>3.6</v>
      </c>
      <c r="G25" s="17" t="s">
        <v>7</v>
      </c>
    </row>
    <row r="26" spans="3:7" ht="15.75" thickBot="1" x14ac:dyDescent="0.3">
      <c r="C26" s="16">
        <v>4</v>
      </c>
      <c r="D26" s="16" t="s">
        <v>5</v>
      </c>
      <c r="E26" s="16">
        <v>15</v>
      </c>
      <c r="F26" s="16">
        <v>3.6</v>
      </c>
      <c r="G26" s="17" t="s">
        <v>7</v>
      </c>
    </row>
    <row r="27" spans="3:7" ht="15.75" thickBot="1" x14ac:dyDescent="0.3">
      <c r="C27" s="16">
        <v>4</v>
      </c>
      <c r="D27" s="16" t="s">
        <v>5</v>
      </c>
      <c r="E27" s="16">
        <v>20</v>
      </c>
      <c r="F27" s="16">
        <v>3.6</v>
      </c>
      <c r="G27" s="17" t="s">
        <v>7</v>
      </c>
    </row>
    <row r="28" spans="3:7" ht="15.75" thickBot="1" x14ac:dyDescent="0.3">
      <c r="C28" s="16">
        <v>4</v>
      </c>
      <c r="D28" s="16" t="s">
        <v>5</v>
      </c>
      <c r="E28" s="16">
        <v>22</v>
      </c>
      <c r="F28" s="16">
        <v>3.6</v>
      </c>
      <c r="G28" s="17" t="s">
        <v>7</v>
      </c>
    </row>
    <row r="29" spans="3:7" ht="15.75" thickBot="1" x14ac:dyDescent="0.3">
      <c r="C29" s="19">
        <v>5</v>
      </c>
      <c r="D29" s="19" t="s">
        <v>10</v>
      </c>
      <c r="E29" s="19">
        <v>18</v>
      </c>
      <c r="F29" s="19">
        <v>4.5</v>
      </c>
      <c r="G29" s="20" t="s">
        <v>6</v>
      </c>
    </row>
    <row r="30" spans="3:7" ht="15.75" thickBot="1" x14ac:dyDescent="0.3">
      <c r="C30" s="19">
        <v>5</v>
      </c>
      <c r="D30" s="19" t="s">
        <v>10</v>
      </c>
      <c r="E30" s="19">
        <v>20</v>
      </c>
      <c r="F30" s="19">
        <v>4.5</v>
      </c>
      <c r="G30" s="20" t="s">
        <v>6</v>
      </c>
    </row>
    <row r="31" spans="3:7" ht="15.75" thickBot="1" x14ac:dyDescent="0.3">
      <c r="C31" s="19">
        <v>5</v>
      </c>
      <c r="D31" s="19" t="s">
        <v>10</v>
      </c>
      <c r="E31" s="19">
        <v>22</v>
      </c>
      <c r="F31" s="19">
        <v>4.5</v>
      </c>
      <c r="G31" s="20" t="s">
        <v>6</v>
      </c>
    </row>
    <row r="32" spans="3:7" ht="15.75" thickBot="1" x14ac:dyDescent="0.3">
      <c r="C32" s="19">
        <v>5</v>
      </c>
      <c r="D32" s="19" t="s">
        <v>10</v>
      </c>
      <c r="E32" s="19">
        <v>25</v>
      </c>
      <c r="F32" s="19">
        <v>4.5</v>
      </c>
      <c r="G32" s="20" t="s">
        <v>6</v>
      </c>
    </row>
    <row r="33" spans="3:7" ht="15.75" thickBot="1" x14ac:dyDescent="0.3">
      <c r="C33" s="19">
        <v>5</v>
      </c>
      <c r="D33" s="19" t="s">
        <v>10</v>
      </c>
      <c r="E33" s="19">
        <v>28</v>
      </c>
      <c r="F33" s="19">
        <v>4.5</v>
      </c>
      <c r="G33" s="20" t="s">
        <v>6</v>
      </c>
    </row>
    <row r="34" spans="3:7" x14ac:dyDescent="0.25">
      <c r="C34" s="22">
        <v>5</v>
      </c>
      <c r="D34" s="22" t="s">
        <v>10</v>
      </c>
      <c r="E34" s="22">
        <v>30</v>
      </c>
      <c r="F34" s="22">
        <v>4.5</v>
      </c>
      <c r="G34" s="23" t="s">
        <v>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C376CD-81C9-41D9-888B-A3E6A04B2779}">
  <dimension ref="C3:S69"/>
  <sheetViews>
    <sheetView topLeftCell="A11" zoomScale="85" zoomScaleNormal="85" workbookViewId="0">
      <selection activeCell="F45" sqref="F45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9" max="9" width="19.85546875" bestFit="1" customWidth="1"/>
    <col min="10" max="10" width="11" customWidth="1"/>
    <col min="12" max="12" width="16" bestFit="1" customWidth="1"/>
    <col min="13" max="13" width="12.85546875" bestFit="1" customWidth="1"/>
    <col min="14" max="17" width="12.28515625" bestFit="1" customWidth="1"/>
  </cols>
  <sheetData>
    <row r="3" spans="3:19" ht="72.75" customHeight="1" x14ac:dyDescent="0.25">
      <c r="C3" s="3" t="s">
        <v>0</v>
      </c>
      <c r="D3" s="3" t="s">
        <v>1</v>
      </c>
      <c r="E3" s="3" t="s">
        <v>2</v>
      </c>
      <c r="F3" s="3" t="s">
        <v>3</v>
      </c>
      <c r="G3" s="4" t="s">
        <v>4</v>
      </c>
      <c r="I3" s="6" t="s">
        <v>18</v>
      </c>
    </row>
    <row r="4" spans="3:19" ht="22.5" customHeight="1" x14ac:dyDescent="0.25">
      <c r="C4" s="37">
        <v>1</v>
      </c>
      <c r="D4" s="37" t="s">
        <v>5</v>
      </c>
      <c r="E4" s="37">
        <v>12</v>
      </c>
      <c r="F4" s="37">
        <v>4.2</v>
      </c>
      <c r="G4" s="37" t="s">
        <v>6</v>
      </c>
      <c r="H4" s="32"/>
      <c r="I4" s="32">
        <f>_xlfn.NORM.DIST(Table464[[#This Row],[Daily Sales (in thousands of pounds)]],$M$5,$M$12,FALSE)</f>
        <v>2.4861223712925165E-2</v>
      </c>
      <c r="L4" s="5" t="s">
        <v>19</v>
      </c>
      <c r="M4" s="5" t="s">
        <v>20</v>
      </c>
      <c r="N4" s="5" t="s">
        <v>21</v>
      </c>
      <c r="O4" s="5" t="s">
        <v>22</v>
      </c>
      <c r="P4" s="5" t="s">
        <v>23</v>
      </c>
      <c r="Q4" s="5" t="s">
        <v>24</v>
      </c>
      <c r="S4" s="5" t="s">
        <v>25</v>
      </c>
    </row>
    <row r="5" spans="3:19" x14ac:dyDescent="0.25">
      <c r="C5" s="37">
        <v>1</v>
      </c>
      <c r="D5" s="37" t="s">
        <v>5</v>
      </c>
      <c r="E5" s="37">
        <v>15</v>
      </c>
      <c r="F5" s="37">
        <v>4.2</v>
      </c>
      <c r="G5" s="37" t="s">
        <v>6</v>
      </c>
      <c r="H5" s="32"/>
      <c r="I5" s="32">
        <f>_xlfn.NORM.DIST(Table464[[#This Row],[Daily Sales (in thousands of pounds)]],$M$5,$M$12,FALSE)</f>
        <v>5.1039541080476848E-2</v>
      </c>
      <c r="L5" s="5" t="s">
        <v>26</v>
      </c>
      <c r="M5" s="5">
        <f>AVERAGE(E4:E10)</f>
        <v>19.714285714285715</v>
      </c>
      <c r="N5" s="5">
        <f>AVERAGE(E11:E15)</f>
        <v>15</v>
      </c>
      <c r="O5" s="5">
        <f>AVERAGE(E16:E21)</f>
        <v>13</v>
      </c>
      <c r="P5" s="5">
        <f>AVERAGE(E22:E28)</f>
        <v>13.142857142857142</v>
      </c>
      <c r="Q5" s="5">
        <f>AVERAGE(E29:E34)</f>
        <v>23.833333333333332</v>
      </c>
      <c r="S5" s="5">
        <f>AVERAGE(M5:Q5)</f>
        <v>16.938095238095237</v>
      </c>
    </row>
    <row r="6" spans="3:19" x14ac:dyDescent="0.25">
      <c r="C6" s="37">
        <v>1</v>
      </c>
      <c r="D6" s="37" t="s">
        <v>5</v>
      </c>
      <c r="E6" s="37">
        <v>18</v>
      </c>
      <c r="F6" s="37">
        <v>4.2</v>
      </c>
      <c r="G6" s="37" t="s">
        <v>6</v>
      </c>
      <c r="H6" s="32"/>
      <c r="I6" s="32">
        <f>_xlfn.NORM.DIST(Table464[[#This Row],[Daily Sales (in thousands of pounds)]],$M$5,$M$12,FALSE)</f>
        <v>7.4043139659862062E-2</v>
      </c>
      <c r="L6" s="5" t="s">
        <v>27</v>
      </c>
      <c r="M6" s="5">
        <f>MIN(E4:E10)</f>
        <v>12</v>
      </c>
      <c r="N6" s="5">
        <f>MIN(E11:E15)</f>
        <v>10</v>
      </c>
      <c r="O6" s="5">
        <f>MIN(E16:E21)</f>
        <v>8</v>
      </c>
      <c r="P6" s="5">
        <f>MIN(E22:E28)</f>
        <v>5</v>
      </c>
      <c r="Q6" s="5">
        <f>MIN(E29:E34)</f>
        <v>18</v>
      </c>
    </row>
    <row r="7" spans="3:19" x14ac:dyDescent="0.25">
      <c r="C7" s="37">
        <v>1</v>
      </c>
      <c r="D7" s="37" t="s">
        <v>5</v>
      </c>
      <c r="E7" s="37">
        <v>20</v>
      </c>
      <c r="F7" s="37">
        <v>4.2</v>
      </c>
      <c r="G7" s="37" t="s">
        <v>6</v>
      </c>
      <c r="H7" s="32"/>
      <c r="I7" s="32">
        <f>_xlfn.NORM.DIST(Table464[[#This Row],[Daily Sales (in thousands of pounds)]],$M$5,$M$12,FALSE)</f>
        <v>7.8238824549087843E-2</v>
      </c>
      <c r="L7" s="5" t="s">
        <v>28</v>
      </c>
      <c r="M7" s="5">
        <f>QUARTILE(E4:E10,1)</f>
        <v>16.5</v>
      </c>
      <c r="N7" s="5">
        <f>QUARTILE(E11:E15,1)</f>
        <v>12</v>
      </c>
      <c r="O7" s="5"/>
      <c r="P7" s="5"/>
      <c r="Q7" s="5"/>
    </row>
    <row r="8" spans="3:19" x14ac:dyDescent="0.25">
      <c r="C8" s="37">
        <v>1</v>
      </c>
      <c r="D8" s="37" t="s">
        <v>5</v>
      </c>
      <c r="E8" s="37">
        <v>20</v>
      </c>
      <c r="F8" s="37">
        <v>4.2</v>
      </c>
      <c r="G8" s="37" t="s">
        <v>6</v>
      </c>
      <c r="H8" s="32"/>
      <c r="I8" s="32">
        <f>_xlfn.NORM.DIST(Table464[[#This Row],[Daily Sales (in thousands of pounds)]],$M$5,$M$12,FALSE)</f>
        <v>7.8238824549087843E-2</v>
      </c>
      <c r="L8" s="5" t="s">
        <v>29</v>
      </c>
      <c r="M8" s="5">
        <f>MEDIAN(E4:E10)</f>
        <v>20</v>
      </c>
      <c r="N8" s="5">
        <f>MEDIAN(E11:E15)</f>
        <v>15</v>
      </c>
      <c r="O8" s="5">
        <f>MEDIAN(E16:E21)</f>
        <v>13</v>
      </c>
      <c r="P8" s="5">
        <f>MEDIAN(E22:E28)</f>
        <v>12</v>
      </c>
      <c r="Q8" s="5">
        <f>MEDIAN(E29:E34)</f>
        <v>23.5</v>
      </c>
    </row>
    <row r="9" spans="3:19" x14ac:dyDescent="0.25">
      <c r="C9" s="37">
        <v>1</v>
      </c>
      <c r="D9" s="37" t="s">
        <v>5</v>
      </c>
      <c r="E9" s="37">
        <v>25</v>
      </c>
      <c r="F9" s="37">
        <v>4.2</v>
      </c>
      <c r="G9" s="37" t="s">
        <v>6</v>
      </c>
      <c r="H9" s="32"/>
      <c r="I9" s="32">
        <f>_xlfn.NORM.DIST(Table464[[#This Row],[Daily Sales (in thousands of pounds)]],$M$5,$M$12,FALSE)</f>
        <v>4.5712163725376766E-2</v>
      </c>
      <c r="L9" s="5" t="s">
        <v>30</v>
      </c>
      <c r="M9" s="5">
        <f>QUARTILE(E4:E10,3)</f>
        <v>22.5</v>
      </c>
      <c r="N9" s="5">
        <f>QUARTILE(E11:E15,3)</f>
        <v>18</v>
      </c>
      <c r="O9" s="5">
        <f>QUARTILE(E16:E21,3)</f>
        <v>15.5</v>
      </c>
      <c r="P9" s="5">
        <f>QUARTILE(E22:E28,3)</f>
        <v>17.5</v>
      </c>
      <c r="Q9" s="5">
        <f>QUARTILE(E29:E34,3)</f>
        <v>27.25</v>
      </c>
    </row>
    <row r="10" spans="3:19" x14ac:dyDescent="0.25">
      <c r="C10" s="37">
        <v>1</v>
      </c>
      <c r="D10" s="37" t="s">
        <v>5</v>
      </c>
      <c r="E10" s="37">
        <v>28</v>
      </c>
      <c r="F10" s="37">
        <v>4.2</v>
      </c>
      <c r="G10" s="37" t="s">
        <v>6</v>
      </c>
      <c r="H10" s="32"/>
      <c r="I10" s="32">
        <f>_xlfn.NORM.DIST(Table464[[#This Row],[Daily Sales (in thousands of pounds)]],$M$5,$M$12,FALSE)</f>
        <v>2.0841190819166949E-2</v>
      </c>
      <c r="L10" s="5" t="s">
        <v>31</v>
      </c>
      <c r="M10" s="5">
        <f>MAX(E4:E10)</f>
        <v>28</v>
      </c>
      <c r="N10" s="5">
        <f>MAX(E11:E15)</f>
        <v>20</v>
      </c>
      <c r="O10" s="5">
        <f>MAX(E16:E21)</f>
        <v>18</v>
      </c>
      <c r="P10" s="5">
        <f>MAX(E22:E28)</f>
        <v>22</v>
      </c>
      <c r="Q10" s="5">
        <f>MAX(E29:E34)</f>
        <v>30</v>
      </c>
    </row>
    <row r="11" spans="3:19" x14ac:dyDescent="0.25">
      <c r="C11" s="38">
        <v>2</v>
      </c>
      <c r="D11" s="38" t="s">
        <v>9</v>
      </c>
      <c r="E11" s="38">
        <v>10</v>
      </c>
      <c r="F11" s="38">
        <v>3.8</v>
      </c>
      <c r="G11" s="38" t="s">
        <v>6</v>
      </c>
      <c r="H11" s="33"/>
      <c r="I11" s="33">
        <f>_xlfn.NORM.DIST(Table464[[#This Row],[Daily Sales (in thousands of pounds)]],$N$5,$N$12,FALSE)</f>
        <v>4.3149214022063752E-2</v>
      </c>
      <c r="L11" s="5" t="s">
        <v>32</v>
      </c>
      <c r="M11" s="5">
        <f>MODE(E4:E10)</f>
        <v>20</v>
      </c>
      <c r="N11" s="5" t="e">
        <f>MODE(E11:E15)</f>
        <v>#N/A</v>
      </c>
      <c r="O11" s="5" t="e">
        <f>MODE(E16:E21)</f>
        <v>#N/A</v>
      </c>
      <c r="P11" s="5" t="e">
        <f>MODE(E22:E28)</f>
        <v>#N/A</v>
      </c>
      <c r="Q11" s="5" t="e">
        <f>MODE(E29:E34)</f>
        <v>#N/A</v>
      </c>
    </row>
    <row r="12" spans="3:19" x14ac:dyDescent="0.25">
      <c r="C12" s="38">
        <v>2</v>
      </c>
      <c r="D12" s="38" t="s">
        <v>9</v>
      </c>
      <c r="E12" s="38">
        <v>12</v>
      </c>
      <c r="F12" s="38">
        <v>3.8</v>
      </c>
      <c r="G12" s="38" t="s">
        <v>6</v>
      </c>
      <c r="H12" s="33"/>
      <c r="I12" s="33">
        <f>_xlfn.NORM.DIST(Table464[[#This Row],[Daily Sales (in thousands of pounds)]],$N$5,$N$12,FALSE)</f>
        <v>7.7703437453458118E-2</v>
      </c>
      <c r="L12" s="5" t="s">
        <v>33</v>
      </c>
      <c r="M12" s="5">
        <f>_xlfn.STDEV.P(E4:E10)</f>
        <v>5.091008480344418</v>
      </c>
      <c r="N12" s="5">
        <f>_xlfn.STDEV.P(E11:E15)</f>
        <v>3.687817782917155</v>
      </c>
      <c r="O12" s="5">
        <f>_xlfn.STDEV.P(E16:E21)</f>
        <v>3.415650255319866</v>
      </c>
      <c r="P12" s="5">
        <f>_xlfn.STDEV.P(E22:E28)</f>
        <v>5.7676083537675282</v>
      </c>
      <c r="Q12" s="5">
        <f>_xlfn.STDEV.P(E29:E34)</f>
        <v>4.2589774463935459</v>
      </c>
    </row>
    <row r="13" spans="3:19" x14ac:dyDescent="0.25">
      <c r="C13" s="38">
        <v>2</v>
      </c>
      <c r="D13" s="38" t="s">
        <v>9</v>
      </c>
      <c r="E13" s="38">
        <v>15</v>
      </c>
      <c r="F13" s="38">
        <v>3.8</v>
      </c>
      <c r="G13" s="38" t="s">
        <v>6</v>
      </c>
      <c r="H13" s="33"/>
      <c r="I13" s="33">
        <f>_xlfn.NORM.DIST(Table464[[#This Row],[Daily Sales (in thousands of pounds)]],$N$5,$N$12,FALSE)</f>
        <v>0.10817841441337687</v>
      </c>
      <c r="L13" s="5" t="s">
        <v>34</v>
      </c>
      <c r="M13" s="5">
        <f>_xlfn.VAR.P(E4:E10)</f>
        <v>25.918367346938776</v>
      </c>
      <c r="N13" s="5">
        <f>_xlfn.VAR.P(E11:E15)</f>
        <v>13.6</v>
      </c>
      <c r="O13" s="5">
        <f>_xlfn.VAR.P(E16:E21)</f>
        <v>11.666666666666666</v>
      </c>
      <c r="P13" s="5">
        <f>_xlfn.VAR.P(E22:E28)</f>
        <v>33.265306122448976</v>
      </c>
      <c r="Q13" s="5">
        <f>_xlfn.VAR.P(E29:E34)</f>
        <v>18.138888888888889</v>
      </c>
    </row>
    <row r="14" spans="3:19" x14ac:dyDescent="0.25">
      <c r="C14" s="38">
        <v>2</v>
      </c>
      <c r="D14" s="38" t="s">
        <v>9</v>
      </c>
      <c r="E14" s="38">
        <v>18</v>
      </c>
      <c r="F14" s="38">
        <v>3.8</v>
      </c>
      <c r="G14" s="38" t="s">
        <v>6</v>
      </c>
      <c r="H14" s="33"/>
      <c r="I14" s="33">
        <f>_xlfn.NORM.DIST(Table464[[#This Row],[Daily Sales (in thousands of pounds)]],$N$5,$N$12,FALSE)</f>
        <v>7.7703437453458118E-2</v>
      </c>
      <c r="L14" s="5" t="s">
        <v>35</v>
      </c>
      <c r="M14" s="5">
        <f>MAX(E4:E10)- MIN(E4:E10)</f>
        <v>16</v>
      </c>
      <c r="N14" s="5">
        <f>MAX(E11:E15)- MIN(E11:E15)</f>
        <v>10</v>
      </c>
      <c r="O14" s="5">
        <f>MAX(E16:E21)- MIN(E16:E21)</f>
        <v>10</v>
      </c>
      <c r="P14" s="5">
        <f>MAX(E22:E28)- MIN(E22:E28)</f>
        <v>17</v>
      </c>
      <c r="Q14" s="5">
        <f>MAX(E29:E34)- MIN(E29:E34)</f>
        <v>12</v>
      </c>
    </row>
    <row r="15" spans="3:19" x14ac:dyDescent="0.25">
      <c r="C15" s="38">
        <v>2</v>
      </c>
      <c r="D15" s="38" t="s">
        <v>9</v>
      </c>
      <c r="E15" s="38">
        <v>20</v>
      </c>
      <c r="F15" s="38">
        <v>3.8</v>
      </c>
      <c r="G15" s="38" t="s">
        <v>6</v>
      </c>
      <c r="H15" s="33"/>
      <c r="I15" s="33">
        <f>_xlfn.NORM.DIST(Table464[[#This Row],[Daily Sales (in thousands of pounds)]],$N$5,$N$12,FALSE)</f>
        <v>4.3149214022063752E-2</v>
      </c>
      <c r="L15" s="5"/>
      <c r="M15" s="5"/>
      <c r="N15" s="5"/>
      <c r="O15" s="5"/>
      <c r="P15" s="5"/>
      <c r="Q15" s="5"/>
    </row>
    <row r="16" spans="3:19" x14ac:dyDescent="0.25">
      <c r="C16" s="39">
        <v>3</v>
      </c>
      <c r="D16" s="39" t="s">
        <v>10</v>
      </c>
      <c r="E16" s="39">
        <v>8</v>
      </c>
      <c r="F16" s="39">
        <v>4.0999999999999996</v>
      </c>
      <c r="G16" s="39" t="s">
        <v>7</v>
      </c>
      <c r="H16" s="34"/>
      <c r="I16" s="34">
        <f>_xlfn.NORM.DIST(Table464[[#This Row],[Daily Sales (in thousands of pounds)]],$O$5,$O$12,FALSE)</f>
        <v>4.0005633749674134E-2</v>
      </c>
      <c r="L16" s="5" t="s">
        <v>36</v>
      </c>
      <c r="M16" s="5">
        <f>SUM(E4:E10)</f>
        <v>138</v>
      </c>
      <c r="N16" s="5">
        <f>SUM(E11:E15)</f>
        <v>75</v>
      </c>
      <c r="O16" s="5">
        <f>SUM(E16:E21)</f>
        <v>78</v>
      </c>
      <c r="P16" s="5">
        <f>SUM(E22:E28)</f>
        <v>92</v>
      </c>
      <c r="Q16" s="5">
        <f>SUM(E29:E34)</f>
        <v>143</v>
      </c>
    </row>
    <row r="17" spans="3:17" x14ac:dyDescent="0.25">
      <c r="C17" s="39">
        <v>3</v>
      </c>
      <c r="D17" s="39" t="s">
        <v>10</v>
      </c>
      <c r="E17" s="39">
        <v>10</v>
      </c>
      <c r="F17" s="39">
        <v>4.0999999999999996</v>
      </c>
      <c r="G17" s="39" t="s">
        <v>7</v>
      </c>
      <c r="H17" s="34"/>
      <c r="I17" s="34">
        <f>_xlfn.NORM.DIST(Table464[[#This Row],[Daily Sales (in thousands of pounds)]],$O$5,$O$12,FALSE)</f>
        <v>7.9418756923871417E-2</v>
      </c>
      <c r="L17" s="5"/>
      <c r="M17" s="5"/>
      <c r="N17" s="5"/>
      <c r="O17" s="5"/>
      <c r="P17" s="5"/>
      <c r="Q17" s="5"/>
    </row>
    <row r="18" spans="3:17" x14ac:dyDescent="0.25">
      <c r="C18" s="39">
        <v>3</v>
      </c>
      <c r="D18" s="39" t="s">
        <v>10</v>
      </c>
      <c r="E18" s="39">
        <v>12</v>
      </c>
      <c r="F18" s="39">
        <v>4.0999999999999996</v>
      </c>
      <c r="G18" s="39" t="s">
        <v>7</v>
      </c>
      <c r="H18" s="34"/>
      <c r="I18" s="34">
        <f>_xlfn.NORM.DIST(Table464[[#This Row],[Daily Sales (in thousands of pounds)]],$O$5,$O$12,FALSE)</f>
        <v>0.1118984447341695</v>
      </c>
      <c r="L18" s="5"/>
      <c r="M18" s="5"/>
      <c r="N18" s="5"/>
      <c r="O18" s="5"/>
      <c r="P18" s="5"/>
      <c r="Q18" s="5"/>
    </row>
    <row r="19" spans="3:17" x14ac:dyDescent="0.25">
      <c r="C19" s="39">
        <v>3</v>
      </c>
      <c r="D19" s="39" t="s">
        <v>10</v>
      </c>
      <c r="E19" s="39">
        <v>14</v>
      </c>
      <c r="F19" s="39">
        <v>4.0999999999999996</v>
      </c>
      <c r="G19" s="39" t="s">
        <v>7</v>
      </c>
      <c r="H19" s="34"/>
      <c r="I19" s="34">
        <f>_xlfn.NORM.DIST(Table464[[#This Row],[Daily Sales (in thousands of pounds)]],$O$5,$O$12,FALSE)</f>
        <v>0.1118984447341695</v>
      </c>
      <c r="L19" s="5"/>
      <c r="M19" s="5"/>
      <c r="N19" s="5"/>
      <c r="O19" s="5"/>
      <c r="P19" s="5"/>
      <c r="Q19" s="5"/>
    </row>
    <row r="20" spans="3:17" x14ac:dyDescent="0.25">
      <c r="C20" s="39">
        <v>3</v>
      </c>
      <c r="D20" s="39" t="s">
        <v>10</v>
      </c>
      <c r="E20" s="39">
        <v>16</v>
      </c>
      <c r="F20" s="39">
        <v>4.0999999999999996</v>
      </c>
      <c r="G20" s="39" t="s">
        <v>7</v>
      </c>
      <c r="H20" s="34"/>
      <c r="I20" s="34">
        <f>_xlfn.NORM.DIST(Table464[[#This Row],[Daily Sales (in thousands of pounds)]],$O$5,$O$12,FALSE)</f>
        <v>7.9418756923871417E-2</v>
      </c>
    </row>
    <row r="21" spans="3:17" x14ac:dyDescent="0.25">
      <c r="C21" s="39">
        <v>3</v>
      </c>
      <c r="D21" s="39" t="s">
        <v>10</v>
      </c>
      <c r="E21" s="39">
        <v>18</v>
      </c>
      <c r="F21" s="39">
        <v>4.0999999999999996</v>
      </c>
      <c r="G21" s="39" t="s">
        <v>7</v>
      </c>
      <c r="H21" s="34"/>
      <c r="I21" s="34">
        <f>_xlfn.NORM.DIST(Table464[[#This Row],[Daily Sales (in thousands of pounds)]],$O$5,$O$12,FALSE)</f>
        <v>4.0005633749674134E-2</v>
      </c>
    </row>
    <row r="22" spans="3:17" x14ac:dyDescent="0.25">
      <c r="C22" s="40">
        <v>4</v>
      </c>
      <c r="D22" s="40" t="s">
        <v>5</v>
      </c>
      <c r="E22" s="40">
        <v>5</v>
      </c>
      <c r="F22" s="40">
        <v>3.6</v>
      </c>
      <c r="G22" s="40" t="s">
        <v>7</v>
      </c>
      <c r="H22" s="35"/>
      <c r="I22" s="35">
        <f>_xlfn.NORM.DIST(Table464[[#This Row],[Daily Sales (in thousands of pounds)]],$P$5,$P$12,FALSE)</f>
        <v>2.5532023327766638E-2</v>
      </c>
    </row>
    <row r="23" spans="3:17" x14ac:dyDescent="0.25">
      <c r="C23" s="40">
        <v>4</v>
      </c>
      <c r="D23" s="40" t="s">
        <v>5</v>
      </c>
      <c r="E23" s="40">
        <v>8</v>
      </c>
      <c r="F23" s="40">
        <v>3.6</v>
      </c>
      <c r="G23" s="40" t="s">
        <v>7</v>
      </c>
      <c r="H23" s="35"/>
      <c r="I23" s="35">
        <f>_xlfn.NORM.DIST(Table464[[#This Row],[Daily Sales (in thousands of pounds)]],$P$5,$P$12,FALSE)</f>
        <v>4.6479587404392148E-2</v>
      </c>
    </row>
    <row r="24" spans="3:17" x14ac:dyDescent="0.25">
      <c r="C24" s="40">
        <v>4</v>
      </c>
      <c r="D24" s="40" t="s">
        <v>5</v>
      </c>
      <c r="E24" s="40">
        <v>10</v>
      </c>
      <c r="F24" s="40">
        <v>3.6</v>
      </c>
      <c r="G24" s="40" t="s">
        <v>7</v>
      </c>
      <c r="H24" s="35"/>
      <c r="I24" s="35">
        <f>_xlfn.NORM.DIST(Table464[[#This Row],[Daily Sales (in thousands of pounds)]],$P$5,$P$12,FALSE)</f>
        <v>5.9626075707617139E-2</v>
      </c>
    </row>
    <row r="25" spans="3:17" x14ac:dyDescent="0.25">
      <c r="C25" s="40">
        <v>4</v>
      </c>
      <c r="D25" s="40" t="s">
        <v>5</v>
      </c>
      <c r="E25" s="40">
        <v>12</v>
      </c>
      <c r="F25" s="40">
        <v>3.6</v>
      </c>
      <c r="G25" s="40" t="s">
        <v>7</v>
      </c>
      <c r="H25" s="35"/>
      <c r="I25" s="35">
        <f>_xlfn.NORM.DIST(Table464[[#This Row],[Daily Sales (in thousands of pounds)]],$P$5,$P$12,FALSE)</f>
        <v>6.7824761768286043E-2</v>
      </c>
      <c r="L25" s="5" t="s">
        <v>0</v>
      </c>
      <c r="M25" s="5" t="s">
        <v>37</v>
      </c>
      <c r="N25" s="5" t="s">
        <v>28</v>
      </c>
      <c r="O25" s="5" t="s">
        <v>29</v>
      </c>
      <c r="P25" s="5" t="s">
        <v>30</v>
      </c>
    </row>
    <row r="26" spans="3:17" x14ac:dyDescent="0.25">
      <c r="C26" s="40">
        <v>4</v>
      </c>
      <c r="D26" s="40" t="s">
        <v>5</v>
      </c>
      <c r="E26" s="40">
        <v>15</v>
      </c>
      <c r="F26" s="40">
        <v>3.6</v>
      </c>
      <c r="G26" s="40" t="s">
        <v>7</v>
      </c>
      <c r="H26" s="35"/>
      <c r="I26" s="35">
        <f>_xlfn.NORM.DIST(Table464[[#This Row],[Daily Sales (in thousands of pounds)]],$P$5,$P$12,FALSE)</f>
        <v>6.5675027686170576E-2</v>
      </c>
      <c r="L26" s="5">
        <v>1</v>
      </c>
      <c r="M26" s="5" t="s">
        <v>5</v>
      </c>
      <c r="N26" s="5">
        <v>16.5</v>
      </c>
      <c r="O26" s="5">
        <v>20</v>
      </c>
      <c r="P26" s="5">
        <v>22.5</v>
      </c>
    </row>
    <row r="27" spans="3:17" x14ac:dyDescent="0.25">
      <c r="C27" s="40">
        <v>4</v>
      </c>
      <c r="D27" s="40" t="s">
        <v>5</v>
      </c>
      <c r="E27" s="40">
        <v>20</v>
      </c>
      <c r="F27" s="40">
        <v>3.6</v>
      </c>
      <c r="G27" s="40" t="s">
        <v>7</v>
      </c>
      <c r="H27" s="35"/>
      <c r="I27" s="35">
        <f>_xlfn.NORM.DIST(Table464[[#This Row],[Daily Sales (in thousands of pounds)]],$P$5,$P$12,FALSE)</f>
        <v>3.4117511345591357E-2</v>
      </c>
      <c r="L27" s="5">
        <v>2</v>
      </c>
      <c r="M27" s="5" t="s">
        <v>9</v>
      </c>
      <c r="N27" s="5">
        <v>12</v>
      </c>
      <c r="O27" s="5">
        <v>15</v>
      </c>
      <c r="P27" s="5">
        <v>18</v>
      </c>
    </row>
    <row r="28" spans="3:17" x14ac:dyDescent="0.25">
      <c r="C28" s="40">
        <v>4</v>
      </c>
      <c r="D28" s="40" t="s">
        <v>5</v>
      </c>
      <c r="E28" s="40">
        <v>22</v>
      </c>
      <c r="F28" s="40">
        <v>3.6</v>
      </c>
      <c r="G28" s="40" t="s">
        <v>7</v>
      </c>
      <c r="H28" s="35"/>
      <c r="I28" s="35">
        <f>_xlfn.NORM.DIST(Table464[[#This Row],[Daily Sales (in thousands of pounds)]],$P$5,$P$12,FALSE)</f>
        <v>2.1272563496301727E-2</v>
      </c>
      <c r="L28" s="5">
        <v>3</v>
      </c>
      <c r="M28" s="5" t="s">
        <v>10</v>
      </c>
      <c r="N28" s="5">
        <v>10.5</v>
      </c>
      <c r="O28" s="5">
        <v>13</v>
      </c>
      <c r="P28" s="5">
        <v>15.5</v>
      </c>
    </row>
    <row r="29" spans="3:17" x14ac:dyDescent="0.25">
      <c r="C29" s="41">
        <v>5</v>
      </c>
      <c r="D29" s="41" t="s">
        <v>10</v>
      </c>
      <c r="E29" s="41">
        <v>18</v>
      </c>
      <c r="F29" s="41">
        <v>4.5</v>
      </c>
      <c r="G29" s="41" t="s">
        <v>6</v>
      </c>
      <c r="H29" s="36"/>
      <c r="I29" s="36">
        <f>_xlfn.NORM.DIST(Table464[[#This Row],[Daily Sales (in thousands of pounds)]],$Q$5,$Q$12,FALSE)</f>
        <v>3.6664503864731066E-2</v>
      </c>
      <c r="L29" s="5">
        <v>4</v>
      </c>
      <c r="M29" s="5" t="s">
        <v>5</v>
      </c>
      <c r="N29" s="5">
        <v>9</v>
      </c>
      <c r="O29" s="5">
        <v>12</v>
      </c>
      <c r="P29" s="5">
        <v>17.5</v>
      </c>
    </row>
    <row r="30" spans="3:17" x14ac:dyDescent="0.25">
      <c r="C30" s="41">
        <v>5</v>
      </c>
      <c r="D30" s="41" t="s">
        <v>10</v>
      </c>
      <c r="E30" s="41">
        <v>20</v>
      </c>
      <c r="F30" s="41">
        <v>4.5</v>
      </c>
      <c r="G30" s="41" t="s">
        <v>6</v>
      </c>
      <c r="H30" s="36"/>
      <c r="I30" s="36">
        <f>_xlfn.NORM.DIST(Table464[[#This Row],[Daily Sales (in thousands of pounds)]],$Q$5,$Q$12,FALSE)</f>
        <v>6.2472974272933302E-2</v>
      </c>
      <c r="L30" s="5">
        <v>5</v>
      </c>
      <c r="M30" s="5" t="s">
        <v>10</v>
      </c>
      <c r="N30" s="5">
        <v>20.5</v>
      </c>
      <c r="O30" s="5">
        <v>23.5</v>
      </c>
      <c r="P30" s="5">
        <v>27.25</v>
      </c>
    </row>
    <row r="31" spans="3:17" x14ac:dyDescent="0.25">
      <c r="C31" s="41">
        <v>5</v>
      </c>
      <c r="D31" s="41" t="s">
        <v>10</v>
      </c>
      <c r="E31" s="41">
        <v>22</v>
      </c>
      <c r="F31" s="41">
        <v>4.5</v>
      </c>
      <c r="G31" s="41" t="s">
        <v>6</v>
      </c>
      <c r="H31" s="36"/>
      <c r="I31" s="36">
        <f>_xlfn.NORM.DIST(Table464[[#This Row],[Daily Sales (in thousands of pounds)]],$Q$5,$Q$12,FALSE)</f>
        <v>8.5382259027977747E-2</v>
      </c>
      <c r="O31" s="5" t="s">
        <v>38</v>
      </c>
      <c r="P31" s="5">
        <v>22.5</v>
      </c>
    </row>
    <row r="32" spans="3:17" x14ac:dyDescent="0.25">
      <c r="C32" s="41">
        <v>5</v>
      </c>
      <c r="D32" s="41" t="s">
        <v>10</v>
      </c>
      <c r="E32" s="41">
        <v>25</v>
      </c>
      <c r="F32" s="41">
        <v>4.5</v>
      </c>
      <c r="G32" s="41" t="s">
        <v>6</v>
      </c>
      <c r="H32" s="36"/>
      <c r="I32" s="36">
        <f>_xlfn.NORM.DIST(Table464[[#This Row],[Daily Sales (in thousands of pounds)]],$Q$5,$Q$12,FALSE)</f>
        <v>9.0221567673403405E-2</v>
      </c>
    </row>
    <row r="33" spans="3:15" x14ac:dyDescent="0.25">
      <c r="C33" s="41">
        <v>5</v>
      </c>
      <c r="D33" s="41" t="s">
        <v>10</v>
      </c>
      <c r="E33" s="41">
        <v>28</v>
      </c>
      <c r="F33" s="41">
        <v>4.5</v>
      </c>
      <c r="G33" s="41" t="s">
        <v>6</v>
      </c>
      <c r="H33" s="36"/>
      <c r="I33" s="36">
        <f>_xlfn.NORM.DIST(Table464[[#This Row],[Daily Sales (in thousands of pounds)]],$Q$5,$Q$12,FALSE)</f>
        <v>5.8045498523443741E-2</v>
      </c>
      <c r="L33" t="s">
        <v>39</v>
      </c>
    </row>
    <row r="34" spans="3:15" x14ac:dyDescent="0.25">
      <c r="C34" s="41">
        <v>5</v>
      </c>
      <c r="D34" s="41" t="s">
        <v>10</v>
      </c>
      <c r="E34" s="41">
        <v>30</v>
      </c>
      <c r="F34" s="41">
        <v>4.5</v>
      </c>
      <c r="G34" s="41" t="s">
        <v>6</v>
      </c>
      <c r="H34" s="36"/>
      <c r="I34" s="36">
        <f>_xlfn.NORM.DIST(Table464[[#This Row],[Daily Sales (in thousands of pounds)]],$Q$5,$Q$12,FALSE)</f>
        <v>3.2836764381218846E-2</v>
      </c>
      <c r="L34" t="s">
        <v>40</v>
      </c>
      <c r="M34" t="s">
        <v>28</v>
      </c>
      <c r="N34" t="s">
        <v>29</v>
      </c>
      <c r="O34" t="s">
        <v>30</v>
      </c>
    </row>
    <row r="35" spans="3:15" x14ac:dyDescent="0.25">
      <c r="L35" t="s">
        <v>41</v>
      </c>
      <c r="M35">
        <v>12</v>
      </c>
      <c r="N35">
        <v>16.5</v>
      </c>
      <c r="O35">
        <v>20</v>
      </c>
    </row>
    <row r="36" spans="3:15" x14ac:dyDescent="0.25">
      <c r="L36" t="s">
        <v>42</v>
      </c>
      <c r="M36">
        <v>13.5</v>
      </c>
      <c r="N36">
        <v>18</v>
      </c>
      <c r="O36">
        <v>22.75</v>
      </c>
    </row>
    <row r="37" spans="3:15" x14ac:dyDescent="0.25">
      <c r="L37" t="s">
        <v>43</v>
      </c>
      <c r="M37">
        <v>12</v>
      </c>
      <c r="N37">
        <v>15</v>
      </c>
      <c r="O37">
        <v>18</v>
      </c>
    </row>
    <row r="38" spans="3:15" x14ac:dyDescent="0.25">
      <c r="N38" t="s">
        <v>38</v>
      </c>
      <c r="O38">
        <v>21.375</v>
      </c>
    </row>
    <row r="39" spans="3:15" x14ac:dyDescent="0.25">
      <c r="C39" s="40">
        <v>1</v>
      </c>
      <c r="D39" s="40" t="s">
        <v>5</v>
      </c>
      <c r="E39" s="42">
        <v>12</v>
      </c>
    </row>
    <row r="40" spans="3:15" x14ac:dyDescent="0.25">
      <c r="C40" s="40">
        <v>1</v>
      </c>
      <c r="D40" s="40" t="s">
        <v>5</v>
      </c>
      <c r="E40" s="42">
        <v>15</v>
      </c>
    </row>
    <row r="41" spans="3:15" x14ac:dyDescent="0.25">
      <c r="C41" s="40">
        <v>1</v>
      </c>
      <c r="D41" s="40" t="s">
        <v>5</v>
      </c>
      <c r="E41" s="40">
        <v>18</v>
      </c>
    </row>
    <row r="42" spans="3:15" x14ac:dyDescent="0.25">
      <c r="C42" s="40">
        <v>1</v>
      </c>
      <c r="D42" s="40" t="s">
        <v>5</v>
      </c>
      <c r="E42" s="40">
        <v>20</v>
      </c>
    </row>
    <row r="43" spans="3:15" x14ac:dyDescent="0.25">
      <c r="C43" s="40">
        <v>1</v>
      </c>
      <c r="D43" s="40" t="s">
        <v>5</v>
      </c>
      <c r="E43" s="40">
        <v>20</v>
      </c>
    </row>
    <row r="44" spans="3:15" x14ac:dyDescent="0.25">
      <c r="C44" s="40">
        <v>1</v>
      </c>
      <c r="D44" s="40" t="s">
        <v>5</v>
      </c>
      <c r="E44" s="42">
        <v>25</v>
      </c>
    </row>
    <row r="45" spans="3:15" x14ac:dyDescent="0.25">
      <c r="C45" s="40">
        <v>1</v>
      </c>
      <c r="D45" s="40" t="s">
        <v>5</v>
      </c>
      <c r="E45" s="42">
        <v>28</v>
      </c>
    </row>
    <row r="46" spans="3:15" x14ac:dyDescent="0.25">
      <c r="C46" s="40">
        <v>2</v>
      </c>
      <c r="D46" s="40" t="s">
        <v>9</v>
      </c>
      <c r="E46" s="42">
        <v>10</v>
      </c>
    </row>
    <row r="47" spans="3:15" x14ac:dyDescent="0.25">
      <c r="C47" s="40">
        <v>2</v>
      </c>
      <c r="D47" s="40" t="s">
        <v>9</v>
      </c>
      <c r="E47" s="40">
        <v>12</v>
      </c>
    </row>
    <row r="48" spans="3:15" x14ac:dyDescent="0.25">
      <c r="C48" s="40">
        <v>2</v>
      </c>
      <c r="D48" s="40" t="s">
        <v>9</v>
      </c>
      <c r="E48" s="40">
        <v>15</v>
      </c>
    </row>
    <row r="49" spans="3:5" x14ac:dyDescent="0.25">
      <c r="C49" s="40">
        <v>2</v>
      </c>
      <c r="D49" s="40" t="s">
        <v>9</v>
      </c>
      <c r="E49" s="40">
        <v>18</v>
      </c>
    </row>
    <row r="50" spans="3:5" x14ac:dyDescent="0.25">
      <c r="C50" s="40">
        <v>2</v>
      </c>
      <c r="D50" s="40" t="s">
        <v>9</v>
      </c>
      <c r="E50" s="42">
        <v>20</v>
      </c>
    </row>
    <row r="51" spans="3:5" x14ac:dyDescent="0.25">
      <c r="C51" s="40">
        <v>3</v>
      </c>
      <c r="D51" s="40" t="s">
        <v>10</v>
      </c>
      <c r="E51" s="42">
        <v>8</v>
      </c>
    </row>
    <row r="52" spans="3:5" x14ac:dyDescent="0.25">
      <c r="C52" s="40">
        <v>3</v>
      </c>
      <c r="D52" s="40" t="s">
        <v>10</v>
      </c>
      <c r="E52" s="40">
        <v>10</v>
      </c>
    </row>
    <row r="53" spans="3:5" x14ac:dyDescent="0.25">
      <c r="C53" s="40">
        <v>3</v>
      </c>
      <c r="D53" s="40" t="s">
        <v>10</v>
      </c>
      <c r="E53" s="40">
        <v>12</v>
      </c>
    </row>
    <row r="54" spans="3:5" x14ac:dyDescent="0.25">
      <c r="C54" s="40">
        <v>3</v>
      </c>
      <c r="D54" s="40" t="s">
        <v>10</v>
      </c>
      <c r="E54" s="40">
        <v>14</v>
      </c>
    </row>
    <row r="55" spans="3:5" x14ac:dyDescent="0.25">
      <c r="C55" s="40">
        <v>3</v>
      </c>
      <c r="D55" s="40" t="s">
        <v>10</v>
      </c>
      <c r="E55" s="42">
        <v>16</v>
      </c>
    </row>
    <row r="56" spans="3:5" x14ac:dyDescent="0.25">
      <c r="C56" s="40">
        <v>3</v>
      </c>
      <c r="D56" s="40" t="s">
        <v>10</v>
      </c>
      <c r="E56" s="42">
        <v>18</v>
      </c>
    </row>
    <row r="57" spans="3:5" x14ac:dyDescent="0.25">
      <c r="C57" s="40">
        <v>4</v>
      </c>
      <c r="D57" s="40" t="s">
        <v>5</v>
      </c>
      <c r="E57" s="42">
        <v>5</v>
      </c>
    </row>
    <row r="58" spans="3:5" x14ac:dyDescent="0.25">
      <c r="C58" s="40">
        <v>4</v>
      </c>
      <c r="D58" s="40" t="s">
        <v>5</v>
      </c>
      <c r="E58" s="42">
        <v>8</v>
      </c>
    </row>
    <row r="59" spans="3:5" x14ac:dyDescent="0.25">
      <c r="C59" s="40">
        <v>4</v>
      </c>
      <c r="D59" s="40" t="s">
        <v>5</v>
      </c>
      <c r="E59" s="40">
        <v>10</v>
      </c>
    </row>
    <row r="60" spans="3:5" x14ac:dyDescent="0.25">
      <c r="C60" s="40">
        <v>4</v>
      </c>
      <c r="D60" s="40" t="s">
        <v>5</v>
      </c>
      <c r="E60" s="40">
        <v>12</v>
      </c>
    </row>
    <row r="61" spans="3:5" x14ac:dyDescent="0.25">
      <c r="C61" s="40">
        <v>4</v>
      </c>
      <c r="D61" s="40" t="s">
        <v>5</v>
      </c>
      <c r="E61" s="40">
        <v>15</v>
      </c>
    </row>
    <row r="62" spans="3:5" x14ac:dyDescent="0.25">
      <c r="C62" s="40">
        <v>4</v>
      </c>
      <c r="D62" s="40" t="s">
        <v>5</v>
      </c>
      <c r="E62" s="42">
        <v>20</v>
      </c>
    </row>
    <row r="63" spans="3:5" x14ac:dyDescent="0.25">
      <c r="C63" s="40">
        <v>4</v>
      </c>
      <c r="D63" s="40" t="s">
        <v>5</v>
      </c>
      <c r="E63" s="42">
        <v>22</v>
      </c>
    </row>
    <row r="64" spans="3:5" x14ac:dyDescent="0.25">
      <c r="C64" s="40">
        <v>5</v>
      </c>
      <c r="D64" s="40" t="s">
        <v>10</v>
      </c>
      <c r="E64" s="42">
        <v>18</v>
      </c>
    </row>
    <row r="65" spans="3:5" x14ac:dyDescent="0.25">
      <c r="C65" s="40">
        <v>5</v>
      </c>
      <c r="D65" s="40" t="s">
        <v>10</v>
      </c>
      <c r="E65" s="42">
        <v>20</v>
      </c>
    </row>
    <row r="66" spans="3:5" x14ac:dyDescent="0.25">
      <c r="C66" s="40">
        <v>5</v>
      </c>
      <c r="D66" s="40" t="s">
        <v>10</v>
      </c>
      <c r="E66" s="40">
        <v>22</v>
      </c>
    </row>
    <row r="67" spans="3:5" x14ac:dyDescent="0.25">
      <c r="C67" s="40">
        <v>5</v>
      </c>
      <c r="D67" s="40" t="s">
        <v>10</v>
      </c>
      <c r="E67" s="40">
        <v>25</v>
      </c>
    </row>
    <row r="68" spans="3:5" x14ac:dyDescent="0.25">
      <c r="C68" s="40">
        <v>5</v>
      </c>
      <c r="D68" s="40" t="s">
        <v>10</v>
      </c>
      <c r="E68" s="42">
        <v>28</v>
      </c>
    </row>
    <row r="69" spans="3:5" x14ac:dyDescent="0.25">
      <c r="C69" s="40">
        <v>5</v>
      </c>
      <c r="D69" s="40" t="s">
        <v>10</v>
      </c>
      <c r="E69" s="42">
        <v>30</v>
      </c>
    </row>
  </sheetData>
  <pageMargins left="0.7" right="0.7" top="0.75" bottom="0.75" header="0.3" footer="0.3"/>
  <pageSetup paperSize="9" orientation="portrait" r:id="rId1"/>
  <ignoredErrors>
    <ignoredError sqref="N5:Q5 M12:Q18 M11 M8:Q10 M6 O6:Q6 M7 O7:Q7" formulaRange="1"/>
    <ignoredError sqref="N11:Q11" evalError="1" formulaRange="1"/>
  </ignoredErrors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3E0B91-D631-47FE-AC39-47BAA9CAAF70}">
  <dimension ref="C3:S35"/>
  <sheetViews>
    <sheetView topLeftCell="A3" zoomScale="85" zoomScaleNormal="85" workbookViewId="0">
      <selection activeCell="L22" sqref="L22:P35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9" max="9" width="19.85546875" bestFit="1" customWidth="1"/>
    <col min="10" max="10" width="11" customWidth="1"/>
    <col min="12" max="12" width="15.28515625" bestFit="1" customWidth="1"/>
    <col min="13" max="13" width="12.85546875" bestFit="1" customWidth="1"/>
  </cols>
  <sheetData>
    <row r="3" spans="3:19" ht="72.75" customHeight="1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  <c r="I3" s="6" t="s">
        <v>18</v>
      </c>
    </row>
    <row r="4" spans="3:19" ht="22.5" customHeight="1" thickBot="1" x14ac:dyDescent="0.3">
      <c r="C4" s="10">
        <v>2</v>
      </c>
      <c r="D4" s="10" t="s">
        <v>9</v>
      </c>
      <c r="E4" s="10">
        <v>10</v>
      </c>
      <c r="F4" s="10">
        <v>3.8</v>
      </c>
      <c r="G4" s="11" t="s">
        <v>6</v>
      </c>
      <c r="H4" s="12"/>
      <c r="I4" s="12">
        <f>_xlfn.NORM.DIST(Table462[[#This Row],[Daily Sales (in thousands of pounds)]],$N$5,$N$12,FALSE)</f>
        <v>4.8166982837097197E-4</v>
      </c>
      <c r="L4" s="5" t="s">
        <v>19</v>
      </c>
      <c r="M4" s="5" t="s">
        <v>20</v>
      </c>
      <c r="N4" s="5" t="s">
        <v>21</v>
      </c>
      <c r="O4" s="5" t="s">
        <v>22</v>
      </c>
      <c r="P4" s="5" t="s">
        <v>23</v>
      </c>
      <c r="Q4" s="5" t="s">
        <v>24</v>
      </c>
      <c r="S4" t="s">
        <v>25</v>
      </c>
    </row>
    <row r="5" spans="3:19" ht="15.75" thickBot="1" x14ac:dyDescent="0.3">
      <c r="C5" s="10">
        <v>2</v>
      </c>
      <c r="D5" s="10" t="s">
        <v>9</v>
      </c>
      <c r="E5" s="10">
        <v>12</v>
      </c>
      <c r="F5" s="10">
        <v>3.8</v>
      </c>
      <c r="G5" s="11" t="s">
        <v>6</v>
      </c>
      <c r="H5" s="12"/>
      <c r="I5" s="12">
        <f>_xlfn.NORM.DIST(Table462[[#This Row],[Daily Sales (in thousands of pounds)]],$N$5,$N$12,FALSE)</f>
        <v>2.4532423890648199E-3</v>
      </c>
      <c r="L5" s="5" t="s">
        <v>26</v>
      </c>
      <c r="M5" s="5">
        <f>AVERAGE(E4:E10)</f>
        <v>14.571428571428571</v>
      </c>
      <c r="N5" s="5">
        <f>AVERAGE(E11:E15)</f>
        <v>22.2</v>
      </c>
      <c r="O5" s="5">
        <f>AVERAGE(E16:E21)</f>
        <v>11.666666666666666</v>
      </c>
      <c r="P5" s="5">
        <f>AVERAGE(E22:E28)</f>
        <v>14.285714285714286</v>
      </c>
      <c r="Q5" s="5">
        <f>AVERAGE(E29:E34)</f>
        <v>23.833333333333332</v>
      </c>
      <c r="S5">
        <f>AVERAGE(M5:Q5)</f>
        <v>17.311428571428571</v>
      </c>
    </row>
    <row r="6" spans="3:19" ht="15.75" thickBot="1" x14ac:dyDescent="0.3">
      <c r="C6" s="10">
        <v>2</v>
      </c>
      <c r="D6" s="10" t="s">
        <v>9</v>
      </c>
      <c r="E6" s="10">
        <v>15</v>
      </c>
      <c r="F6" s="10">
        <v>3.8</v>
      </c>
      <c r="G6" s="11" t="s">
        <v>6</v>
      </c>
      <c r="H6" s="12"/>
      <c r="I6" s="12">
        <f>_xlfn.NORM.DIST(Table462[[#This Row],[Daily Sales (in thousands of pounds)]],$N$5,$N$12,FALSE)</f>
        <v>1.6349754783705775E-2</v>
      </c>
      <c r="L6" s="5" t="s">
        <v>27</v>
      </c>
      <c r="M6" s="5">
        <f>MIN(E4:E10)</f>
        <v>10</v>
      </c>
      <c r="N6" s="5">
        <f>MIN(E11:E15)</f>
        <v>18</v>
      </c>
      <c r="O6" s="5">
        <f>MIN(E16:E21)</f>
        <v>5</v>
      </c>
      <c r="P6" s="5">
        <f>MIN(E22:E28)</f>
        <v>8</v>
      </c>
      <c r="Q6" s="5">
        <f>MIN(E29:E34)</f>
        <v>18</v>
      </c>
    </row>
    <row r="7" spans="3:19" ht="15.75" thickBot="1" x14ac:dyDescent="0.3">
      <c r="C7" s="10">
        <v>2</v>
      </c>
      <c r="D7" s="10" t="s">
        <v>9</v>
      </c>
      <c r="E7" s="10">
        <v>18</v>
      </c>
      <c r="F7" s="10">
        <v>3.8</v>
      </c>
      <c r="G7" s="11" t="s">
        <v>6</v>
      </c>
      <c r="H7" s="12"/>
      <c r="I7" s="12">
        <f>_xlfn.NORM.DIST(Table462[[#This Row],[Daily Sales (in thousands of pounds)]],$N$5,$N$12,FALSE)</f>
        <v>5.6653029154094564E-2</v>
      </c>
      <c r="L7" s="5" t="s">
        <v>28</v>
      </c>
      <c r="M7" s="5">
        <v>16.5</v>
      </c>
      <c r="N7" s="5">
        <v>12</v>
      </c>
      <c r="O7" s="5">
        <v>10.5</v>
      </c>
      <c r="P7" s="5">
        <v>9</v>
      </c>
      <c r="Q7" s="5">
        <v>20.5</v>
      </c>
    </row>
    <row r="8" spans="3:19" ht="15.75" thickBot="1" x14ac:dyDescent="0.3">
      <c r="C8" s="10">
        <v>2</v>
      </c>
      <c r="D8" s="10" t="s">
        <v>9</v>
      </c>
      <c r="E8" s="10">
        <v>20</v>
      </c>
      <c r="F8" s="10">
        <v>3.8</v>
      </c>
      <c r="G8" s="11" t="s">
        <v>6</v>
      </c>
      <c r="H8" s="12"/>
      <c r="I8" s="12">
        <f>_xlfn.NORM.DIST(Table462[[#This Row],[Daily Sales (in thousands of pounds)]],$N$5,$N$12,FALSE)</f>
        <v>9.0202914357939853E-2</v>
      </c>
      <c r="L8" s="5" t="s">
        <v>29</v>
      </c>
      <c r="M8" s="5">
        <v>20</v>
      </c>
      <c r="N8" s="5">
        <v>15</v>
      </c>
      <c r="O8" s="5">
        <v>13</v>
      </c>
      <c r="P8" s="5">
        <v>12</v>
      </c>
      <c r="Q8" s="5">
        <v>23.5</v>
      </c>
    </row>
    <row r="9" spans="3:19" ht="15.75" thickBot="1" x14ac:dyDescent="0.3">
      <c r="C9" s="7">
        <v>1</v>
      </c>
      <c r="D9" s="7" t="s">
        <v>5</v>
      </c>
      <c r="E9" s="7">
        <v>12</v>
      </c>
      <c r="F9" s="7">
        <v>4.2</v>
      </c>
      <c r="G9" s="8" t="s">
        <v>6</v>
      </c>
      <c r="H9" s="9"/>
      <c r="I9" s="9">
        <f>_xlfn.NORM.DIST(Table462[[#This Row],[Daily Sales (in thousands of pounds)]],$M$5,$M$12,FALSE)</f>
        <v>8.935596633062319E-2</v>
      </c>
      <c r="L9" s="5" t="s">
        <v>30</v>
      </c>
      <c r="M9" s="5">
        <v>22.5</v>
      </c>
      <c r="N9" s="5">
        <v>18</v>
      </c>
      <c r="O9" s="5">
        <v>15.5</v>
      </c>
      <c r="P9" s="5">
        <v>17.5</v>
      </c>
      <c r="Q9" s="5">
        <v>27.25</v>
      </c>
    </row>
    <row r="10" spans="3:19" ht="15.75" thickBot="1" x14ac:dyDescent="0.3">
      <c r="C10" s="7">
        <v>1</v>
      </c>
      <c r="D10" s="7" t="s">
        <v>5</v>
      </c>
      <c r="E10" s="7">
        <v>15</v>
      </c>
      <c r="F10" s="7">
        <v>4.2</v>
      </c>
      <c r="G10" s="8" t="s">
        <v>6</v>
      </c>
      <c r="H10" s="9"/>
      <c r="I10" s="9">
        <f>_xlfn.NORM.DIST(Table462[[#This Row],[Daily Sales (in thousands of pounds)]],$M$5,$M$12,FALSE)</f>
        <v>0.12027704925526291</v>
      </c>
      <c r="L10" s="5" t="s">
        <v>31</v>
      </c>
      <c r="M10" s="5">
        <f>MAX(E4:E10)</f>
        <v>20</v>
      </c>
      <c r="N10" s="5">
        <f>MAX(E11:E15)</f>
        <v>28</v>
      </c>
      <c r="O10" s="5">
        <f>MAX(E16:E21)</f>
        <v>20</v>
      </c>
      <c r="P10" s="5">
        <f>MAX(E22:E28)</f>
        <v>22</v>
      </c>
      <c r="Q10" s="5">
        <f>MAX(E29:E34)</f>
        <v>30</v>
      </c>
    </row>
    <row r="11" spans="3:19" ht="15.75" thickBot="1" x14ac:dyDescent="0.3">
      <c r="C11" s="7">
        <v>1</v>
      </c>
      <c r="D11" s="7" t="s">
        <v>5</v>
      </c>
      <c r="E11" s="7">
        <v>18</v>
      </c>
      <c r="F11" s="7">
        <v>4.2</v>
      </c>
      <c r="G11" s="8" t="s">
        <v>6</v>
      </c>
      <c r="H11" s="9"/>
      <c r="I11" s="9">
        <f>_xlfn.NORM.DIST(Table462[[#This Row],[Daily Sales (in thousands of pounds)]],$M$5,$M$12,FALSE)</f>
        <v>7.0449219897372795E-2</v>
      </c>
      <c r="L11" s="5" t="s">
        <v>32</v>
      </c>
      <c r="M11" s="5">
        <f>MODE(E4:E10)</f>
        <v>12</v>
      </c>
      <c r="N11" s="5">
        <f>MODE(E11:E15)</f>
        <v>20</v>
      </c>
      <c r="O11" s="5" t="e">
        <f>MODE(E16:E21)</f>
        <v>#N/A</v>
      </c>
      <c r="P11" s="5" t="e">
        <f>MODE(E22:E28)</f>
        <v>#N/A</v>
      </c>
      <c r="Q11" s="5" t="e">
        <f>MODE(E29:E34)</f>
        <v>#N/A</v>
      </c>
    </row>
    <row r="12" spans="3:19" ht="15.75" thickBot="1" x14ac:dyDescent="0.3">
      <c r="C12" s="7">
        <v>1</v>
      </c>
      <c r="D12" s="7" t="s">
        <v>5</v>
      </c>
      <c r="E12" s="7">
        <v>20</v>
      </c>
      <c r="F12" s="7">
        <v>4.2</v>
      </c>
      <c r="G12" s="8" t="s">
        <v>6</v>
      </c>
      <c r="H12" s="9"/>
      <c r="I12" s="9">
        <f>_xlfn.NORM.DIST(Table462[[#This Row],[Daily Sales (in thousands of pounds)]],$M$5,$M$12,FALSE)</f>
        <v>3.1063212481261385E-2</v>
      </c>
      <c r="L12" s="5" t="s">
        <v>33</v>
      </c>
      <c r="M12" s="5">
        <f>_xlfn.STDEV.P(E4:E10)</f>
        <v>3.2888184094918107</v>
      </c>
      <c r="N12" s="5">
        <f>_xlfn.STDEV.P(E11:E15)</f>
        <v>3.7094473981982814</v>
      </c>
      <c r="O12" s="5">
        <f>_xlfn.STDEV.P(E16:E21)</f>
        <v>4.8534065928536787</v>
      </c>
      <c r="P12" s="5">
        <f>_xlfn.STDEV.P(E22:E28)</f>
        <v>4.462999814803803</v>
      </c>
      <c r="Q12" s="5">
        <f>_xlfn.STDEV.P(E29:E34)</f>
        <v>4.2589774463935459</v>
      </c>
    </row>
    <row r="13" spans="3:19" ht="15.75" thickBot="1" x14ac:dyDescent="0.3">
      <c r="C13" s="7">
        <v>1</v>
      </c>
      <c r="D13" s="7" t="s">
        <v>5</v>
      </c>
      <c r="E13" s="7">
        <v>20</v>
      </c>
      <c r="F13" s="7">
        <v>4.2</v>
      </c>
      <c r="G13" s="8" t="s">
        <v>6</v>
      </c>
      <c r="H13" s="9"/>
      <c r="I13" s="9">
        <f>_xlfn.NORM.DIST(Table462[[#This Row],[Daily Sales (in thousands of pounds)]],$M$5,$M$12,FALSE)</f>
        <v>3.1063212481261385E-2</v>
      </c>
      <c r="L13" s="5" t="s">
        <v>34</v>
      </c>
      <c r="M13" s="5">
        <f>_xlfn.VAR.P(E4:E10)</f>
        <v>10.816326530612244</v>
      </c>
      <c r="N13" s="5">
        <f>_xlfn.VAR.P(E11:E15)</f>
        <v>13.76</v>
      </c>
      <c r="O13" s="5">
        <f>_xlfn.VAR.P(E16:E21)</f>
        <v>23.555555555555557</v>
      </c>
      <c r="P13" s="5">
        <f>_xlfn.VAR.P(E22:E28)</f>
        <v>19.918367346938776</v>
      </c>
      <c r="Q13" s="5">
        <f>_xlfn.VAR.P(E29:E34)</f>
        <v>18.138888888888889</v>
      </c>
    </row>
    <row r="14" spans="3:19" ht="15.75" thickBot="1" x14ac:dyDescent="0.3">
      <c r="C14" s="7">
        <v>1</v>
      </c>
      <c r="D14" s="7" t="s">
        <v>5</v>
      </c>
      <c r="E14" s="7">
        <v>25</v>
      </c>
      <c r="F14" s="7">
        <v>4.2</v>
      </c>
      <c r="G14" s="8" t="s">
        <v>6</v>
      </c>
      <c r="H14" s="9"/>
      <c r="I14" s="9">
        <f>_xlfn.NORM.DIST(Table462[[#This Row],[Daily Sales (in thousands of pounds)]],$M$5,$M$12,FALSE)</f>
        <v>7.9527278371920257E-4</v>
      </c>
      <c r="L14" s="5" t="s">
        <v>35</v>
      </c>
      <c r="M14" s="5">
        <f>MAX(E4:E10)- MIN(E4:E10)</f>
        <v>10</v>
      </c>
      <c r="N14" s="5">
        <f>MAX(E11:E15)- MIN(E11:E15)</f>
        <v>10</v>
      </c>
      <c r="O14" s="5">
        <f>MAX(E16:E21)- MIN(E16:E21)</f>
        <v>15</v>
      </c>
      <c r="P14" s="5">
        <f>MAX(E22:E28)- MIN(E22:E28)</f>
        <v>14</v>
      </c>
      <c r="Q14" s="5">
        <f>MAX(E29:E34)- MIN(E29:E34)</f>
        <v>12</v>
      </c>
    </row>
    <row r="15" spans="3:19" ht="15.75" thickBot="1" x14ac:dyDescent="0.3">
      <c r="C15" s="7">
        <v>1</v>
      </c>
      <c r="D15" s="7" t="s">
        <v>5</v>
      </c>
      <c r="E15" s="7">
        <v>28</v>
      </c>
      <c r="F15" s="7">
        <v>4.2</v>
      </c>
      <c r="G15" s="8" t="s">
        <v>6</v>
      </c>
      <c r="H15" s="9"/>
      <c r="I15" s="9">
        <f>_xlfn.NORM.DIST(Table462[[#This Row],[Daily Sales (in thousands of pounds)]],$M$5,$M$12,FALSE)</f>
        <v>2.9084186695164941E-5</v>
      </c>
      <c r="L15" s="5"/>
      <c r="M15" s="5"/>
      <c r="N15" s="5"/>
      <c r="O15" s="5"/>
      <c r="P15" s="5"/>
      <c r="Q15" s="5"/>
    </row>
    <row r="16" spans="3:19" ht="15.75" thickBot="1" x14ac:dyDescent="0.3">
      <c r="C16" s="16">
        <v>4</v>
      </c>
      <c r="D16" s="16" t="s">
        <v>5</v>
      </c>
      <c r="E16" s="16">
        <v>5</v>
      </c>
      <c r="F16" s="16">
        <v>3.6</v>
      </c>
      <c r="G16" s="17" t="s">
        <v>7</v>
      </c>
      <c r="H16" s="18"/>
      <c r="I16" s="18">
        <f>_xlfn.NORM.DIST(Table462[[#This Row],[Daily Sales (in thousands of pounds)]],$P$5,$P$12,FALSE)</f>
        <v>1.0263037825907748E-2</v>
      </c>
      <c r="L16" s="5" t="s">
        <v>36</v>
      </c>
      <c r="M16" s="5">
        <f>SUM(E4:E10)</f>
        <v>102</v>
      </c>
      <c r="N16" s="5">
        <f>SUM(E11:E15)</f>
        <v>111</v>
      </c>
      <c r="O16" s="5">
        <f>SUM(E16:E21)</f>
        <v>70</v>
      </c>
      <c r="P16" s="5">
        <f>SUM(E22:E28)</f>
        <v>100</v>
      </c>
      <c r="Q16" s="5">
        <f>SUM(E29:E34)</f>
        <v>143</v>
      </c>
    </row>
    <row r="17" spans="3:17" ht="15.75" thickBot="1" x14ac:dyDescent="0.3">
      <c r="C17" s="16">
        <v>4</v>
      </c>
      <c r="D17" s="16" t="s">
        <v>5</v>
      </c>
      <c r="E17" s="16">
        <v>8</v>
      </c>
      <c r="F17" s="16">
        <v>3.6</v>
      </c>
      <c r="G17" s="17" t="s">
        <v>7</v>
      </c>
      <c r="H17" s="18"/>
      <c r="I17" s="18">
        <f>_xlfn.NORM.DIST(Table462[[#This Row],[Daily Sales (in thousands of pounds)]],$P$5,$P$12,FALSE)</f>
        <v>3.3154959820039361E-2</v>
      </c>
      <c r="L17" s="5"/>
      <c r="M17" s="5"/>
      <c r="N17" s="5"/>
      <c r="O17" s="5"/>
      <c r="P17" s="5"/>
      <c r="Q17" s="5"/>
    </row>
    <row r="18" spans="3:17" ht="15.75" thickBot="1" x14ac:dyDescent="0.3">
      <c r="C18" s="16">
        <v>4</v>
      </c>
      <c r="D18" s="16" t="s">
        <v>5</v>
      </c>
      <c r="E18" s="16">
        <v>10</v>
      </c>
      <c r="F18" s="16">
        <v>3.6</v>
      </c>
      <c r="G18" s="17" t="s">
        <v>7</v>
      </c>
      <c r="H18" s="18"/>
      <c r="I18" s="18">
        <f>_xlfn.NORM.DIST(Table462[[#This Row],[Daily Sales (in thousands of pounds)]],$P$5,$P$12,FALSE)</f>
        <v>5.6369601226628874E-2</v>
      </c>
      <c r="L18" s="5"/>
      <c r="M18" s="5"/>
      <c r="N18" s="5"/>
      <c r="O18" s="5"/>
      <c r="P18" s="5"/>
      <c r="Q18" s="5"/>
    </row>
    <row r="19" spans="3:17" ht="15.75" thickBot="1" x14ac:dyDescent="0.3">
      <c r="C19" s="16">
        <v>4</v>
      </c>
      <c r="D19" s="16" t="s">
        <v>5</v>
      </c>
      <c r="E19" s="16">
        <v>12</v>
      </c>
      <c r="F19" s="16">
        <v>3.6</v>
      </c>
      <c r="G19" s="17" t="s">
        <v>7</v>
      </c>
      <c r="H19" s="18"/>
      <c r="I19" s="18">
        <f>_xlfn.NORM.DIST(Table462[[#This Row],[Daily Sales (in thousands of pounds)]],$P$5,$P$12,FALSE)</f>
        <v>7.8401892072473847E-2</v>
      </c>
      <c r="L19" s="5"/>
      <c r="M19" s="5"/>
      <c r="N19" s="5"/>
      <c r="O19" s="5"/>
      <c r="P19" s="5"/>
      <c r="Q19" s="5"/>
    </row>
    <row r="20" spans="3:17" ht="15.75" thickBot="1" x14ac:dyDescent="0.3">
      <c r="C20" s="16">
        <v>4</v>
      </c>
      <c r="D20" s="16" t="s">
        <v>5</v>
      </c>
      <c r="E20" s="16">
        <v>15</v>
      </c>
      <c r="F20" s="16">
        <v>3.6</v>
      </c>
      <c r="G20" s="17" t="s">
        <v>7</v>
      </c>
      <c r="H20" s="18"/>
      <c r="I20" s="18">
        <f>_xlfn.NORM.DIST(Table462[[#This Row],[Daily Sales (in thousands of pounds)]],$P$5,$P$12,FALSE)</f>
        <v>8.8251282172705822E-2</v>
      </c>
    </row>
    <row r="21" spans="3:17" ht="15.75" thickBot="1" x14ac:dyDescent="0.3">
      <c r="C21" s="16">
        <v>4</v>
      </c>
      <c r="D21" s="16" t="s">
        <v>5</v>
      </c>
      <c r="E21" s="16">
        <v>20</v>
      </c>
      <c r="F21" s="16">
        <v>3.6</v>
      </c>
      <c r="G21" s="17" t="s">
        <v>7</v>
      </c>
      <c r="H21" s="18"/>
      <c r="I21" s="18">
        <f>_xlfn.NORM.DIST(Table462[[#This Row],[Daily Sales (in thousands of pounds)]],$P$5,$P$12,FALSE)</f>
        <v>3.938257542861455E-2</v>
      </c>
    </row>
    <row r="22" spans="3:17" ht="15.75" thickBot="1" x14ac:dyDescent="0.3">
      <c r="C22" s="16">
        <v>4</v>
      </c>
      <c r="D22" s="16" t="s">
        <v>5</v>
      </c>
      <c r="E22" s="16">
        <v>22</v>
      </c>
      <c r="F22" s="16">
        <v>3.6</v>
      </c>
      <c r="G22" s="17" t="s">
        <v>7</v>
      </c>
      <c r="H22" s="18"/>
      <c r="I22" s="18">
        <f>_xlfn.NORM.DIST(Table462[[#This Row],[Daily Sales (in thousands of pounds)]],$P$5,$P$12,FALSE)</f>
        <v>2.0068333853780797E-2</v>
      </c>
      <c r="L22" s="5" t="s">
        <v>0</v>
      </c>
      <c r="M22" s="5" t="s">
        <v>37</v>
      </c>
      <c r="N22" s="5" t="s">
        <v>28</v>
      </c>
      <c r="O22" s="5" t="s">
        <v>29</v>
      </c>
      <c r="P22" s="5" t="s">
        <v>30</v>
      </c>
    </row>
    <row r="23" spans="3:17" ht="15.75" thickBot="1" x14ac:dyDescent="0.3">
      <c r="C23" s="13">
        <v>3</v>
      </c>
      <c r="D23" s="13" t="s">
        <v>10</v>
      </c>
      <c r="E23" s="13">
        <v>8</v>
      </c>
      <c r="F23" s="13">
        <v>4.0999999999999996</v>
      </c>
      <c r="G23" s="14" t="s">
        <v>7</v>
      </c>
      <c r="H23" s="15"/>
      <c r="I23" s="15">
        <f>_xlfn.NORM.DIST(Table462[[#This Row],[Daily Sales (in thousands of pounds)]],$O$5,$O$12,FALSE)</f>
        <v>6.1791050410882599E-2</v>
      </c>
      <c r="L23" s="5">
        <v>1</v>
      </c>
      <c r="M23" s="5" t="s">
        <v>5</v>
      </c>
      <c r="N23" s="5">
        <f>QUARTILE(E9:E15,1)</f>
        <v>16.5</v>
      </c>
      <c r="O23" s="5">
        <v>20</v>
      </c>
      <c r="P23" s="5">
        <f>QUARTILE(E9:E15,3)</f>
        <v>22.5</v>
      </c>
    </row>
    <row r="24" spans="3:17" ht="15.75" thickBot="1" x14ac:dyDescent="0.3">
      <c r="C24" s="13">
        <v>3</v>
      </c>
      <c r="D24" s="13" t="s">
        <v>10</v>
      </c>
      <c r="E24" s="13">
        <v>10</v>
      </c>
      <c r="F24" s="13">
        <v>4.0999999999999996</v>
      </c>
      <c r="G24" s="14" t="s">
        <v>7</v>
      </c>
      <c r="H24" s="15"/>
      <c r="I24" s="15">
        <f>_xlfn.NORM.DIST(Table462[[#This Row],[Daily Sales (in thousands of pounds)]],$O$5,$O$12,FALSE)</f>
        <v>7.7491916908001876E-2</v>
      </c>
      <c r="L24" s="5">
        <v>2</v>
      </c>
      <c r="M24" s="5" t="s">
        <v>9</v>
      </c>
      <c r="N24" s="5">
        <f>QUARTILE(E4:E8,1)</f>
        <v>12</v>
      </c>
      <c r="O24" s="5">
        <v>15</v>
      </c>
      <c r="P24" s="5">
        <v>18</v>
      </c>
    </row>
    <row r="25" spans="3:17" ht="15.75" thickBot="1" x14ac:dyDescent="0.3">
      <c r="C25" s="13">
        <v>3</v>
      </c>
      <c r="D25" s="13" t="s">
        <v>10</v>
      </c>
      <c r="E25" s="13">
        <v>12</v>
      </c>
      <c r="F25" s="13">
        <v>4.0999999999999996</v>
      </c>
      <c r="G25" s="14" t="s">
        <v>7</v>
      </c>
      <c r="H25" s="15"/>
      <c r="I25" s="15">
        <f>_xlfn.NORM.DIST(Table462[[#This Row],[Daily Sales (in thousands of pounds)]],$O$5,$O$12,FALSE)</f>
        <v>8.2004769199585978E-2</v>
      </c>
      <c r="L25" s="5">
        <v>3</v>
      </c>
      <c r="M25" s="5" t="s">
        <v>10</v>
      </c>
      <c r="N25" s="5">
        <f>QUARTILE(E23:E28,1)</f>
        <v>10.5</v>
      </c>
      <c r="O25" s="5">
        <v>13</v>
      </c>
      <c r="P25" s="5">
        <v>15.5</v>
      </c>
    </row>
    <row r="26" spans="3:17" ht="15.75" thickBot="1" x14ac:dyDescent="0.3">
      <c r="C26" s="13">
        <v>3</v>
      </c>
      <c r="D26" s="13" t="s">
        <v>10</v>
      </c>
      <c r="E26" s="13">
        <v>14</v>
      </c>
      <c r="F26" s="13">
        <v>4.0999999999999996</v>
      </c>
      <c r="G26" s="14" t="s">
        <v>7</v>
      </c>
      <c r="H26" s="15"/>
      <c r="I26" s="15">
        <f>_xlfn.NORM.DIST(Table462[[#This Row],[Daily Sales (in thousands of pounds)]],$O$5,$O$12,FALSE)</f>
        <v>7.322741402346368E-2</v>
      </c>
      <c r="L26" s="5">
        <v>4</v>
      </c>
      <c r="M26" s="5" t="s">
        <v>5</v>
      </c>
      <c r="N26" s="5">
        <f>QUARTILE(E16:E22,1)</f>
        <v>9</v>
      </c>
      <c r="O26" s="5">
        <v>12</v>
      </c>
      <c r="P26" s="5">
        <v>17.5</v>
      </c>
    </row>
    <row r="27" spans="3:17" ht="15.75" thickBot="1" x14ac:dyDescent="0.3">
      <c r="C27" s="13">
        <v>3</v>
      </c>
      <c r="D27" s="13" t="s">
        <v>10</v>
      </c>
      <c r="E27" s="13">
        <v>16</v>
      </c>
      <c r="F27" s="13">
        <v>4.0999999999999996</v>
      </c>
      <c r="G27" s="14" t="s">
        <v>7</v>
      </c>
      <c r="H27" s="15"/>
      <c r="I27" s="15">
        <f>_xlfn.NORM.DIST(Table462[[#This Row],[Daily Sales (in thousands of pounds)]],$O$5,$O$12,FALSE)</f>
        <v>5.5177264390194269E-2</v>
      </c>
      <c r="L27" s="5">
        <v>5</v>
      </c>
      <c r="M27" s="5" t="s">
        <v>10</v>
      </c>
      <c r="N27" s="5">
        <f>QUARTILE(E29:E34,1)</f>
        <v>20.5</v>
      </c>
      <c r="O27" s="5">
        <v>23.5</v>
      </c>
      <c r="P27" s="5">
        <f>QUARTILE(E29:E34,3)</f>
        <v>27.25</v>
      </c>
    </row>
    <row r="28" spans="3:17" ht="15.75" thickBot="1" x14ac:dyDescent="0.3">
      <c r="C28" s="13">
        <v>3</v>
      </c>
      <c r="D28" s="13" t="s">
        <v>10</v>
      </c>
      <c r="E28" s="13">
        <v>18</v>
      </c>
      <c r="F28" s="13">
        <v>4.0999999999999996</v>
      </c>
      <c r="G28" s="14" t="s">
        <v>7</v>
      </c>
      <c r="H28" s="15"/>
      <c r="I28" s="15">
        <f>_xlfn.NORM.DIST(Table462[[#This Row],[Daily Sales (in thousands of pounds)]],$O$5,$O$12,FALSE)</f>
        <v>3.5083144546058972E-2</v>
      </c>
      <c r="O28" s="5" t="s">
        <v>38</v>
      </c>
      <c r="P28" s="5">
        <f>QUARTILE(P23:P27,3)</f>
        <v>22.5</v>
      </c>
    </row>
    <row r="29" spans="3:17" ht="15.75" thickBot="1" x14ac:dyDescent="0.3">
      <c r="C29" s="19">
        <v>5</v>
      </c>
      <c r="D29" s="19" t="s">
        <v>10</v>
      </c>
      <c r="E29" s="19">
        <v>18</v>
      </c>
      <c r="F29" s="19">
        <v>4.5</v>
      </c>
      <c r="G29" s="20" t="s">
        <v>6</v>
      </c>
      <c r="H29" s="21"/>
      <c r="I29" s="21">
        <f>_xlfn.NORM.DIST(Table462[[#This Row],[Daily Sales (in thousands of pounds)]],$Q$5,$Q$12,FALSE)</f>
        <v>3.6664503864731066E-2</v>
      </c>
    </row>
    <row r="30" spans="3:17" ht="15.75" thickBot="1" x14ac:dyDescent="0.3">
      <c r="C30" s="19">
        <v>5</v>
      </c>
      <c r="D30" s="19" t="s">
        <v>10</v>
      </c>
      <c r="E30" s="19">
        <v>20</v>
      </c>
      <c r="F30" s="19">
        <v>4.5</v>
      </c>
      <c r="G30" s="20" t="s">
        <v>6</v>
      </c>
      <c r="H30" s="21"/>
      <c r="I30" s="21">
        <f>_xlfn.NORM.DIST(Table462[[#This Row],[Daily Sales (in thousands of pounds)]],$Q$5,$Q$12,FALSE)</f>
        <v>6.2472974272933302E-2</v>
      </c>
      <c r="L30" t="s">
        <v>39</v>
      </c>
    </row>
    <row r="31" spans="3:17" ht="15.75" thickBot="1" x14ac:dyDescent="0.3">
      <c r="C31" s="19">
        <v>5</v>
      </c>
      <c r="D31" s="19" t="s">
        <v>10</v>
      </c>
      <c r="E31" s="19">
        <v>22</v>
      </c>
      <c r="F31" s="19">
        <v>4.5</v>
      </c>
      <c r="G31" s="20" t="s">
        <v>6</v>
      </c>
      <c r="H31" s="21"/>
      <c r="I31" s="21">
        <f>_xlfn.NORM.DIST(Table462[[#This Row],[Daily Sales (in thousands of pounds)]],$Q$5,$Q$12,FALSE)</f>
        <v>8.5382259027977747E-2</v>
      </c>
      <c r="L31" s="5" t="s">
        <v>40</v>
      </c>
      <c r="M31" s="5" t="s">
        <v>28</v>
      </c>
      <c r="N31" s="5" t="s">
        <v>29</v>
      </c>
      <c r="O31" s="5" t="s">
        <v>30</v>
      </c>
    </row>
    <row r="32" spans="3:17" ht="15.75" thickBot="1" x14ac:dyDescent="0.3">
      <c r="C32" s="19">
        <v>5</v>
      </c>
      <c r="D32" s="19" t="s">
        <v>10</v>
      </c>
      <c r="E32" s="19">
        <v>25</v>
      </c>
      <c r="F32" s="19">
        <v>4.5</v>
      </c>
      <c r="G32" s="20" t="s">
        <v>6</v>
      </c>
      <c r="H32" s="21"/>
      <c r="I32" s="21">
        <f>_xlfn.NORM.DIST(Table462[[#This Row],[Daily Sales (in thousands of pounds)]],$Q$5,$Q$12,FALSE)</f>
        <v>9.0221567673403405E-2</v>
      </c>
      <c r="L32" s="5" t="s">
        <v>41</v>
      </c>
      <c r="M32" s="5">
        <f>QUARTILE(E9:E22,1)</f>
        <v>12</v>
      </c>
      <c r="N32" s="5">
        <f>MEDIAN(E9:E22)</f>
        <v>16.5</v>
      </c>
      <c r="O32" s="5">
        <f>QUARTILE(E9:E22,3)</f>
        <v>20</v>
      </c>
    </row>
    <row r="33" spans="3:15" ht="15.75" thickBot="1" x14ac:dyDescent="0.3">
      <c r="C33" s="19">
        <v>5</v>
      </c>
      <c r="D33" s="19" t="s">
        <v>10</v>
      </c>
      <c r="E33" s="19">
        <v>28</v>
      </c>
      <c r="F33" s="19">
        <v>4.5</v>
      </c>
      <c r="G33" s="20" t="s">
        <v>6</v>
      </c>
      <c r="H33" s="21"/>
      <c r="I33" s="21">
        <f>_xlfn.NORM.DIST(Table462[[#This Row],[Daily Sales (in thousands of pounds)]],$Q$5,$Q$12,FALSE)</f>
        <v>5.8045498523443741E-2</v>
      </c>
      <c r="L33" s="5" t="s">
        <v>42</v>
      </c>
      <c r="M33" s="5">
        <f>QUARTILE(E23:E34,1)</f>
        <v>13.5</v>
      </c>
      <c r="N33" s="5">
        <f>MEDIAN(E23:E34)</f>
        <v>18</v>
      </c>
      <c r="O33" s="5">
        <f>QUARTILE(E23:E34,3)</f>
        <v>22.75</v>
      </c>
    </row>
    <row r="34" spans="3:15" x14ac:dyDescent="0.25">
      <c r="C34" s="22">
        <v>5</v>
      </c>
      <c r="D34" s="22" t="s">
        <v>10</v>
      </c>
      <c r="E34" s="22">
        <v>30</v>
      </c>
      <c r="F34" s="22">
        <v>4.5</v>
      </c>
      <c r="G34" s="23" t="s">
        <v>6</v>
      </c>
      <c r="H34" s="21"/>
      <c r="I34" s="21">
        <f>_xlfn.NORM.DIST(Table462[[#This Row],[Daily Sales (in thousands of pounds)]],$Q$5,$Q$12,FALSE)</f>
        <v>3.2836764381218846E-2</v>
      </c>
      <c r="L34" s="5" t="s">
        <v>43</v>
      </c>
      <c r="M34" s="5">
        <f>QUARTILE(E4:E8,1)</f>
        <v>12</v>
      </c>
      <c r="N34" s="5">
        <f>MEDIAN(E4:E8)</f>
        <v>15</v>
      </c>
      <c r="O34" s="5">
        <f>QUARTILE(E4:E8,3)</f>
        <v>18</v>
      </c>
    </row>
    <row r="35" spans="3:15" x14ac:dyDescent="0.25">
      <c r="N35" s="5" t="s">
        <v>38</v>
      </c>
      <c r="O35" s="5">
        <f>QUARTILE(O32:O34,3)</f>
        <v>21.375</v>
      </c>
    </row>
  </sheetData>
  <pageMargins left="0.7" right="0.7" top="0.75" bottom="0.75" header="0.3" footer="0.3"/>
  <pageSetup paperSize="9" orientation="portrait" r:id="rId1"/>
  <ignoredErrors>
    <ignoredError sqref="N23 N24:N27 P27 P23 M32:O34" formulaRange="1"/>
  </ignoredErrors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2C1121-A0E9-4F61-8AB1-B354F9BB2547}">
  <dimension ref="C3:G34"/>
  <sheetViews>
    <sheetView zoomScale="85" zoomScaleNormal="85" workbookViewId="0">
      <selection activeCell="E38" sqref="E38"/>
    </sheetView>
  </sheetViews>
  <sheetFormatPr defaultRowHeight="15" x14ac:dyDescent="0.25"/>
  <cols>
    <col min="3" max="3" width="14.5703125" customWidth="1"/>
    <col min="4" max="4" width="23.28515625" customWidth="1"/>
    <col min="5" max="5" width="44.7109375" bestFit="1" customWidth="1"/>
    <col min="6" max="6" width="55.140625" bestFit="1" customWidth="1"/>
    <col min="7" max="7" width="20" customWidth="1"/>
  </cols>
  <sheetData>
    <row r="3" spans="3:7" ht="15.75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</row>
    <row r="4" spans="3:7" ht="15.75" thickBot="1" x14ac:dyDescent="0.3">
      <c r="C4" s="1">
        <v>4</v>
      </c>
      <c r="D4" s="1" t="s">
        <v>5</v>
      </c>
      <c r="E4" s="1">
        <v>5</v>
      </c>
      <c r="F4" s="1">
        <v>3.6</v>
      </c>
      <c r="G4" s="2" t="s">
        <v>7</v>
      </c>
    </row>
    <row r="5" spans="3:7" ht="15.75" thickBot="1" x14ac:dyDescent="0.3">
      <c r="C5" s="1">
        <v>3</v>
      </c>
      <c r="D5" s="1" t="s">
        <v>10</v>
      </c>
      <c r="E5" s="1">
        <v>8</v>
      </c>
      <c r="F5" s="1">
        <v>4.0999999999999996</v>
      </c>
      <c r="G5" s="2" t="s">
        <v>7</v>
      </c>
    </row>
    <row r="6" spans="3:7" ht="15.75" thickBot="1" x14ac:dyDescent="0.3">
      <c r="C6" s="1">
        <v>4</v>
      </c>
      <c r="D6" s="1" t="s">
        <v>5</v>
      </c>
      <c r="E6" s="1">
        <v>8</v>
      </c>
      <c r="F6" s="1">
        <v>3.6</v>
      </c>
      <c r="G6" s="2" t="s">
        <v>7</v>
      </c>
    </row>
    <row r="7" spans="3:7" ht="15.75" thickBot="1" x14ac:dyDescent="0.3">
      <c r="C7" s="1">
        <v>2</v>
      </c>
      <c r="D7" s="1" t="s">
        <v>9</v>
      </c>
      <c r="E7" s="1">
        <v>10</v>
      </c>
      <c r="F7" s="1">
        <v>3.8</v>
      </c>
      <c r="G7" s="2" t="s">
        <v>6</v>
      </c>
    </row>
    <row r="8" spans="3:7" ht="15.75" thickBot="1" x14ac:dyDescent="0.3">
      <c r="C8" s="1">
        <v>3</v>
      </c>
      <c r="D8" s="1" t="s">
        <v>10</v>
      </c>
      <c r="E8" s="1">
        <v>10</v>
      </c>
      <c r="F8" s="1">
        <v>4.0999999999999996</v>
      </c>
      <c r="G8" s="2" t="s">
        <v>7</v>
      </c>
    </row>
    <row r="9" spans="3:7" ht="15.75" thickBot="1" x14ac:dyDescent="0.3">
      <c r="C9" s="1">
        <v>4</v>
      </c>
      <c r="D9" s="1" t="s">
        <v>5</v>
      </c>
      <c r="E9" s="1">
        <v>10</v>
      </c>
      <c r="F9" s="1">
        <v>3.6</v>
      </c>
      <c r="G9" s="2" t="s">
        <v>7</v>
      </c>
    </row>
    <row r="10" spans="3:7" ht="15.75" thickBot="1" x14ac:dyDescent="0.3">
      <c r="C10" s="1">
        <v>1</v>
      </c>
      <c r="D10" s="1" t="s">
        <v>5</v>
      </c>
      <c r="E10" s="1">
        <v>12</v>
      </c>
      <c r="F10" s="1">
        <v>4.2</v>
      </c>
      <c r="G10" s="2" t="s">
        <v>6</v>
      </c>
    </row>
    <row r="11" spans="3:7" ht="15.75" thickBot="1" x14ac:dyDescent="0.3">
      <c r="C11" s="1">
        <v>2</v>
      </c>
      <c r="D11" s="1" t="s">
        <v>9</v>
      </c>
      <c r="E11" s="1">
        <v>12</v>
      </c>
      <c r="F11" s="1">
        <v>3.8</v>
      </c>
      <c r="G11" s="2" t="s">
        <v>6</v>
      </c>
    </row>
    <row r="12" spans="3:7" ht="15.75" thickBot="1" x14ac:dyDescent="0.3">
      <c r="C12" s="1">
        <v>3</v>
      </c>
      <c r="D12" s="1" t="s">
        <v>10</v>
      </c>
      <c r="E12" s="1">
        <v>12</v>
      </c>
      <c r="F12" s="1">
        <v>4.0999999999999996</v>
      </c>
      <c r="G12" s="2" t="s">
        <v>7</v>
      </c>
    </row>
    <row r="13" spans="3:7" ht="15.75" thickBot="1" x14ac:dyDescent="0.3">
      <c r="C13" s="1">
        <v>4</v>
      </c>
      <c r="D13" s="1" t="s">
        <v>5</v>
      </c>
      <c r="E13" s="1">
        <v>12</v>
      </c>
      <c r="F13" s="1">
        <v>3.6</v>
      </c>
      <c r="G13" s="2" t="s">
        <v>7</v>
      </c>
    </row>
    <row r="14" spans="3:7" ht="15.75" thickBot="1" x14ac:dyDescent="0.3">
      <c r="C14" s="1">
        <v>3</v>
      </c>
      <c r="D14" s="1" t="s">
        <v>10</v>
      </c>
      <c r="E14" s="1">
        <v>14</v>
      </c>
      <c r="F14" s="1">
        <v>4.0999999999999996</v>
      </c>
      <c r="G14" s="2" t="s">
        <v>7</v>
      </c>
    </row>
    <row r="15" spans="3:7" ht="15.75" thickBot="1" x14ac:dyDescent="0.3">
      <c r="C15" s="1">
        <v>1</v>
      </c>
      <c r="D15" s="1" t="s">
        <v>5</v>
      </c>
      <c r="E15" s="1">
        <v>15</v>
      </c>
      <c r="F15" s="1">
        <v>4.2</v>
      </c>
      <c r="G15" s="2" t="s">
        <v>6</v>
      </c>
    </row>
    <row r="16" spans="3:7" ht="15.75" thickBot="1" x14ac:dyDescent="0.3">
      <c r="C16" s="1">
        <v>2</v>
      </c>
      <c r="D16" s="1" t="s">
        <v>9</v>
      </c>
      <c r="E16" s="1">
        <v>15</v>
      </c>
      <c r="F16" s="1">
        <v>3.8</v>
      </c>
      <c r="G16" s="2" t="s">
        <v>6</v>
      </c>
    </row>
    <row r="17" spans="3:7" ht="15.75" thickBot="1" x14ac:dyDescent="0.3">
      <c r="C17" s="1">
        <v>4</v>
      </c>
      <c r="D17" s="1" t="s">
        <v>5</v>
      </c>
      <c r="E17" s="1">
        <v>15</v>
      </c>
      <c r="F17" s="1">
        <v>3.6</v>
      </c>
      <c r="G17" s="2" t="s">
        <v>7</v>
      </c>
    </row>
    <row r="18" spans="3:7" ht="15.75" thickBot="1" x14ac:dyDescent="0.3">
      <c r="C18" s="1">
        <v>3</v>
      </c>
      <c r="D18" s="1" t="s">
        <v>10</v>
      </c>
      <c r="E18" s="1">
        <v>16</v>
      </c>
      <c r="F18" s="1">
        <v>4.0999999999999996</v>
      </c>
      <c r="G18" s="2" t="s">
        <v>7</v>
      </c>
    </row>
    <row r="19" spans="3:7" ht="15.75" thickBot="1" x14ac:dyDescent="0.3">
      <c r="C19" s="1">
        <v>1</v>
      </c>
      <c r="D19" s="1" t="s">
        <v>5</v>
      </c>
      <c r="E19" s="1">
        <v>18</v>
      </c>
      <c r="F19" s="1">
        <v>4.2</v>
      </c>
      <c r="G19" s="2" t="s">
        <v>6</v>
      </c>
    </row>
    <row r="20" spans="3:7" ht="15.75" thickBot="1" x14ac:dyDescent="0.3">
      <c r="C20" s="1">
        <v>2</v>
      </c>
      <c r="D20" s="1" t="s">
        <v>9</v>
      </c>
      <c r="E20" s="1">
        <v>18</v>
      </c>
      <c r="F20" s="1">
        <v>3.8</v>
      </c>
      <c r="G20" s="2" t="s">
        <v>6</v>
      </c>
    </row>
    <row r="21" spans="3:7" ht="15.75" thickBot="1" x14ac:dyDescent="0.3">
      <c r="C21" s="1">
        <v>3</v>
      </c>
      <c r="D21" s="1" t="s">
        <v>10</v>
      </c>
      <c r="E21" s="1">
        <v>18</v>
      </c>
      <c r="F21" s="1">
        <v>4.0999999999999996</v>
      </c>
      <c r="G21" s="2" t="s">
        <v>7</v>
      </c>
    </row>
    <row r="22" spans="3:7" ht="15.75" thickBot="1" x14ac:dyDescent="0.3">
      <c r="C22" s="1">
        <v>5</v>
      </c>
      <c r="D22" s="1" t="s">
        <v>10</v>
      </c>
      <c r="E22" s="1">
        <v>18</v>
      </c>
      <c r="F22" s="1">
        <v>4.5</v>
      </c>
      <c r="G22" s="2" t="s">
        <v>6</v>
      </c>
    </row>
    <row r="23" spans="3:7" ht="15.75" thickBot="1" x14ac:dyDescent="0.3">
      <c r="C23" s="1">
        <v>1</v>
      </c>
      <c r="D23" s="1" t="s">
        <v>5</v>
      </c>
      <c r="E23" s="1">
        <v>20</v>
      </c>
      <c r="F23" s="1">
        <v>4.2</v>
      </c>
      <c r="G23" s="2" t="s">
        <v>6</v>
      </c>
    </row>
    <row r="24" spans="3:7" ht="15.75" thickBot="1" x14ac:dyDescent="0.3">
      <c r="C24" s="1">
        <v>1</v>
      </c>
      <c r="D24" s="1" t="s">
        <v>5</v>
      </c>
      <c r="E24" s="1">
        <v>20</v>
      </c>
      <c r="F24" s="1">
        <v>4.2</v>
      </c>
      <c r="G24" s="2" t="s">
        <v>6</v>
      </c>
    </row>
    <row r="25" spans="3:7" ht="15.75" thickBot="1" x14ac:dyDescent="0.3">
      <c r="C25" s="1">
        <v>2</v>
      </c>
      <c r="D25" s="1" t="s">
        <v>9</v>
      </c>
      <c r="E25" s="1">
        <v>20</v>
      </c>
      <c r="F25" s="1">
        <v>3.8</v>
      </c>
      <c r="G25" s="2" t="s">
        <v>6</v>
      </c>
    </row>
    <row r="26" spans="3:7" ht="15.75" thickBot="1" x14ac:dyDescent="0.3">
      <c r="C26" s="1">
        <v>4</v>
      </c>
      <c r="D26" s="1" t="s">
        <v>5</v>
      </c>
      <c r="E26" s="1">
        <v>20</v>
      </c>
      <c r="F26" s="1">
        <v>3.6</v>
      </c>
      <c r="G26" s="2" t="s">
        <v>7</v>
      </c>
    </row>
    <row r="27" spans="3:7" ht="15.75" thickBot="1" x14ac:dyDescent="0.3">
      <c r="C27" s="1">
        <v>5</v>
      </c>
      <c r="D27" s="1" t="s">
        <v>10</v>
      </c>
      <c r="E27" s="1">
        <v>20</v>
      </c>
      <c r="F27" s="1">
        <v>4.5</v>
      </c>
      <c r="G27" s="2" t="s">
        <v>6</v>
      </c>
    </row>
    <row r="28" spans="3:7" ht="15.75" thickBot="1" x14ac:dyDescent="0.3">
      <c r="C28" s="1">
        <v>4</v>
      </c>
      <c r="D28" s="1" t="s">
        <v>5</v>
      </c>
      <c r="E28" s="1">
        <v>22</v>
      </c>
      <c r="F28" s="1">
        <v>3.6</v>
      </c>
      <c r="G28" s="2" t="s">
        <v>7</v>
      </c>
    </row>
    <row r="29" spans="3:7" ht="15.75" thickBot="1" x14ac:dyDescent="0.3">
      <c r="C29" s="1">
        <v>5</v>
      </c>
      <c r="D29" s="1" t="s">
        <v>10</v>
      </c>
      <c r="E29" s="1">
        <v>22</v>
      </c>
      <c r="F29" s="1">
        <v>4.5</v>
      </c>
      <c r="G29" s="2" t="s">
        <v>6</v>
      </c>
    </row>
    <row r="30" spans="3:7" ht="15.75" thickBot="1" x14ac:dyDescent="0.3">
      <c r="C30" s="1">
        <v>1</v>
      </c>
      <c r="D30" s="1" t="s">
        <v>5</v>
      </c>
      <c r="E30" s="1">
        <v>25</v>
      </c>
      <c r="F30" s="1">
        <v>4.2</v>
      </c>
      <c r="G30" s="2" t="s">
        <v>6</v>
      </c>
    </row>
    <row r="31" spans="3:7" ht="15.75" thickBot="1" x14ac:dyDescent="0.3">
      <c r="C31" s="1">
        <v>5</v>
      </c>
      <c r="D31" s="1" t="s">
        <v>10</v>
      </c>
      <c r="E31" s="1">
        <v>25</v>
      </c>
      <c r="F31" s="1">
        <v>4.5</v>
      </c>
      <c r="G31" s="2" t="s">
        <v>6</v>
      </c>
    </row>
    <row r="32" spans="3:7" ht="15.75" thickBot="1" x14ac:dyDescent="0.3">
      <c r="C32" s="1">
        <v>1</v>
      </c>
      <c r="D32" s="1" t="s">
        <v>5</v>
      </c>
      <c r="E32" s="1">
        <v>28</v>
      </c>
      <c r="F32" s="1">
        <v>4.2</v>
      </c>
      <c r="G32" s="2" t="s">
        <v>6</v>
      </c>
    </row>
    <row r="33" spans="3:7" ht="15.75" thickBot="1" x14ac:dyDescent="0.3">
      <c r="C33" s="1">
        <v>5</v>
      </c>
      <c r="D33" s="1" t="s">
        <v>10</v>
      </c>
      <c r="E33" s="1">
        <v>28</v>
      </c>
      <c r="F33" s="1">
        <v>4.5</v>
      </c>
      <c r="G33" s="2" t="s">
        <v>6</v>
      </c>
    </row>
    <row r="34" spans="3:7" x14ac:dyDescent="0.25">
      <c r="C34" s="3">
        <v>5</v>
      </c>
      <c r="D34" s="3" t="s">
        <v>10</v>
      </c>
      <c r="E34" s="3">
        <v>30</v>
      </c>
      <c r="F34" s="3">
        <v>4.5</v>
      </c>
      <c r="G34" s="4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2C949-1C0B-4917-8731-7346DDA472D5}">
  <dimension ref="C3:S34"/>
  <sheetViews>
    <sheetView zoomScale="85" zoomScaleNormal="85" workbookViewId="0">
      <selection activeCell="L25" sqref="L25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9" max="9" width="19.85546875" bestFit="1" customWidth="1"/>
    <col min="10" max="10" width="11" customWidth="1"/>
    <col min="12" max="12" width="11.42578125" bestFit="1" customWidth="1"/>
  </cols>
  <sheetData>
    <row r="3" spans="3:19" ht="72.75" customHeight="1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  <c r="I3" s="6" t="s">
        <v>18</v>
      </c>
    </row>
    <row r="4" spans="3:19" ht="22.5" customHeight="1" thickBot="1" x14ac:dyDescent="0.3">
      <c r="C4" s="7">
        <v>1</v>
      </c>
      <c r="D4" s="7" t="s">
        <v>5</v>
      </c>
      <c r="E4" s="7">
        <v>12</v>
      </c>
      <c r="F4" s="7">
        <v>4.2</v>
      </c>
      <c r="G4" s="8" t="s">
        <v>6</v>
      </c>
      <c r="H4" s="9"/>
      <c r="I4" s="9">
        <f>_xlfn.NORM.DIST(Table46[[#This Row],[Daily Sales (in thousands of pounds)]],$M$5,$M$12,FALSE)</f>
        <v>2.4861223712925165E-2</v>
      </c>
      <c r="L4" s="5" t="s">
        <v>19</v>
      </c>
      <c r="M4" s="5" t="s">
        <v>20</v>
      </c>
      <c r="N4" s="5" t="s">
        <v>21</v>
      </c>
      <c r="O4" s="5" t="s">
        <v>22</v>
      </c>
      <c r="P4" s="5" t="s">
        <v>23</v>
      </c>
      <c r="Q4" s="5" t="s">
        <v>24</v>
      </c>
      <c r="S4" t="s">
        <v>25</v>
      </c>
    </row>
    <row r="5" spans="3:19" ht="15.75" thickBot="1" x14ac:dyDescent="0.3">
      <c r="C5" s="7">
        <v>1</v>
      </c>
      <c r="D5" s="7" t="s">
        <v>5</v>
      </c>
      <c r="E5" s="7">
        <v>15</v>
      </c>
      <c r="F5" s="7">
        <v>4.2</v>
      </c>
      <c r="G5" s="8" t="s">
        <v>6</v>
      </c>
      <c r="H5" s="9"/>
      <c r="I5" s="9">
        <f>_xlfn.NORM.DIST(Table46[[#This Row],[Daily Sales (in thousands of pounds)]],$M$5,$M$12,FALSE)</f>
        <v>5.1039541080476848E-2</v>
      </c>
      <c r="L5" s="5" t="s">
        <v>26</v>
      </c>
      <c r="M5" s="5">
        <f>AVERAGE(E4:E10)</f>
        <v>19.714285714285715</v>
      </c>
      <c r="N5" s="5">
        <f>AVERAGE(E11:E15)</f>
        <v>15</v>
      </c>
      <c r="O5" s="5">
        <f>AVERAGE(E16:E21)</f>
        <v>13</v>
      </c>
      <c r="P5" s="5">
        <f>AVERAGE(E22:E28)</f>
        <v>13.142857142857142</v>
      </c>
      <c r="Q5" s="5">
        <f>AVERAGE(E29:E34)</f>
        <v>23.833333333333332</v>
      </c>
      <c r="S5">
        <f>AVERAGE(M5:Q5)</f>
        <v>16.938095238095237</v>
      </c>
    </row>
    <row r="6" spans="3:19" ht="15.75" thickBot="1" x14ac:dyDescent="0.3">
      <c r="C6" s="7">
        <v>1</v>
      </c>
      <c r="D6" s="7" t="s">
        <v>5</v>
      </c>
      <c r="E6" s="7">
        <v>18</v>
      </c>
      <c r="F6" s="7">
        <v>4.2</v>
      </c>
      <c r="G6" s="8" t="s">
        <v>6</v>
      </c>
      <c r="H6" s="9"/>
      <c r="I6" s="9">
        <f>_xlfn.NORM.DIST(Table46[[#This Row],[Daily Sales (in thousands of pounds)]],$M$5,$M$12,FALSE)</f>
        <v>7.4043139659862062E-2</v>
      </c>
      <c r="L6" s="5" t="s">
        <v>27</v>
      </c>
      <c r="M6" s="5">
        <f>MIN(E4:E10)</f>
        <v>12</v>
      </c>
      <c r="N6" s="5">
        <f>MIN(E11:E15)</f>
        <v>10</v>
      </c>
      <c r="O6" s="5">
        <f>MIN(E16:E21)</f>
        <v>8</v>
      </c>
      <c r="P6" s="5">
        <f>MIN(E22:E28)</f>
        <v>5</v>
      </c>
      <c r="Q6" s="5">
        <f>MIN(E29:E34)</f>
        <v>18</v>
      </c>
    </row>
    <row r="7" spans="3:19" ht="15.75" thickBot="1" x14ac:dyDescent="0.3">
      <c r="C7" s="7">
        <v>1</v>
      </c>
      <c r="D7" s="7" t="s">
        <v>5</v>
      </c>
      <c r="E7" s="7">
        <v>20</v>
      </c>
      <c r="F7" s="7">
        <v>4.2</v>
      </c>
      <c r="G7" s="8" t="s">
        <v>6</v>
      </c>
      <c r="H7" s="9"/>
      <c r="I7" s="9">
        <f>_xlfn.NORM.DIST(Table46[[#This Row],[Daily Sales (in thousands of pounds)]],$M$5,$M$12,FALSE)</f>
        <v>7.8238824549087843E-2</v>
      </c>
      <c r="L7" s="5" t="s">
        <v>28</v>
      </c>
      <c r="M7" s="5">
        <f>QUARTILE(E4:E10,1)</f>
        <v>16.5</v>
      </c>
      <c r="N7" s="5">
        <f>QUARTILE(E11:E15,1)</f>
        <v>12</v>
      </c>
      <c r="O7" s="5"/>
      <c r="P7" s="5"/>
      <c r="Q7" s="5"/>
    </row>
    <row r="8" spans="3:19" ht="15.75" thickBot="1" x14ac:dyDescent="0.3">
      <c r="C8" s="7">
        <v>1</v>
      </c>
      <c r="D8" s="7" t="s">
        <v>5</v>
      </c>
      <c r="E8" s="7">
        <v>20</v>
      </c>
      <c r="F8" s="7">
        <v>4.2</v>
      </c>
      <c r="G8" s="8" t="s">
        <v>6</v>
      </c>
      <c r="H8" s="9"/>
      <c r="I8" s="9">
        <f>_xlfn.NORM.DIST(Table46[[#This Row],[Daily Sales (in thousands of pounds)]],$M$5,$M$12,FALSE)</f>
        <v>7.8238824549087843E-2</v>
      </c>
      <c r="L8" s="5" t="s">
        <v>29</v>
      </c>
      <c r="M8" s="5">
        <f>MEDIAN(E4:E10)</f>
        <v>20</v>
      </c>
      <c r="N8" s="5">
        <f>MEDIAN(E11:E15)</f>
        <v>15</v>
      </c>
      <c r="O8" s="5">
        <f>MEDIAN(E16:E21)</f>
        <v>13</v>
      </c>
      <c r="P8" s="5">
        <f>MEDIAN(E22:E28)</f>
        <v>12</v>
      </c>
      <c r="Q8" s="5">
        <f>MEDIAN(E29:E34)</f>
        <v>23.5</v>
      </c>
    </row>
    <row r="9" spans="3:19" ht="15.75" thickBot="1" x14ac:dyDescent="0.3">
      <c r="C9" s="7">
        <v>1</v>
      </c>
      <c r="D9" s="7" t="s">
        <v>5</v>
      </c>
      <c r="E9" s="7">
        <v>25</v>
      </c>
      <c r="F9" s="7">
        <v>4.2</v>
      </c>
      <c r="G9" s="8" t="s">
        <v>6</v>
      </c>
      <c r="H9" s="9"/>
      <c r="I9" s="9">
        <f>_xlfn.NORM.DIST(Table46[[#This Row],[Daily Sales (in thousands of pounds)]],$M$5,$M$12,FALSE)</f>
        <v>4.5712163725376766E-2</v>
      </c>
      <c r="L9" s="5" t="s">
        <v>30</v>
      </c>
      <c r="M9" s="5">
        <f>QUARTILE(E4:E10,3)</f>
        <v>22.5</v>
      </c>
      <c r="N9" s="5">
        <f>QUARTILE(E11:E15,3)</f>
        <v>18</v>
      </c>
      <c r="O9" s="5">
        <f>QUARTILE(E16:E21,3)</f>
        <v>15.5</v>
      </c>
      <c r="P9" s="5">
        <f>QUARTILE(E22:E28,3)</f>
        <v>17.5</v>
      </c>
      <c r="Q9" s="5">
        <f>QUARTILE(E29:E34,3)</f>
        <v>27.25</v>
      </c>
    </row>
    <row r="10" spans="3:19" ht="15.75" thickBot="1" x14ac:dyDescent="0.3">
      <c r="C10" s="7">
        <v>1</v>
      </c>
      <c r="D10" s="7" t="s">
        <v>5</v>
      </c>
      <c r="E10" s="7">
        <v>28</v>
      </c>
      <c r="F10" s="7">
        <v>4.2</v>
      </c>
      <c r="G10" s="8" t="s">
        <v>6</v>
      </c>
      <c r="H10" s="9"/>
      <c r="I10" s="9">
        <f>_xlfn.NORM.DIST(Table46[[#This Row],[Daily Sales (in thousands of pounds)]],$M$5,$M$12,FALSE)</f>
        <v>2.0841190819166949E-2</v>
      </c>
      <c r="L10" s="5" t="s">
        <v>31</v>
      </c>
      <c r="M10" s="5">
        <f>MAX(E4:E10)</f>
        <v>28</v>
      </c>
      <c r="N10" s="5">
        <f>MAX(E11:E15)</f>
        <v>20</v>
      </c>
      <c r="O10" s="5">
        <f>MAX(E16:E21)</f>
        <v>18</v>
      </c>
      <c r="P10" s="5">
        <f>MAX(E22:E28)</f>
        <v>22</v>
      </c>
      <c r="Q10" s="5">
        <f>MAX(E29:E34)</f>
        <v>30</v>
      </c>
    </row>
    <row r="11" spans="3:19" ht="15.75" thickBot="1" x14ac:dyDescent="0.3">
      <c r="C11" s="10">
        <v>2</v>
      </c>
      <c r="D11" s="10" t="s">
        <v>9</v>
      </c>
      <c r="E11" s="10">
        <v>10</v>
      </c>
      <c r="F11" s="10">
        <v>3.8</v>
      </c>
      <c r="G11" s="11" t="s">
        <v>6</v>
      </c>
      <c r="H11" s="12"/>
      <c r="I11" s="12">
        <f>_xlfn.NORM.DIST(Table46[[#This Row],[Daily Sales (in thousands of pounds)]],$N$5,$N$12,FALSE)</f>
        <v>4.3149214022063752E-2</v>
      </c>
      <c r="L11" s="5" t="s">
        <v>32</v>
      </c>
      <c r="M11" s="5">
        <f>MODE(E4:E10)</f>
        <v>20</v>
      </c>
      <c r="N11" s="5" t="e">
        <f>MODE(E11:E15)</f>
        <v>#N/A</v>
      </c>
      <c r="O11" s="5" t="e">
        <f>MODE(E16:E21)</f>
        <v>#N/A</v>
      </c>
      <c r="P11" s="5" t="e">
        <f>MODE(E22:E28)</f>
        <v>#N/A</v>
      </c>
      <c r="Q11" s="5" t="e">
        <f>MODE(E29:E34)</f>
        <v>#N/A</v>
      </c>
    </row>
    <row r="12" spans="3:19" ht="15.75" thickBot="1" x14ac:dyDescent="0.3">
      <c r="C12" s="10">
        <v>2</v>
      </c>
      <c r="D12" s="10" t="s">
        <v>9</v>
      </c>
      <c r="E12" s="10">
        <v>12</v>
      </c>
      <c r="F12" s="10">
        <v>3.8</v>
      </c>
      <c r="G12" s="11" t="s">
        <v>6</v>
      </c>
      <c r="H12" s="12"/>
      <c r="I12" s="12">
        <f>_xlfn.NORM.DIST(Table46[[#This Row],[Daily Sales (in thousands of pounds)]],$N$5,$N$12,FALSE)</f>
        <v>7.7703437453458118E-2</v>
      </c>
      <c r="L12" s="5" t="s">
        <v>33</v>
      </c>
      <c r="M12" s="5">
        <f>_xlfn.STDEV.P(E4:E10)</f>
        <v>5.091008480344418</v>
      </c>
      <c r="N12" s="5">
        <f>_xlfn.STDEV.P(E11:E15)</f>
        <v>3.687817782917155</v>
      </c>
      <c r="O12" s="5">
        <f>_xlfn.STDEV.P(E16:E21)</f>
        <v>3.415650255319866</v>
      </c>
      <c r="P12" s="5">
        <f>_xlfn.STDEV.P(E22:E28)</f>
        <v>5.7676083537675282</v>
      </c>
      <c r="Q12" s="5">
        <f>_xlfn.STDEV.P(E29:E34)</f>
        <v>4.2589774463935459</v>
      </c>
    </row>
    <row r="13" spans="3:19" ht="15.75" thickBot="1" x14ac:dyDescent="0.3">
      <c r="C13" s="10">
        <v>2</v>
      </c>
      <c r="D13" s="10" t="s">
        <v>9</v>
      </c>
      <c r="E13" s="10">
        <v>15</v>
      </c>
      <c r="F13" s="10">
        <v>3.8</v>
      </c>
      <c r="G13" s="11" t="s">
        <v>6</v>
      </c>
      <c r="H13" s="12"/>
      <c r="I13" s="12">
        <f>_xlfn.NORM.DIST(Table46[[#This Row],[Daily Sales (in thousands of pounds)]],$N$5,$N$12,FALSE)</f>
        <v>0.10817841441337687</v>
      </c>
      <c r="L13" s="5" t="s">
        <v>34</v>
      </c>
      <c r="M13" s="5">
        <f>_xlfn.VAR.P(E4:E10)</f>
        <v>25.918367346938776</v>
      </c>
      <c r="N13" s="5">
        <f>_xlfn.VAR.P(E11:E15)</f>
        <v>13.6</v>
      </c>
      <c r="O13" s="5">
        <f>_xlfn.VAR.P(E16:E21)</f>
        <v>11.666666666666666</v>
      </c>
      <c r="P13" s="5">
        <f>_xlfn.VAR.P(E22:E28)</f>
        <v>33.265306122448976</v>
      </c>
      <c r="Q13" s="5">
        <f>_xlfn.VAR.P(E29:E34)</f>
        <v>18.138888888888889</v>
      </c>
    </row>
    <row r="14" spans="3:19" ht="15.75" thickBot="1" x14ac:dyDescent="0.3">
      <c r="C14" s="10">
        <v>2</v>
      </c>
      <c r="D14" s="10" t="s">
        <v>9</v>
      </c>
      <c r="E14" s="10">
        <v>18</v>
      </c>
      <c r="F14" s="10">
        <v>3.8</v>
      </c>
      <c r="G14" s="11" t="s">
        <v>6</v>
      </c>
      <c r="H14" s="12"/>
      <c r="I14" s="12">
        <f>_xlfn.NORM.DIST(Table46[[#This Row],[Daily Sales (in thousands of pounds)]],$N$5,$N$12,FALSE)</f>
        <v>7.7703437453458118E-2</v>
      </c>
      <c r="L14" s="5" t="s">
        <v>35</v>
      </c>
      <c r="M14" s="5">
        <f>MAX(E4:E10)- MIN(E4:E10)</f>
        <v>16</v>
      </c>
      <c r="N14" s="5">
        <f>MAX(E11:E15)- MIN(E11:E15)</f>
        <v>10</v>
      </c>
      <c r="O14" s="5">
        <f>MAX(E16:E21)- MIN(E16:E21)</f>
        <v>10</v>
      </c>
      <c r="P14" s="5">
        <f>MAX(E22:E28)- MIN(E22:E28)</f>
        <v>17</v>
      </c>
      <c r="Q14" s="5">
        <f>MAX(E29:E34)- MIN(E29:E34)</f>
        <v>12</v>
      </c>
    </row>
    <row r="15" spans="3:19" ht="15.75" thickBot="1" x14ac:dyDescent="0.3">
      <c r="C15" s="10">
        <v>2</v>
      </c>
      <c r="D15" s="10" t="s">
        <v>9</v>
      </c>
      <c r="E15" s="10">
        <v>20</v>
      </c>
      <c r="F15" s="10">
        <v>3.8</v>
      </c>
      <c r="G15" s="11" t="s">
        <v>6</v>
      </c>
      <c r="H15" s="12"/>
      <c r="I15" s="12">
        <f>_xlfn.NORM.DIST(Table46[[#This Row],[Daily Sales (in thousands of pounds)]],$N$5,$N$12,FALSE)</f>
        <v>4.3149214022063752E-2</v>
      </c>
      <c r="L15" s="5"/>
      <c r="M15" s="5"/>
      <c r="N15" s="5"/>
      <c r="O15" s="5"/>
      <c r="P15" s="5"/>
      <c r="Q15" s="5"/>
    </row>
    <row r="16" spans="3:19" ht="15.75" thickBot="1" x14ac:dyDescent="0.3">
      <c r="C16" s="13">
        <v>3</v>
      </c>
      <c r="D16" s="13" t="s">
        <v>10</v>
      </c>
      <c r="E16" s="13">
        <v>8</v>
      </c>
      <c r="F16" s="13">
        <v>4.0999999999999996</v>
      </c>
      <c r="G16" s="14" t="s">
        <v>7</v>
      </c>
      <c r="H16" s="15"/>
      <c r="I16" s="15">
        <f>_xlfn.NORM.DIST(Table46[[#This Row],[Daily Sales (in thousands of pounds)]],$O$5,$O$12,FALSE)</f>
        <v>4.0005633749674134E-2</v>
      </c>
      <c r="L16" s="5" t="s">
        <v>36</v>
      </c>
      <c r="M16" s="5">
        <f>SUM(E4:E10)</f>
        <v>138</v>
      </c>
      <c r="N16" s="5">
        <f>SUM(E11:E15)</f>
        <v>75</v>
      </c>
      <c r="O16" s="5">
        <f>SUM(E16:E21)</f>
        <v>78</v>
      </c>
      <c r="P16" s="5">
        <f>SUM(E22:E28)</f>
        <v>92</v>
      </c>
      <c r="Q16" s="5">
        <f>SUM(E29:E34)</f>
        <v>143</v>
      </c>
    </row>
    <row r="17" spans="3:17" ht="15.75" thickBot="1" x14ac:dyDescent="0.3">
      <c r="C17" s="13">
        <v>3</v>
      </c>
      <c r="D17" s="13" t="s">
        <v>10</v>
      </c>
      <c r="E17" s="13">
        <v>10</v>
      </c>
      <c r="F17" s="13">
        <v>4.0999999999999996</v>
      </c>
      <c r="G17" s="14" t="s">
        <v>7</v>
      </c>
      <c r="H17" s="15"/>
      <c r="I17" s="15">
        <f>_xlfn.NORM.DIST(Table46[[#This Row],[Daily Sales (in thousands of pounds)]],$O$5,$O$12,FALSE)</f>
        <v>7.9418756923871417E-2</v>
      </c>
      <c r="L17" s="5"/>
      <c r="M17" s="5"/>
      <c r="N17" s="5"/>
      <c r="O17" s="5"/>
      <c r="P17" s="5"/>
      <c r="Q17" s="5"/>
    </row>
    <row r="18" spans="3:17" ht="15.75" thickBot="1" x14ac:dyDescent="0.3">
      <c r="C18" s="13">
        <v>3</v>
      </c>
      <c r="D18" s="13" t="s">
        <v>10</v>
      </c>
      <c r="E18" s="13">
        <v>12</v>
      </c>
      <c r="F18" s="13">
        <v>4.0999999999999996</v>
      </c>
      <c r="G18" s="14" t="s">
        <v>7</v>
      </c>
      <c r="H18" s="15"/>
      <c r="I18" s="15">
        <f>_xlfn.NORM.DIST(Table46[[#This Row],[Daily Sales (in thousands of pounds)]],$O$5,$O$12,FALSE)</f>
        <v>0.1118984447341695</v>
      </c>
      <c r="L18" s="5"/>
      <c r="M18" s="5"/>
      <c r="N18" s="5"/>
      <c r="O18" s="5"/>
      <c r="P18" s="5"/>
      <c r="Q18" s="5"/>
    </row>
    <row r="19" spans="3:17" ht="15.75" thickBot="1" x14ac:dyDescent="0.3">
      <c r="C19" s="13">
        <v>3</v>
      </c>
      <c r="D19" s="13" t="s">
        <v>10</v>
      </c>
      <c r="E19" s="13">
        <v>14</v>
      </c>
      <c r="F19" s="13">
        <v>4.0999999999999996</v>
      </c>
      <c r="G19" s="14" t="s">
        <v>7</v>
      </c>
      <c r="H19" s="15"/>
      <c r="I19" s="15">
        <f>_xlfn.NORM.DIST(Table46[[#This Row],[Daily Sales (in thousands of pounds)]],$O$5,$O$12,FALSE)</f>
        <v>0.1118984447341695</v>
      </c>
      <c r="L19" s="5" t="s">
        <v>44</v>
      </c>
      <c r="M19" s="5" t="e">
        <f>CORREL(E4:E10,F4:F10)</f>
        <v>#DIV/0!</v>
      </c>
      <c r="N19" s="5"/>
      <c r="O19" s="5"/>
      <c r="P19" s="5"/>
      <c r="Q19" s="5"/>
    </row>
    <row r="20" spans="3:17" ht="15.75" thickBot="1" x14ac:dyDescent="0.3">
      <c r="C20" s="13">
        <v>3</v>
      </c>
      <c r="D20" s="13" t="s">
        <v>10</v>
      </c>
      <c r="E20" s="13">
        <v>16</v>
      </c>
      <c r="F20" s="13">
        <v>4.0999999999999996</v>
      </c>
      <c r="G20" s="14" t="s">
        <v>7</v>
      </c>
      <c r="H20" s="15"/>
      <c r="I20" s="15">
        <f>_xlfn.NORM.DIST(Table46[[#This Row],[Daily Sales (in thousands of pounds)]],$O$5,$O$12,FALSE)</f>
        <v>7.9418756923871417E-2</v>
      </c>
    </row>
    <row r="21" spans="3:17" ht="15.75" thickBot="1" x14ac:dyDescent="0.3">
      <c r="C21" s="13">
        <v>3</v>
      </c>
      <c r="D21" s="13" t="s">
        <v>10</v>
      </c>
      <c r="E21" s="13">
        <v>18</v>
      </c>
      <c r="F21" s="13">
        <v>4.0999999999999996</v>
      </c>
      <c r="G21" s="14" t="s">
        <v>7</v>
      </c>
      <c r="H21" s="15"/>
      <c r="I21" s="15">
        <f>_xlfn.NORM.DIST(Table46[[#This Row],[Daily Sales (in thousands of pounds)]],$O$5,$O$12,FALSE)</f>
        <v>4.0005633749674134E-2</v>
      </c>
    </row>
    <row r="22" spans="3:17" ht="15.75" thickBot="1" x14ac:dyDescent="0.3">
      <c r="C22" s="16">
        <v>4</v>
      </c>
      <c r="D22" s="16" t="s">
        <v>5</v>
      </c>
      <c r="E22" s="16">
        <v>5</v>
      </c>
      <c r="F22" s="16">
        <v>3.6</v>
      </c>
      <c r="G22" s="17" t="s">
        <v>7</v>
      </c>
      <c r="H22" s="18"/>
      <c r="I22" s="18">
        <f>_xlfn.NORM.DIST(Table46[[#This Row],[Daily Sales (in thousands of pounds)]],$P$5,$P$12,FALSE)</f>
        <v>2.5532023327766638E-2</v>
      </c>
    </row>
    <row r="23" spans="3:17" ht="15.75" thickBot="1" x14ac:dyDescent="0.3">
      <c r="C23" s="16">
        <v>4</v>
      </c>
      <c r="D23" s="16" t="s">
        <v>5</v>
      </c>
      <c r="E23" s="16">
        <v>8</v>
      </c>
      <c r="F23" s="16">
        <v>3.6</v>
      </c>
      <c r="G23" s="17" t="s">
        <v>7</v>
      </c>
      <c r="H23" s="18"/>
      <c r="I23" s="18">
        <f>_xlfn.NORM.DIST(Table46[[#This Row],[Daily Sales (in thousands of pounds)]],$P$5,$P$12,FALSE)</f>
        <v>4.6479587404392148E-2</v>
      </c>
    </row>
    <row r="24" spans="3:17" ht="15.75" thickBot="1" x14ac:dyDescent="0.3">
      <c r="C24" s="16">
        <v>4</v>
      </c>
      <c r="D24" s="16" t="s">
        <v>5</v>
      </c>
      <c r="E24" s="16">
        <v>10</v>
      </c>
      <c r="F24" s="16">
        <v>3.6</v>
      </c>
      <c r="G24" s="17" t="s">
        <v>7</v>
      </c>
      <c r="H24" s="18"/>
      <c r="I24" s="18">
        <f>_xlfn.NORM.DIST(Table46[[#This Row],[Daily Sales (in thousands of pounds)]],$P$5,$P$12,FALSE)</f>
        <v>5.9626075707617139E-2</v>
      </c>
    </row>
    <row r="25" spans="3:17" ht="15.75" thickBot="1" x14ac:dyDescent="0.3">
      <c r="C25" s="16">
        <v>4</v>
      </c>
      <c r="D25" s="16" t="s">
        <v>5</v>
      </c>
      <c r="E25" s="16">
        <v>12</v>
      </c>
      <c r="F25" s="16">
        <v>3.6</v>
      </c>
      <c r="G25" s="17" t="s">
        <v>7</v>
      </c>
      <c r="H25" s="18"/>
      <c r="I25" s="18">
        <f>_xlfn.NORM.DIST(Table46[[#This Row],[Daily Sales (in thousands of pounds)]],$P$5,$P$12,FALSE)</f>
        <v>6.7824761768286043E-2</v>
      </c>
    </row>
    <row r="26" spans="3:17" ht="15.75" thickBot="1" x14ac:dyDescent="0.3">
      <c r="C26" s="16">
        <v>4</v>
      </c>
      <c r="D26" s="16" t="s">
        <v>5</v>
      </c>
      <c r="E26" s="16">
        <v>15</v>
      </c>
      <c r="F26" s="16">
        <v>3.6</v>
      </c>
      <c r="G26" s="17" t="s">
        <v>7</v>
      </c>
      <c r="H26" s="18"/>
      <c r="I26" s="18">
        <f>_xlfn.NORM.DIST(Table46[[#This Row],[Daily Sales (in thousands of pounds)]],$P$5,$P$12,FALSE)</f>
        <v>6.5675027686170576E-2</v>
      </c>
    </row>
    <row r="27" spans="3:17" ht="15.75" thickBot="1" x14ac:dyDescent="0.3">
      <c r="C27" s="16">
        <v>4</v>
      </c>
      <c r="D27" s="16" t="s">
        <v>5</v>
      </c>
      <c r="E27" s="16">
        <v>20</v>
      </c>
      <c r="F27" s="16">
        <v>3.6</v>
      </c>
      <c r="G27" s="17" t="s">
        <v>7</v>
      </c>
      <c r="H27" s="18"/>
      <c r="I27" s="18">
        <f>_xlfn.NORM.DIST(Table46[[#This Row],[Daily Sales (in thousands of pounds)]],$P$5,$P$12,FALSE)</f>
        <v>3.4117511345591357E-2</v>
      </c>
    </row>
    <row r="28" spans="3:17" ht="15.75" thickBot="1" x14ac:dyDescent="0.3">
      <c r="C28" s="16">
        <v>4</v>
      </c>
      <c r="D28" s="16" t="s">
        <v>5</v>
      </c>
      <c r="E28" s="16">
        <v>22</v>
      </c>
      <c r="F28" s="16">
        <v>3.6</v>
      </c>
      <c r="G28" s="17" t="s">
        <v>7</v>
      </c>
      <c r="H28" s="18"/>
      <c r="I28" s="18">
        <f>_xlfn.NORM.DIST(Table46[[#This Row],[Daily Sales (in thousands of pounds)]],$P$5,$P$12,FALSE)</f>
        <v>2.1272563496301727E-2</v>
      </c>
    </row>
    <row r="29" spans="3:17" ht="15.75" thickBot="1" x14ac:dyDescent="0.3">
      <c r="C29" s="19">
        <v>5</v>
      </c>
      <c r="D29" s="19" t="s">
        <v>10</v>
      </c>
      <c r="E29" s="19">
        <v>18</v>
      </c>
      <c r="F29" s="19">
        <v>4.5</v>
      </c>
      <c r="G29" s="20" t="s">
        <v>6</v>
      </c>
      <c r="H29" s="21"/>
      <c r="I29" s="21">
        <f>_xlfn.NORM.DIST(Table46[[#This Row],[Daily Sales (in thousands of pounds)]],$Q$5,$Q$12,FALSE)</f>
        <v>3.6664503864731066E-2</v>
      </c>
    </row>
    <row r="30" spans="3:17" ht="15.75" thickBot="1" x14ac:dyDescent="0.3">
      <c r="C30" s="19">
        <v>5</v>
      </c>
      <c r="D30" s="19" t="s">
        <v>10</v>
      </c>
      <c r="E30" s="19">
        <v>20</v>
      </c>
      <c r="F30" s="19">
        <v>4.5</v>
      </c>
      <c r="G30" s="20" t="s">
        <v>6</v>
      </c>
      <c r="H30" s="21"/>
      <c r="I30" s="21">
        <f>_xlfn.NORM.DIST(Table46[[#This Row],[Daily Sales (in thousands of pounds)]],$Q$5,$Q$12,FALSE)</f>
        <v>6.2472974272933302E-2</v>
      </c>
    </row>
    <row r="31" spans="3:17" ht="15.75" thickBot="1" x14ac:dyDescent="0.3">
      <c r="C31" s="19">
        <v>5</v>
      </c>
      <c r="D31" s="19" t="s">
        <v>10</v>
      </c>
      <c r="E31" s="19">
        <v>22</v>
      </c>
      <c r="F31" s="19">
        <v>4.5</v>
      </c>
      <c r="G31" s="20" t="s">
        <v>6</v>
      </c>
      <c r="H31" s="21"/>
      <c r="I31" s="21">
        <f>_xlfn.NORM.DIST(Table46[[#This Row],[Daily Sales (in thousands of pounds)]],$Q$5,$Q$12,FALSE)</f>
        <v>8.5382259027977747E-2</v>
      </c>
    </row>
    <row r="32" spans="3:17" ht="15.75" thickBot="1" x14ac:dyDescent="0.3">
      <c r="C32" s="19">
        <v>5</v>
      </c>
      <c r="D32" s="19" t="s">
        <v>10</v>
      </c>
      <c r="E32" s="19">
        <v>25</v>
      </c>
      <c r="F32" s="19">
        <v>4.5</v>
      </c>
      <c r="G32" s="20" t="s">
        <v>6</v>
      </c>
      <c r="H32" s="21"/>
      <c r="I32" s="21">
        <f>_xlfn.NORM.DIST(Table46[[#This Row],[Daily Sales (in thousands of pounds)]],$Q$5,$Q$12,FALSE)</f>
        <v>9.0221567673403405E-2</v>
      </c>
    </row>
    <row r="33" spans="3:9" ht="15.75" thickBot="1" x14ac:dyDescent="0.3">
      <c r="C33" s="19">
        <v>5</v>
      </c>
      <c r="D33" s="19" t="s">
        <v>10</v>
      </c>
      <c r="E33" s="19">
        <v>28</v>
      </c>
      <c r="F33" s="19">
        <v>4.5</v>
      </c>
      <c r="G33" s="20" t="s">
        <v>6</v>
      </c>
      <c r="H33" s="21"/>
      <c r="I33" s="21">
        <f>_xlfn.NORM.DIST(Table46[[#This Row],[Daily Sales (in thousands of pounds)]],$Q$5,$Q$12,FALSE)</f>
        <v>5.8045498523443741E-2</v>
      </c>
    </row>
    <row r="34" spans="3:9" x14ac:dyDescent="0.25">
      <c r="C34" s="22">
        <v>5</v>
      </c>
      <c r="D34" s="22" t="s">
        <v>10</v>
      </c>
      <c r="E34" s="22">
        <v>30</v>
      </c>
      <c r="F34" s="22">
        <v>4.5</v>
      </c>
      <c r="G34" s="23" t="s">
        <v>6</v>
      </c>
      <c r="H34" s="21"/>
      <c r="I34" s="21">
        <f>_xlfn.NORM.DIST(Table46[[#This Row],[Daily Sales (in thousands of pounds)]],$Q$5,$Q$12,FALSE)</f>
        <v>3.2836764381218846E-2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1D886-3E9C-49BD-9427-8D087BDD7AE3}">
  <dimension ref="C3:J34"/>
  <sheetViews>
    <sheetView topLeftCell="A2" zoomScale="85" zoomScaleNormal="85" workbookViewId="0">
      <selection activeCell="H27" sqref="H27"/>
    </sheetView>
  </sheetViews>
  <sheetFormatPr defaultRowHeight="15" x14ac:dyDescent="0.25"/>
  <cols>
    <col min="3" max="3" width="14.5703125" customWidth="1"/>
    <col min="4" max="4" width="23.28515625" customWidth="1"/>
    <col min="5" max="5" width="17.7109375" customWidth="1"/>
    <col min="6" max="6" width="55.140625" bestFit="1" customWidth="1"/>
    <col min="7" max="7" width="20" customWidth="1"/>
    <col min="9" max="9" width="19.85546875" bestFit="1" customWidth="1"/>
    <col min="10" max="10" width="18.5703125" bestFit="1" customWidth="1"/>
    <col min="11" max="11" width="12.28515625" bestFit="1" customWidth="1"/>
    <col min="12" max="12" width="15.28515625" bestFit="1" customWidth="1"/>
    <col min="13" max="13" width="12.85546875" bestFit="1" customWidth="1"/>
  </cols>
  <sheetData>
    <row r="3" spans="3:10" ht="72.75" customHeight="1" thickBot="1" x14ac:dyDescent="0.3">
      <c r="C3" s="1" t="s">
        <v>0</v>
      </c>
      <c r="D3" s="1" t="s">
        <v>1</v>
      </c>
      <c r="E3" s="1" t="s">
        <v>2</v>
      </c>
      <c r="F3" s="1" t="s">
        <v>3</v>
      </c>
      <c r="G3" s="2" t="s">
        <v>4</v>
      </c>
      <c r="I3" s="6"/>
    </row>
    <row r="4" spans="3:10" ht="22.5" customHeight="1" thickBot="1" x14ac:dyDescent="0.3">
      <c r="C4" s="16">
        <v>4</v>
      </c>
      <c r="D4" s="16" t="s">
        <v>5</v>
      </c>
      <c r="E4" s="16">
        <v>5</v>
      </c>
      <c r="F4" s="16">
        <v>3.6</v>
      </c>
      <c r="G4" s="17" t="s">
        <v>7</v>
      </c>
      <c r="I4" t="s">
        <v>45</v>
      </c>
      <c r="J4">
        <f>_xlfn.T.TEST(E4:E16,E17:E34,2,2)</f>
        <v>2.2353152014302001E-3</v>
      </c>
    </row>
    <row r="5" spans="3:10" ht="15.75" thickBot="1" x14ac:dyDescent="0.3">
      <c r="C5" s="16">
        <v>4</v>
      </c>
      <c r="D5" s="16" t="s">
        <v>5</v>
      </c>
      <c r="E5" s="16">
        <v>8</v>
      </c>
      <c r="F5" s="16">
        <v>3.6</v>
      </c>
      <c r="G5" s="17" t="s">
        <v>7</v>
      </c>
    </row>
    <row r="6" spans="3:10" ht="15.75" thickBot="1" x14ac:dyDescent="0.3">
      <c r="C6" s="16">
        <v>4</v>
      </c>
      <c r="D6" s="16" t="s">
        <v>5</v>
      </c>
      <c r="E6" s="16">
        <v>10</v>
      </c>
      <c r="F6" s="16">
        <v>3.6</v>
      </c>
      <c r="G6" s="17" t="s">
        <v>7</v>
      </c>
    </row>
    <row r="7" spans="3:10" ht="15.75" thickBot="1" x14ac:dyDescent="0.3">
      <c r="C7" s="16">
        <v>4</v>
      </c>
      <c r="D7" s="16" t="s">
        <v>5</v>
      </c>
      <c r="E7" s="16">
        <v>12</v>
      </c>
      <c r="F7" s="16">
        <v>3.6</v>
      </c>
      <c r="G7" s="17" t="s">
        <v>7</v>
      </c>
    </row>
    <row r="8" spans="3:10" ht="15.75" thickBot="1" x14ac:dyDescent="0.3">
      <c r="C8" s="16">
        <v>4</v>
      </c>
      <c r="D8" s="16" t="s">
        <v>5</v>
      </c>
      <c r="E8" s="16">
        <v>15</v>
      </c>
      <c r="F8" s="16">
        <v>3.6</v>
      </c>
      <c r="G8" s="17" t="s">
        <v>7</v>
      </c>
    </row>
    <row r="9" spans="3:10" ht="15.75" thickBot="1" x14ac:dyDescent="0.3">
      <c r="C9" s="16">
        <v>4</v>
      </c>
      <c r="D9" s="16" t="s">
        <v>5</v>
      </c>
      <c r="E9" s="16">
        <v>20</v>
      </c>
      <c r="F9" s="16">
        <v>3.6</v>
      </c>
      <c r="G9" s="17" t="s">
        <v>7</v>
      </c>
    </row>
    <row r="10" spans="3:10" ht="15.75" thickBot="1" x14ac:dyDescent="0.3">
      <c r="C10" s="16">
        <v>4</v>
      </c>
      <c r="D10" s="16" t="s">
        <v>5</v>
      </c>
      <c r="E10" s="16">
        <v>22</v>
      </c>
      <c r="F10" s="16">
        <v>3.6</v>
      </c>
      <c r="G10" s="17" t="s">
        <v>7</v>
      </c>
    </row>
    <row r="11" spans="3:10" ht="15.75" thickBot="1" x14ac:dyDescent="0.3">
      <c r="C11" s="13">
        <v>3</v>
      </c>
      <c r="D11" s="13" t="s">
        <v>10</v>
      </c>
      <c r="E11" s="13">
        <v>8</v>
      </c>
      <c r="F11" s="13">
        <v>4.0999999999999996</v>
      </c>
      <c r="G11" s="14" t="s">
        <v>7</v>
      </c>
    </row>
    <row r="12" spans="3:10" ht="15.75" thickBot="1" x14ac:dyDescent="0.3">
      <c r="C12" s="13">
        <v>3</v>
      </c>
      <c r="D12" s="13" t="s">
        <v>10</v>
      </c>
      <c r="E12" s="13">
        <v>10</v>
      </c>
      <c r="F12" s="13">
        <v>4.0999999999999996</v>
      </c>
      <c r="G12" s="14" t="s">
        <v>7</v>
      </c>
    </row>
    <row r="13" spans="3:10" ht="15.75" thickBot="1" x14ac:dyDescent="0.3">
      <c r="C13" s="13">
        <v>3</v>
      </c>
      <c r="D13" s="13" t="s">
        <v>10</v>
      </c>
      <c r="E13" s="13">
        <v>12</v>
      </c>
      <c r="F13" s="13">
        <v>4.0999999999999996</v>
      </c>
      <c r="G13" s="14" t="s">
        <v>7</v>
      </c>
    </row>
    <row r="14" spans="3:10" ht="15.75" thickBot="1" x14ac:dyDescent="0.3">
      <c r="C14" s="13">
        <v>3</v>
      </c>
      <c r="D14" s="13" t="s">
        <v>10</v>
      </c>
      <c r="E14" s="13">
        <v>14</v>
      </c>
      <c r="F14" s="13">
        <v>4.0999999999999996</v>
      </c>
      <c r="G14" s="14" t="s">
        <v>7</v>
      </c>
    </row>
    <row r="15" spans="3:10" ht="15.75" thickBot="1" x14ac:dyDescent="0.3">
      <c r="C15" s="13">
        <v>3</v>
      </c>
      <c r="D15" s="13" t="s">
        <v>10</v>
      </c>
      <c r="E15" s="13">
        <v>16</v>
      </c>
      <c r="F15" s="13">
        <v>4.0999999999999996</v>
      </c>
      <c r="G15" s="14" t="s">
        <v>7</v>
      </c>
    </row>
    <row r="16" spans="3:10" ht="15.75" thickBot="1" x14ac:dyDescent="0.3">
      <c r="C16" s="13">
        <v>3</v>
      </c>
      <c r="D16" s="13" t="s">
        <v>10</v>
      </c>
      <c r="E16" s="13">
        <v>18</v>
      </c>
      <c r="F16" s="13">
        <v>4.0999999999999996</v>
      </c>
      <c r="G16" s="14" t="s">
        <v>7</v>
      </c>
    </row>
    <row r="17" spans="3:7" ht="15.75" thickBot="1" x14ac:dyDescent="0.3">
      <c r="C17" s="10">
        <v>2</v>
      </c>
      <c r="D17" s="10" t="s">
        <v>9</v>
      </c>
      <c r="E17" s="10">
        <v>10</v>
      </c>
      <c r="F17" s="10">
        <v>3.8</v>
      </c>
      <c r="G17" s="11" t="s">
        <v>6</v>
      </c>
    </row>
    <row r="18" spans="3:7" ht="15.75" thickBot="1" x14ac:dyDescent="0.3">
      <c r="C18" s="10">
        <v>2</v>
      </c>
      <c r="D18" s="10" t="s">
        <v>9</v>
      </c>
      <c r="E18" s="10">
        <v>12</v>
      </c>
      <c r="F18" s="10">
        <v>3.8</v>
      </c>
      <c r="G18" s="11" t="s">
        <v>6</v>
      </c>
    </row>
    <row r="19" spans="3:7" ht="15.75" thickBot="1" x14ac:dyDescent="0.3">
      <c r="C19" s="10">
        <v>2</v>
      </c>
      <c r="D19" s="10" t="s">
        <v>9</v>
      </c>
      <c r="E19" s="10">
        <v>15</v>
      </c>
      <c r="F19" s="10">
        <v>3.8</v>
      </c>
      <c r="G19" s="11" t="s">
        <v>6</v>
      </c>
    </row>
    <row r="20" spans="3:7" ht="15.75" thickBot="1" x14ac:dyDescent="0.3">
      <c r="C20" s="10">
        <v>2</v>
      </c>
      <c r="D20" s="10" t="s">
        <v>9</v>
      </c>
      <c r="E20" s="10">
        <v>18</v>
      </c>
      <c r="F20" s="10">
        <v>3.8</v>
      </c>
      <c r="G20" s="11" t="s">
        <v>6</v>
      </c>
    </row>
    <row r="21" spans="3:7" ht="15.75" thickBot="1" x14ac:dyDescent="0.3">
      <c r="C21" s="10">
        <v>2</v>
      </c>
      <c r="D21" s="10" t="s">
        <v>9</v>
      </c>
      <c r="E21" s="10">
        <v>20</v>
      </c>
      <c r="F21" s="10">
        <v>3.8</v>
      </c>
      <c r="G21" s="11" t="s">
        <v>6</v>
      </c>
    </row>
    <row r="22" spans="3:7" ht="15.75" thickBot="1" x14ac:dyDescent="0.3">
      <c r="C22" s="7">
        <v>1</v>
      </c>
      <c r="D22" s="7" t="s">
        <v>5</v>
      </c>
      <c r="E22" s="7">
        <v>12</v>
      </c>
      <c r="F22" s="7">
        <v>4.2</v>
      </c>
      <c r="G22" s="8" t="s">
        <v>6</v>
      </c>
    </row>
    <row r="23" spans="3:7" ht="15.75" thickBot="1" x14ac:dyDescent="0.3">
      <c r="C23" s="7">
        <v>1</v>
      </c>
      <c r="D23" s="7" t="s">
        <v>5</v>
      </c>
      <c r="E23" s="7">
        <v>15</v>
      </c>
      <c r="F23" s="7">
        <v>4.2</v>
      </c>
      <c r="G23" s="8" t="s">
        <v>6</v>
      </c>
    </row>
    <row r="24" spans="3:7" ht="15.75" thickBot="1" x14ac:dyDescent="0.3">
      <c r="C24" s="7">
        <v>1</v>
      </c>
      <c r="D24" s="7" t="s">
        <v>5</v>
      </c>
      <c r="E24" s="7">
        <v>18</v>
      </c>
      <c r="F24" s="7">
        <v>4.2</v>
      </c>
      <c r="G24" s="8" t="s">
        <v>6</v>
      </c>
    </row>
    <row r="25" spans="3:7" ht="15.75" thickBot="1" x14ac:dyDescent="0.3">
      <c r="C25" s="7">
        <v>1</v>
      </c>
      <c r="D25" s="7" t="s">
        <v>5</v>
      </c>
      <c r="E25" s="7">
        <v>20</v>
      </c>
      <c r="F25" s="7">
        <v>4.2</v>
      </c>
      <c r="G25" s="8" t="s">
        <v>6</v>
      </c>
    </row>
    <row r="26" spans="3:7" ht="15.75" thickBot="1" x14ac:dyDescent="0.3">
      <c r="C26" s="7">
        <v>1</v>
      </c>
      <c r="D26" s="7" t="s">
        <v>5</v>
      </c>
      <c r="E26" s="7">
        <v>20</v>
      </c>
      <c r="F26" s="7">
        <v>4.2</v>
      </c>
      <c r="G26" s="8" t="s">
        <v>6</v>
      </c>
    </row>
    <row r="27" spans="3:7" ht="15.75" thickBot="1" x14ac:dyDescent="0.3">
      <c r="C27" s="7">
        <v>1</v>
      </c>
      <c r="D27" s="7" t="s">
        <v>5</v>
      </c>
      <c r="E27" s="7">
        <v>25</v>
      </c>
      <c r="F27" s="7">
        <v>4.2</v>
      </c>
      <c r="G27" s="8" t="s">
        <v>6</v>
      </c>
    </row>
    <row r="28" spans="3:7" ht="15.75" thickBot="1" x14ac:dyDescent="0.3">
      <c r="C28" s="7">
        <v>1</v>
      </c>
      <c r="D28" s="7" t="s">
        <v>5</v>
      </c>
      <c r="E28" s="7">
        <v>28</v>
      </c>
      <c r="F28" s="7">
        <v>4.2</v>
      </c>
      <c r="G28" s="8" t="s">
        <v>6</v>
      </c>
    </row>
    <row r="29" spans="3:7" ht="15.75" thickBot="1" x14ac:dyDescent="0.3">
      <c r="C29" s="19">
        <v>5</v>
      </c>
      <c r="D29" s="19" t="s">
        <v>10</v>
      </c>
      <c r="E29" s="19">
        <v>18</v>
      </c>
      <c r="F29" s="19">
        <v>4.5</v>
      </c>
      <c r="G29" s="20" t="s">
        <v>6</v>
      </c>
    </row>
    <row r="30" spans="3:7" ht="15.75" thickBot="1" x14ac:dyDescent="0.3">
      <c r="C30" s="19">
        <v>5</v>
      </c>
      <c r="D30" s="19" t="s">
        <v>10</v>
      </c>
      <c r="E30" s="19">
        <v>20</v>
      </c>
      <c r="F30" s="19">
        <v>4.5</v>
      </c>
      <c r="G30" s="20" t="s">
        <v>6</v>
      </c>
    </row>
    <row r="31" spans="3:7" ht="15.75" thickBot="1" x14ac:dyDescent="0.3">
      <c r="C31" s="19">
        <v>5</v>
      </c>
      <c r="D31" s="19" t="s">
        <v>10</v>
      </c>
      <c r="E31" s="19">
        <v>22</v>
      </c>
      <c r="F31" s="19">
        <v>4.5</v>
      </c>
      <c r="G31" s="20" t="s">
        <v>6</v>
      </c>
    </row>
    <row r="32" spans="3:7" ht="15.75" thickBot="1" x14ac:dyDescent="0.3">
      <c r="C32" s="19">
        <v>5</v>
      </c>
      <c r="D32" s="19" t="s">
        <v>10</v>
      </c>
      <c r="E32" s="19">
        <v>25</v>
      </c>
      <c r="F32" s="19">
        <v>4.5</v>
      </c>
      <c r="G32" s="20" t="s">
        <v>6</v>
      </c>
    </row>
    <row r="33" spans="3:7" ht="15.75" thickBot="1" x14ac:dyDescent="0.3">
      <c r="C33" s="19">
        <v>5</v>
      </c>
      <c r="D33" s="19" t="s">
        <v>10</v>
      </c>
      <c r="E33" s="19">
        <v>28</v>
      </c>
      <c r="F33" s="19">
        <v>4.5</v>
      </c>
      <c r="G33" s="20" t="s">
        <v>6</v>
      </c>
    </row>
    <row r="34" spans="3:7" x14ac:dyDescent="0.25">
      <c r="C34" s="22">
        <v>5</v>
      </c>
      <c r="D34" s="22" t="s">
        <v>10</v>
      </c>
      <c r="E34" s="22">
        <v>30</v>
      </c>
      <c r="F34" s="22">
        <v>4.5</v>
      </c>
      <c r="G34" s="23" t="s">
        <v>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most tables</vt:lpstr>
      <vt:lpstr>stacked bar chart</vt:lpstr>
      <vt:lpstr>Correct Data, Outliers</vt:lpstr>
      <vt:lpstr>Store Type Sorted</vt:lpstr>
      <vt:lpstr>Original Data</vt:lpstr>
      <vt:lpstr>Store Number Sorted</vt:lpstr>
      <vt:lpstr>T Test (Store Location Sorted)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DAV20857440 (George Davies)</dc:creator>
  <cp:keywords/>
  <dc:description/>
  <cp:lastModifiedBy>DAV20857440 (George Davies)</cp:lastModifiedBy>
  <cp:revision/>
  <dcterms:created xsi:type="dcterms:W3CDTF">2023-11-15T11:58:13Z</dcterms:created>
  <dcterms:modified xsi:type="dcterms:W3CDTF">2024-01-18T21:58:35Z</dcterms:modified>
  <cp:category/>
  <cp:contentStatus/>
</cp:coreProperties>
</file>