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laura.pearson\Desktop\Apprenticeship MA\HPAR7003 Project Planning and Delivery\HPAR7003 Assignments\HPAR7003 Assignment 3\Supplementary Data Submission\"/>
    </mc:Choice>
  </mc:AlternateContent>
  <xr:revisionPtr revIDLastSave="0" documentId="13_ncr:1_{4FAE45CC-110A-4684-836F-ECF0F9C5E08D}" xr6:coauthVersionLast="47" xr6:coauthVersionMax="47" xr10:uidLastSave="{00000000-0000-0000-0000-000000000000}"/>
  <bookViews>
    <workbookView xWindow="-108" yWindow="-108" windowWidth="23256" windowHeight="12576" activeTab="5" xr2:uid="{EF3DCF44-2D61-4173-843E-4A595BB05325}"/>
  </bookViews>
  <sheets>
    <sheet name="Task List" sheetId="2" r:id="rId1"/>
    <sheet name="Costing" sheetId="4" r:id="rId2"/>
    <sheet name="GANTT Chart" sheetId="3" r:id="rId3"/>
    <sheet name="Risk Log" sheetId="1" r:id="rId4"/>
    <sheet name="Product Description" sheetId="6" r:id="rId5"/>
    <sheet name="Product Description Alt." sheetId="5" r:id="rId6"/>
  </sheets>
  <externalReferences>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7" i="2" l="1"/>
  <c r="F57" i="2"/>
  <c r="F59" i="2"/>
  <c r="F60" i="2"/>
  <c r="F58" i="2"/>
  <c r="E32" i="2"/>
  <c r="F54" i="2"/>
  <c r="E54" i="2"/>
  <c r="F50" i="2"/>
  <c r="E50" i="2"/>
  <c r="F42" i="2"/>
  <c r="E42" i="2"/>
  <c r="F32" i="2"/>
  <c r="F28" i="2"/>
  <c r="E28" i="2"/>
  <c r="F17" i="2"/>
  <c r="E17" i="2"/>
  <c r="F13" i="2"/>
  <c r="E13" i="2"/>
  <c r="F2" i="2"/>
  <c r="E2" i="2"/>
  <c r="I20" i="4"/>
  <c r="F55" i="2"/>
  <c r="F53" i="2"/>
  <c r="F49" i="2"/>
  <c r="F47" i="2"/>
  <c r="F46" i="2"/>
  <c r="F44" i="2"/>
  <c r="F52" i="2"/>
  <c r="F48" i="2"/>
  <c r="F43" i="2"/>
  <c r="F40" i="2"/>
  <c r="F41" i="2"/>
  <c r="F35" i="2"/>
  <c r="F36" i="2"/>
  <c r="F37" i="2"/>
  <c r="F38" i="2"/>
  <c r="F34" i="2"/>
  <c r="F56" i="2"/>
  <c r="F39" i="2"/>
  <c r="F33" i="2"/>
  <c r="F31" i="2"/>
  <c r="F19" i="2"/>
  <c r="F20" i="2"/>
  <c r="F21" i="2"/>
  <c r="F22" i="2"/>
  <c r="F23" i="2"/>
  <c r="F24" i="2"/>
  <c r="F25" i="2"/>
  <c r="F26" i="2"/>
  <c r="F27" i="2"/>
  <c r="F18" i="2"/>
  <c r="F15" i="2"/>
  <c r="F4" i="2"/>
  <c r="F5" i="2"/>
  <c r="F6" i="2"/>
  <c r="F7" i="2"/>
  <c r="F8" i="2"/>
  <c r="F9" i="2"/>
  <c r="F10" i="2"/>
  <c r="F11" i="2"/>
  <c r="F12" i="2"/>
  <c r="F14" i="2"/>
  <c r="F16" i="2"/>
  <c r="F29" i="2"/>
  <c r="F30" i="2"/>
  <c r="F45" i="2"/>
  <c r="F51" i="2"/>
  <c r="F3" i="2"/>
  <c r="G15" i="4"/>
  <c r="K15" i="4" s="1"/>
  <c r="G12" i="4"/>
  <c r="K12" i="4" s="1"/>
  <c r="G10" i="4"/>
  <c r="K10" i="4" s="1"/>
  <c r="G18" i="4"/>
  <c r="K18" i="4" s="1"/>
  <c r="G17" i="4"/>
  <c r="K17" i="4" s="1"/>
  <c r="R9" i="3"/>
  <c r="L12" i="3"/>
  <c r="L14" i="3" s="1"/>
  <c r="K30" i="4"/>
  <c r="K28" i="4"/>
  <c r="K27" i="4"/>
  <c r="K29" i="4"/>
  <c r="K31" i="4"/>
  <c r="G16" i="4"/>
  <c r="K16" i="4" s="1"/>
  <c r="G9" i="4"/>
  <c r="K9" i="4" s="1"/>
  <c r="G11" i="4"/>
  <c r="K11" i="4" s="1"/>
  <c r="G13" i="4"/>
  <c r="K13" i="4" s="1"/>
  <c r="G14" i="4"/>
  <c r="K14" i="4" s="1"/>
  <c r="G19" i="4"/>
  <c r="K19" i="4" s="1"/>
  <c r="E26" i="4"/>
  <c r="K26" i="4" s="1"/>
  <c r="E25" i="4"/>
  <c r="K25" i="4" s="1"/>
  <c r="E24" i="4"/>
  <c r="K24" i="4" s="1"/>
  <c r="E23" i="4"/>
  <c r="K23" i="4" s="1"/>
  <c r="G8" i="4"/>
  <c r="K8" i="4" s="1"/>
  <c r="G7" i="4"/>
  <c r="K7" i="4" s="1"/>
  <c r="G6" i="4"/>
  <c r="K6" i="4" s="1"/>
  <c r="G5" i="4"/>
  <c r="K5" i="4" s="1"/>
  <c r="K32" i="4" l="1"/>
  <c r="K34" i="4" s="1"/>
  <c r="K20" i="4"/>
  <c r="M34" i="4" l="1"/>
  <c r="O34" i="4" s="1"/>
  <c r="R8" i="3" l="1"/>
  <c r="R5" i="3"/>
  <c r="P16" i="3"/>
  <c r="M12" i="3"/>
  <c r="M14" i="3" s="1"/>
  <c r="K12" i="3"/>
  <c r="K14" i="3" s="1"/>
  <c r="J12" i="3"/>
  <c r="J14" i="3" s="1"/>
  <c r="I12" i="3"/>
  <c r="I14" i="3" s="1"/>
  <c r="H12" i="3"/>
  <c r="H14" i="3" s="1"/>
  <c r="G12" i="3"/>
  <c r="G14" i="3" s="1"/>
  <c r="F12" i="3"/>
  <c r="F14" i="3" s="1"/>
  <c r="E12" i="3"/>
  <c r="E14" i="3" s="1"/>
  <c r="D12" i="3"/>
  <c r="D14" i="3" s="1"/>
  <c r="C12" i="3"/>
  <c r="C14" i="3" s="1"/>
  <c r="P10" i="3"/>
  <c r="Q10" i="3" s="1"/>
  <c r="S10" i="3" s="1"/>
  <c r="O10" i="3"/>
  <c r="P9" i="3"/>
  <c r="Q9" i="3" s="1"/>
  <c r="O9" i="3"/>
  <c r="P8" i="3"/>
  <c r="Q8" i="3" s="1"/>
  <c r="O8" i="3"/>
  <c r="P7" i="3"/>
  <c r="Q7" i="3" s="1"/>
  <c r="S7" i="3" s="1"/>
  <c r="O7" i="3"/>
  <c r="P6" i="3"/>
  <c r="Q6" i="3" s="1"/>
  <c r="S6" i="3" s="1"/>
  <c r="O6" i="3"/>
  <c r="P5" i="3"/>
  <c r="Q5" i="3" s="1"/>
  <c r="O5" i="3"/>
  <c r="P4" i="3"/>
  <c r="Q4" i="3" s="1"/>
  <c r="S4" i="3" s="1"/>
  <c r="O4" i="3"/>
  <c r="P3" i="3"/>
  <c r="Q3" i="3" s="1"/>
  <c r="O3" i="3"/>
  <c r="P12" i="3" l="1"/>
  <c r="S8" i="3"/>
  <c r="R14" i="3"/>
  <c r="S9" i="3"/>
  <c r="S5" i="3"/>
  <c r="P14" i="3"/>
  <c r="P18" i="3" s="1"/>
  <c r="Q14" i="3"/>
  <c r="S3" i="3"/>
  <c r="S14" i="3" l="1"/>
</calcChain>
</file>

<file path=xl/sharedStrings.xml><?xml version="1.0" encoding="utf-8"?>
<sst xmlns="http://schemas.openxmlformats.org/spreadsheetml/2006/main" count="801" uniqueCount="350">
  <si>
    <t>Description</t>
  </si>
  <si>
    <t>Probability</t>
  </si>
  <si>
    <t>Impact</t>
  </si>
  <si>
    <t>Owner</t>
  </si>
  <si>
    <t xml:space="preserve">Task No. </t>
  </si>
  <si>
    <t>Aims</t>
  </si>
  <si>
    <t>Task</t>
  </si>
  <si>
    <t>Performed by</t>
  </si>
  <si>
    <t>Days</t>
  </si>
  <si>
    <t>Task group: Specialist Analysis</t>
  </si>
  <si>
    <t>Documentary analysis</t>
  </si>
  <si>
    <t>Ceramic input into site phasing</t>
  </si>
  <si>
    <t>Produce updated phasing</t>
  </si>
  <si>
    <t>Write strategraphic text</t>
  </si>
  <si>
    <t>Task group: Illustrations</t>
  </si>
  <si>
    <t>Task group: Preparation of Publication Text</t>
  </si>
  <si>
    <t>Task group: Update Project Design</t>
  </si>
  <si>
    <t>Task group: Project Management</t>
  </si>
  <si>
    <t>End Stage Review Meeting</t>
  </si>
  <si>
    <t>Receive and consider referee's comments</t>
  </si>
  <si>
    <t>Meeting with Stakeholders</t>
  </si>
  <si>
    <t>Meeting with Editors</t>
  </si>
  <si>
    <t>Update Project Design for Editorial Execution Stage</t>
  </si>
  <si>
    <t>Review Meeting</t>
  </si>
  <si>
    <t>Edit and intergrate specialist reports</t>
  </si>
  <si>
    <t>Write background/introduction</t>
  </si>
  <si>
    <t>Write discussions and conclusions</t>
  </si>
  <si>
    <t>Circulate text for internal comment/sign-off</t>
  </si>
  <si>
    <t>Collate report for referees and submit</t>
  </si>
  <si>
    <t>Produce pottery drawings</t>
  </si>
  <si>
    <t>Produce other finds drawings</t>
  </si>
  <si>
    <t>Produce site plans, sections, etc.</t>
  </si>
  <si>
    <t xml:space="preserve">Task group: Preparation </t>
  </si>
  <si>
    <t>Return site archive to office</t>
  </si>
  <si>
    <t>Security copy site archive</t>
  </si>
  <si>
    <t>Update OASIS record</t>
  </si>
  <si>
    <t>Collate and deposit research archive</t>
  </si>
  <si>
    <t>Day 1</t>
  </si>
  <si>
    <t>Day 2</t>
  </si>
  <si>
    <t>Day 3</t>
  </si>
  <si>
    <t>Day 4</t>
  </si>
  <si>
    <t>Day 5</t>
  </si>
  <si>
    <t>Day 6</t>
  </si>
  <si>
    <t>Day 7</t>
  </si>
  <si>
    <t>Day 8</t>
  </si>
  <si>
    <t>Day 9</t>
  </si>
  <si>
    <t>Day 10</t>
  </si>
  <si>
    <t>Total</t>
  </si>
  <si>
    <t>Day rate</t>
  </si>
  <si>
    <t>Mark out</t>
  </si>
  <si>
    <t>Topsoil</t>
  </si>
  <si>
    <t>Trench 1</t>
  </si>
  <si>
    <t>Backfill</t>
  </si>
  <si>
    <t>Total person days</t>
  </si>
  <si>
    <t>Machinery costs</t>
  </si>
  <si>
    <t>Drone</t>
  </si>
  <si>
    <t>Outreach</t>
  </si>
  <si>
    <t>Day rate (£)</t>
  </si>
  <si>
    <t>Other (£)</t>
  </si>
  <si>
    <t>Cost for task (£)</t>
  </si>
  <si>
    <t>Project name:</t>
  </si>
  <si>
    <t>Costing prepared by:</t>
  </si>
  <si>
    <t>Staff</t>
  </si>
  <si>
    <t>Post</t>
  </si>
  <si>
    <t>Name (if known)</t>
  </si>
  <si>
    <t>Overhead % as decimal</t>
  </si>
  <si>
    <t>Charge day rate</t>
  </si>
  <si>
    <t>No. days</t>
  </si>
  <si>
    <t>Project Officer</t>
  </si>
  <si>
    <t>TOTAL STAFF</t>
  </si>
  <si>
    <t xml:space="preserve">Non staff </t>
  </si>
  <si>
    <t>Item</t>
  </si>
  <si>
    <t>Rate (including VAT  charged)</t>
  </si>
  <si>
    <t>No.</t>
  </si>
  <si>
    <t>Transport (per week)</t>
  </si>
  <si>
    <t>TOTAL NON STAFF</t>
  </si>
  <si>
    <t xml:space="preserve">VAT </t>
  </si>
  <si>
    <t>TOTAL COST</t>
  </si>
  <si>
    <t>Great Linford Manor Park: Project Design for Supplementary Archaeological Investigation with Community Involvement</t>
  </si>
  <si>
    <t>Laura Pearson, Project Manager</t>
  </si>
  <si>
    <t>Outreach Assistant</t>
  </si>
  <si>
    <t>Post-Ex. Archaeologist</t>
  </si>
  <si>
    <t>Environmental Officer</t>
  </si>
  <si>
    <t>Archive Officer</t>
  </si>
  <si>
    <t>Assistant Illustrator</t>
  </si>
  <si>
    <t>Plant (per day)</t>
  </si>
  <si>
    <t>Site Cabin (HQ; per day)</t>
  </si>
  <si>
    <t>Outreach Supplies</t>
  </si>
  <si>
    <t>Gazebo [CA equipment]</t>
  </si>
  <si>
    <t>TOTAL inc. VAT</t>
  </si>
  <si>
    <t>Drone [CA equipment]</t>
  </si>
  <si>
    <t>HERAS Fencing (per day)</t>
  </si>
  <si>
    <t>Event/Public Talk</t>
  </si>
  <si>
    <t>Publications Officer</t>
  </si>
  <si>
    <t>PROJECT RISK LOG</t>
  </si>
  <si>
    <t>Risk no.</t>
  </si>
  <si>
    <t>Countermeasures</t>
  </si>
  <si>
    <t>Archaeologist</t>
  </si>
  <si>
    <t>Archaeologist (Drone Op)</t>
  </si>
  <si>
    <t>Portaloo (per day)</t>
  </si>
  <si>
    <t>Unknown</t>
  </si>
  <si>
    <t>Vechicle movements</t>
  </si>
  <si>
    <t>Mechanical excavation</t>
  </si>
  <si>
    <t>Working at Height</t>
  </si>
  <si>
    <t>Hand tools</t>
  </si>
  <si>
    <t>Fire and Emergency</t>
  </si>
  <si>
    <t>First Aid</t>
  </si>
  <si>
    <t>Hygiene / welfare</t>
  </si>
  <si>
    <t>Litter and waste</t>
  </si>
  <si>
    <t>Extreme weather conditions</t>
  </si>
  <si>
    <t>Presence of dogs</t>
  </si>
  <si>
    <t>All vehicle’s movements to be limited to a speed of &lt;=5mph. 
Hazard lights to be on when moving vehicles and a banksman to be used to guide vehicle through the park.</t>
  </si>
  <si>
    <t xml:space="preserve">All use of hand tools to be supervised by trained contractors, 
and to be included in the briefing for the public. </t>
  </si>
  <si>
    <t>Only authorized personnel allowed in trenches. 
Trenches to be closed at night with Heras fencing (locked at night). 
Sensible footwear and PPE to be worn at all times in trenches. 
Participants to be briefed on expected behaviour within trench areas. 
Advisory signage to be in place.</t>
  </si>
  <si>
    <t>Toilets and washing facilities will be available on site for participants. 
Refreshments available at Central Control point.</t>
  </si>
  <si>
    <t>Weather forecast checked prior to event and throughout.
Emergency access plan in place to clear site quickly and efficiently.
Adequate first aid provision on site.
Communication system in place.
Use social media and website to issue advisory announcements e.g cover up and wear sunblock in sunny conditions.
Drinking water available; hydrate and take shade breaks as required.
Ensure storm plan liaison with suppliers and sub-contractors. 
Plan for removal of temporary structures in adverse conditions.
Contingency plans for bad weather and water-logged ground.
Sand bags (empty, ×50) stored on site in case of flooding; fill using spoil.
Temporary structures to be well tethered and wind speeds checked. 
Windy conditions over 18mph temporary structures to be take down.</t>
  </si>
  <si>
    <t>Event manager will walk site prior to unloading fencing and materials, to identify any potential hazards. 
Only authorized personnel allowed in trenches; excludes the public. 
Sensible footwear and PPE to be worn.
Routes in and out of trenches to be checked each morning. 
Trip hazards to be identified, highlighted and removed if possible. 
Participants to be briefed on expected behaviour within trench areas. 
Trenches to be closed at night with Heras fencing (locked at night). 
Sensible footwear and PPE to be worn at all times in trenches. 
Advisory signage to be in place.</t>
  </si>
  <si>
    <t>Site designed to allow good pedestrian flow. 
Likely audience profiles and behaviours considered in planning. 
Security and event team to patrol and monitor the site. 
Appropriate signage in place. 
Public Address system in place to make announcements as required. 
Weather forecast checked prior to event. Drinking water available. 
First aid provided by professional event medical company with at least 2 trained medical operatives supported by Parks Trust staff who are first aid trained. 
Effective communication amongst Events and Security Teams. 
Suitable fencing used where appropriate. 
Attendance numbers monitored entering and leaving critical areas.</t>
  </si>
  <si>
    <t>Ensure competent suppliers and operating staff for all activities. 
Ensure separate operating procedures/method statements/H&amp;S/ risk assessments for key activities and/or equipment as appropriate. 
Awareness of the legal and insurance restrictions on using young people as volunteers.
First aid provision on site.
Parents, guardians and other adult supervisors to remain with young people in their care. 
Lost children procedure in place. 
Family meeting point to be located at event control point.
All key staff to be safeguarding trained and DBS checked.</t>
  </si>
  <si>
    <t>Refer to Site specific Risk Assessment in planning and event set-up. 
Grass cut before set-up and removed where possible.
Site inspected before open to the public.
Any features creating slip/trip/fall hazard to be marked or taped off.
Emergency Access Plan in place.
Contingency plan in place for waterlogged ground.</t>
  </si>
  <si>
    <t>Low</t>
  </si>
  <si>
    <t>Medium</t>
  </si>
  <si>
    <t>High</t>
  </si>
  <si>
    <t>PL</t>
  </si>
  <si>
    <t>FA</t>
  </si>
  <si>
    <t>1 day, £0</t>
  </si>
  <si>
    <t>0 day, £0</t>
  </si>
  <si>
    <t>HERAS fencing to be transported and set-up by suitably trained staff, adhering to the requirements as set out in Parks Trust RA (DW026).  
Use of competent people to specify suitable temporary equipment. 
Use of competent people to supervise erection of gazebos. 
Regular checks during set up, during event and take down. 
Use of suitable loading ramps or trolleys where necessary. 
Training and briefing of site crews, stewards and volunteers. 
All gazebos/marquees and flags to be well tethered with adequate guys ropes and/or weights against strong wind conditions. 
In wind conditions more than 18 mph small gazebos/marquees are not to erected and are to be taken down if wind conditions exceed 18 mph.  
Gazebos/marquees to be made of fire retardant material.</t>
  </si>
  <si>
    <t>All mechanical excavation to take place in designated areas which will be contained via HERAS fencing. 
Specialised sub-contractor employed to undertake work (see separate RAMs and insurance).</t>
  </si>
  <si>
    <t>0.5 days, £0</t>
  </si>
  <si>
    <t>0.5 days, £100</t>
  </si>
  <si>
    <t>£0, £50</t>
  </si>
  <si>
    <t>1-5 days, £25</t>
  </si>
  <si>
    <t>1 day, £72</t>
  </si>
  <si>
    <t>1.5 days, £50</t>
  </si>
  <si>
    <t>0.5 days, £1500</t>
  </si>
  <si>
    <t>1 day, £600</t>
  </si>
  <si>
    <t>PL 
[Project Leader]</t>
  </si>
  <si>
    <t>FA 
[Field Arch.]</t>
  </si>
  <si>
    <t>Manual handling 
(HERAS fencing, gazebo, etc.)</t>
  </si>
  <si>
    <t>Slips / trips / falls 
(uneven ground)</t>
  </si>
  <si>
    <t>Safeguarding young / 
venerable persons</t>
  </si>
  <si>
    <t>Crowd control 
(esp. during the Open day)</t>
  </si>
  <si>
    <t>Topographical features 
in the park</t>
  </si>
  <si>
    <t>Date last updated</t>
  </si>
  <si>
    <t>Est. time/cost</t>
  </si>
  <si>
    <t>First aid kits and extinguishers to be included at control point. 
Central control point to be advertised to all contractors, volunteers and as part of any briefing sessions. 
Trained first aider on site at all times. 
Radio and mobile phone communication to be used between Parks Trust and CA teams.
Public open space so several emergency exists already in place. 
Parks Trust staff to ensure public are assisted in leaving park in case of emergency by stewarding. 
Emergency vehicle routes kept open if required.</t>
  </si>
  <si>
    <t>Trained first aider on site at all times. 
First aid kit will be made available at central control point.</t>
  </si>
  <si>
    <t>Litter bags provided and emptied. 
Ensure regular checks to prevent build-up of waste, especially flammable and trade waste.
Regular litter sweeps by volunteers wearing appropriate PPE.</t>
  </si>
  <si>
    <t>Site inspected before set-up and dog waste removed.
Ensure dog owners keep their dogs on lead and under control. Provide adequate signage.
Provision of First aid on site.</t>
  </si>
  <si>
    <t>Indentify/analyse and report on environemental remains</t>
  </si>
  <si>
    <t>CB</t>
  </si>
  <si>
    <t>GG</t>
  </si>
  <si>
    <t>HMM</t>
  </si>
  <si>
    <t>DL</t>
  </si>
  <si>
    <t>Process Finds and Samples</t>
  </si>
  <si>
    <t>SK</t>
  </si>
  <si>
    <t>LP</t>
  </si>
  <si>
    <t>PB</t>
  </si>
  <si>
    <t>Indentify/analyse and report on ceramics</t>
  </si>
  <si>
    <t>Indentify/analyse and report on metalwork, as applicable</t>
  </si>
  <si>
    <t>Indentify/analyse and report on lithics, as applicable</t>
  </si>
  <si>
    <t>Indentify/analyse and report on animal bone, as applicable</t>
  </si>
  <si>
    <t>Indentify/analyse and report on human bone, as applicable</t>
  </si>
  <si>
    <t>AB</t>
  </si>
  <si>
    <t>JS</t>
  </si>
  <si>
    <t>PB/EMcS</t>
  </si>
  <si>
    <t>AC/MH</t>
  </si>
  <si>
    <t>SC</t>
  </si>
  <si>
    <t>CS/SW</t>
  </si>
  <si>
    <t>ShC</t>
  </si>
  <si>
    <t>Project Assurance</t>
  </si>
  <si>
    <t>Project Manager</t>
  </si>
  <si>
    <t>Other Finds Specialists</t>
  </si>
  <si>
    <t>PO</t>
  </si>
  <si>
    <t>AB, JS</t>
  </si>
  <si>
    <t>Other Enviro Specialists</t>
  </si>
  <si>
    <t>AC, ShC</t>
  </si>
  <si>
    <t>Ceramics Specialist</t>
  </si>
  <si>
    <t>Geomatics Officer</t>
  </si>
  <si>
    <t>Cost (£)</t>
  </si>
  <si>
    <t>PO + PX</t>
  </si>
  <si>
    <t>General liaison / management; highlight report, issues log, risk log</t>
  </si>
  <si>
    <t>Sand bags (×50)</t>
  </si>
  <si>
    <t>Close site</t>
  </si>
  <si>
    <t>Set up site</t>
  </si>
  <si>
    <t>1, 2, 3, 4, 5, 6</t>
  </si>
  <si>
    <t>7, 8</t>
  </si>
  <si>
    <t>1, 2, 3, 5, 7, 8</t>
  </si>
  <si>
    <t>1, 2, 3, 4, 5</t>
  </si>
  <si>
    <t>2, 4, 5</t>
  </si>
  <si>
    <t>2, 4, 5, 6</t>
  </si>
  <si>
    <t>2, 4, 5, 8</t>
  </si>
  <si>
    <t>1, 2, 3, 4, 5, 8</t>
  </si>
  <si>
    <t>4, 5</t>
  </si>
  <si>
    <t>Task group: Post-project Outreach</t>
  </si>
  <si>
    <t>Design and produce information boards; prepare for event</t>
  </si>
  <si>
    <t>Host outreach day event</t>
  </si>
  <si>
    <t>Host outreach evening seminar</t>
  </si>
  <si>
    <t>7,8</t>
  </si>
  <si>
    <t>Task group: Signpost and Archive Deposition</t>
  </si>
  <si>
    <t>Task group: Field Investigation</t>
  </si>
  <si>
    <t>Product Title</t>
  </si>
  <si>
    <t>Composition</t>
  </si>
  <si>
    <t>Derived from</t>
  </si>
  <si>
    <t>Format and presentation</t>
  </si>
  <si>
    <t>Allocated to</t>
  </si>
  <si>
    <t>Quality criteria and method</t>
  </si>
  <si>
    <t>Person/group responsible for quality assurance</t>
  </si>
  <si>
    <t>Planned completion date</t>
  </si>
  <si>
    <t>Purpose of the Product</t>
  </si>
  <si>
    <t>Product No.</t>
  </si>
  <si>
    <t>Project Report (MK1097)</t>
  </si>
  <si>
    <t>Digital Archive (MK1097)</t>
  </si>
  <si>
    <t>OASIS Summary (MK1097)</t>
  </si>
  <si>
    <t>Milton Keynes HER Entries</t>
  </si>
  <si>
    <t>Project Report on ADS</t>
  </si>
  <si>
    <t>CA Reports Online</t>
  </si>
  <si>
    <t>Paper archive (MK1097)</t>
  </si>
  <si>
    <t>Artefact/Ecofact Archive (MK1097)</t>
  </si>
  <si>
    <t>Social Media (MK1097)</t>
  </si>
  <si>
    <t>Local News Coverage (MK1097)</t>
  </si>
  <si>
    <t>Specialist Reports (MK1097)</t>
  </si>
  <si>
    <t>Interim Reports (MK1097)</t>
  </si>
  <si>
    <t>P1</t>
  </si>
  <si>
    <t>P10</t>
  </si>
  <si>
    <t>P2</t>
  </si>
  <si>
    <t>P3</t>
  </si>
  <si>
    <t>P4</t>
  </si>
  <si>
    <t>P5</t>
  </si>
  <si>
    <t>P6</t>
  </si>
  <si>
    <t>P7</t>
  </si>
  <si>
    <t>P8</t>
  </si>
  <si>
    <t>P9</t>
  </si>
  <si>
    <t>P11</t>
  </si>
  <si>
    <t>P12</t>
  </si>
  <si>
    <t>Rosanna Price (Digital Engagement Manager)</t>
  </si>
  <si>
    <t>(Specialists, as appropriate)</t>
  </si>
  <si>
    <t>(Project Leader)</t>
  </si>
  <si>
    <t>Grace Griffith (Publications Officer)</t>
  </si>
  <si>
    <t>Clare Bond (Archive Officer)</t>
  </si>
  <si>
    <t>Grace Griffith (Publications Officer); Laura Pearson (Project Manager)</t>
  </si>
  <si>
    <t>During Stage 1 (Field Investigation). PL to Draft by mid-July. Final agreed by end of July.</t>
  </si>
  <si>
    <t>During Stage 2 (Analysis). Specialists to Draft by mid-November. Final agreed by end of November.</t>
  </si>
  <si>
    <t>During Stage 2 (Analysis). GG to Draft by early January. Final agreed by mid-January.</t>
  </si>
  <si>
    <t>During Stage 2 (Analysis). GG to Draft by mid-December. Final agreed by end of December.</t>
  </si>
  <si>
    <t>During Stage 3 (Archive Deposition). CB to compile by late January. Final agreed by early February.</t>
  </si>
  <si>
    <t>During Stage 3 (Archive Deposition). GG to Draft by early February. Final agreed by mid-Febraury.</t>
  </si>
  <si>
    <t>Person/group responsible for approval</t>
  </si>
  <si>
    <t>Finds Managers</t>
  </si>
  <si>
    <t>Laura Pearson (Project Manager)</t>
  </si>
  <si>
    <t>The Parks Trust (Client)</t>
  </si>
  <si>
    <t>During Stage 1 (Field Investigation). LP to Draft immediately. Final agreed with 1 working day.</t>
  </si>
  <si>
    <t>During Stage 1 (Field Investigation). LP to Draft immediately. Final agreed with 3 working days.</t>
  </si>
  <si>
    <t>Line managers / Senior Finds Officers</t>
  </si>
  <si>
    <t>Milton Keynes Museum (Stakeholder)</t>
  </si>
  <si>
    <t>Sarah Cobain (Project Assurance)</t>
  </si>
  <si>
    <t>Hazel O'Neill (Senior Archives officer)</t>
  </si>
  <si>
    <t>Adrian Scruby (Principal Fieldwork Manager)</t>
  </si>
  <si>
    <t>Jo Barker (Post-excavation Manager)</t>
  </si>
  <si>
    <t>Checked against standards and guidance; CIfA, 2107, p. 20-22</t>
  </si>
  <si>
    <t>Checked against standards and guidance; CIfA, 2014a; HE, 2015</t>
  </si>
  <si>
    <t>Checked against standards and guidance; OASIS, 2024</t>
  </si>
  <si>
    <t>Checked against standards and guidance; CIfA, 2014b; MKM, 2022;</t>
  </si>
  <si>
    <t>Checked against standards and guidance; CIfA, 2014b; ADS, 2024</t>
  </si>
  <si>
    <t>Checked against standards and guidance; ADS, 2024</t>
  </si>
  <si>
    <t>Engage with the public/local interest groups; to promote the Open Day</t>
  </si>
  <si>
    <t>Engage with the public; to promote the Open Day</t>
  </si>
  <si>
    <t>Provides details about the investigation: location, aims, interesting finds, Open Day dates</t>
  </si>
  <si>
    <t>PDF article to feature digitally or in-print with a local news outlet; possibly a live appearance on local TV</t>
  </si>
  <si>
    <t>Posts on 'X' [formerly Twitter], CA's 'Community and Research' webpage and Facebook</t>
  </si>
  <si>
    <t>Word Document</t>
  </si>
  <si>
    <t>Online reporting form</t>
  </si>
  <si>
    <t>Word Document; eventual conversion to PDF</t>
  </si>
  <si>
    <t>Paper records in archival-quality boxes</t>
  </si>
  <si>
    <t>Artefactual material in archival-quality boxes</t>
  </si>
  <si>
    <t>Ditigal files; relevant files burned to CD for MK Museum deposition</t>
  </si>
  <si>
    <t>PDF uploaded to ADS website</t>
  </si>
  <si>
    <t>Online entries to the MK HER website</t>
  </si>
  <si>
    <t>PDF and accompanying summary uploaded to CA 'Reports' webpage</t>
  </si>
  <si>
    <t>Provide an overview of the fieldwork performance</t>
  </si>
  <si>
    <t>Provide analysis of artifactual/enviromental material</t>
  </si>
  <si>
    <t>Collate all paper-based records related to the project and identified for long-term preservation</t>
  </si>
  <si>
    <t>Collate all digital records related to the project and identified for preservation/dissemination</t>
  </si>
  <si>
    <t>Provide information about MK1097 to MK HER and relevant national heritage organisations</t>
  </si>
  <si>
    <t>Add/enhance detailed information about the historic environment of Great Linford</t>
  </si>
  <si>
    <t>Present the project's archaeological findings, analyses results, and discusses interpretation</t>
  </si>
  <si>
    <t>Collate all artefactal/envirmomental material relatied to the project and identified for long-term preservation</t>
  </si>
  <si>
    <t>Preserve data, and make it available for research, learning and teaching</t>
  </si>
  <si>
    <t>Datasets; methods, assemblage condition, provinence, identification/typology, dating; interpretation of data</t>
  </si>
  <si>
    <t>HER entries; metadata</t>
  </si>
  <si>
    <t>Account of actions, decisions; assessment of success based on paradata</t>
  </si>
  <si>
    <t>Project details, location, creators, monument types, significant finds, archives, bibliography</t>
  </si>
  <si>
    <t>Background, aims/objectives, methods, results, material, discussion, archives, references, contexts, specialist reports</t>
  </si>
  <si>
    <t>Site cashe, context sheets, registers [drawings, photography, bulk finds, registered artefacts], photography, bound report, TOT</t>
  </si>
  <si>
    <t>Artefacts, human remains, animal bone, environmental samples</t>
  </si>
  <si>
    <t>Site report, as above (P7)</t>
  </si>
  <si>
    <t>Photos taken during the on-site investigation; short video clips of volunteers</t>
  </si>
  <si>
    <t>Interview with PL/volunteers; soundbites/brief from Digital  Engagement Manger</t>
  </si>
  <si>
    <t>Day Record Sheets, Cashe</t>
  </si>
  <si>
    <t>Artefactual/Environmental material and associated datasets</t>
  </si>
  <si>
    <t>Fieldwork records (e.g. context sheets, GIS data), artefacts/ecofacts</t>
  </si>
  <si>
    <t>Fieldwork records, Specialist reports, Geomatics graphics, Illustrations</t>
  </si>
  <si>
    <t xml:space="preserve">All records compiled during the project </t>
  </si>
  <si>
    <t>CAD files, databases, digital photographs, geophysical/other survey data, GIS files, images, spreadsheets, text files, 3D data; hardcopy list</t>
  </si>
  <si>
    <t>All digital data compiled during the project</t>
  </si>
  <si>
    <t>Artefactual/environmental material recovered, subject to retention policy</t>
  </si>
  <si>
    <t>Fieldwork records, Specialist reports, Geomatics graphics, Illustrations, as above (P7)</t>
  </si>
  <si>
    <t>Published according to CA Standards</t>
  </si>
  <si>
    <t>Checked against CA standards and standards and guidance; HE, 2015</t>
  </si>
  <si>
    <t>Checked against standards and guidance; MKCC, 2024</t>
  </si>
  <si>
    <t>Undertaken according to CA Standards</t>
  </si>
  <si>
    <t>Checked against standards and guidance; APABE, 2017; AAF, 2007; CIfA, 2017; HE, 2011</t>
  </si>
  <si>
    <t>Product 1</t>
  </si>
  <si>
    <t>Product 2</t>
  </si>
  <si>
    <t>Product 3</t>
  </si>
  <si>
    <t>Product 4</t>
  </si>
  <si>
    <t>Product 5</t>
  </si>
  <si>
    <t>Product 6</t>
  </si>
  <si>
    <t>Product 7</t>
  </si>
  <si>
    <t>Product 8</t>
  </si>
  <si>
    <t>Product 9</t>
  </si>
  <si>
    <t>Product 10</t>
  </si>
  <si>
    <t>Product 11</t>
  </si>
  <si>
    <t>Product 12</t>
  </si>
  <si>
    <t>Interview with PL/volunteers; soundbites/brief from Digital Engagement Manger</t>
  </si>
  <si>
    <t>PDF article to feature digitally or in-print with a local news outlet; possibly an appearance on local TV</t>
  </si>
  <si>
    <t>Provide analysis of artefactual/environmental  material</t>
  </si>
  <si>
    <t>Datasets; methods, assemblage condition, provenance, identification/typology, dating; interpretation of data</t>
  </si>
  <si>
    <t>During Stage 3 (Archive Deposition). GG to Draft by early February. Final agreed by mid-February.</t>
  </si>
  <si>
    <t>Collate all artefactual/environmental material related to the project and identified for long-term preservation</t>
  </si>
  <si>
    <t>Site cache, context sheets, registers [drawings, photography, bulk finds, registered artefacts], photography, bound report, TOT</t>
  </si>
  <si>
    <t>Digital files; relevant files burned to CD for MK Museum deposition</t>
  </si>
  <si>
    <t>Product 13</t>
  </si>
  <si>
    <t>Product 14</t>
  </si>
  <si>
    <t>P13</t>
  </si>
  <si>
    <t>P14</t>
  </si>
  <si>
    <t>Outreach Information Board (MK1097)</t>
  </si>
  <si>
    <t>Outreach Evening Seminar (MK1097)</t>
  </si>
  <si>
    <t>Appraise the public/local residents/volunteers/local interest groups of the project's results</t>
  </si>
  <si>
    <t>Appraise visitors to the Park of the project's results</t>
  </si>
  <si>
    <t>Synthesis of the Project Report, photographs of the volunteers/Open Day, artefacts</t>
  </si>
  <si>
    <t>Description of the site/investigation/results, photograpghs, QR code to CA 'Community and Research' webpage</t>
  </si>
  <si>
    <t>Description of the site/investigation/results, photograpghs, link to CA 'Community and Research' webpage</t>
  </si>
  <si>
    <t>Large Posterboards</t>
  </si>
  <si>
    <t>In-person seminar with online webinar live-stream - recorded, to be uploaded to the CA YouTube account</t>
  </si>
  <si>
    <t>Caroline Adams (Outreach and Community Engagement Officer)</t>
  </si>
  <si>
    <t>During Stage 4 (Post-project Outreach). PL to Draft by early February. Final agreed by mid-February.</t>
  </si>
  <si>
    <t>Published according to CA Standards, to satisfy the DCMP (AHL-AhaCL, 2013)</t>
  </si>
  <si>
    <t>Description of the site/investigation/results, photographs, QR code to CA 'Community and Research' webpage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</si>
</sst>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8" x14ac:knownFonts="1">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10"/>
      <name val="Arial"/>
      <family val="2"/>
    </font>
    <font>
      <i/>
      <sz val="10"/>
      <color theme="1"/>
      <name val="Arial"/>
      <family val="2"/>
    </font>
    <font>
      <b/>
      <sz val="10"/>
      <name val="Arial"/>
      <family val="2"/>
    </font>
    <font>
      <sz val="8"/>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10">
    <border>
      <left/>
      <right/>
      <top/>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top style="thick">
        <color auto="1"/>
      </top>
      <bottom style="medium">
        <color auto="1"/>
      </bottom>
      <diagonal/>
    </border>
    <border>
      <left/>
      <right/>
      <top style="thin">
        <color indexed="64"/>
      </top>
      <bottom style="thin">
        <color indexed="64"/>
      </bottom>
      <diagonal/>
    </border>
  </borders>
  <cellStyleXfs count="2">
    <xf numFmtId="0" fontId="0" fillId="0" borderId="0"/>
    <xf numFmtId="0" fontId="1" fillId="0" borderId="1" applyNumberFormat="0" applyFill="0" applyAlignment="0" applyProtection="0"/>
  </cellStyleXfs>
  <cellXfs count="57">
    <xf numFmtId="0" fontId="0" fillId="0" borderId="0" xfId="0"/>
    <xf numFmtId="0" fontId="2" fillId="0" borderId="0" xfId="0" applyFont="1"/>
    <xf numFmtId="0" fontId="3" fillId="0" borderId="0" xfId="0" applyFont="1"/>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0" fontId="3" fillId="7" borderId="0" xfId="0" applyFont="1" applyFill="1" applyAlignment="1">
      <alignment vertical="top"/>
    </xf>
    <xf numFmtId="0" fontId="3" fillId="8" borderId="0" xfId="0" applyFont="1" applyFill="1" applyAlignment="1">
      <alignment vertical="top"/>
    </xf>
    <xf numFmtId="14" fontId="3" fillId="0" borderId="0" xfId="0" applyNumberFormat="1" applyFont="1" applyAlignment="1">
      <alignment horizontal="left" vertical="top"/>
    </xf>
    <xf numFmtId="0" fontId="3" fillId="9" borderId="0" xfId="0" applyFont="1" applyFill="1" applyAlignment="1">
      <alignment vertical="top"/>
    </xf>
    <xf numFmtId="0" fontId="3" fillId="2" borderId="0" xfId="0" applyFont="1" applyFill="1"/>
    <xf numFmtId="0" fontId="3" fillId="3" borderId="0" xfId="0" applyFont="1" applyFill="1"/>
    <xf numFmtId="0" fontId="2" fillId="0" borderId="0" xfId="0" applyFont="1" applyAlignment="1">
      <alignment wrapText="1"/>
    </xf>
    <xf numFmtId="6" fontId="3" fillId="0" borderId="2" xfId="0" applyNumberFormat="1" applyFont="1" applyBorder="1"/>
    <xf numFmtId="6" fontId="3" fillId="0" borderId="0" xfId="0" applyNumberFormat="1" applyFont="1"/>
    <xf numFmtId="0" fontId="3" fillId="0" borderId="3" xfId="0" applyFont="1" applyBorder="1" applyAlignment="1">
      <alignment horizontal="left"/>
    </xf>
    <xf numFmtId="0" fontId="3" fillId="0" borderId="4" xfId="0" applyFont="1" applyBorder="1"/>
    <xf numFmtId="0" fontId="3" fillId="0" borderId="5" xfId="0" applyFont="1" applyBorder="1"/>
    <xf numFmtId="0" fontId="3" fillId="0" borderId="3" xfId="0" applyFont="1" applyBorder="1"/>
    <xf numFmtId="0" fontId="3" fillId="4" borderId="0" xfId="0" applyFont="1" applyFill="1"/>
    <xf numFmtId="0" fontId="5" fillId="5" borderId="0" xfId="0" applyFont="1" applyFill="1"/>
    <xf numFmtId="6" fontId="3" fillId="5" borderId="0" xfId="0" applyNumberFormat="1" applyFont="1" applyFill="1"/>
    <xf numFmtId="0" fontId="3" fillId="6" borderId="0" xfId="0" applyFont="1" applyFill="1"/>
    <xf numFmtId="0" fontId="3" fillId="5" borderId="0" xfId="0" applyFont="1" applyFill="1"/>
    <xf numFmtId="2" fontId="2" fillId="0" borderId="1" xfId="1" applyNumberFormat="1" applyFont="1"/>
    <xf numFmtId="0" fontId="2" fillId="2" borderId="0" xfId="0" applyFont="1" applyFill="1"/>
    <xf numFmtId="2" fontId="2" fillId="2" borderId="2" xfId="0" applyNumberFormat="1" applyFont="1" applyFill="1" applyBorder="1"/>
    <xf numFmtId="0" fontId="3"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4" fillId="0" borderId="0" xfId="0" applyFont="1" applyAlignment="1">
      <alignment vertical="center"/>
    </xf>
    <xf numFmtId="0" fontId="2" fillId="0" borderId="6" xfId="0" applyFont="1" applyBorder="1" applyAlignment="1">
      <alignment horizontal="left"/>
    </xf>
    <xf numFmtId="0" fontId="2" fillId="0" borderId="6" xfId="0" applyFont="1" applyBorder="1"/>
    <xf numFmtId="0" fontId="3" fillId="0" borderId="7" xfId="0" applyFont="1" applyBorder="1"/>
    <xf numFmtId="0" fontId="3" fillId="0" borderId="3" xfId="0" applyFont="1" applyBorder="1" applyAlignment="1">
      <alignment vertical="top"/>
    </xf>
    <xf numFmtId="0" fontId="3" fillId="0" borderId="4" xfId="0" applyFont="1" applyBorder="1" applyAlignment="1">
      <alignment horizontal="left" vertical="top"/>
    </xf>
    <xf numFmtId="0" fontId="2" fillId="0" borderId="4" xfId="0" applyFont="1" applyBorder="1" applyAlignment="1">
      <alignment horizontal="left" vertical="top"/>
    </xf>
    <xf numFmtId="0" fontId="2" fillId="0" borderId="5" xfId="0" applyFont="1" applyBorder="1" applyAlignment="1">
      <alignment horizontal="left" vertical="top"/>
    </xf>
    <xf numFmtId="0" fontId="2" fillId="0" borderId="6" xfId="0" applyFont="1" applyBorder="1" applyAlignment="1">
      <alignment vertical="top"/>
    </xf>
    <xf numFmtId="0" fontId="2" fillId="0" borderId="0" xfId="0" applyFont="1" applyAlignment="1">
      <alignment horizontal="left" vertical="center"/>
    </xf>
    <xf numFmtId="0" fontId="2" fillId="0" borderId="0" xfId="0" applyFont="1" applyAlignment="1">
      <alignment vertical="center"/>
    </xf>
    <xf numFmtId="0" fontId="3" fillId="0" borderId="8" xfId="0" applyFont="1" applyBorder="1" applyAlignment="1">
      <alignment vertical="center"/>
    </xf>
    <xf numFmtId="0" fontId="3" fillId="0" borderId="8" xfId="0" applyFont="1" applyBorder="1" applyAlignment="1">
      <alignment horizontal="left" vertical="center"/>
    </xf>
    <xf numFmtId="0" fontId="2" fillId="0" borderId="8" xfId="0" applyFont="1" applyBorder="1" applyAlignment="1">
      <alignment vertical="center"/>
    </xf>
    <xf numFmtId="0" fontId="6" fillId="0" borderId="8" xfId="0" applyFont="1" applyBorder="1" applyAlignment="1">
      <alignment vertical="center"/>
    </xf>
    <xf numFmtId="0" fontId="1" fillId="0" borderId="6" xfId="0" applyFont="1" applyBorder="1"/>
    <xf numFmtId="0" fontId="1" fillId="0" borderId="0" xfId="0" applyFont="1"/>
    <xf numFmtId="0" fontId="3" fillId="0" borderId="0" xfId="0" applyFont="1" applyAlignment="1">
      <alignment vertical="center"/>
    </xf>
    <xf numFmtId="0" fontId="3" fillId="0" borderId="0" xfId="0" applyFont="1" applyAlignment="1">
      <alignment vertical="top"/>
    </xf>
    <xf numFmtId="0" fontId="3" fillId="0" borderId="0" xfId="0" applyFont="1" applyAlignment="1">
      <alignment horizontal="left" vertical="top"/>
    </xf>
    <xf numFmtId="0" fontId="3" fillId="0" borderId="0" xfId="0" applyFont="1" applyAlignment="1">
      <alignment horizontal="left" vertical="center"/>
    </xf>
    <xf numFmtId="16" fontId="3" fillId="0" borderId="0" xfId="0" applyNumberFormat="1" applyFont="1" applyAlignment="1">
      <alignment vertical="top" wrapText="1"/>
    </xf>
    <xf numFmtId="0" fontId="3" fillId="0" borderId="0" xfId="0" applyFont="1" applyAlignment="1">
      <alignment vertical="top" wrapText="1"/>
    </xf>
    <xf numFmtId="0" fontId="3" fillId="0" borderId="3" xfId="0" applyFont="1" applyBorder="1" applyAlignment="1">
      <alignment horizontal="left"/>
    </xf>
    <xf numFmtId="0" fontId="3" fillId="0" borderId="4" xfId="0" applyFont="1" applyBorder="1" applyAlignment="1">
      <alignment horizontal="left"/>
    </xf>
    <xf numFmtId="0" fontId="3" fillId="0" borderId="5" xfId="0" applyFont="1" applyBorder="1" applyAlignment="1">
      <alignment horizontal="left"/>
    </xf>
    <xf numFmtId="0" fontId="1" fillId="0" borderId="9" xfId="0" applyFont="1" applyBorder="1"/>
  </cellXfs>
  <cellStyles count="2">
    <cellStyle name="Normal" xfId="0" builtinId="0"/>
    <cellStyle name="Total" xfId="1"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aura.pearson\Downloads\Costing%20template%20(1).xlsx" TargetMode="External"/><Relationship Id="rId1" Type="http://schemas.openxmlformats.org/officeDocument/2006/relationships/externalLinkPath" Target="/Users/laura.pearson/Downloads/Costing%20templa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ing"/>
      <sheetName val="Rates"/>
    </sheetNames>
    <sheetDataSet>
      <sheetData sheetId="0"/>
      <sheetData sheetId="1">
        <row r="16">
          <cell r="F16">
            <v>300</v>
          </cell>
        </row>
        <row r="23">
          <cell r="F23">
            <v>200</v>
          </cell>
        </row>
        <row r="25">
          <cell r="F25">
            <v>100</v>
          </cell>
        </row>
        <row r="26">
          <cell r="F26">
            <v>50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32A3C-B568-4A56-8BB5-F66A55384382}">
  <dimension ref="A1:F60"/>
  <sheetViews>
    <sheetView workbookViewId="0">
      <selection activeCell="J16" sqref="J16"/>
    </sheetView>
  </sheetViews>
  <sheetFormatPr defaultRowHeight="13.2" x14ac:dyDescent="0.3"/>
  <cols>
    <col min="1" max="1" width="8.88671875" style="29"/>
    <col min="2" max="2" width="12.5546875" style="28" customWidth="1"/>
    <col min="3" max="3" width="54.88671875" style="28" customWidth="1"/>
    <col min="4" max="4" width="13.5546875" style="28" customWidth="1"/>
    <col min="5" max="5" width="7.5546875" style="28" customWidth="1"/>
    <col min="6" max="6" width="8.109375" style="28" bestFit="1" customWidth="1"/>
    <col min="7" max="16384" width="8.88671875" style="28"/>
  </cols>
  <sheetData>
    <row r="1" spans="1:6" ht="13.8" thickBot="1" x14ac:dyDescent="0.35">
      <c r="A1" s="39" t="s">
        <v>4</v>
      </c>
      <c r="B1" s="40" t="s">
        <v>5</v>
      </c>
      <c r="C1" s="40" t="s">
        <v>6</v>
      </c>
      <c r="D1" s="40" t="s">
        <v>7</v>
      </c>
      <c r="E1" s="40" t="s">
        <v>8</v>
      </c>
      <c r="F1" s="40" t="s">
        <v>180</v>
      </c>
    </row>
    <row r="2" spans="1:6" ht="14.4" thickTop="1" thickBot="1" x14ac:dyDescent="0.35">
      <c r="A2" s="42" t="s">
        <v>201</v>
      </c>
      <c r="B2" s="41"/>
      <c r="C2" s="43"/>
      <c r="D2" s="43"/>
      <c r="E2" s="43">
        <f>SUM(E3:E12)</f>
        <v>31.5</v>
      </c>
      <c r="F2" s="43">
        <f>SUM(F3:F12)</f>
        <v>11340</v>
      </c>
    </row>
    <row r="3" spans="1:6" x14ac:dyDescent="0.3">
      <c r="A3" s="29">
        <v>1</v>
      </c>
      <c r="C3" s="28" t="s">
        <v>185</v>
      </c>
      <c r="D3" s="28" t="s">
        <v>174</v>
      </c>
      <c r="E3" s="28">
        <v>1</v>
      </c>
      <c r="F3" s="28">
        <f>E3*360</f>
        <v>360</v>
      </c>
    </row>
    <row r="4" spans="1:6" x14ac:dyDescent="0.3">
      <c r="A4" s="29">
        <v>2</v>
      </c>
      <c r="C4" s="28" t="s">
        <v>49</v>
      </c>
      <c r="D4" s="28" t="s">
        <v>174</v>
      </c>
      <c r="E4" s="28">
        <v>1</v>
      </c>
      <c r="F4" s="28">
        <f t="shared" ref="F4:F51" si="0">E4*360</f>
        <v>360</v>
      </c>
    </row>
    <row r="5" spans="1:6" x14ac:dyDescent="0.3">
      <c r="A5" s="29">
        <v>3</v>
      </c>
      <c r="C5" s="28" t="s">
        <v>50</v>
      </c>
      <c r="D5" s="28" t="s">
        <v>174</v>
      </c>
      <c r="E5" s="28">
        <v>1</v>
      </c>
      <c r="F5" s="28">
        <f t="shared" si="0"/>
        <v>360</v>
      </c>
    </row>
    <row r="6" spans="1:6" x14ac:dyDescent="0.3">
      <c r="A6" s="49">
        <v>4</v>
      </c>
      <c r="B6" s="51" t="s">
        <v>186</v>
      </c>
      <c r="C6" s="48" t="s">
        <v>51</v>
      </c>
      <c r="D6" s="28" t="s">
        <v>174</v>
      </c>
      <c r="E6" s="28">
        <v>5</v>
      </c>
      <c r="F6" s="28">
        <f t="shared" si="0"/>
        <v>1800</v>
      </c>
    </row>
    <row r="7" spans="1:6" x14ac:dyDescent="0.3">
      <c r="A7" s="49"/>
      <c r="B7" s="51"/>
      <c r="C7" s="48"/>
      <c r="D7" s="28" t="s">
        <v>124</v>
      </c>
      <c r="E7" s="28">
        <v>11</v>
      </c>
      <c r="F7" s="28">
        <f t="shared" si="0"/>
        <v>3960</v>
      </c>
    </row>
    <row r="8" spans="1:6" x14ac:dyDescent="0.3">
      <c r="A8" s="49">
        <v>5</v>
      </c>
      <c r="B8" s="52" t="s">
        <v>187</v>
      </c>
      <c r="C8" s="48" t="s">
        <v>56</v>
      </c>
      <c r="D8" s="28" t="s">
        <v>174</v>
      </c>
      <c r="E8" s="28">
        <v>1.5</v>
      </c>
      <c r="F8" s="28">
        <f t="shared" si="0"/>
        <v>540</v>
      </c>
    </row>
    <row r="9" spans="1:6" x14ac:dyDescent="0.3">
      <c r="A9" s="49"/>
      <c r="B9" s="52"/>
      <c r="C9" s="48"/>
      <c r="D9" s="28" t="s">
        <v>124</v>
      </c>
      <c r="E9" s="28">
        <v>7</v>
      </c>
      <c r="F9" s="28">
        <f t="shared" si="0"/>
        <v>2520</v>
      </c>
    </row>
    <row r="10" spans="1:6" x14ac:dyDescent="0.3">
      <c r="A10" s="29">
        <v>6</v>
      </c>
      <c r="B10" s="28" t="s">
        <v>188</v>
      </c>
      <c r="C10" s="28" t="s">
        <v>55</v>
      </c>
      <c r="D10" s="28" t="s">
        <v>124</v>
      </c>
      <c r="E10" s="28">
        <v>2</v>
      </c>
      <c r="F10" s="28">
        <f t="shared" si="0"/>
        <v>720</v>
      </c>
    </row>
    <row r="11" spans="1:6" x14ac:dyDescent="0.3">
      <c r="A11" s="29">
        <v>7</v>
      </c>
      <c r="C11" s="28" t="s">
        <v>52</v>
      </c>
      <c r="D11" s="28" t="s">
        <v>174</v>
      </c>
      <c r="E11" s="28">
        <v>1</v>
      </c>
      <c r="F11" s="28">
        <f t="shared" si="0"/>
        <v>360</v>
      </c>
    </row>
    <row r="12" spans="1:6" ht="13.8" thickBot="1" x14ac:dyDescent="0.35">
      <c r="A12" s="29">
        <v>8</v>
      </c>
      <c r="C12" s="28" t="s">
        <v>184</v>
      </c>
      <c r="D12" s="28" t="s">
        <v>174</v>
      </c>
      <c r="E12" s="28">
        <v>1</v>
      </c>
      <c r="F12" s="28">
        <f t="shared" si="0"/>
        <v>360</v>
      </c>
    </row>
    <row r="13" spans="1:6" ht="14.4" thickTop="1" thickBot="1" x14ac:dyDescent="0.35">
      <c r="A13" s="42" t="s">
        <v>32</v>
      </c>
      <c r="B13" s="41"/>
      <c r="C13" s="41"/>
      <c r="D13" s="43"/>
      <c r="E13" s="43">
        <f>SUM(E14:E16)</f>
        <v>4.25</v>
      </c>
      <c r="F13" s="43">
        <f>SUM(F14:F16)</f>
        <v>1620</v>
      </c>
    </row>
    <row r="14" spans="1:6" x14ac:dyDescent="0.3">
      <c r="A14" s="29">
        <v>9</v>
      </c>
      <c r="C14" s="28" t="s">
        <v>33</v>
      </c>
      <c r="D14" s="28" t="s">
        <v>174</v>
      </c>
      <c r="E14" s="30">
        <v>0.25</v>
      </c>
      <c r="F14" s="28">
        <f t="shared" si="0"/>
        <v>90</v>
      </c>
    </row>
    <row r="15" spans="1:6" x14ac:dyDescent="0.3">
      <c r="A15" s="29">
        <v>10</v>
      </c>
      <c r="C15" s="28" t="s">
        <v>34</v>
      </c>
      <c r="D15" s="28" t="s">
        <v>151</v>
      </c>
      <c r="E15" s="30">
        <v>1</v>
      </c>
      <c r="F15" s="28">
        <f>E15*450</f>
        <v>450</v>
      </c>
    </row>
    <row r="16" spans="1:6" ht="13.8" thickBot="1" x14ac:dyDescent="0.35">
      <c r="A16" s="29">
        <v>11</v>
      </c>
      <c r="B16" s="28" t="s">
        <v>186</v>
      </c>
      <c r="C16" s="28" t="s">
        <v>155</v>
      </c>
      <c r="D16" s="28" t="s">
        <v>156</v>
      </c>
      <c r="E16" s="30">
        <v>3</v>
      </c>
      <c r="F16" s="28">
        <f t="shared" si="0"/>
        <v>1080</v>
      </c>
    </row>
    <row r="17" spans="1:6" ht="14.4" thickTop="1" thickBot="1" x14ac:dyDescent="0.35">
      <c r="A17" s="42" t="s">
        <v>9</v>
      </c>
      <c r="B17" s="41"/>
      <c r="C17" s="41"/>
      <c r="D17" s="41"/>
      <c r="E17" s="44">
        <f>SUM(E18:E27)</f>
        <v>8.5</v>
      </c>
      <c r="F17" s="43">
        <f>SUM(F18:F27)</f>
        <v>3825</v>
      </c>
    </row>
    <row r="18" spans="1:6" x14ac:dyDescent="0.3">
      <c r="A18" s="29">
        <v>12</v>
      </c>
      <c r="B18" s="28" t="s">
        <v>189</v>
      </c>
      <c r="C18" s="28" t="s">
        <v>10</v>
      </c>
      <c r="D18" s="28" t="s">
        <v>152</v>
      </c>
      <c r="E18" s="30">
        <v>2</v>
      </c>
      <c r="F18" s="28">
        <f>E18*450</f>
        <v>900</v>
      </c>
    </row>
    <row r="19" spans="1:6" x14ac:dyDescent="0.3">
      <c r="A19" s="29">
        <v>13</v>
      </c>
      <c r="B19" s="28" t="s">
        <v>190</v>
      </c>
      <c r="C19" s="28" t="s">
        <v>159</v>
      </c>
      <c r="D19" s="28" t="s">
        <v>166</v>
      </c>
      <c r="E19" s="30">
        <v>1.5</v>
      </c>
      <c r="F19" s="28">
        <f t="shared" ref="F19:F27" si="1">E19*450</f>
        <v>675</v>
      </c>
    </row>
    <row r="20" spans="1:6" x14ac:dyDescent="0.3">
      <c r="A20" s="49">
        <v>14</v>
      </c>
      <c r="B20" s="48" t="s">
        <v>190</v>
      </c>
      <c r="C20" s="48" t="s">
        <v>11</v>
      </c>
      <c r="D20" s="28" t="s">
        <v>166</v>
      </c>
      <c r="E20" s="30">
        <v>0.5</v>
      </c>
      <c r="F20" s="28">
        <f t="shared" si="1"/>
        <v>225</v>
      </c>
    </row>
    <row r="21" spans="1:6" x14ac:dyDescent="0.3">
      <c r="A21" s="49"/>
      <c r="B21" s="48"/>
      <c r="C21" s="48"/>
      <c r="D21" s="28" t="s">
        <v>152</v>
      </c>
      <c r="E21" s="30">
        <v>0.5</v>
      </c>
      <c r="F21" s="28">
        <f t="shared" si="1"/>
        <v>225</v>
      </c>
    </row>
    <row r="22" spans="1:6" x14ac:dyDescent="0.3">
      <c r="A22" s="29">
        <v>15</v>
      </c>
      <c r="B22" s="28" t="s">
        <v>190</v>
      </c>
      <c r="C22" s="28" t="s">
        <v>12</v>
      </c>
      <c r="D22" s="28" t="s">
        <v>152</v>
      </c>
      <c r="E22" s="30">
        <v>0.5</v>
      </c>
      <c r="F22" s="28">
        <f t="shared" si="1"/>
        <v>225</v>
      </c>
    </row>
    <row r="23" spans="1:6" x14ac:dyDescent="0.3">
      <c r="A23" s="29">
        <v>16</v>
      </c>
      <c r="B23" s="28" t="s">
        <v>194</v>
      </c>
      <c r="C23" s="28" t="s">
        <v>160</v>
      </c>
      <c r="D23" s="28" t="s">
        <v>164</v>
      </c>
      <c r="E23" s="30">
        <v>0.5</v>
      </c>
      <c r="F23" s="28">
        <f t="shared" si="1"/>
        <v>225</v>
      </c>
    </row>
    <row r="24" spans="1:6" x14ac:dyDescent="0.3">
      <c r="A24" s="29">
        <v>17</v>
      </c>
      <c r="B24" s="28" t="s">
        <v>194</v>
      </c>
      <c r="C24" s="28" t="s">
        <v>161</v>
      </c>
      <c r="D24" s="28" t="s">
        <v>165</v>
      </c>
      <c r="E24" s="30">
        <v>0.5</v>
      </c>
      <c r="F24" s="28">
        <f t="shared" si="1"/>
        <v>225</v>
      </c>
    </row>
    <row r="25" spans="1:6" x14ac:dyDescent="0.3">
      <c r="A25" s="29">
        <v>18</v>
      </c>
      <c r="B25" s="28" t="s">
        <v>194</v>
      </c>
      <c r="C25" s="28" t="s">
        <v>162</v>
      </c>
      <c r="D25" s="28" t="s">
        <v>167</v>
      </c>
      <c r="E25" s="30">
        <v>0.5</v>
      </c>
      <c r="F25" s="28">
        <f t="shared" si="1"/>
        <v>225</v>
      </c>
    </row>
    <row r="26" spans="1:6" x14ac:dyDescent="0.3">
      <c r="A26" s="29">
        <v>19</v>
      </c>
      <c r="B26" s="28" t="s">
        <v>194</v>
      </c>
      <c r="C26" s="28" t="s">
        <v>163</v>
      </c>
      <c r="D26" s="28" t="s">
        <v>170</v>
      </c>
      <c r="E26" s="30">
        <v>0.5</v>
      </c>
      <c r="F26" s="28">
        <f t="shared" si="1"/>
        <v>225</v>
      </c>
    </row>
    <row r="27" spans="1:6" ht="13.8" thickBot="1" x14ac:dyDescent="0.35">
      <c r="A27" s="29">
        <v>20</v>
      </c>
      <c r="B27" s="28" t="s">
        <v>191</v>
      </c>
      <c r="C27" s="28" t="s">
        <v>150</v>
      </c>
      <c r="D27" s="28" t="s">
        <v>169</v>
      </c>
      <c r="E27" s="30">
        <v>1.5</v>
      </c>
      <c r="F27" s="28">
        <f t="shared" si="1"/>
        <v>675</v>
      </c>
    </row>
    <row r="28" spans="1:6" ht="14.4" thickTop="1" thickBot="1" x14ac:dyDescent="0.35">
      <c r="A28" s="42" t="s">
        <v>14</v>
      </c>
      <c r="B28" s="41"/>
      <c r="C28" s="41"/>
      <c r="D28" s="41"/>
      <c r="E28" s="44">
        <f>SUM(E29:E31)</f>
        <v>2</v>
      </c>
      <c r="F28" s="43">
        <f>SUM(F29:F31)</f>
        <v>810</v>
      </c>
    </row>
    <row r="29" spans="1:6" x14ac:dyDescent="0.3">
      <c r="A29" s="29">
        <v>21</v>
      </c>
      <c r="B29" s="28" t="s">
        <v>192</v>
      </c>
      <c r="C29" s="28" t="s">
        <v>29</v>
      </c>
      <c r="D29" s="28" t="s">
        <v>153</v>
      </c>
      <c r="E29" s="30">
        <v>0.5</v>
      </c>
      <c r="F29" s="28">
        <f t="shared" si="0"/>
        <v>180</v>
      </c>
    </row>
    <row r="30" spans="1:6" x14ac:dyDescent="0.3">
      <c r="A30" s="29">
        <v>22</v>
      </c>
      <c r="B30" s="28" t="s">
        <v>192</v>
      </c>
      <c r="C30" s="28" t="s">
        <v>30</v>
      </c>
      <c r="D30" s="28" t="s">
        <v>153</v>
      </c>
      <c r="E30" s="30">
        <v>0.5</v>
      </c>
      <c r="F30" s="28">
        <f t="shared" si="0"/>
        <v>180</v>
      </c>
    </row>
    <row r="31" spans="1:6" ht="13.8" thickBot="1" x14ac:dyDescent="0.35">
      <c r="A31" s="29">
        <v>23</v>
      </c>
      <c r="B31" s="28" t="s">
        <v>193</v>
      </c>
      <c r="C31" s="28" t="s">
        <v>31</v>
      </c>
      <c r="D31" s="28" t="s">
        <v>154</v>
      </c>
      <c r="E31" s="30">
        <v>1</v>
      </c>
      <c r="F31" s="28">
        <f>E31*450</f>
        <v>450</v>
      </c>
    </row>
    <row r="32" spans="1:6" ht="14.4" thickTop="1" thickBot="1" x14ac:dyDescent="0.35">
      <c r="A32" s="42" t="s">
        <v>15</v>
      </c>
      <c r="B32" s="41"/>
      <c r="C32" s="41"/>
      <c r="D32" s="41"/>
      <c r="E32" s="44">
        <f>SUM(E33:E41)</f>
        <v>8.75</v>
      </c>
      <c r="F32" s="43">
        <f>SUM(F33:F41)</f>
        <v>8268.75</v>
      </c>
    </row>
    <row r="33" spans="1:6" x14ac:dyDescent="0.3">
      <c r="A33" s="29">
        <v>24</v>
      </c>
      <c r="C33" s="28" t="s">
        <v>23</v>
      </c>
      <c r="D33" s="28" t="s">
        <v>181</v>
      </c>
      <c r="E33" s="30">
        <v>0.5</v>
      </c>
      <c r="F33" s="28">
        <f>E33*6165</f>
        <v>3082.5</v>
      </c>
    </row>
    <row r="34" spans="1:6" x14ac:dyDescent="0.3">
      <c r="A34" s="29">
        <v>25</v>
      </c>
      <c r="C34" s="28" t="s">
        <v>13</v>
      </c>
      <c r="D34" s="28" t="s">
        <v>152</v>
      </c>
      <c r="E34" s="30">
        <v>2</v>
      </c>
      <c r="F34" s="28">
        <f>E34*450</f>
        <v>900</v>
      </c>
    </row>
    <row r="35" spans="1:6" x14ac:dyDescent="0.3">
      <c r="A35" s="49">
        <v>26</v>
      </c>
      <c r="B35" s="47"/>
      <c r="C35" s="48" t="s">
        <v>24</v>
      </c>
      <c r="D35" s="28" t="s">
        <v>158</v>
      </c>
      <c r="E35" s="30">
        <v>0.5</v>
      </c>
      <c r="F35" s="28">
        <f t="shared" ref="F35:F38" si="2">E35*450</f>
        <v>225</v>
      </c>
    </row>
    <row r="36" spans="1:6" x14ac:dyDescent="0.3">
      <c r="A36" s="49"/>
      <c r="B36" s="47"/>
      <c r="C36" s="48"/>
      <c r="D36" s="28" t="s">
        <v>152</v>
      </c>
      <c r="E36" s="30">
        <v>0.5</v>
      </c>
      <c r="F36" s="28">
        <f t="shared" si="2"/>
        <v>225</v>
      </c>
    </row>
    <row r="37" spans="1:6" x14ac:dyDescent="0.3">
      <c r="A37" s="29">
        <v>27</v>
      </c>
      <c r="C37" s="28" t="s">
        <v>25</v>
      </c>
      <c r="D37" s="28" t="s">
        <v>152</v>
      </c>
      <c r="E37" s="30">
        <v>1.5</v>
      </c>
      <c r="F37" s="28">
        <f t="shared" si="2"/>
        <v>675</v>
      </c>
    </row>
    <row r="38" spans="1:6" x14ac:dyDescent="0.3">
      <c r="A38" s="29">
        <v>28</v>
      </c>
      <c r="C38" s="28" t="s">
        <v>26</v>
      </c>
      <c r="D38" s="28" t="s">
        <v>152</v>
      </c>
      <c r="E38" s="30">
        <v>1.5</v>
      </c>
      <c r="F38" s="28">
        <f t="shared" si="2"/>
        <v>675</v>
      </c>
    </row>
    <row r="39" spans="1:6" x14ac:dyDescent="0.3">
      <c r="A39" s="29">
        <v>29</v>
      </c>
      <c r="C39" s="28" t="s">
        <v>27</v>
      </c>
      <c r="D39" s="28" t="s">
        <v>181</v>
      </c>
      <c r="E39" s="30">
        <v>0.25</v>
      </c>
      <c r="F39" s="28">
        <f>E39*6165</f>
        <v>1541.25</v>
      </c>
    </row>
    <row r="40" spans="1:6" x14ac:dyDescent="0.3">
      <c r="A40" s="50">
        <v>30</v>
      </c>
      <c r="C40" s="47" t="s">
        <v>28</v>
      </c>
      <c r="D40" s="28" t="s">
        <v>157</v>
      </c>
      <c r="E40" s="30">
        <v>1</v>
      </c>
      <c r="F40" s="28">
        <f>E40*495</f>
        <v>495</v>
      </c>
    </row>
    <row r="41" spans="1:6" ht="13.8" thickBot="1" x14ac:dyDescent="0.35">
      <c r="A41" s="50"/>
      <c r="C41" s="47"/>
      <c r="D41" s="28" t="s">
        <v>152</v>
      </c>
      <c r="E41" s="30">
        <v>1</v>
      </c>
      <c r="F41" s="28">
        <f>E41*450</f>
        <v>450</v>
      </c>
    </row>
    <row r="42" spans="1:6" ht="14.4" thickTop="1" thickBot="1" x14ac:dyDescent="0.35">
      <c r="A42" s="42" t="s">
        <v>16</v>
      </c>
      <c r="B42" s="41"/>
      <c r="C42" s="41"/>
      <c r="D42" s="41"/>
      <c r="E42" s="44">
        <f>SUM(E43:E49)</f>
        <v>4</v>
      </c>
      <c r="F42" s="43">
        <f>SUM(F43:F49)</f>
        <v>2025</v>
      </c>
    </row>
    <row r="43" spans="1:6" x14ac:dyDescent="0.3">
      <c r="A43" s="49">
        <v>31</v>
      </c>
      <c r="B43" s="47"/>
      <c r="C43" s="48" t="s">
        <v>19</v>
      </c>
      <c r="D43" s="28" t="s">
        <v>157</v>
      </c>
      <c r="E43" s="30">
        <v>0.5</v>
      </c>
      <c r="F43" s="28">
        <f>E43*495</f>
        <v>247.5</v>
      </c>
    </row>
    <row r="44" spans="1:6" x14ac:dyDescent="0.3">
      <c r="A44" s="49"/>
      <c r="B44" s="47"/>
      <c r="C44" s="48"/>
      <c r="D44" s="28" t="s">
        <v>168</v>
      </c>
      <c r="E44" s="30">
        <v>0.5</v>
      </c>
      <c r="F44" s="28">
        <f>E44*540</f>
        <v>270</v>
      </c>
    </row>
    <row r="45" spans="1:6" x14ac:dyDescent="0.3">
      <c r="A45" s="49"/>
      <c r="B45" s="47"/>
      <c r="C45" s="48"/>
      <c r="D45" s="28" t="s">
        <v>166</v>
      </c>
      <c r="E45" s="30">
        <v>0.5</v>
      </c>
      <c r="F45" s="28">
        <f t="shared" si="0"/>
        <v>180</v>
      </c>
    </row>
    <row r="46" spans="1:6" x14ac:dyDescent="0.3">
      <c r="A46" s="29">
        <v>32</v>
      </c>
      <c r="C46" s="28" t="s">
        <v>20</v>
      </c>
      <c r="D46" s="28" t="s">
        <v>168</v>
      </c>
      <c r="E46" s="30">
        <v>1</v>
      </c>
      <c r="F46" s="28">
        <f>E46*540</f>
        <v>540</v>
      </c>
    </row>
    <row r="47" spans="1:6" x14ac:dyDescent="0.3">
      <c r="A47" s="29">
        <v>33</v>
      </c>
      <c r="C47" s="28" t="s">
        <v>21</v>
      </c>
      <c r="D47" s="28" t="s">
        <v>168</v>
      </c>
      <c r="E47" s="30">
        <v>0.5</v>
      </c>
      <c r="F47" s="28">
        <f>E47*540</f>
        <v>270</v>
      </c>
    </row>
    <row r="48" spans="1:6" x14ac:dyDescent="0.3">
      <c r="A48" s="49">
        <v>34</v>
      </c>
      <c r="B48" s="47"/>
      <c r="C48" s="48" t="s">
        <v>22</v>
      </c>
      <c r="D48" s="28" t="s">
        <v>157</v>
      </c>
      <c r="E48" s="30">
        <v>0.5</v>
      </c>
      <c r="F48" s="28">
        <f>E48*495</f>
        <v>247.5</v>
      </c>
    </row>
    <row r="49" spans="1:6" ht="13.8" thickBot="1" x14ac:dyDescent="0.35">
      <c r="A49" s="49"/>
      <c r="B49" s="47"/>
      <c r="C49" s="48"/>
      <c r="D49" s="28" t="s">
        <v>168</v>
      </c>
      <c r="E49" s="30">
        <v>0.5</v>
      </c>
      <c r="F49" s="28">
        <f>E49*540</f>
        <v>270</v>
      </c>
    </row>
    <row r="50" spans="1:6" ht="14.4" thickTop="1" thickBot="1" x14ac:dyDescent="0.35">
      <c r="A50" s="42" t="s">
        <v>200</v>
      </c>
      <c r="B50" s="41"/>
      <c r="C50" s="41"/>
      <c r="D50" s="41"/>
      <c r="E50" s="44">
        <f>SUM(E51:E53)</f>
        <v>3.5</v>
      </c>
      <c r="F50" s="44">
        <f>SUM(F51:F53)</f>
        <v>1327.5</v>
      </c>
    </row>
    <row r="51" spans="1:6" x14ac:dyDescent="0.3">
      <c r="A51" s="29">
        <v>35</v>
      </c>
      <c r="C51" s="28" t="s">
        <v>35</v>
      </c>
      <c r="D51" s="28" t="s">
        <v>152</v>
      </c>
      <c r="E51" s="30">
        <v>0.5</v>
      </c>
      <c r="F51" s="28">
        <f t="shared" si="0"/>
        <v>180</v>
      </c>
    </row>
    <row r="52" spans="1:6" x14ac:dyDescent="0.3">
      <c r="A52" s="49">
        <v>36</v>
      </c>
      <c r="B52" s="47"/>
      <c r="C52" s="48" t="s">
        <v>36</v>
      </c>
      <c r="D52" s="28" t="s">
        <v>157</v>
      </c>
      <c r="E52" s="30">
        <v>0.5</v>
      </c>
      <c r="F52" s="28">
        <f>E52*495</f>
        <v>247.5</v>
      </c>
    </row>
    <row r="53" spans="1:6" ht="13.8" thickBot="1" x14ac:dyDescent="0.35">
      <c r="A53" s="49"/>
      <c r="B53" s="47"/>
      <c r="C53" s="48"/>
      <c r="D53" s="28" t="s">
        <v>151</v>
      </c>
      <c r="E53" s="30">
        <v>2.5</v>
      </c>
      <c r="F53" s="28">
        <f>E53*360</f>
        <v>900</v>
      </c>
    </row>
    <row r="54" spans="1:6" ht="14.4" thickTop="1" thickBot="1" x14ac:dyDescent="0.35">
      <c r="A54" s="42" t="s">
        <v>17</v>
      </c>
      <c r="B54" s="41"/>
      <c r="C54" s="41"/>
      <c r="D54" s="41"/>
      <c r="E54" s="44">
        <f>SUM(E55:E56)</f>
        <v>4.5</v>
      </c>
      <c r="F54" s="43">
        <f>SUM(F55:F56)</f>
        <v>5242.5</v>
      </c>
    </row>
    <row r="55" spans="1:6" x14ac:dyDescent="0.3">
      <c r="A55" s="29">
        <v>37</v>
      </c>
      <c r="C55" s="28" t="s">
        <v>182</v>
      </c>
      <c r="D55" s="28" t="s">
        <v>168</v>
      </c>
      <c r="E55" s="30">
        <v>4</v>
      </c>
      <c r="F55" s="28">
        <f>E55*540</f>
        <v>2160</v>
      </c>
    </row>
    <row r="56" spans="1:6" ht="13.8" thickBot="1" x14ac:dyDescent="0.35">
      <c r="A56" s="29">
        <v>38</v>
      </c>
      <c r="C56" s="28" t="s">
        <v>18</v>
      </c>
      <c r="D56" s="28" t="s">
        <v>181</v>
      </c>
      <c r="E56" s="30">
        <v>0.5</v>
      </c>
      <c r="F56" s="28">
        <f>E56*6165</f>
        <v>3082.5</v>
      </c>
    </row>
    <row r="57" spans="1:6" ht="14.4" thickTop="1" thickBot="1" x14ac:dyDescent="0.35">
      <c r="A57" s="42" t="s">
        <v>195</v>
      </c>
      <c r="B57" s="41"/>
      <c r="C57" s="41"/>
      <c r="D57" s="41"/>
      <c r="E57" s="43">
        <f>SUM(E58:E60)</f>
        <v>2.5</v>
      </c>
      <c r="F57" s="43">
        <f>SUM(F58:F60)</f>
        <v>900</v>
      </c>
    </row>
    <row r="58" spans="1:6" x14ac:dyDescent="0.3">
      <c r="A58" s="29">
        <v>39</v>
      </c>
      <c r="B58" s="28" t="s">
        <v>199</v>
      </c>
      <c r="C58" s="28" t="s">
        <v>196</v>
      </c>
      <c r="D58" s="28" t="s">
        <v>174</v>
      </c>
      <c r="E58" s="28">
        <v>1</v>
      </c>
      <c r="F58" s="28">
        <f>E58*360</f>
        <v>360</v>
      </c>
    </row>
    <row r="59" spans="1:6" x14ac:dyDescent="0.3">
      <c r="A59" s="29">
        <v>40</v>
      </c>
      <c r="B59" s="28" t="s">
        <v>199</v>
      </c>
      <c r="C59" s="28" t="s">
        <v>197</v>
      </c>
      <c r="D59" s="28" t="s">
        <v>174</v>
      </c>
      <c r="E59" s="28">
        <v>1</v>
      </c>
      <c r="F59" s="28">
        <f t="shared" ref="F59:F60" si="3">E59*360</f>
        <v>360</v>
      </c>
    </row>
    <row r="60" spans="1:6" x14ac:dyDescent="0.3">
      <c r="A60" s="29">
        <v>41</v>
      </c>
      <c r="B60" s="28" t="s">
        <v>199</v>
      </c>
      <c r="C60" s="28" t="s">
        <v>198</v>
      </c>
      <c r="D60" s="28" t="s">
        <v>174</v>
      </c>
      <c r="E60" s="28">
        <v>0.5</v>
      </c>
      <c r="F60" s="28">
        <f t="shared" si="3"/>
        <v>180</v>
      </c>
    </row>
  </sheetData>
  <mergeCells count="23">
    <mergeCell ref="C20:C21"/>
    <mergeCell ref="A20:A21"/>
    <mergeCell ref="B6:B7"/>
    <mergeCell ref="A6:A7"/>
    <mergeCell ref="C6:C7"/>
    <mergeCell ref="C8:C9"/>
    <mergeCell ref="A8:A9"/>
    <mergeCell ref="B8:B9"/>
    <mergeCell ref="B20:B21"/>
    <mergeCell ref="C35:C36"/>
    <mergeCell ref="A35:A36"/>
    <mergeCell ref="C40:C41"/>
    <mergeCell ref="A40:A41"/>
    <mergeCell ref="C43:C45"/>
    <mergeCell ref="A43:A45"/>
    <mergeCell ref="B35:B36"/>
    <mergeCell ref="B43:B45"/>
    <mergeCell ref="B52:B53"/>
    <mergeCell ref="B48:B49"/>
    <mergeCell ref="C48:C49"/>
    <mergeCell ref="A48:A49"/>
    <mergeCell ref="C52:C53"/>
    <mergeCell ref="A52:A5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D05A4-4632-418A-9A01-4FE00959ABDF}">
  <dimension ref="A1:O34"/>
  <sheetViews>
    <sheetView topLeftCell="A5" workbookViewId="0">
      <selection activeCell="S14" sqref="S14"/>
    </sheetView>
  </sheetViews>
  <sheetFormatPr defaultRowHeight="13.2" x14ac:dyDescent="0.25"/>
  <cols>
    <col min="1" max="1" width="8.88671875" style="2"/>
    <col min="2" max="2" width="22.21875" style="2" customWidth="1"/>
    <col min="3" max="3" width="9.109375" style="2" customWidth="1"/>
    <col min="4" max="4" width="8.88671875" style="2"/>
    <col min="5" max="7" width="9" style="2" bestFit="1" customWidth="1"/>
    <col min="8" max="8" width="8.88671875" style="2"/>
    <col min="9" max="9" width="9" style="2" bestFit="1" customWidth="1"/>
    <col min="10" max="10" width="8.88671875" style="2"/>
    <col min="11" max="11" width="9.33203125" style="2" bestFit="1" customWidth="1"/>
    <col min="12" max="12" width="8.88671875" style="2"/>
    <col min="13" max="13" width="9" style="2" bestFit="1" customWidth="1"/>
    <col min="14" max="14" width="8.88671875" style="2"/>
    <col min="15" max="15" width="14.109375" style="2" customWidth="1"/>
    <col min="16" max="16384" width="8.88671875" style="2"/>
  </cols>
  <sheetData>
    <row r="1" spans="1:15" ht="13.8" thickBot="1" x14ac:dyDescent="0.3">
      <c r="A1" s="1" t="s">
        <v>60</v>
      </c>
      <c r="C1" s="15" t="s">
        <v>78</v>
      </c>
      <c r="D1" s="16"/>
      <c r="E1" s="16"/>
      <c r="F1" s="17"/>
      <c r="G1" s="18"/>
      <c r="H1" s="16"/>
      <c r="I1" s="16"/>
      <c r="J1" s="16"/>
      <c r="K1" s="16"/>
      <c r="L1" s="16"/>
      <c r="M1" s="17"/>
    </row>
    <row r="2" spans="1:15" ht="13.8" thickBot="1" x14ac:dyDescent="0.3">
      <c r="A2" s="1" t="s">
        <v>61</v>
      </c>
      <c r="C2" s="53" t="s">
        <v>79</v>
      </c>
      <c r="D2" s="54"/>
      <c r="E2" s="54"/>
      <c r="F2" s="55"/>
    </row>
    <row r="4" spans="1:15" x14ac:dyDescent="0.25">
      <c r="A4" s="32" t="s">
        <v>62</v>
      </c>
      <c r="B4" s="32" t="s">
        <v>63</v>
      </c>
      <c r="C4" s="32" t="s">
        <v>64</v>
      </c>
      <c r="D4" s="32"/>
      <c r="E4" s="32" t="s">
        <v>48</v>
      </c>
      <c r="F4" s="32" t="s">
        <v>65</v>
      </c>
      <c r="G4" s="32" t="s">
        <v>66</v>
      </c>
      <c r="H4" s="32"/>
      <c r="I4" s="32" t="s">
        <v>67</v>
      </c>
      <c r="J4" s="32"/>
      <c r="K4" s="32" t="s">
        <v>47</v>
      </c>
      <c r="L4" s="1"/>
      <c r="M4" s="1"/>
      <c r="N4" s="1"/>
      <c r="O4" s="1"/>
    </row>
    <row r="5" spans="1:15" x14ac:dyDescent="0.25">
      <c r="B5" s="19" t="s">
        <v>68</v>
      </c>
      <c r="C5" s="20" t="s">
        <v>100</v>
      </c>
      <c r="E5" s="21">
        <v>200</v>
      </c>
      <c r="F5" s="22">
        <v>0.8</v>
      </c>
      <c r="G5" s="2">
        <f>E5+ (F5*E5)</f>
        <v>360</v>
      </c>
      <c r="I5" s="22">
        <v>13</v>
      </c>
      <c r="K5" s="2">
        <f>G5*I5</f>
        <v>4680</v>
      </c>
    </row>
    <row r="6" spans="1:15" x14ac:dyDescent="0.25">
      <c r="B6" s="19" t="s">
        <v>97</v>
      </c>
      <c r="C6" s="20" t="s">
        <v>100</v>
      </c>
      <c r="E6" s="21">
        <v>200</v>
      </c>
      <c r="F6" s="22">
        <v>0.8</v>
      </c>
      <c r="G6" s="2">
        <f t="shared" ref="G6:G19" si="0">E6+ (F6*E6)</f>
        <v>360</v>
      </c>
      <c r="I6" s="22">
        <v>6</v>
      </c>
      <c r="K6" s="2">
        <f t="shared" ref="K6:K19" si="1">G6*I6</f>
        <v>2160</v>
      </c>
    </row>
    <row r="7" spans="1:15" x14ac:dyDescent="0.25">
      <c r="B7" s="19" t="s">
        <v>98</v>
      </c>
      <c r="C7" s="20" t="s">
        <v>100</v>
      </c>
      <c r="E7" s="21">
        <v>200</v>
      </c>
      <c r="F7" s="22">
        <v>0.8</v>
      </c>
      <c r="G7" s="2">
        <f t="shared" si="0"/>
        <v>360</v>
      </c>
      <c r="I7" s="22">
        <v>7</v>
      </c>
      <c r="K7" s="2">
        <f t="shared" si="1"/>
        <v>2520</v>
      </c>
    </row>
    <row r="8" spans="1:15" x14ac:dyDescent="0.25">
      <c r="B8" s="19" t="s">
        <v>80</v>
      </c>
      <c r="C8" s="20" t="s">
        <v>100</v>
      </c>
      <c r="E8" s="21">
        <v>200</v>
      </c>
      <c r="F8" s="22">
        <v>0.8</v>
      </c>
      <c r="G8" s="2">
        <f t="shared" si="0"/>
        <v>360</v>
      </c>
      <c r="I8" s="22">
        <v>7</v>
      </c>
      <c r="K8" s="2">
        <f t="shared" si="1"/>
        <v>2520</v>
      </c>
    </row>
    <row r="9" spans="1:15" x14ac:dyDescent="0.25">
      <c r="B9" s="19" t="s">
        <v>81</v>
      </c>
      <c r="C9" s="23" t="s">
        <v>156</v>
      </c>
      <c r="E9" s="21">
        <v>200</v>
      </c>
      <c r="F9" s="22">
        <v>0.8</v>
      </c>
      <c r="G9" s="2">
        <f t="shared" si="0"/>
        <v>360</v>
      </c>
      <c r="I9" s="22">
        <v>4.25</v>
      </c>
      <c r="K9" s="2">
        <f t="shared" si="1"/>
        <v>1530</v>
      </c>
    </row>
    <row r="10" spans="1:15" x14ac:dyDescent="0.25">
      <c r="B10" s="19" t="s">
        <v>178</v>
      </c>
      <c r="C10" s="23" t="s">
        <v>166</v>
      </c>
      <c r="E10" s="21">
        <v>250</v>
      </c>
      <c r="F10" s="22">
        <v>0.8</v>
      </c>
      <c r="G10" s="2">
        <f t="shared" si="0"/>
        <v>450</v>
      </c>
      <c r="I10" s="22">
        <v>4.25</v>
      </c>
      <c r="K10" s="2">
        <f t="shared" si="1"/>
        <v>1912.5</v>
      </c>
    </row>
    <row r="11" spans="1:15" x14ac:dyDescent="0.25">
      <c r="B11" s="19" t="s">
        <v>173</v>
      </c>
      <c r="C11" s="23" t="s">
        <v>175</v>
      </c>
      <c r="E11" s="21">
        <v>250</v>
      </c>
      <c r="F11" s="22">
        <v>0.8</v>
      </c>
      <c r="G11" s="2">
        <f t="shared" si="0"/>
        <v>450</v>
      </c>
      <c r="I11" s="22">
        <v>3.5</v>
      </c>
      <c r="K11" s="2">
        <f t="shared" si="1"/>
        <v>1575</v>
      </c>
    </row>
    <row r="12" spans="1:15" x14ac:dyDescent="0.25">
      <c r="B12" s="19" t="s">
        <v>176</v>
      </c>
      <c r="C12" s="23" t="s">
        <v>177</v>
      </c>
      <c r="E12" s="21">
        <v>250</v>
      </c>
      <c r="F12" s="22">
        <v>0.8</v>
      </c>
      <c r="G12" s="2">
        <f t="shared" si="0"/>
        <v>450</v>
      </c>
      <c r="I12" s="22">
        <v>3.5</v>
      </c>
      <c r="K12" s="2">
        <f t="shared" si="1"/>
        <v>1575</v>
      </c>
    </row>
    <row r="13" spans="1:15" x14ac:dyDescent="0.25">
      <c r="B13" s="19" t="s">
        <v>82</v>
      </c>
      <c r="C13" s="23" t="s">
        <v>169</v>
      </c>
      <c r="E13" s="21">
        <v>250</v>
      </c>
      <c r="F13" s="22">
        <v>0.8</v>
      </c>
      <c r="G13" s="2">
        <f t="shared" si="0"/>
        <v>450</v>
      </c>
      <c r="I13" s="22">
        <v>2.75</v>
      </c>
      <c r="K13" s="2">
        <f t="shared" si="1"/>
        <v>1237.5</v>
      </c>
    </row>
    <row r="14" spans="1:15" x14ac:dyDescent="0.25">
      <c r="B14" s="19" t="s">
        <v>84</v>
      </c>
      <c r="C14" s="23" t="s">
        <v>153</v>
      </c>
      <c r="E14" s="21">
        <v>200</v>
      </c>
      <c r="F14" s="22">
        <v>0.8</v>
      </c>
      <c r="G14" s="2">
        <f t="shared" si="0"/>
        <v>360</v>
      </c>
      <c r="I14" s="22">
        <v>2.25</v>
      </c>
      <c r="K14" s="2">
        <f t="shared" si="1"/>
        <v>810</v>
      </c>
    </row>
    <row r="15" spans="1:15" x14ac:dyDescent="0.25">
      <c r="B15" s="19" t="s">
        <v>179</v>
      </c>
      <c r="C15" s="23" t="s">
        <v>154</v>
      </c>
      <c r="E15" s="21">
        <v>250</v>
      </c>
      <c r="F15" s="22">
        <v>0.8</v>
      </c>
      <c r="G15" s="2">
        <f t="shared" si="0"/>
        <v>450</v>
      </c>
      <c r="I15" s="22">
        <v>2.25</v>
      </c>
      <c r="K15" s="2">
        <f t="shared" si="1"/>
        <v>1012.5</v>
      </c>
    </row>
    <row r="16" spans="1:15" x14ac:dyDescent="0.25">
      <c r="B16" s="19" t="s">
        <v>93</v>
      </c>
      <c r="C16" s="23" t="s">
        <v>152</v>
      </c>
      <c r="E16" s="21">
        <v>250</v>
      </c>
      <c r="F16" s="22">
        <v>0.8</v>
      </c>
      <c r="G16" s="2">
        <f t="shared" si="0"/>
        <v>450</v>
      </c>
      <c r="I16" s="22">
        <v>11.25</v>
      </c>
      <c r="K16" s="2">
        <f t="shared" si="1"/>
        <v>5062.5</v>
      </c>
    </row>
    <row r="17" spans="1:15" x14ac:dyDescent="0.25">
      <c r="B17" s="19" t="s">
        <v>83</v>
      </c>
      <c r="C17" s="23" t="s">
        <v>151</v>
      </c>
      <c r="E17" s="21">
        <v>250</v>
      </c>
      <c r="F17" s="22">
        <v>0.8</v>
      </c>
      <c r="G17" s="2">
        <f t="shared" ref="G17:G18" si="2">E17+ (F17*E17)</f>
        <v>450</v>
      </c>
      <c r="I17" s="22">
        <v>4.75</v>
      </c>
      <c r="K17" s="2">
        <f t="shared" ref="K17:K18" si="3">G17*I17</f>
        <v>2137.5</v>
      </c>
    </row>
    <row r="18" spans="1:15" x14ac:dyDescent="0.25">
      <c r="B18" s="19" t="s">
        <v>172</v>
      </c>
      <c r="C18" s="23" t="s">
        <v>157</v>
      </c>
      <c r="E18" s="21">
        <v>275</v>
      </c>
      <c r="F18" s="22">
        <v>0.8</v>
      </c>
      <c r="G18" s="2">
        <f t="shared" si="2"/>
        <v>495</v>
      </c>
      <c r="I18" s="22">
        <v>3.75</v>
      </c>
      <c r="K18" s="2">
        <f t="shared" si="3"/>
        <v>1856.25</v>
      </c>
    </row>
    <row r="19" spans="1:15" x14ac:dyDescent="0.25">
      <c r="B19" s="19" t="s">
        <v>171</v>
      </c>
      <c r="C19" s="23" t="s">
        <v>168</v>
      </c>
      <c r="E19" s="21">
        <v>300</v>
      </c>
      <c r="F19" s="22">
        <v>0.8</v>
      </c>
      <c r="G19" s="2">
        <f t="shared" si="0"/>
        <v>540</v>
      </c>
      <c r="I19" s="22">
        <v>7.75</v>
      </c>
      <c r="K19" s="2">
        <f t="shared" si="1"/>
        <v>4185</v>
      </c>
    </row>
    <row r="20" spans="1:15" ht="13.8" thickBot="1" x14ac:dyDescent="0.3">
      <c r="A20" s="24" t="s">
        <v>69</v>
      </c>
      <c r="B20" s="24"/>
      <c r="C20" s="24"/>
      <c r="D20" s="24"/>
      <c r="E20" s="24"/>
      <c r="F20" s="24"/>
      <c r="G20" s="24"/>
      <c r="H20" s="24"/>
      <c r="I20" s="24">
        <f>SUM(I5:I19)</f>
        <v>83.25</v>
      </c>
      <c r="J20" s="24"/>
      <c r="K20" s="24">
        <f>SUM(K5:K19)</f>
        <v>34773.75</v>
      </c>
      <c r="L20" s="24"/>
      <c r="M20" s="24"/>
      <c r="N20" s="24"/>
      <c r="O20" s="24"/>
    </row>
    <row r="21" spans="1:15" ht="13.8" thickTop="1" x14ac:dyDescent="0.25"/>
    <row r="22" spans="1:15" x14ac:dyDescent="0.25">
      <c r="A22" s="32" t="s">
        <v>70</v>
      </c>
      <c r="B22" s="32" t="s">
        <v>71</v>
      </c>
      <c r="C22" s="32"/>
      <c r="D22" s="32"/>
      <c r="E22" s="32" t="s">
        <v>72</v>
      </c>
      <c r="F22" s="32"/>
      <c r="G22" s="32"/>
      <c r="H22" s="32"/>
      <c r="I22" s="32" t="s">
        <v>73</v>
      </c>
      <c r="J22" s="32"/>
      <c r="K22" s="32" t="s">
        <v>47</v>
      </c>
      <c r="L22" s="1"/>
      <c r="M22" s="1"/>
      <c r="N22" s="1"/>
      <c r="O22" s="1"/>
    </row>
    <row r="23" spans="1:15" x14ac:dyDescent="0.25">
      <c r="B23" s="22" t="s">
        <v>74</v>
      </c>
      <c r="E23" s="22">
        <f>[1]Rates!F23</f>
        <v>200</v>
      </c>
      <c r="I23" s="22">
        <v>2</v>
      </c>
      <c r="K23" s="2">
        <f>E23*I23</f>
        <v>400</v>
      </c>
    </row>
    <row r="24" spans="1:15" x14ac:dyDescent="0.25">
      <c r="B24" s="22" t="s">
        <v>85</v>
      </c>
      <c r="E24" s="22">
        <f>[1]Rates!F16</f>
        <v>300</v>
      </c>
      <c r="I24" s="22">
        <v>2</v>
      </c>
      <c r="K24" s="2">
        <f t="shared" ref="K24:K31" si="4">E24*I24</f>
        <v>600</v>
      </c>
    </row>
    <row r="25" spans="1:15" x14ac:dyDescent="0.25">
      <c r="B25" s="22" t="s">
        <v>86</v>
      </c>
      <c r="E25" s="22">
        <f>[1]Rates!F25</f>
        <v>100</v>
      </c>
      <c r="I25" s="22">
        <v>10</v>
      </c>
      <c r="K25" s="2">
        <f t="shared" si="4"/>
        <v>1000</v>
      </c>
    </row>
    <row r="26" spans="1:15" x14ac:dyDescent="0.25">
      <c r="B26" s="22" t="s">
        <v>99</v>
      </c>
      <c r="E26" s="22">
        <f>[1]Rates!F26</f>
        <v>50</v>
      </c>
      <c r="I26" s="22">
        <v>10</v>
      </c>
      <c r="K26" s="2">
        <f t="shared" si="4"/>
        <v>500</v>
      </c>
    </row>
    <row r="27" spans="1:15" x14ac:dyDescent="0.25">
      <c r="B27" s="22" t="s">
        <v>91</v>
      </c>
      <c r="E27" s="22">
        <v>60</v>
      </c>
      <c r="I27" s="22">
        <v>10</v>
      </c>
      <c r="K27" s="2">
        <f>E27*I27</f>
        <v>600</v>
      </c>
    </row>
    <row r="28" spans="1:15" x14ac:dyDescent="0.25">
      <c r="B28" s="22" t="s">
        <v>183</v>
      </c>
      <c r="E28" s="22">
        <v>25</v>
      </c>
      <c r="I28" s="22">
        <v>1</v>
      </c>
      <c r="K28" s="2">
        <f t="shared" ref="K28" si="5">E28*I28</f>
        <v>25</v>
      </c>
    </row>
    <row r="29" spans="1:15" x14ac:dyDescent="0.25">
      <c r="B29" s="22" t="s">
        <v>87</v>
      </c>
      <c r="E29" s="22">
        <v>50</v>
      </c>
      <c r="I29" s="22">
        <v>1</v>
      </c>
      <c r="K29" s="2">
        <f t="shared" si="4"/>
        <v>50</v>
      </c>
    </row>
    <row r="30" spans="1:15" x14ac:dyDescent="0.25">
      <c r="B30" s="22" t="s">
        <v>90</v>
      </c>
      <c r="E30" s="22">
        <v>0</v>
      </c>
      <c r="I30" s="22">
        <v>1</v>
      </c>
      <c r="K30" s="2">
        <f t="shared" si="4"/>
        <v>0</v>
      </c>
    </row>
    <row r="31" spans="1:15" x14ac:dyDescent="0.25">
      <c r="B31" s="22" t="s">
        <v>88</v>
      </c>
      <c r="E31" s="22">
        <v>0</v>
      </c>
      <c r="I31" s="22">
        <v>1</v>
      </c>
      <c r="K31" s="2">
        <f t="shared" si="4"/>
        <v>0</v>
      </c>
    </row>
    <row r="32" spans="1:15" ht="13.8" thickBot="1" x14ac:dyDescent="0.3">
      <c r="A32" s="24" t="s">
        <v>75</v>
      </c>
      <c r="B32" s="24"/>
      <c r="C32" s="24"/>
      <c r="D32" s="24"/>
      <c r="E32" s="24"/>
      <c r="F32" s="24"/>
      <c r="G32" s="24"/>
      <c r="H32" s="24"/>
      <c r="I32" s="24"/>
      <c r="J32" s="24"/>
      <c r="K32" s="24">
        <f>SUM(K23:K31)</f>
        <v>3175</v>
      </c>
      <c r="L32" s="24"/>
      <c r="M32" s="24"/>
      <c r="N32" s="24"/>
      <c r="O32" s="24"/>
    </row>
    <row r="33" spans="1:15" ht="14.4" thickTop="1" thickBot="1" x14ac:dyDescent="0.3">
      <c r="M33" s="1" t="s">
        <v>76</v>
      </c>
      <c r="O33" s="1" t="s">
        <v>89</v>
      </c>
    </row>
    <row r="34" spans="1:15" ht="13.8" thickBot="1" x14ac:dyDescent="0.3">
      <c r="A34" s="25" t="s">
        <v>77</v>
      </c>
      <c r="B34" s="10"/>
      <c r="C34" s="10"/>
      <c r="D34" s="10"/>
      <c r="E34" s="10"/>
      <c r="F34" s="10"/>
      <c r="G34" s="10"/>
      <c r="H34" s="10"/>
      <c r="I34" s="10"/>
      <c r="J34" s="10"/>
      <c r="K34" s="26">
        <f>SUM(K20+K32)</f>
        <v>37948.75</v>
      </c>
      <c r="L34" s="25"/>
      <c r="M34" s="25">
        <f>K34*0.2</f>
        <v>7589.75</v>
      </c>
      <c r="N34" s="25"/>
      <c r="O34" s="26">
        <f>SUM(K34:M34)</f>
        <v>45538.5</v>
      </c>
    </row>
  </sheetData>
  <mergeCells count="1">
    <mergeCell ref="C2:F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27EE4-E53D-40EF-B691-E8C7A5EA53D1}">
  <dimension ref="A1:T18"/>
  <sheetViews>
    <sheetView zoomScale="90" zoomScaleNormal="90" workbookViewId="0">
      <selection sqref="A1:S18"/>
    </sheetView>
  </sheetViews>
  <sheetFormatPr defaultRowHeight="13.2" x14ac:dyDescent="0.25"/>
  <cols>
    <col min="1" max="1" width="8.88671875" style="27"/>
    <col min="2" max="2" width="17.33203125" style="2" customWidth="1"/>
    <col min="3" max="12" width="8.88671875" style="2"/>
    <col min="13" max="13" width="16.109375" style="2" bestFit="1" customWidth="1"/>
    <col min="14" max="14" width="8.88671875" style="2"/>
    <col min="15" max="15" width="8.88671875" style="2" customWidth="1"/>
    <col min="16" max="16" width="6.21875" style="2" customWidth="1"/>
    <col min="17" max="17" width="11.33203125" style="2" bestFit="1" customWidth="1"/>
    <col min="18" max="18" width="9.109375" style="2" bestFit="1" customWidth="1"/>
    <col min="19" max="19" width="14.88671875" style="2" bestFit="1" customWidth="1"/>
    <col min="20" max="16384" width="8.88671875" style="2"/>
  </cols>
  <sheetData>
    <row r="1" spans="1:20" x14ac:dyDescent="0.25">
      <c r="A1" s="31" t="s">
        <v>4</v>
      </c>
      <c r="B1" s="32" t="s">
        <v>6</v>
      </c>
      <c r="C1" s="32" t="s">
        <v>37</v>
      </c>
      <c r="D1" s="32" t="s">
        <v>38</v>
      </c>
      <c r="E1" s="32" t="s">
        <v>39</v>
      </c>
      <c r="F1" s="32" t="s">
        <v>40</v>
      </c>
      <c r="G1" s="32" t="s">
        <v>41</v>
      </c>
      <c r="H1" s="32" t="s">
        <v>42</v>
      </c>
      <c r="I1" s="32" t="s">
        <v>43</v>
      </c>
      <c r="J1" s="32" t="s">
        <v>44</v>
      </c>
      <c r="K1" s="32" t="s">
        <v>45</v>
      </c>
      <c r="L1" s="32" t="s">
        <v>46</v>
      </c>
      <c r="M1" s="32" t="s">
        <v>92</v>
      </c>
      <c r="N1" s="1"/>
      <c r="O1" s="1"/>
      <c r="P1" s="32" t="s">
        <v>47</v>
      </c>
      <c r="Q1" s="32" t="s">
        <v>57</v>
      </c>
      <c r="R1" s="32" t="s">
        <v>58</v>
      </c>
      <c r="S1" s="32" t="s">
        <v>59</v>
      </c>
    </row>
    <row r="2" spans="1:20" ht="13.8" thickBot="1" x14ac:dyDescent="0.3">
      <c r="Q2" s="33">
        <v>200</v>
      </c>
    </row>
    <row r="3" spans="1:20" x14ac:dyDescent="0.25">
      <c r="A3" s="27">
        <v>1</v>
      </c>
      <c r="B3" s="2" t="s">
        <v>185</v>
      </c>
      <c r="C3" s="10">
        <v>1</v>
      </c>
      <c r="O3" s="2" t="str">
        <f t="shared" ref="O3:O10" si="0">B3</f>
        <v>Set up site</v>
      </c>
      <c r="P3" s="2">
        <f t="shared" ref="P3:P10" si="1">SUM(C3:M3)</f>
        <v>1</v>
      </c>
      <c r="Q3" s="2">
        <f t="shared" ref="Q3:Q10" si="2">P3*$Q$2</f>
        <v>200</v>
      </c>
      <c r="S3" s="2">
        <f>SUM(Q3:R3)</f>
        <v>200</v>
      </c>
    </row>
    <row r="4" spans="1:20" x14ac:dyDescent="0.25">
      <c r="A4" s="27">
        <v>2</v>
      </c>
      <c r="B4" s="2" t="s">
        <v>49</v>
      </c>
      <c r="C4" s="10">
        <v>1</v>
      </c>
      <c r="O4" s="2" t="str">
        <f t="shared" si="0"/>
        <v>Mark out</v>
      </c>
      <c r="P4" s="2">
        <f t="shared" si="1"/>
        <v>1</v>
      </c>
      <c r="Q4" s="2">
        <f t="shared" si="2"/>
        <v>200</v>
      </c>
      <c r="S4" s="2">
        <f t="shared" ref="S4:S10" si="3">SUM(Q4:R4)</f>
        <v>200</v>
      </c>
    </row>
    <row r="5" spans="1:20" x14ac:dyDescent="0.25">
      <c r="A5" s="27">
        <v>3</v>
      </c>
      <c r="B5" s="2" t="s">
        <v>50</v>
      </c>
      <c r="D5" s="10">
        <v>1</v>
      </c>
      <c r="O5" s="2" t="str">
        <f t="shared" si="0"/>
        <v>Topsoil</v>
      </c>
      <c r="P5" s="2">
        <f t="shared" si="1"/>
        <v>1</v>
      </c>
      <c r="Q5" s="2">
        <f t="shared" si="2"/>
        <v>200</v>
      </c>
      <c r="R5" s="2">
        <f>D16</f>
        <v>300</v>
      </c>
      <c r="S5" s="2">
        <f t="shared" si="3"/>
        <v>500</v>
      </c>
    </row>
    <row r="6" spans="1:20" x14ac:dyDescent="0.25">
      <c r="A6" s="27">
        <v>4</v>
      </c>
      <c r="B6" s="2" t="s">
        <v>51</v>
      </c>
      <c r="D6" s="10">
        <v>2</v>
      </c>
      <c r="E6" s="10">
        <v>3</v>
      </c>
      <c r="F6" s="10">
        <v>3</v>
      </c>
      <c r="G6" s="10">
        <v>3</v>
      </c>
      <c r="H6" s="10">
        <v>3</v>
      </c>
      <c r="J6" s="11"/>
      <c r="K6" s="10">
        <v>2</v>
      </c>
      <c r="O6" s="2" t="str">
        <f t="shared" si="0"/>
        <v>Trench 1</v>
      </c>
      <c r="P6" s="2">
        <f t="shared" si="1"/>
        <v>16</v>
      </c>
      <c r="Q6" s="2">
        <f t="shared" si="2"/>
        <v>3200</v>
      </c>
      <c r="S6" s="2">
        <f t="shared" si="3"/>
        <v>3200</v>
      </c>
    </row>
    <row r="7" spans="1:20" x14ac:dyDescent="0.25">
      <c r="A7" s="27">
        <v>5</v>
      </c>
      <c r="B7" s="2" t="s">
        <v>56</v>
      </c>
      <c r="D7" s="10">
        <v>1</v>
      </c>
      <c r="E7" s="10">
        <v>1</v>
      </c>
      <c r="F7" s="10">
        <v>1</v>
      </c>
      <c r="G7" s="10">
        <v>1</v>
      </c>
      <c r="H7" s="10">
        <v>1</v>
      </c>
      <c r="I7" s="10">
        <v>2</v>
      </c>
      <c r="J7" s="11"/>
      <c r="M7" s="10">
        <v>2.5</v>
      </c>
      <c r="O7" s="2" t="str">
        <f t="shared" si="0"/>
        <v>Outreach</v>
      </c>
      <c r="P7" s="2">
        <f t="shared" si="1"/>
        <v>9.5</v>
      </c>
      <c r="Q7" s="2">
        <f t="shared" si="2"/>
        <v>1900</v>
      </c>
      <c r="S7" s="2">
        <f t="shared" si="3"/>
        <v>1900</v>
      </c>
    </row>
    <row r="8" spans="1:20" x14ac:dyDescent="0.25">
      <c r="A8" s="27">
        <v>6</v>
      </c>
      <c r="B8" s="2" t="s">
        <v>55</v>
      </c>
      <c r="I8" s="10">
        <v>1</v>
      </c>
      <c r="J8" s="11"/>
      <c r="K8" s="10">
        <v>1</v>
      </c>
      <c r="O8" s="2" t="str">
        <f t="shared" si="0"/>
        <v>Drone</v>
      </c>
      <c r="P8" s="2">
        <f t="shared" si="1"/>
        <v>2</v>
      </c>
      <c r="Q8" s="2">
        <f t="shared" si="2"/>
        <v>400</v>
      </c>
      <c r="R8" s="2">
        <f>SUM(I16,K16)</f>
        <v>200</v>
      </c>
      <c r="S8" s="2">
        <f t="shared" si="3"/>
        <v>600</v>
      </c>
    </row>
    <row r="9" spans="1:20" x14ac:dyDescent="0.25">
      <c r="A9" s="27">
        <v>7</v>
      </c>
      <c r="B9" s="2" t="s">
        <v>52</v>
      </c>
      <c r="L9" s="10">
        <v>1</v>
      </c>
      <c r="O9" s="2" t="str">
        <f t="shared" si="0"/>
        <v>Backfill</v>
      </c>
      <c r="P9" s="2">
        <f t="shared" si="1"/>
        <v>1</v>
      </c>
      <c r="Q9" s="2">
        <f t="shared" si="2"/>
        <v>200</v>
      </c>
      <c r="R9" s="2">
        <f>L16</f>
        <v>300</v>
      </c>
      <c r="S9" s="2">
        <f t="shared" si="3"/>
        <v>500</v>
      </c>
    </row>
    <row r="10" spans="1:20" x14ac:dyDescent="0.25">
      <c r="A10" s="27">
        <v>8</v>
      </c>
      <c r="B10" s="2" t="s">
        <v>184</v>
      </c>
      <c r="L10" s="10">
        <v>1</v>
      </c>
      <c r="O10" s="2" t="str">
        <f t="shared" si="0"/>
        <v>Close site</v>
      </c>
      <c r="P10" s="2">
        <f t="shared" si="1"/>
        <v>1</v>
      </c>
      <c r="Q10" s="2">
        <f t="shared" si="2"/>
        <v>200</v>
      </c>
      <c r="S10" s="2">
        <f t="shared" si="3"/>
        <v>200</v>
      </c>
    </row>
    <row r="12" spans="1:20" x14ac:dyDescent="0.25">
      <c r="B12" s="12" t="s">
        <v>53</v>
      </c>
      <c r="C12" s="1">
        <f t="shared" ref="C12:M12" si="4">SUM(C3:C10)</f>
        <v>2</v>
      </c>
      <c r="D12" s="1">
        <f t="shared" si="4"/>
        <v>4</v>
      </c>
      <c r="E12" s="1">
        <f t="shared" si="4"/>
        <v>4</v>
      </c>
      <c r="F12" s="1">
        <f t="shared" si="4"/>
        <v>4</v>
      </c>
      <c r="G12" s="1">
        <f t="shared" si="4"/>
        <v>4</v>
      </c>
      <c r="H12" s="1">
        <f t="shared" si="4"/>
        <v>4</v>
      </c>
      <c r="I12" s="1">
        <f t="shared" si="4"/>
        <v>3</v>
      </c>
      <c r="J12" s="1">
        <f t="shared" si="4"/>
        <v>0</v>
      </c>
      <c r="K12" s="1">
        <f t="shared" si="4"/>
        <v>3</v>
      </c>
      <c r="L12" s="1">
        <f t="shared" si="4"/>
        <v>2</v>
      </c>
      <c r="M12" s="1">
        <f t="shared" si="4"/>
        <v>2.5</v>
      </c>
      <c r="N12" s="1"/>
      <c r="O12" s="1"/>
      <c r="P12" s="1">
        <f>SUM(C12:M12)</f>
        <v>32.5</v>
      </c>
      <c r="Q12" s="1"/>
      <c r="R12" s="1"/>
      <c r="S12" s="1"/>
      <c r="T12" s="1"/>
    </row>
    <row r="13" spans="1:20" ht="13.8" thickBot="1" x14ac:dyDescent="0.3">
      <c r="B13" s="2" t="s">
        <v>48</v>
      </c>
      <c r="P13" s="1"/>
    </row>
    <row r="14" spans="1:20" ht="13.8" thickBot="1" x14ac:dyDescent="0.3">
      <c r="B14" s="13">
        <v>200</v>
      </c>
      <c r="C14" s="14">
        <f t="shared" ref="C14:M14" si="5">C12*$B$14</f>
        <v>400</v>
      </c>
      <c r="D14" s="14">
        <f t="shared" si="5"/>
        <v>800</v>
      </c>
      <c r="E14" s="14">
        <f t="shared" si="5"/>
        <v>800</v>
      </c>
      <c r="F14" s="14">
        <f t="shared" si="5"/>
        <v>800</v>
      </c>
      <c r="G14" s="14">
        <f t="shared" si="5"/>
        <v>800</v>
      </c>
      <c r="H14" s="14">
        <f t="shared" si="5"/>
        <v>800</v>
      </c>
      <c r="I14" s="14">
        <f t="shared" si="5"/>
        <v>600</v>
      </c>
      <c r="J14" s="14">
        <f t="shared" si="5"/>
        <v>0</v>
      </c>
      <c r="K14" s="14">
        <f t="shared" si="5"/>
        <v>600</v>
      </c>
      <c r="L14" s="14">
        <f t="shared" ref="L14" si="6">L12*$B$14</f>
        <v>400</v>
      </c>
      <c r="M14" s="14">
        <f t="shared" si="5"/>
        <v>500</v>
      </c>
      <c r="N14" s="14"/>
      <c r="O14" s="14"/>
      <c r="P14" s="1">
        <f>SUM(C14:M14)</f>
        <v>6500</v>
      </c>
      <c r="Q14" s="14">
        <f>SUM(Q3:Q10)</f>
        <v>6500</v>
      </c>
      <c r="R14" s="14">
        <f>SUM(R3:R10)</f>
        <v>800</v>
      </c>
      <c r="S14" s="14">
        <f>SUM(S3:S10)</f>
        <v>7300</v>
      </c>
    </row>
    <row r="15" spans="1:20" x14ac:dyDescent="0.25">
      <c r="P15" s="1"/>
    </row>
    <row r="16" spans="1:20" x14ac:dyDescent="0.25">
      <c r="B16" s="2" t="s">
        <v>54</v>
      </c>
      <c r="D16" s="2">
        <v>300</v>
      </c>
      <c r="I16" s="2">
        <v>100</v>
      </c>
      <c r="K16" s="2">
        <v>100</v>
      </c>
      <c r="L16" s="2">
        <v>300</v>
      </c>
      <c r="P16" s="1">
        <f>SUM(C16:M16)</f>
        <v>800</v>
      </c>
    </row>
    <row r="18" spans="16:16" x14ac:dyDescent="0.25">
      <c r="P18" s="1">
        <f>SUM(P14:P16)</f>
        <v>7300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2BD28-6B38-473B-A419-E1BC4D5234E6}">
  <dimension ref="A1:K18"/>
  <sheetViews>
    <sheetView zoomScaleNormal="100" workbookViewId="0">
      <selection activeCell="M4" sqref="M4"/>
    </sheetView>
  </sheetViews>
  <sheetFormatPr defaultRowHeight="13.2" x14ac:dyDescent="0.3"/>
  <cols>
    <col min="1" max="1" width="8.77734375" style="4" customWidth="1"/>
    <col min="2" max="2" width="24.77734375" style="4" bestFit="1" customWidth="1"/>
    <col min="3" max="3" width="11.88671875" style="4" customWidth="1"/>
    <col min="4" max="4" width="11.109375" style="4" customWidth="1"/>
    <col min="5" max="5" width="30.109375" style="4" customWidth="1"/>
    <col min="6" max="6" width="16.21875" style="4" customWidth="1"/>
    <col min="7" max="7" width="10.88671875" style="4" customWidth="1"/>
    <col min="8" max="8" width="17.44140625" style="4" customWidth="1"/>
    <col min="9" max="16384" width="8.88671875" style="4"/>
  </cols>
  <sheetData>
    <row r="1" spans="1:11" ht="13.8" thickBot="1" x14ac:dyDescent="0.35">
      <c r="A1" s="3" t="s">
        <v>94</v>
      </c>
      <c r="B1" s="3"/>
      <c r="C1" s="34" t="s">
        <v>78</v>
      </c>
      <c r="D1" s="35"/>
      <c r="E1" s="36"/>
      <c r="F1" s="36"/>
      <c r="G1" s="36"/>
      <c r="H1" s="37"/>
      <c r="I1" s="3"/>
      <c r="J1" s="3"/>
      <c r="K1" s="3"/>
    </row>
    <row r="3" spans="1:11" x14ac:dyDescent="0.3">
      <c r="A3" s="38" t="s">
        <v>95</v>
      </c>
      <c r="B3" s="38" t="s">
        <v>0</v>
      </c>
      <c r="C3" s="38" t="s">
        <v>1</v>
      </c>
      <c r="D3" s="38" t="s">
        <v>2</v>
      </c>
      <c r="E3" s="38" t="s">
        <v>96</v>
      </c>
      <c r="F3" s="38" t="s">
        <v>145</v>
      </c>
      <c r="G3" s="38" t="s">
        <v>3</v>
      </c>
      <c r="H3" s="38" t="s">
        <v>144</v>
      </c>
      <c r="I3" s="3"/>
      <c r="J3" s="3"/>
      <c r="K3" s="3"/>
    </row>
    <row r="4" spans="1:11" ht="174" customHeight="1" x14ac:dyDescent="0.3">
      <c r="A4" s="4">
        <v>1</v>
      </c>
      <c r="B4" s="5" t="s">
        <v>139</v>
      </c>
      <c r="C4" s="6" t="s">
        <v>120</v>
      </c>
      <c r="D4" s="7" t="s">
        <v>121</v>
      </c>
      <c r="E4" s="5" t="s">
        <v>127</v>
      </c>
      <c r="F4" s="4" t="s">
        <v>136</v>
      </c>
      <c r="G4" s="5" t="s">
        <v>137</v>
      </c>
      <c r="H4" s="8">
        <v>45418</v>
      </c>
    </row>
    <row r="5" spans="1:11" ht="264" x14ac:dyDescent="0.3">
      <c r="A5" s="4">
        <v>2</v>
      </c>
      <c r="B5" s="5" t="s">
        <v>140</v>
      </c>
      <c r="C5" s="6" t="s">
        <v>120</v>
      </c>
      <c r="D5" s="7" t="s">
        <v>121</v>
      </c>
      <c r="E5" s="5" t="s">
        <v>116</v>
      </c>
      <c r="F5" s="4" t="s">
        <v>125</v>
      </c>
      <c r="G5" s="4" t="s">
        <v>123</v>
      </c>
      <c r="H5" s="8">
        <v>45418</v>
      </c>
    </row>
    <row r="6" spans="1:11" ht="79.2" x14ac:dyDescent="0.3">
      <c r="A6" s="4">
        <v>3</v>
      </c>
      <c r="B6" s="4" t="s">
        <v>101</v>
      </c>
      <c r="C6" s="6" t="s">
        <v>120</v>
      </c>
      <c r="D6" s="9" t="s">
        <v>122</v>
      </c>
      <c r="E6" s="5" t="s">
        <v>111</v>
      </c>
      <c r="F6" s="4" t="s">
        <v>126</v>
      </c>
      <c r="G6" s="4" t="s">
        <v>123</v>
      </c>
      <c r="H6" s="8">
        <v>45418</v>
      </c>
    </row>
    <row r="7" spans="1:11" ht="92.4" x14ac:dyDescent="0.3">
      <c r="A7" s="4">
        <v>4</v>
      </c>
      <c r="B7" s="4" t="s">
        <v>102</v>
      </c>
      <c r="C7" s="6" t="s">
        <v>120</v>
      </c>
      <c r="D7" s="9" t="s">
        <v>122</v>
      </c>
      <c r="E7" s="5" t="s">
        <v>128</v>
      </c>
      <c r="F7" s="4" t="s">
        <v>126</v>
      </c>
      <c r="G7" s="4" t="s">
        <v>123</v>
      </c>
      <c r="H7" s="8">
        <v>45418</v>
      </c>
    </row>
    <row r="8" spans="1:11" ht="132" x14ac:dyDescent="0.3">
      <c r="A8" s="4">
        <v>5</v>
      </c>
      <c r="B8" s="4" t="s">
        <v>103</v>
      </c>
      <c r="C8" s="6" t="s">
        <v>120</v>
      </c>
      <c r="D8" s="7" t="s">
        <v>121</v>
      </c>
      <c r="E8" s="5" t="s">
        <v>113</v>
      </c>
      <c r="F8" s="4" t="s">
        <v>129</v>
      </c>
      <c r="G8" s="4" t="s">
        <v>123</v>
      </c>
      <c r="H8" s="8">
        <v>45418</v>
      </c>
    </row>
    <row r="9" spans="1:11" ht="52.8" x14ac:dyDescent="0.3">
      <c r="A9" s="4">
        <v>6</v>
      </c>
      <c r="B9" s="4" t="s">
        <v>104</v>
      </c>
      <c r="C9" s="6" t="s">
        <v>120</v>
      </c>
      <c r="D9" s="6" t="s">
        <v>120</v>
      </c>
      <c r="E9" s="5" t="s">
        <v>112</v>
      </c>
      <c r="F9" s="4" t="s">
        <v>126</v>
      </c>
      <c r="G9" s="4" t="s">
        <v>123</v>
      </c>
      <c r="H9" s="8">
        <v>45418</v>
      </c>
    </row>
    <row r="10" spans="1:11" ht="237.6" x14ac:dyDescent="0.3">
      <c r="A10" s="4">
        <v>7</v>
      </c>
      <c r="B10" s="4" t="s">
        <v>105</v>
      </c>
      <c r="C10" s="6" t="s">
        <v>120</v>
      </c>
      <c r="D10" s="7" t="s">
        <v>121</v>
      </c>
      <c r="E10" s="5" t="s">
        <v>146</v>
      </c>
      <c r="F10" s="4" t="s">
        <v>130</v>
      </c>
      <c r="G10" s="4" t="s">
        <v>123</v>
      </c>
      <c r="H10" s="8">
        <v>45418</v>
      </c>
    </row>
    <row r="11" spans="1:11" ht="52.8" x14ac:dyDescent="0.3">
      <c r="A11" s="4">
        <v>8</v>
      </c>
      <c r="B11" s="4" t="s">
        <v>106</v>
      </c>
      <c r="C11" s="6" t="s">
        <v>120</v>
      </c>
      <c r="D11" s="6" t="s">
        <v>120</v>
      </c>
      <c r="E11" s="5" t="s">
        <v>147</v>
      </c>
      <c r="F11" s="4" t="s">
        <v>131</v>
      </c>
      <c r="G11" s="4" t="s">
        <v>123</v>
      </c>
      <c r="H11" s="8">
        <v>45418</v>
      </c>
    </row>
    <row r="12" spans="1:11" ht="57.6" customHeight="1" x14ac:dyDescent="0.3">
      <c r="A12" s="4">
        <v>9</v>
      </c>
      <c r="B12" s="4" t="s">
        <v>107</v>
      </c>
      <c r="C12" s="6" t="s">
        <v>120</v>
      </c>
      <c r="D12" s="7" t="s">
        <v>121</v>
      </c>
      <c r="E12" s="5" t="s">
        <v>114</v>
      </c>
      <c r="F12" s="4" t="s">
        <v>135</v>
      </c>
      <c r="G12" s="5" t="s">
        <v>138</v>
      </c>
      <c r="H12" s="8">
        <v>45418</v>
      </c>
    </row>
    <row r="13" spans="1:11" ht="79.2" x14ac:dyDescent="0.3">
      <c r="A13" s="4">
        <v>10</v>
      </c>
      <c r="B13" s="4" t="s">
        <v>108</v>
      </c>
      <c r="C13" s="6" t="s">
        <v>120</v>
      </c>
      <c r="D13" s="9" t="s">
        <v>122</v>
      </c>
      <c r="E13" s="5" t="s">
        <v>148</v>
      </c>
      <c r="F13" s="4" t="s">
        <v>125</v>
      </c>
      <c r="G13" s="4" t="s">
        <v>124</v>
      </c>
      <c r="H13" s="8">
        <v>45418</v>
      </c>
    </row>
    <row r="14" spans="1:11" ht="187.8" customHeight="1" x14ac:dyDescent="0.3">
      <c r="A14" s="4">
        <v>11</v>
      </c>
      <c r="B14" s="4" t="s">
        <v>109</v>
      </c>
      <c r="C14" s="7" t="s">
        <v>121</v>
      </c>
      <c r="D14" s="9" t="s">
        <v>122</v>
      </c>
      <c r="E14" s="5" t="s">
        <v>115</v>
      </c>
      <c r="F14" s="4" t="s">
        <v>132</v>
      </c>
      <c r="G14" s="4" t="s">
        <v>123</v>
      </c>
      <c r="H14" s="8">
        <v>45418</v>
      </c>
    </row>
    <row r="15" spans="1:11" ht="250.8" x14ac:dyDescent="0.3">
      <c r="A15" s="4">
        <v>12</v>
      </c>
      <c r="B15" s="5" t="s">
        <v>141</v>
      </c>
      <c r="C15" s="7" t="s">
        <v>121</v>
      </c>
      <c r="D15" s="9" t="s">
        <v>122</v>
      </c>
      <c r="E15" s="5" t="s">
        <v>118</v>
      </c>
      <c r="F15" s="4" t="s">
        <v>133</v>
      </c>
      <c r="G15" s="4" t="s">
        <v>123</v>
      </c>
      <c r="H15" s="8">
        <v>45418</v>
      </c>
    </row>
    <row r="16" spans="1:11" ht="290.39999999999998" x14ac:dyDescent="0.3">
      <c r="A16" s="4">
        <v>13</v>
      </c>
      <c r="B16" s="5" t="s">
        <v>142</v>
      </c>
      <c r="C16" s="7" t="s">
        <v>121</v>
      </c>
      <c r="D16" s="7" t="s">
        <v>121</v>
      </c>
      <c r="E16" s="5" t="s">
        <v>117</v>
      </c>
      <c r="F16" s="4" t="s">
        <v>134</v>
      </c>
      <c r="G16" s="4" t="s">
        <v>123</v>
      </c>
      <c r="H16" s="8">
        <v>45418</v>
      </c>
    </row>
    <row r="17" spans="1:8" ht="79.2" x14ac:dyDescent="0.3">
      <c r="A17" s="4">
        <v>14</v>
      </c>
      <c r="B17" s="4" t="s">
        <v>110</v>
      </c>
      <c r="C17" s="6" t="s">
        <v>120</v>
      </c>
      <c r="D17" s="6" t="s">
        <v>120</v>
      </c>
      <c r="E17" s="5" t="s">
        <v>149</v>
      </c>
      <c r="F17" s="4" t="s">
        <v>129</v>
      </c>
      <c r="G17" s="4" t="s">
        <v>124</v>
      </c>
      <c r="H17" s="8">
        <v>45418</v>
      </c>
    </row>
    <row r="18" spans="1:8" ht="172.8" customHeight="1" x14ac:dyDescent="0.3">
      <c r="A18" s="4">
        <v>15</v>
      </c>
      <c r="B18" s="5" t="s">
        <v>143</v>
      </c>
      <c r="C18" s="6" t="s">
        <v>120</v>
      </c>
      <c r="D18" s="6" t="s">
        <v>120</v>
      </c>
      <c r="E18" s="5" t="s">
        <v>119</v>
      </c>
      <c r="F18" s="4" t="s">
        <v>129</v>
      </c>
      <c r="G18" s="4" t="s">
        <v>123</v>
      </c>
      <c r="H18" s="8">
        <v>45418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7DD9D-6E04-40A1-A196-A3EE1B0DC9E6}">
  <dimension ref="A2:B182"/>
  <sheetViews>
    <sheetView topLeftCell="A37" workbookViewId="0">
      <selection activeCell="B177" sqref="B177"/>
    </sheetView>
  </sheetViews>
  <sheetFormatPr defaultRowHeight="14.4" x14ac:dyDescent="0.3"/>
  <cols>
    <col min="1" max="1" width="41.33203125" bestFit="1" customWidth="1"/>
    <col min="2" max="2" width="113.77734375" bestFit="1" customWidth="1"/>
  </cols>
  <sheetData>
    <row r="2" spans="1:2" x14ac:dyDescent="0.3">
      <c r="A2" s="56" t="s">
        <v>313</v>
      </c>
      <c r="B2" s="56"/>
    </row>
    <row r="3" spans="1:2" x14ac:dyDescent="0.3">
      <c r="A3" s="46" t="s">
        <v>211</v>
      </c>
      <c r="B3" t="s">
        <v>224</v>
      </c>
    </row>
    <row r="4" spans="1:2" x14ac:dyDescent="0.3">
      <c r="A4" s="46" t="s">
        <v>202</v>
      </c>
      <c r="B4" t="s">
        <v>220</v>
      </c>
    </row>
    <row r="5" spans="1:2" x14ac:dyDescent="0.3">
      <c r="A5" s="46" t="s">
        <v>210</v>
      </c>
      <c r="B5" t="s">
        <v>266</v>
      </c>
    </row>
    <row r="6" spans="1:2" x14ac:dyDescent="0.3">
      <c r="A6" s="46" t="s">
        <v>203</v>
      </c>
      <c r="B6" t="s">
        <v>268</v>
      </c>
    </row>
    <row r="7" spans="1:2" x14ac:dyDescent="0.3">
      <c r="A7" s="46" t="s">
        <v>204</v>
      </c>
      <c r="B7" t="s">
        <v>297</v>
      </c>
    </row>
    <row r="8" spans="1:2" x14ac:dyDescent="0.3">
      <c r="A8" s="46" t="s">
        <v>205</v>
      </c>
      <c r="B8" t="s">
        <v>270</v>
      </c>
    </row>
    <row r="9" spans="1:2" x14ac:dyDescent="0.3">
      <c r="A9" s="46" t="s">
        <v>206</v>
      </c>
      <c r="B9" t="s">
        <v>250</v>
      </c>
    </row>
    <row r="10" spans="1:2" x14ac:dyDescent="0.3">
      <c r="A10" s="46" t="s">
        <v>207</v>
      </c>
      <c r="B10" t="s">
        <v>260</v>
      </c>
    </row>
    <row r="11" spans="1:2" x14ac:dyDescent="0.3">
      <c r="A11" s="46" t="s">
        <v>208</v>
      </c>
      <c r="B11" t="s">
        <v>236</v>
      </c>
    </row>
    <row r="12" spans="1:2" x14ac:dyDescent="0.3">
      <c r="A12" s="46" t="s">
        <v>248</v>
      </c>
      <c r="B12" t="s">
        <v>251</v>
      </c>
    </row>
    <row r="13" spans="1:2" x14ac:dyDescent="0.3">
      <c r="A13" s="46" t="s">
        <v>209</v>
      </c>
      <c r="B13" t="s">
        <v>252</v>
      </c>
    </row>
    <row r="15" spans="1:2" x14ac:dyDescent="0.3">
      <c r="A15" s="56" t="s">
        <v>314</v>
      </c>
      <c r="B15" s="56"/>
    </row>
    <row r="16" spans="1:2" x14ac:dyDescent="0.3">
      <c r="A16" s="46" t="s">
        <v>211</v>
      </c>
      <c r="B16" t="s">
        <v>226</v>
      </c>
    </row>
    <row r="17" spans="1:2" x14ac:dyDescent="0.3">
      <c r="A17" s="46" t="s">
        <v>202</v>
      </c>
      <c r="B17" t="s">
        <v>221</v>
      </c>
    </row>
    <row r="18" spans="1:2" x14ac:dyDescent="0.3">
      <c r="A18" s="46" t="s">
        <v>210</v>
      </c>
      <c r="B18" t="s">
        <v>267</v>
      </c>
    </row>
    <row r="19" spans="1:2" x14ac:dyDescent="0.3">
      <c r="A19" s="46" t="s">
        <v>203</v>
      </c>
      <c r="B19" t="s">
        <v>268</v>
      </c>
    </row>
    <row r="20" spans="1:2" x14ac:dyDescent="0.3">
      <c r="A20" s="46" t="s">
        <v>204</v>
      </c>
      <c r="B20" t="s">
        <v>325</v>
      </c>
    </row>
    <row r="21" spans="1:2" x14ac:dyDescent="0.3">
      <c r="A21" s="46" t="s">
        <v>205</v>
      </c>
      <c r="B21" t="s">
        <v>326</v>
      </c>
    </row>
    <row r="22" spans="1:2" x14ac:dyDescent="0.3">
      <c r="A22" s="46" t="s">
        <v>206</v>
      </c>
      <c r="B22" t="s">
        <v>250</v>
      </c>
    </row>
    <row r="23" spans="1:2" x14ac:dyDescent="0.3">
      <c r="A23" s="46" t="s">
        <v>207</v>
      </c>
      <c r="B23" t="s">
        <v>311</v>
      </c>
    </row>
    <row r="24" spans="1:2" x14ac:dyDescent="0.3">
      <c r="A24" s="46" t="s">
        <v>208</v>
      </c>
      <c r="B24" t="s">
        <v>236</v>
      </c>
    </row>
    <row r="25" spans="1:2" x14ac:dyDescent="0.3">
      <c r="A25" s="46" t="s">
        <v>248</v>
      </c>
      <c r="B25" t="s">
        <v>251</v>
      </c>
    </row>
    <row r="26" spans="1:2" x14ac:dyDescent="0.3">
      <c r="A26" s="46" t="s">
        <v>209</v>
      </c>
      <c r="B26" t="s">
        <v>253</v>
      </c>
    </row>
    <row r="28" spans="1:2" x14ac:dyDescent="0.3">
      <c r="A28" s="56" t="s">
        <v>315</v>
      </c>
      <c r="B28" s="56"/>
    </row>
    <row r="29" spans="1:2" x14ac:dyDescent="0.3">
      <c r="A29" s="46" t="s">
        <v>211</v>
      </c>
      <c r="B29" t="s">
        <v>227</v>
      </c>
    </row>
    <row r="30" spans="1:2" x14ac:dyDescent="0.3">
      <c r="A30" s="46" t="s">
        <v>202</v>
      </c>
      <c r="B30" t="s">
        <v>223</v>
      </c>
    </row>
    <row r="31" spans="1:2" x14ac:dyDescent="0.3">
      <c r="A31" s="46" t="s">
        <v>210</v>
      </c>
      <c r="B31" t="s">
        <v>280</v>
      </c>
    </row>
    <row r="32" spans="1:2" x14ac:dyDescent="0.3">
      <c r="A32" s="46" t="s">
        <v>203</v>
      </c>
      <c r="B32" t="s">
        <v>291</v>
      </c>
    </row>
    <row r="33" spans="1:2" x14ac:dyDescent="0.3">
      <c r="A33" s="46" t="s">
        <v>204</v>
      </c>
      <c r="B33" t="s">
        <v>299</v>
      </c>
    </row>
    <row r="34" spans="1:2" x14ac:dyDescent="0.3">
      <c r="A34" s="46" t="s">
        <v>205</v>
      </c>
      <c r="B34" t="s">
        <v>271</v>
      </c>
    </row>
    <row r="35" spans="1:2" x14ac:dyDescent="0.3">
      <c r="A35" s="46" t="s">
        <v>206</v>
      </c>
      <c r="B35" t="s">
        <v>238</v>
      </c>
    </row>
    <row r="36" spans="1:2" x14ac:dyDescent="0.3">
      <c r="A36" s="46" t="s">
        <v>207</v>
      </c>
      <c r="B36" t="s">
        <v>261</v>
      </c>
    </row>
    <row r="37" spans="1:2" x14ac:dyDescent="0.3">
      <c r="A37" s="46" t="s">
        <v>208</v>
      </c>
      <c r="B37" t="s">
        <v>250</v>
      </c>
    </row>
    <row r="38" spans="1:2" x14ac:dyDescent="0.3">
      <c r="A38" s="46" t="s">
        <v>248</v>
      </c>
      <c r="B38" t="s">
        <v>258</v>
      </c>
    </row>
    <row r="39" spans="1:2" x14ac:dyDescent="0.3">
      <c r="A39" s="46" t="s">
        <v>209</v>
      </c>
      <c r="B39" t="s">
        <v>242</v>
      </c>
    </row>
    <row r="41" spans="1:2" x14ac:dyDescent="0.3">
      <c r="A41" s="56" t="s">
        <v>316</v>
      </c>
      <c r="B41" s="56"/>
    </row>
    <row r="42" spans="1:2" x14ac:dyDescent="0.3">
      <c r="A42" s="46" t="s">
        <v>211</v>
      </c>
      <c r="B42" t="s">
        <v>228</v>
      </c>
    </row>
    <row r="43" spans="1:2" x14ac:dyDescent="0.3">
      <c r="A43" s="46" t="s">
        <v>202</v>
      </c>
      <c r="B43" t="s">
        <v>222</v>
      </c>
    </row>
    <row r="44" spans="1:2" x14ac:dyDescent="0.3">
      <c r="A44" s="46" t="s">
        <v>210</v>
      </c>
      <c r="B44" t="s">
        <v>327</v>
      </c>
    </row>
    <row r="45" spans="1:2" x14ac:dyDescent="0.3">
      <c r="A45" s="46" t="s">
        <v>203</v>
      </c>
      <c r="B45" t="s">
        <v>328</v>
      </c>
    </row>
    <row r="46" spans="1:2" x14ac:dyDescent="0.3">
      <c r="A46" s="46" t="s">
        <v>204</v>
      </c>
      <c r="B46" t="s">
        <v>300</v>
      </c>
    </row>
    <row r="47" spans="1:2" x14ac:dyDescent="0.3">
      <c r="A47" s="46" t="s">
        <v>205</v>
      </c>
      <c r="B47" t="s">
        <v>271</v>
      </c>
    </row>
    <row r="48" spans="1:2" x14ac:dyDescent="0.3">
      <c r="A48" s="46" t="s">
        <v>206</v>
      </c>
      <c r="B48" t="s">
        <v>237</v>
      </c>
    </row>
    <row r="49" spans="1:2" x14ac:dyDescent="0.3">
      <c r="A49" s="46" t="s">
        <v>207</v>
      </c>
      <c r="B49" t="s">
        <v>312</v>
      </c>
    </row>
    <row r="50" spans="1:2" x14ac:dyDescent="0.3">
      <c r="A50" s="46" t="s">
        <v>208</v>
      </c>
      <c r="B50" t="s">
        <v>254</v>
      </c>
    </row>
    <row r="51" spans="1:2" x14ac:dyDescent="0.3">
      <c r="A51" s="46" t="s">
        <v>248</v>
      </c>
      <c r="B51" t="s">
        <v>249</v>
      </c>
    </row>
    <row r="52" spans="1:2" x14ac:dyDescent="0.3">
      <c r="A52" s="46" t="s">
        <v>209</v>
      </c>
      <c r="B52" t="s">
        <v>243</v>
      </c>
    </row>
    <row r="54" spans="1:2" x14ac:dyDescent="0.3">
      <c r="A54" s="56" t="s">
        <v>317</v>
      </c>
      <c r="B54" s="56"/>
    </row>
    <row r="55" spans="1:2" x14ac:dyDescent="0.3">
      <c r="A55" s="46" t="s">
        <v>211</v>
      </c>
      <c r="B55" t="s">
        <v>229</v>
      </c>
    </row>
    <row r="56" spans="1:2" x14ac:dyDescent="0.3">
      <c r="A56" s="46" t="s">
        <v>202</v>
      </c>
      <c r="B56" t="s">
        <v>215</v>
      </c>
    </row>
    <row r="57" spans="1:2" x14ac:dyDescent="0.3">
      <c r="A57" s="46" t="s">
        <v>210</v>
      </c>
      <c r="B57" t="s">
        <v>285</v>
      </c>
    </row>
    <row r="58" spans="1:2" x14ac:dyDescent="0.3">
      <c r="A58" s="46" t="s">
        <v>203</v>
      </c>
      <c r="B58" t="s">
        <v>290</v>
      </c>
    </row>
    <row r="59" spans="1:2" x14ac:dyDescent="0.3">
      <c r="A59" s="46" t="s">
        <v>204</v>
      </c>
      <c r="B59" t="s">
        <v>301</v>
      </c>
    </row>
    <row r="60" spans="1:2" x14ac:dyDescent="0.3">
      <c r="A60" s="46" t="s">
        <v>205</v>
      </c>
      <c r="B60" t="s">
        <v>278</v>
      </c>
    </row>
    <row r="61" spans="1:2" x14ac:dyDescent="0.3">
      <c r="A61" s="46" t="s">
        <v>206</v>
      </c>
      <c r="B61" t="s">
        <v>239</v>
      </c>
    </row>
    <row r="62" spans="1:2" x14ac:dyDescent="0.3">
      <c r="A62" s="46" t="s">
        <v>207</v>
      </c>
      <c r="B62" t="s">
        <v>310</v>
      </c>
    </row>
    <row r="63" spans="1:2" x14ac:dyDescent="0.3">
      <c r="A63" s="46" t="s">
        <v>208</v>
      </c>
      <c r="B63" t="s">
        <v>250</v>
      </c>
    </row>
    <row r="64" spans="1:2" x14ac:dyDescent="0.3">
      <c r="A64" s="46" t="s">
        <v>248</v>
      </c>
      <c r="B64" t="s">
        <v>256</v>
      </c>
    </row>
    <row r="65" spans="1:2" x14ac:dyDescent="0.3">
      <c r="A65" s="46" t="s">
        <v>209</v>
      </c>
      <c r="B65" t="s">
        <v>245</v>
      </c>
    </row>
    <row r="67" spans="1:2" x14ac:dyDescent="0.3">
      <c r="A67" s="56" t="s">
        <v>318</v>
      </c>
      <c r="B67" s="56"/>
    </row>
    <row r="68" spans="1:2" x14ac:dyDescent="0.3">
      <c r="A68" s="46" t="s">
        <v>211</v>
      </c>
      <c r="B68" t="s">
        <v>230</v>
      </c>
    </row>
    <row r="69" spans="1:2" x14ac:dyDescent="0.3">
      <c r="A69" s="46" t="s">
        <v>202</v>
      </c>
      <c r="B69" t="s">
        <v>214</v>
      </c>
    </row>
    <row r="70" spans="1:2" x14ac:dyDescent="0.3">
      <c r="A70" s="46" t="s">
        <v>210</v>
      </c>
      <c r="B70" t="s">
        <v>284</v>
      </c>
    </row>
    <row r="71" spans="1:2" x14ac:dyDescent="0.3">
      <c r="A71" s="46" t="s">
        <v>203</v>
      </c>
      <c r="B71" t="s">
        <v>292</v>
      </c>
    </row>
    <row r="72" spans="1:2" x14ac:dyDescent="0.3">
      <c r="A72" s="46" t="s">
        <v>204</v>
      </c>
      <c r="B72" t="s">
        <v>301</v>
      </c>
    </row>
    <row r="73" spans="1:2" x14ac:dyDescent="0.3">
      <c r="A73" s="46" t="s">
        <v>205</v>
      </c>
      <c r="B73" t="s">
        <v>272</v>
      </c>
    </row>
    <row r="74" spans="1:2" x14ac:dyDescent="0.3">
      <c r="A74" s="46" t="s">
        <v>206</v>
      </c>
      <c r="B74" t="s">
        <v>239</v>
      </c>
    </row>
    <row r="75" spans="1:2" x14ac:dyDescent="0.3">
      <c r="A75" s="46" t="s">
        <v>207</v>
      </c>
      <c r="B75" t="s">
        <v>262</v>
      </c>
    </row>
    <row r="76" spans="1:2" x14ac:dyDescent="0.3">
      <c r="A76" s="46" t="s">
        <v>208</v>
      </c>
      <c r="B76" t="s">
        <v>250</v>
      </c>
    </row>
    <row r="77" spans="1:2" x14ac:dyDescent="0.3">
      <c r="A77" s="46" t="s">
        <v>248</v>
      </c>
      <c r="B77" t="s">
        <v>256</v>
      </c>
    </row>
    <row r="78" spans="1:2" x14ac:dyDescent="0.3">
      <c r="A78" s="46" t="s">
        <v>209</v>
      </c>
      <c r="B78" t="s">
        <v>245</v>
      </c>
    </row>
    <row r="80" spans="1:2" x14ac:dyDescent="0.3">
      <c r="A80" s="56" t="s">
        <v>319</v>
      </c>
      <c r="B80" s="56"/>
    </row>
    <row r="81" spans="1:2" x14ac:dyDescent="0.3">
      <c r="A81" s="46" t="s">
        <v>211</v>
      </c>
      <c r="B81" t="s">
        <v>231</v>
      </c>
    </row>
    <row r="82" spans="1:2" x14ac:dyDescent="0.3">
      <c r="A82" s="46" t="s">
        <v>202</v>
      </c>
      <c r="B82" t="s">
        <v>212</v>
      </c>
    </row>
    <row r="83" spans="1:2" x14ac:dyDescent="0.3">
      <c r="A83" s="46" t="s">
        <v>210</v>
      </c>
      <c r="B83" t="s">
        <v>286</v>
      </c>
    </row>
    <row r="84" spans="1:2" x14ac:dyDescent="0.3">
      <c r="A84" s="46" t="s">
        <v>203</v>
      </c>
      <c r="B84" t="s">
        <v>293</v>
      </c>
    </row>
    <row r="85" spans="1:2" x14ac:dyDescent="0.3">
      <c r="A85" s="46" t="s">
        <v>204</v>
      </c>
      <c r="B85" t="s">
        <v>302</v>
      </c>
    </row>
    <row r="86" spans="1:2" x14ac:dyDescent="0.3">
      <c r="A86" s="46" t="s">
        <v>205</v>
      </c>
      <c r="B86" t="s">
        <v>273</v>
      </c>
    </row>
    <row r="87" spans="1:2" x14ac:dyDescent="0.3">
      <c r="A87" s="46" t="s">
        <v>206</v>
      </c>
      <c r="B87" t="s">
        <v>241</v>
      </c>
    </row>
    <row r="88" spans="1:2" x14ac:dyDescent="0.3">
      <c r="A88" s="46" t="s">
        <v>207</v>
      </c>
      <c r="B88" t="s">
        <v>309</v>
      </c>
    </row>
    <row r="89" spans="1:2" x14ac:dyDescent="0.3">
      <c r="A89" s="46" t="s">
        <v>208</v>
      </c>
      <c r="B89" t="s">
        <v>259</v>
      </c>
    </row>
    <row r="90" spans="1:2" x14ac:dyDescent="0.3">
      <c r="A90" s="46" t="s">
        <v>248</v>
      </c>
      <c r="B90" t="s">
        <v>256</v>
      </c>
    </row>
    <row r="91" spans="1:2" x14ac:dyDescent="0.3">
      <c r="A91" s="46" t="s">
        <v>209</v>
      </c>
      <c r="B91" t="s">
        <v>244</v>
      </c>
    </row>
    <row r="93" spans="1:2" x14ac:dyDescent="0.3">
      <c r="A93" s="56" t="s">
        <v>320</v>
      </c>
      <c r="B93" s="56"/>
    </row>
    <row r="94" spans="1:2" x14ac:dyDescent="0.3">
      <c r="A94" s="46" t="s">
        <v>211</v>
      </c>
      <c r="B94" t="s">
        <v>232</v>
      </c>
    </row>
    <row r="95" spans="1:2" x14ac:dyDescent="0.3">
      <c r="A95" s="46" t="s">
        <v>202</v>
      </c>
      <c r="B95" t="s">
        <v>218</v>
      </c>
    </row>
    <row r="96" spans="1:2" x14ac:dyDescent="0.3">
      <c r="A96" s="46" t="s">
        <v>210</v>
      </c>
      <c r="B96" t="s">
        <v>282</v>
      </c>
    </row>
    <row r="97" spans="1:2" x14ac:dyDescent="0.3">
      <c r="A97" s="46" t="s">
        <v>203</v>
      </c>
      <c r="B97" t="s">
        <v>331</v>
      </c>
    </row>
    <row r="98" spans="1:2" x14ac:dyDescent="0.3">
      <c r="A98" s="46" t="s">
        <v>204</v>
      </c>
      <c r="B98" t="s">
        <v>303</v>
      </c>
    </row>
    <row r="99" spans="1:2" x14ac:dyDescent="0.3">
      <c r="A99" s="46" t="s">
        <v>205</v>
      </c>
      <c r="B99" t="s">
        <v>274</v>
      </c>
    </row>
    <row r="100" spans="1:2" x14ac:dyDescent="0.3">
      <c r="A100" s="46" t="s">
        <v>206</v>
      </c>
      <c r="B100" t="s">
        <v>240</v>
      </c>
    </row>
    <row r="101" spans="1:2" x14ac:dyDescent="0.3">
      <c r="A101" s="46" t="s">
        <v>207</v>
      </c>
      <c r="B101" t="s">
        <v>263</v>
      </c>
    </row>
    <row r="102" spans="1:2" x14ac:dyDescent="0.3">
      <c r="A102" s="46" t="s">
        <v>208</v>
      </c>
      <c r="B102" t="s">
        <v>257</v>
      </c>
    </row>
    <row r="103" spans="1:2" x14ac:dyDescent="0.3">
      <c r="A103" s="46" t="s">
        <v>248</v>
      </c>
      <c r="B103" t="s">
        <v>255</v>
      </c>
    </row>
    <row r="104" spans="1:2" x14ac:dyDescent="0.3">
      <c r="A104" s="46" t="s">
        <v>209</v>
      </c>
      <c r="B104" t="s">
        <v>246</v>
      </c>
    </row>
    <row r="106" spans="1:2" x14ac:dyDescent="0.3">
      <c r="A106" s="56" t="s">
        <v>321</v>
      </c>
      <c r="B106" s="56"/>
    </row>
    <row r="107" spans="1:2" x14ac:dyDescent="0.3">
      <c r="A107" s="46" t="s">
        <v>211</v>
      </c>
      <c r="B107" t="s">
        <v>233</v>
      </c>
    </row>
    <row r="108" spans="1:2" x14ac:dyDescent="0.3">
      <c r="A108" s="46" t="s">
        <v>202</v>
      </c>
      <c r="B108" t="s">
        <v>213</v>
      </c>
    </row>
    <row r="109" spans="1:2" x14ac:dyDescent="0.3">
      <c r="A109" s="46" t="s">
        <v>210</v>
      </c>
      <c r="B109" t="s">
        <v>283</v>
      </c>
    </row>
    <row r="110" spans="1:2" x14ac:dyDescent="0.3">
      <c r="A110" s="46" t="s">
        <v>203</v>
      </c>
      <c r="B110" t="s">
        <v>304</v>
      </c>
    </row>
    <row r="111" spans="1:2" x14ac:dyDescent="0.3">
      <c r="A111" s="46" t="s">
        <v>204</v>
      </c>
      <c r="B111" t="s">
        <v>305</v>
      </c>
    </row>
    <row r="112" spans="1:2" x14ac:dyDescent="0.3">
      <c r="A112" s="46" t="s">
        <v>205</v>
      </c>
      <c r="B112" t="s">
        <v>332</v>
      </c>
    </row>
    <row r="113" spans="1:2" x14ac:dyDescent="0.3">
      <c r="A113" s="46" t="s">
        <v>206</v>
      </c>
      <c r="B113" t="s">
        <v>240</v>
      </c>
    </row>
    <row r="114" spans="1:2" x14ac:dyDescent="0.3">
      <c r="A114" s="46" t="s">
        <v>207</v>
      </c>
      <c r="B114" t="s">
        <v>264</v>
      </c>
    </row>
    <row r="115" spans="1:2" x14ac:dyDescent="0.3">
      <c r="A115" s="46" t="s">
        <v>208</v>
      </c>
      <c r="B115" t="s">
        <v>257</v>
      </c>
    </row>
    <row r="116" spans="1:2" x14ac:dyDescent="0.3">
      <c r="A116" s="46" t="s">
        <v>248</v>
      </c>
      <c r="B116" t="s">
        <v>255</v>
      </c>
    </row>
    <row r="117" spans="1:2" x14ac:dyDescent="0.3">
      <c r="A117" s="46" t="s">
        <v>209</v>
      </c>
      <c r="B117" t="s">
        <v>246</v>
      </c>
    </row>
    <row r="119" spans="1:2" x14ac:dyDescent="0.3">
      <c r="A119" s="56" t="s">
        <v>322</v>
      </c>
      <c r="B119" s="56"/>
    </row>
    <row r="120" spans="1:2" x14ac:dyDescent="0.3">
      <c r="A120" s="46" t="s">
        <v>211</v>
      </c>
      <c r="B120" t="s">
        <v>225</v>
      </c>
    </row>
    <row r="121" spans="1:2" x14ac:dyDescent="0.3">
      <c r="A121" s="46" t="s">
        <v>202</v>
      </c>
      <c r="B121" t="s">
        <v>219</v>
      </c>
    </row>
    <row r="122" spans="1:2" x14ac:dyDescent="0.3">
      <c r="A122" s="46" t="s">
        <v>210</v>
      </c>
      <c r="B122" t="s">
        <v>330</v>
      </c>
    </row>
    <row r="123" spans="1:2" x14ac:dyDescent="0.3">
      <c r="A123" s="46" t="s">
        <v>203</v>
      </c>
      <c r="B123" t="s">
        <v>295</v>
      </c>
    </row>
    <row r="124" spans="1:2" x14ac:dyDescent="0.3">
      <c r="A124" s="46" t="s">
        <v>204</v>
      </c>
      <c r="B124" t="s">
        <v>306</v>
      </c>
    </row>
    <row r="125" spans="1:2" x14ac:dyDescent="0.3">
      <c r="A125" s="46" t="s">
        <v>205</v>
      </c>
      <c r="B125" t="s">
        <v>275</v>
      </c>
    </row>
    <row r="126" spans="1:2" x14ac:dyDescent="0.3">
      <c r="A126" s="46" t="s">
        <v>206</v>
      </c>
      <c r="B126" t="s">
        <v>240</v>
      </c>
    </row>
    <row r="127" spans="1:2" x14ac:dyDescent="0.3">
      <c r="A127" s="46" t="s">
        <v>207</v>
      </c>
      <c r="B127" t="s">
        <v>263</v>
      </c>
    </row>
    <row r="128" spans="1:2" x14ac:dyDescent="0.3">
      <c r="A128" s="46" t="s">
        <v>208</v>
      </c>
      <c r="B128" t="s">
        <v>257</v>
      </c>
    </row>
    <row r="129" spans="1:2" x14ac:dyDescent="0.3">
      <c r="A129" s="46" t="s">
        <v>248</v>
      </c>
      <c r="B129" t="s">
        <v>255</v>
      </c>
    </row>
    <row r="130" spans="1:2" x14ac:dyDescent="0.3">
      <c r="A130" s="46" t="s">
        <v>209</v>
      </c>
      <c r="B130" t="s">
        <v>246</v>
      </c>
    </row>
    <row r="132" spans="1:2" x14ac:dyDescent="0.3">
      <c r="A132" s="56" t="s">
        <v>323</v>
      </c>
      <c r="B132" s="56"/>
    </row>
    <row r="133" spans="1:2" x14ac:dyDescent="0.3">
      <c r="A133" s="46" t="s">
        <v>211</v>
      </c>
      <c r="B133" t="s">
        <v>234</v>
      </c>
    </row>
    <row r="134" spans="1:2" x14ac:dyDescent="0.3">
      <c r="A134" s="46" t="s">
        <v>202</v>
      </c>
      <c r="B134" t="s">
        <v>216</v>
      </c>
    </row>
    <row r="135" spans="1:2" x14ac:dyDescent="0.3">
      <c r="A135" s="46" t="s">
        <v>210</v>
      </c>
      <c r="B135" t="s">
        <v>288</v>
      </c>
    </row>
    <row r="136" spans="1:2" x14ac:dyDescent="0.3">
      <c r="A136" s="46" t="s">
        <v>203</v>
      </c>
      <c r="B136" t="s">
        <v>296</v>
      </c>
    </row>
    <row r="137" spans="1:2" x14ac:dyDescent="0.3">
      <c r="A137" s="46" t="s">
        <v>204</v>
      </c>
      <c r="B137" t="s">
        <v>307</v>
      </c>
    </row>
    <row r="138" spans="1:2" x14ac:dyDescent="0.3">
      <c r="A138" s="46" t="s">
        <v>205</v>
      </c>
      <c r="B138" t="s">
        <v>277</v>
      </c>
    </row>
    <row r="139" spans="1:2" x14ac:dyDescent="0.3">
      <c r="A139" s="46" t="s">
        <v>206</v>
      </c>
      <c r="B139" t="s">
        <v>239</v>
      </c>
    </row>
    <row r="140" spans="1:2" x14ac:dyDescent="0.3">
      <c r="A140" s="46" t="s">
        <v>207</v>
      </c>
      <c r="B140" t="s">
        <v>265</v>
      </c>
    </row>
    <row r="141" spans="1:2" x14ac:dyDescent="0.3">
      <c r="A141" s="46" t="s">
        <v>208</v>
      </c>
      <c r="B141" t="s">
        <v>259</v>
      </c>
    </row>
    <row r="142" spans="1:2" x14ac:dyDescent="0.3">
      <c r="A142" s="46" t="s">
        <v>248</v>
      </c>
      <c r="B142" t="s">
        <v>256</v>
      </c>
    </row>
    <row r="143" spans="1:2" x14ac:dyDescent="0.3">
      <c r="A143" s="46" t="s">
        <v>209</v>
      </c>
      <c r="B143" t="s">
        <v>329</v>
      </c>
    </row>
    <row r="145" spans="1:2" x14ac:dyDescent="0.3">
      <c r="A145" s="56" t="s">
        <v>324</v>
      </c>
      <c r="B145" s="56"/>
    </row>
    <row r="146" spans="1:2" x14ac:dyDescent="0.3">
      <c r="A146" s="46" t="s">
        <v>211</v>
      </c>
      <c r="B146" t="s">
        <v>235</v>
      </c>
    </row>
    <row r="147" spans="1:2" x14ac:dyDescent="0.3">
      <c r="A147" s="46" t="s">
        <v>202</v>
      </c>
      <c r="B147" t="s">
        <v>217</v>
      </c>
    </row>
    <row r="148" spans="1:2" x14ac:dyDescent="0.3">
      <c r="A148" s="46" t="s">
        <v>210</v>
      </c>
      <c r="B148" t="s">
        <v>288</v>
      </c>
    </row>
    <row r="149" spans="1:2" x14ac:dyDescent="0.3">
      <c r="A149" s="46" t="s">
        <v>203</v>
      </c>
      <c r="B149" t="s">
        <v>296</v>
      </c>
    </row>
    <row r="150" spans="1:2" x14ac:dyDescent="0.3">
      <c r="A150" s="46" t="s">
        <v>204</v>
      </c>
      <c r="B150" t="s">
        <v>307</v>
      </c>
    </row>
    <row r="151" spans="1:2" x14ac:dyDescent="0.3">
      <c r="A151" s="46" t="s">
        <v>205</v>
      </c>
      <c r="B151" t="s">
        <v>279</v>
      </c>
    </row>
    <row r="152" spans="1:2" x14ac:dyDescent="0.3">
      <c r="A152" s="46" t="s">
        <v>206</v>
      </c>
      <c r="B152" t="s">
        <v>239</v>
      </c>
    </row>
    <row r="153" spans="1:2" x14ac:dyDescent="0.3">
      <c r="A153" s="46" t="s">
        <v>207</v>
      </c>
      <c r="B153" t="s">
        <v>308</v>
      </c>
    </row>
    <row r="154" spans="1:2" x14ac:dyDescent="0.3">
      <c r="A154" s="46" t="s">
        <v>208</v>
      </c>
      <c r="B154" t="s">
        <v>259</v>
      </c>
    </row>
    <row r="155" spans="1:2" x14ac:dyDescent="0.3">
      <c r="A155" s="46" t="s">
        <v>248</v>
      </c>
      <c r="B155" t="s">
        <v>256</v>
      </c>
    </row>
    <row r="156" spans="1:2" x14ac:dyDescent="0.3">
      <c r="A156" s="46" t="s">
        <v>209</v>
      </c>
      <c r="B156" t="s">
        <v>329</v>
      </c>
    </row>
    <row r="158" spans="1:2" x14ac:dyDescent="0.3">
      <c r="A158" s="56" t="s">
        <v>333</v>
      </c>
      <c r="B158" s="56"/>
    </row>
    <row r="159" spans="1:2" x14ac:dyDescent="0.3">
      <c r="A159" s="46" t="s">
        <v>211</v>
      </c>
      <c r="B159" t="s">
        <v>335</v>
      </c>
    </row>
    <row r="160" spans="1:2" x14ac:dyDescent="0.3">
      <c r="A160" s="46" t="s">
        <v>202</v>
      </c>
      <c r="B160" t="s">
        <v>337</v>
      </c>
    </row>
    <row r="161" spans="1:2" x14ac:dyDescent="0.3">
      <c r="A161" s="46" t="s">
        <v>210</v>
      </c>
      <c r="B161" t="s">
        <v>340</v>
      </c>
    </row>
    <row r="162" spans="1:2" x14ac:dyDescent="0.3">
      <c r="A162" s="46" t="s">
        <v>203</v>
      </c>
      <c r="B162" t="s">
        <v>349</v>
      </c>
    </row>
    <row r="163" spans="1:2" x14ac:dyDescent="0.3">
      <c r="A163" s="46" t="s">
        <v>204</v>
      </c>
      <c r="B163" t="s">
        <v>341</v>
      </c>
    </row>
    <row r="164" spans="1:2" x14ac:dyDescent="0.3">
      <c r="A164" s="46" t="s">
        <v>205</v>
      </c>
      <c r="B164" t="s">
        <v>344</v>
      </c>
    </row>
    <row r="165" spans="1:2" x14ac:dyDescent="0.3">
      <c r="A165" s="46" t="s">
        <v>206</v>
      </c>
      <c r="B165" t="s">
        <v>238</v>
      </c>
    </row>
    <row r="166" spans="1:2" x14ac:dyDescent="0.3">
      <c r="A166" s="46" t="s">
        <v>207</v>
      </c>
      <c r="B166" t="s">
        <v>348</v>
      </c>
    </row>
    <row r="167" spans="1:2" x14ac:dyDescent="0.3">
      <c r="A167" s="46" t="s">
        <v>208</v>
      </c>
      <c r="B167" t="s">
        <v>346</v>
      </c>
    </row>
    <row r="168" spans="1:2" x14ac:dyDescent="0.3">
      <c r="A168" s="46" t="s">
        <v>248</v>
      </c>
      <c r="B168" t="s">
        <v>251</v>
      </c>
    </row>
    <row r="169" spans="1:2" x14ac:dyDescent="0.3">
      <c r="A169" s="46" t="s">
        <v>209</v>
      </c>
      <c r="B169" t="s">
        <v>347</v>
      </c>
    </row>
    <row r="171" spans="1:2" x14ac:dyDescent="0.3">
      <c r="A171" s="56" t="s">
        <v>334</v>
      </c>
      <c r="B171" s="56"/>
    </row>
    <row r="172" spans="1:2" x14ac:dyDescent="0.3">
      <c r="A172" s="46" t="s">
        <v>211</v>
      </c>
      <c r="B172" t="s">
        <v>336</v>
      </c>
    </row>
    <row r="173" spans="1:2" x14ac:dyDescent="0.3">
      <c r="A173" s="46" t="s">
        <v>202</v>
      </c>
      <c r="B173" t="s">
        <v>338</v>
      </c>
    </row>
    <row r="174" spans="1:2" x14ac:dyDescent="0.3">
      <c r="A174" s="46" t="s">
        <v>210</v>
      </c>
      <c r="B174" t="s">
        <v>339</v>
      </c>
    </row>
    <row r="175" spans="1:2" x14ac:dyDescent="0.3">
      <c r="A175" s="46" t="s">
        <v>203</v>
      </c>
      <c r="B175" t="s">
        <v>343</v>
      </c>
    </row>
    <row r="176" spans="1:2" x14ac:dyDescent="0.3">
      <c r="A176" s="46" t="s">
        <v>204</v>
      </c>
      <c r="B176" t="s">
        <v>341</v>
      </c>
    </row>
    <row r="177" spans="1:2" x14ac:dyDescent="0.3">
      <c r="A177" s="46" t="s">
        <v>205</v>
      </c>
      <c r="B177" t="s">
        <v>345</v>
      </c>
    </row>
    <row r="178" spans="1:2" x14ac:dyDescent="0.3">
      <c r="A178" s="46" t="s">
        <v>206</v>
      </c>
      <c r="B178" t="s">
        <v>238</v>
      </c>
    </row>
    <row r="179" spans="1:2" x14ac:dyDescent="0.3">
      <c r="A179" s="46" t="s">
        <v>207</v>
      </c>
      <c r="B179" t="s">
        <v>348</v>
      </c>
    </row>
    <row r="180" spans="1:2" x14ac:dyDescent="0.3">
      <c r="A180" s="46" t="s">
        <v>208</v>
      </c>
      <c r="B180" t="s">
        <v>346</v>
      </c>
    </row>
    <row r="181" spans="1:2" x14ac:dyDescent="0.3">
      <c r="A181" s="46" t="s">
        <v>248</v>
      </c>
      <c r="B181" t="s">
        <v>251</v>
      </c>
    </row>
    <row r="182" spans="1:2" x14ac:dyDescent="0.3">
      <c r="A182" s="46" t="s">
        <v>209</v>
      </c>
      <c r="B182" t="s">
        <v>347</v>
      </c>
    </row>
  </sheetData>
  <mergeCells count="14">
    <mergeCell ref="A67:B67"/>
    <mergeCell ref="A2:B2"/>
    <mergeCell ref="A15:B15"/>
    <mergeCell ref="A28:B28"/>
    <mergeCell ref="A41:B41"/>
    <mergeCell ref="A54:B54"/>
    <mergeCell ref="A158:B158"/>
    <mergeCell ref="A171:B171"/>
    <mergeCell ref="A80:B80"/>
    <mergeCell ref="A93:B93"/>
    <mergeCell ref="A106:B106"/>
    <mergeCell ref="A119:B119"/>
    <mergeCell ref="A132:B132"/>
    <mergeCell ref="A145:B14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FEDD3-DDE1-40FC-ABCE-2BE84F238BDF}">
  <dimension ref="A1:K15"/>
  <sheetViews>
    <sheetView tabSelected="1" zoomScaleNormal="100" workbookViewId="0">
      <selection activeCell="K22" sqref="K22"/>
    </sheetView>
  </sheetViews>
  <sheetFormatPr defaultRowHeight="14.4" x14ac:dyDescent="0.3"/>
  <cols>
    <col min="1" max="1" width="11.109375" bestFit="1" customWidth="1"/>
    <col min="2" max="2" width="32.88671875" bestFit="1" customWidth="1"/>
    <col min="3" max="3" width="92.6640625" bestFit="1" customWidth="1"/>
    <col min="4" max="4" width="112" customWidth="1"/>
    <col min="5" max="5" width="69.77734375" customWidth="1"/>
    <col min="6" max="6" width="86.109375" bestFit="1" customWidth="1"/>
    <col min="7" max="7" width="57.88671875" customWidth="1"/>
    <col min="8" max="8" width="73.44140625" bestFit="1" customWidth="1"/>
    <col min="9" max="9" width="53.6640625" bestFit="1" customWidth="1"/>
    <col min="10" max="10" width="37.109375" bestFit="1" customWidth="1"/>
    <col min="11" max="11" width="82" bestFit="1" customWidth="1"/>
  </cols>
  <sheetData>
    <row r="1" spans="1:11" x14ac:dyDescent="0.3">
      <c r="A1" s="45" t="s">
        <v>211</v>
      </c>
      <c r="B1" s="45" t="s">
        <v>202</v>
      </c>
      <c r="C1" s="45" t="s">
        <v>210</v>
      </c>
      <c r="D1" s="45" t="s">
        <v>203</v>
      </c>
      <c r="E1" s="45" t="s">
        <v>204</v>
      </c>
      <c r="F1" s="45" t="s">
        <v>205</v>
      </c>
      <c r="G1" s="45" t="s">
        <v>206</v>
      </c>
      <c r="H1" s="45" t="s">
        <v>207</v>
      </c>
      <c r="I1" s="45" t="s">
        <v>208</v>
      </c>
      <c r="J1" s="45" t="s">
        <v>248</v>
      </c>
      <c r="K1" s="45" t="s">
        <v>209</v>
      </c>
    </row>
    <row r="2" spans="1:11" x14ac:dyDescent="0.3">
      <c r="A2" t="s">
        <v>224</v>
      </c>
      <c r="B2" t="s">
        <v>220</v>
      </c>
      <c r="C2" t="s">
        <v>266</v>
      </c>
      <c r="D2" t="s">
        <v>268</v>
      </c>
      <c r="E2" t="s">
        <v>297</v>
      </c>
      <c r="F2" t="s">
        <v>270</v>
      </c>
      <c r="G2" t="s">
        <v>250</v>
      </c>
      <c r="H2" t="s">
        <v>260</v>
      </c>
      <c r="I2" t="s">
        <v>236</v>
      </c>
      <c r="J2" t="s">
        <v>251</v>
      </c>
      <c r="K2" t="s">
        <v>252</v>
      </c>
    </row>
    <row r="3" spans="1:11" x14ac:dyDescent="0.3">
      <c r="A3" t="s">
        <v>226</v>
      </c>
      <c r="B3" t="s">
        <v>221</v>
      </c>
      <c r="C3" t="s">
        <v>267</v>
      </c>
      <c r="D3" t="s">
        <v>268</v>
      </c>
      <c r="E3" t="s">
        <v>298</v>
      </c>
      <c r="F3" t="s">
        <v>269</v>
      </c>
      <c r="G3" t="s">
        <v>250</v>
      </c>
      <c r="H3" t="s">
        <v>311</v>
      </c>
      <c r="I3" t="s">
        <v>236</v>
      </c>
      <c r="J3" t="s">
        <v>251</v>
      </c>
      <c r="K3" t="s">
        <v>253</v>
      </c>
    </row>
    <row r="4" spans="1:11" x14ac:dyDescent="0.3">
      <c r="A4" t="s">
        <v>227</v>
      </c>
      <c r="B4" t="s">
        <v>223</v>
      </c>
      <c r="C4" t="s">
        <v>280</v>
      </c>
      <c r="D4" t="s">
        <v>291</v>
      </c>
      <c r="E4" t="s">
        <v>299</v>
      </c>
      <c r="F4" t="s">
        <v>271</v>
      </c>
      <c r="G4" t="s">
        <v>238</v>
      </c>
      <c r="H4" t="s">
        <v>261</v>
      </c>
      <c r="I4" t="s">
        <v>250</v>
      </c>
      <c r="J4" t="s">
        <v>258</v>
      </c>
      <c r="K4" t="s">
        <v>242</v>
      </c>
    </row>
    <row r="5" spans="1:11" x14ac:dyDescent="0.3">
      <c r="A5" t="s">
        <v>228</v>
      </c>
      <c r="B5" t="s">
        <v>222</v>
      </c>
      <c r="C5" t="s">
        <v>281</v>
      </c>
      <c r="D5" t="s">
        <v>289</v>
      </c>
      <c r="E5" t="s">
        <v>300</v>
      </c>
      <c r="F5" t="s">
        <v>271</v>
      </c>
      <c r="G5" t="s">
        <v>237</v>
      </c>
      <c r="H5" t="s">
        <v>312</v>
      </c>
      <c r="I5" t="s">
        <v>254</v>
      </c>
      <c r="J5" t="s">
        <v>249</v>
      </c>
      <c r="K5" t="s">
        <v>243</v>
      </c>
    </row>
    <row r="6" spans="1:11" x14ac:dyDescent="0.3">
      <c r="A6" t="s">
        <v>229</v>
      </c>
      <c r="B6" t="s">
        <v>215</v>
      </c>
      <c r="C6" t="s">
        <v>285</v>
      </c>
      <c r="D6" t="s">
        <v>290</v>
      </c>
      <c r="E6" t="s">
        <v>301</v>
      </c>
      <c r="F6" t="s">
        <v>278</v>
      </c>
      <c r="G6" t="s">
        <v>239</v>
      </c>
      <c r="H6" t="s">
        <v>310</v>
      </c>
      <c r="I6" t="s">
        <v>250</v>
      </c>
      <c r="J6" t="s">
        <v>256</v>
      </c>
      <c r="K6" t="s">
        <v>245</v>
      </c>
    </row>
    <row r="7" spans="1:11" x14ac:dyDescent="0.3">
      <c r="A7" t="s">
        <v>230</v>
      </c>
      <c r="B7" t="s">
        <v>214</v>
      </c>
      <c r="C7" t="s">
        <v>284</v>
      </c>
      <c r="D7" t="s">
        <v>292</v>
      </c>
      <c r="E7" t="s">
        <v>301</v>
      </c>
      <c r="F7" t="s">
        <v>272</v>
      </c>
      <c r="G7" t="s">
        <v>239</v>
      </c>
      <c r="H7" t="s">
        <v>262</v>
      </c>
      <c r="I7" t="s">
        <v>250</v>
      </c>
      <c r="J7" t="s">
        <v>256</v>
      </c>
      <c r="K7" t="s">
        <v>245</v>
      </c>
    </row>
    <row r="8" spans="1:11" x14ac:dyDescent="0.3">
      <c r="A8" t="s">
        <v>231</v>
      </c>
      <c r="B8" t="s">
        <v>212</v>
      </c>
      <c r="C8" t="s">
        <v>286</v>
      </c>
      <c r="D8" t="s">
        <v>293</v>
      </c>
      <c r="E8" t="s">
        <v>302</v>
      </c>
      <c r="F8" t="s">
        <v>273</v>
      </c>
      <c r="G8" t="s">
        <v>241</v>
      </c>
      <c r="H8" t="s">
        <v>309</v>
      </c>
      <c r="I8" t="s">
        <v>259</v>
      </c>
      <c r="J8" t="s">
        <v>256</v>
      </c>
      <c r="K8" t="s">
        <v>244</v>
      </c>
    </row>
    <row r="9" spans="1:11" x14ac:dyDescent="0.3">
      <c r="A9" t="s">
        <v>232</v>
      </c>
      <c r="B9" t="s">
        <v>218</v>
      </c>
      <c r="C9" t="s">
        <v>282</v>
      </c>
      <c r="D9" t="s">
        <v>294</v>
      </c>
      <c r="E9" t="s">
        <v>303</v>
      </c>
      <c r="F9" t="s">
        <v>274</v>
      </c>
      <c r="G9" t="s">
        <v>240</v>
      </c>
      <c r="H9" t="s">
        <v>263</v>
      </c>
      <c r="I9" t="s">
        <v>257</v>
      </c>
      <c r="J9" t="s">
        <v>255</v>
      </c>
      <c r="K9" t="s">
        <v>246</v>
      </c>
    </row>
    <row r="10" spans="1:11" x14ac:dyDescent="0.3">
      <c r="A10" t="s">
        <v>233</v>
      </c>
      <c r="B10" t="s">
        <v>213</v>
      </c>
      <c r="C10" t="s">
        <v>283</v>
      </c>
      <c r="D10" t="s">
        <v>304</v>
      </c>
      <c r="E10" t="s">
        <v>305</v>
      </c>
      <c r="F10" t="s">
        <v>276</v>
      </c>
      <c r="G10" t="s">
        <v>240</v>
      </c>
      <c r="H10" t="s">
        <v>264</v>
      </c>
      <c r="I10" t="s">
        <v>257</v>
      </c>
      <c r="J10" t="s">
        <v>255</v>
      </c>
      <c r="K10" t="s">
        <v>246</v>
      </c>
    </row>
    <row r="11" spans="1:11" x14ac:dyDescent="0.3">
      <c r="A11" t="s">
        <v>225</v>
      </c>
      <c r="B11" t="s">
        <v>219</v>
      </c>
      <c r="C11" t="s">
        <v>287</v>
      </c>
      <c r="D11" t="s">
        <v>295</v>
      </c>
      <c r="E11" t="s">
        <v>306</v>
      </c>
      <c r="F11" t="s">
        <v>275</v>
      </c>
      <c r="G11" t="s">
        <v>240</v>
      </c>
      <c r="H11" t="s">
        <v>263</v>
      </c>
      <c r="I11" t="s">
        <v>257</v>
      </c>
      <c r="J11" t="s">
        <v>255</v>
      </c>
      <c r="K11" t="s">
        <v>246</v>
      </c>
    </row>
    <row r="12" spans="1:11" x14ac:dyDescent="0.3">
      <c r="A12" t="s">
        <v>234</v>
      </c>
      <c r="B12" t="s">
        <v>216</v>
      </c>
      <c r="C12" t="s">
        <v>288</v>
      </c>
      <c r="D12" t="s">
        <v>296</v>
      </c>
      <c r="E12" t="s">
        <v>307</v>
      </c>
      <c r="F12" t="s">
        <v>277</v>
      </c>
      <c r="G12" t="s">
        <v>239</v>
      </c>
      <c r="H12" t="s">
        <v>265</v>
      </c>
      <c r="I12" t="s">
        <v>259</v>
      </c>
      <c r="J12" t="s">
        <v>256</v>
      </c>
      <c r="K12" t="s">
        <v>247</v>
      </c>
    </row>
    <row r="13" spans="1:11" x14ac:dyDescent="0.3">
      <c r="A13" t="s">
        <v>235</v>
      </c>
      <c r="B13" t="s">
        <v>217</v>
      </c>
      <c r="C13" t="s">
        <v>288</v>
      </c>
      <c r="D13" t="s">
        <v>296</v>
      </c>
      <c r="E13" t="s">
        <v>307</v>
      </c>
      <c r="F13" t="s">
        <v>279</v>
      </c>
      <c r="G13" t="s">
        <v>239</v>
      </c>
      <c r="H13" t="s">
        <v>308</v>
      </c>
      <c r="I13" t="s">
        <v>259</v>
      </c>
      <c r="J13" t="s">
        <v>256</v>
      </c>
      <c r="K13" t="s">
        <v>247</v>
      </c>
    </row>
    <row r="14" spans="1:11" x14ac:dyDescent="0.3">
      <c r="A14" t="s">
        <v>335</v>
      </c>
      <c r="B14" t="s">
        <v>337</v>
      </c>
      <c r="C14" t="s">
        <v>340</v>
      </c>
      <c r="D14" t="s">
        <v>342</v>
      </c>
      <c r="E14" t="s">
        <v>341</v>
      </c>
      <c r="F14" t="s">
        <v>344</v>
      </c>
      <c r="G14" t="s">
        <v>238</v>
      </c>
      <c r="H14" t="s">
        <v>348</v>
      </c>
      <c r="I14" t="s">
        <v>346</v>
      </c>
      <c r="J14" t="s">
        <v>251</v>
      </c>
      <c r="K14" t="s">
        <v>347</v>
      </c>
    </row>
    <row r="15" spans="1:11" x14ac:dyDescent="0.3">
      <c r="A15" t="s">
        <v>336</v>
      </c>
      <c r="B15" t="s">
        <v>338</v>
      </c>
      <c r="C15" t="s">
        <v>339</v>
      </c>
      <c r="D15" t="s">
        <v>343</v>
      </c>
      <c r="E15" t="s">
        <v>341</v>
      </c>
      <c r="F15" t="s">
        <v>345</v>
      </c>
      <c r="G15" t="s">
        <v>238</v>
      </c>
      <c r="H15" t="s">
        <v>348</v>
      </c>
      <c r="I15" t="s">
        <v>346</v>
      </c>
      <c r="J15" t="s">
        <v>251</v>
      </c>
      <c r="K15" t="s">
        <v>347</v>
      </c>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Task List</vt:lpstr>
      <vt:lpstr>Costing</vt:lpstr>
      <vt:lpstr>GANTT Chart</vt:lpstr>
      <vt:lpstr>Risk Log</vt:lpstr>
      <vt:lpstr>Product Description</vt:lpstr>
      <vt:lpstr>Product Description Alt.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Pearson</dc:creator>
  <cp:lastModifiedBy>Laura Pearson</cp:lastModifiedBy>
  <dcterms:created xsi:type="dcterms:W3CDTF">2024-03-26T11:58:36Z</dcterms:created>
  <dcterms:modified xsi:type="dcterms:W3CDTF">2024-05-12T18:03:55Z</dcterms:modified>
</cp:coreProperties>
</file>