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2.xml" ContentType="application/vnd.openxmlformats-officedocument.drawing+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mc:AlternateContent xmlns:mc="http://schemas.openxmlformats.org/markup-compatibility/2006">
    <mc:Choice Requires="x15">
      <x15ac:absPath xmlns:x15ac="http://schemas.microsoft.com/office/spreadsheetml/2010/11/ac" url="/Users/alexread/Desktop/uni work/"/>
    </mc:Choice>
  </mc:AlternateContent>
  <xr:revisionPtr revIDLastSave="0" documentId="8_{713C5DA9-B066-6441-AC12-E360D1852516}" xr6:coauthVersionLast="47" xr6:coauthVersionMax="47" xr10:uidLastSave="{00000000-0000-0000-0000-000000000000}"/>
  <bookViews>
    <workbookView xWindow="0" yWindow="500" windowWidth="24700" windowHeight="13760" activeTab="3" xr2:uid="{A6935BD3-09BD-4DFA-98A0-73AEC26381C1}"/>
  </bookViews>
  <sheets>
    <sheet name="Rotational Friction" sheetId="5" r:id="rId1"/>
    <sheet name="Moments" sheetId="2" r:id="rId2"/>
    <sheet name="Friction" sheetId="3" r:id="rId3"/>
    <sheet name="Gears" sheetId="4" r:id="rId4"/>
  </sheets>
  <definedNames>
    <definedName name="_xlchart.v1.4" hidden="1">'Rotational Friction'!$AE$6:$AE$7</definedName>
    <definedName name="_xlchart.v1.5" hidden="1">'Rotational Friction'!$AE$8:$AE$17</definedName>
    <definedName name="_xlchart.v1.6" hidden="1">'Rotational Friction'!$AF$6:$AF$7</definedName>
    <definedName name="_xlchart.v1.7" hidden="1">'Rotational Friction'!$AF$8:$AF$17</definedName>
    <definedName name="_xlchart.v2.0" hidden="1">'Rotational Friction'!$AE$6:$AE$7</definedName>
    <definedName name="_xlchart.v2.1" hidden="1">'Rotational Friction'!$AE$8:$AE$17</definedName>
    <definedName name="_xlchart.v2.2" hidden="1">'Rotational Friction'!$AF$6:$AF$7</definedName>
    <definedName name="_xlchart.v2.3" hidden="1">'Rotational Friction'!$AF$8:$AF$17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5" i="4" l="1"/>
  <c r="AA16" i="4"/>
  <c r="Z15" i="4"/>
  <c r="Z16" i="4"/>
  <c r="Z17" i="4"/>
  <c r="AA17" i="4" s="1"/>
  <c r="Z18" i="4"/>
  <c r="AA18" i="4" s="1"/>
  <c r="Z19" i="4"/>
  <c r="AA19" i="4" s="1"/>
  <c r="Z20" i="4"/>
  <c r="AA20" i="4" s="1"/>
  <c r="AA14" i="4"/>
  <c r="Z14" i="4"/>
  <c r="AH9" i="5"/>
  <c r="AH10" i="5"/>
  <c r="AH11" i="5"/>
  <c r="AH12" i="5"/>
  <c r="AH13" i="5"/>
  <c r="AH14" i="5"/>
  <c r="AH15" i="5"/>
  <c r="AH16" i="5"/>
  <c r="AH17" i="5"/>
  <c r="AH8" i="5"/>
  <c r="AG9" i="5"/>
  <c r="AG10" i="5"/>
  <c r="AG11" i="5"/>
  <c r="AG12" i="5"/>
  <c r="AG13" i="5"/>
  <c r="AG14" i="5"/>
  <c r="AG15" i="5"/>
  <c r="AG16" i="5"/>
  <c r="AG17" i="5"/>
  <c r="AG8" i="5"/>
  <c r="AG15" i="4"/>
  <c r="AG16" i="4"/>
  <c r="AG17" i="4"/>
  <c r="AG18" i="4"/>
  <c r="AG19" i="4"/>
  <c r="AG20" i="4"/>
  <c r="AG14" i="4"/>
  <c r="AF15" i="4"/>
  <c r="AF16" i="4"/>
  <c r="AF17" i="4"/>
  <c r="AF18" i="4"/>
  <c r="AF19" i="4"/>
  <c r="AF20" i="4"/>
  <c r="AF14" i="4"/>
  <c r="T21" i="4"/>
  <c r="T22" i="4"/>
  <c r="T23" i="4"/>
  <c r="T24" i="4"/>
  <c r="T25" i="4"/>
  <c r="T26" i="4"/>
  <c r="T27" i="4"/>
  <c r="T20" i="4"/>
  <c r="S21" i="4"/>
  <c r="S22" i="4"/>
  <c r="S23" i="4"/>
  <c r="S24" i="4"/>
  <c r="S25" i="4"/>
  <c r="S26" i="4"/>
  <c r="S27" i="4"/>
  <c r="S20" i="4"/>
  <c r="AC9" i="5"/>
  <c r="AC10" i="5"/>
  <c r="AC11" i="5"/>
  <c r="AC12" i="5"/>
  <c r="AC17" i="5"/>
  <c r="AC8" i="5"/>
  <c r="AB9" i="5"/>
  <c r="AB10" i="5"/>
  <c r="AB11" i="5"/>
  <c r="AB12" i="5"/>
  <c r="AB13" i="5"/>
  <c r="AC13" i="5" s="1"/>
  <c r="AB14" i="5"/>
  <c r="AC14" i="5" s="1"/>
  <c r="AB15" i="5"/>
  <c r="AC15" i="5" s="1"/>
  <c r="AB16" i="5"/>
  <c r="AC16" i="5" s="1"/>
  <c r="AB17" i="5"/>
  <c r="AB8" i="5"/>
  <c r="W9" i="5"/>
  <c r="X9" i="5" s="1"/>
  <c r="W10" i="5"/>
  <c r="X10" i="5" s="1"/>
  <c r="W11" i="5"/>
  <c r="X11" i="5" s="1"/>
  <c r="W12" i="5"/>
  <c r="X12" i="5" s="1"/>
  <c r="W13" i="5"/>
  <c r="X13" i="5" s="1"/>
  <c r="W14" i="5"/>
  <c r="X14" i="5" s="1"/>
  <c r="W15" i="5"/>
  <c r="X15" i="5" s="1"/>
  <c r="W16" i="5"/>
  <c r="X16" i="5" s="1"/>
  <c r="W17" i="5"/>
  <c r="X17" i="5" s="1"/>
  <c r="W8" i="5"/>
  <c r="X8" i="5" s="1"/>
  <c r="R9" i="5"/>
  <c r="S9" i="5" s="1"/>
  <c r="R10" i="5"/>
  <c r="S10" i="5" s="1"/>
  <c r="R11" i="5"/>
  <c r="S11" i="5" s="1"/>
  <c r="R12" i="5"/>
  <c r="S12" i="5" s="1"/>
  <c r="R13" i="5"/>
  <c r="S13" i="5" s="1"/>
  <c r="R14" i="5"/>
  <c r="S14" i="5" s="1"/>
  <c r="R15" i="5"/>
  <c r="S15" i="5" s="1"/>
  <c r="R16" i="5"/>
  <c r="S16" i="5" s="1"/>
  <c r="R17" i="5"/>
  <c r="S17" i="5" s="1"/>
  <c r="R8" i="5"/>
  <c r="S8" i="5" s="1"/>
  <c r="M8" i="5"/>
  <c r="N8" i="5" s="1"/>
  <c r="M9" i="5"/>
  <c r="N9" i="5" s="1"/>
  <c r="M10" i="5"/>
  <c r="N10" i="5" s="1"/>
  <c r="M11" i="5"/>
  <c r="N11" i="5" s="1"/>
  <c r="M12" i="5"/>
  <c r="N12" i="5" s="1"/>
  <c r="M13" i="5"/>
  <c r="N13" i="5" s="1"/>
  <c r="M14" i="5"/>
  <c r="N14" i="5" s="1"/>
  <c r="M15" i="5"/>
  <c r="N15" i="5" s="1"/>
  <c r="M16" i="5"/>
  <c r="N16" i="5" s="1"/>
  <c r="M7" i="5"/>
  <c r="N7" i="5" s="1"/>
  <c r="H10" i="5"/>
  <c r="I10" i="5" s="1"/>
  <c r="H11" i="5"/>
  <c r="I11" i="5" s="1"/>
  <c r="H12" i="5"/>
  <c r="I12" i="5" s="1"/>
  <c r="H13" i="5"/>
  <c r="I13" i="5" s="1"/>
  <c r="H14" i="5"/>
  <c r="I14" i="5" s="1"/>
  <c r="H15" i="5"/>
  <c r="I15" i="5" s="1"/>
  <c r="H16" i="5"/>
  <c r="I16" i="5" s="1"/>
  <c r="I9" i="5"/>
  <c r="H8" i="5"/>
  <c r="I8" i="5" s="1"/>
  <c r="H9" i="5"/>
  <c r="H7" i="5"/>
  <c r="I7" i="5" s="1"/>
  <c r="C16" i="5"/>
  <c r="D16" i="5" s="1"/>
  <c r="C15" i="5"/>
  <c r="D15" i="5" s="1"/>
  <c r="C14" i="5"/>
  <c r="D14" i="5" s="1"/>
  <c r="C13" i="5"/>
  <c r="D13" i="5" s="1"/>
  <c r="D12" i="5"/>
  <c r="C10" i="5"/>
  <c r="D10" i="5" s="1"/>
  <c r="C11" i="5"/>
  <c r="D11" i="5" s="1"/>
  <c r="C12" i="5"/>
  <c r="C9" i="5"/>
  <c r="D9" i="5" s="1"/>
  <c r="C8" i="5"/>
  <c r="D8" i="5" s="1"/>
  <c r="C7" i="5"/>
  <c r="D7" i="5" s="1"/>
</calcChain>
</file>

<file path=xl/sharedStrings.xml><?xml version="1.0" encoding="utf-8"?>
<sst xmlns="http://schemas.openxmlformats.org/spreadsheetml/2006/main" count="481" uniqueCount="202">
  <si>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</si>
  <si>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</si>
  <si>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</si>
  <si>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</si>
  <si>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</si>
  <si>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</si>
  <si>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</si>
  <si>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</si>
  <si>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</si>
  <si>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</si>
  <si>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</si>
  <si>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</si>
  <si>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</si>
  <si>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</si>
  <si>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</si>
  <si>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</si>
  <si>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</si>
  <si>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</si>
  <si>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</si>
  <si>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</si>
  <si>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</si>
  <si>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</si>
  <si>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</si>
  <si>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</si>
  <si>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</si>
  <si>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</si>
  <si>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</si>
  <si>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</si>
  <si>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</si>
  <si>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</si>
  <si>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</si>
  <si>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</si>
  <si>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</si>
  <si>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</si>
  <si>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</si>
  <si>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</si>
  <si>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</si>
  <si>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</si>
  <si>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</si>
  <si>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</si>
  <si>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</si>
  <si>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</si>
  <si>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</si>
  <si>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</si>
  <si>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</si>
  <si>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</si>
  <si>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</si>
  <si>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</si>
  <si>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</si>
  <si>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</si>
  <si>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</si>
  <si>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</si>
  <si>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</si>
  <si>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</si>
  <si>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</si>
  <si>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</si>
  <si>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</si>
  <si>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</si>
  <si>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</si>
  <si>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</si>
  <si>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</si>
  <si>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</si>
  <si>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</si>
  <si>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</si>
  <si>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</si>
  <si>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</si>
  <si>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</si>
  <si>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</si>
  <si>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</si>
  <si>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</si>
  <si>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</si>
  <si>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</si>
  <si>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</si>
  <si>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</si>
  <si>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</si>
  <si>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</si>
  <si>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</si>
  <si>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</si>
  <si>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</si>
  <si>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</si>
  <si>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</si>
  <si>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</si>
  <si>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</si>
  <si>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</si>
  <si>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</si>
  <si>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</si>
  <si>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</si>
  <si>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</si>
  <si>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</si>
  <si>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</si>
  <si>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</si>
  <si>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</si>
  <si>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</si>
  <si>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</si>
  <si>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</si>
  <si>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</si>
  <si>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</si>
  <si>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</si>
  <si>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</si>
  <si>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</si>
  <si>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</si>
  <si>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</si>
  <si>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</si>
  <si>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</si>
  <si>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</si>
  <si>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</si>
  <si>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</si>
  <si>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</si>
  <si>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</si>
  <si>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</si>
  <si>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</si>
  <si>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</si>
  <si>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</si>
  <si>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</si>
  <si>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</si>
  <si>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</si>
  <si>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</si>
  <si>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</si>
  <si>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</si>
  <si>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</si>
  <si>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</si>
  <si>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</si>
  <si>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</si>
  <si>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</si>
  <si>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</si>
  <si>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</si>
  <si>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</si>
  <si>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</si>
  <si>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</si>
  <si>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</si>
  <si>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</si>
  <si>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</si>
  <si>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</si>
  <si>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</si>
  <si>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</si>
  <si>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</si>
  <si>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</si>
  <si>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</si>
  <si>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</si>
  <si>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</si>
  <si>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</si>
  <si>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</si>
  <si>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</si>
  <si>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</si>
  <si>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</si>
  <si>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</si>
  <si>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</si>
  <si>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</si>
  <si>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</si>
  <si>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</si>
  <si>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</si>
  <si>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</si>
  <si>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</si>
  <si>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</si>
  <si>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</si>
  <si>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</si>
  <si>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</si>
  <si>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Anti-Clockwise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</si>
  <si>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</si>
  <si>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</si>
  <si>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</si>
  <si>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</si>
  <si>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</si>
  <si>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</si>
  <si>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</si>
  <si>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</si>
  <si>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</si>
  <si>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</si>
  <si>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</si>
  <si>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</si>
  <si>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</si>
  <si>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</si>
  <si>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</si>
  <si>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</si>
  <si>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</si>
  <si>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</si>
  <si>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</si>
  <si>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 xml:space="preserve">ES17 Rotational Friction </t>
  </si>
  <si>
    <t xml:space="preserve"> 1. The Wedge</t>
  </si>
  <si>
    <t>2. The Crew Jack</t>
  </si>
  <si>
    <t>3. Bearings</t>
  </si>
  <si>
    <t>Experimental Procedure Part B</t>
  </si>
  <si>
    <t>Load (W)</t>
  </si>
  <si>
    <t>Effort (F)</t>
  </si>
  <si>
    <t>MA</t>
  </si>
  <si>
    <t>Efficiency</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</si>
  <si>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</si>
  <si>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</si>
  <si>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</si>
  <si>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</si>
  <si>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</si>
  <si>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</si>
  <si>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</si>
  <si>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</si>
  <si>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</si>
  <si>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VR:1</t>
  </si>
  <si>
    <t>60mm</t>
  </si>
  <si>
    <t>20mm</t>
  </si>
  <si>
    <t>100mm</t>
  </si>
  <si>
    <t xml:space="preserve">mechanical advantage </t>
  </si>
  <si>
    <t xml:space="preserve"> VR:50.3</t>
  </si>
  <si>
    <t>ball Bearing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</si>
</sst>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48">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7" xfId="0" applyBorder="1" applyAlignment="1" applyProtection="1">
      <alignment horizontal="center"/>
      <protection locked="0"/>
    </xf>
    <xf numFmtId="0" fontId="0" fillId="0" borderId="74" xfId="0" applyBorder="1" applyProtection="1">
      <protection locked="0"/>
    </xf>
    <xf numFmtId="20" fontId="0" fillId="0" borderId="13" xfId="0" applyNumberFormat="1" applyBorder="1" applyAlignment="1" applyProtection="1">
      <alignment horizontal="center"/>
      <protection locked="0"/>
    </xf>
    <xf numFmtId="0" fontId="0" fillId="0" borderId="0" xfId="0" applyAlignment="1">
      <alignment horizontal="center"/>
    </xf>
    <xf numFmtId="20" fontId="0" fillId="0" borderId="7" xfId="0" applyNumberFormat="1" applyBorder="1" applyAlignment="1" applyProtection="1">
      <alignment horizontal="center"/>
      <protection locked="0"/>
    </xf>
    <xf numFmtId="9" fontId="0" fillId="0" borderId="47" xfId="0" applyNumberFormat="1" applyBorder="1" applyAlignment="1" applyProtection="1">
      <alignment horizontal="center"/>
      <protection locked="0"/>
    </xf>
    <xf numFmtId="9" fontId="0" fillId="0" borderId="45" xfId="0" applyNumberFormat="1" applyBorder="1" applyAlignment="1" applyProtection="1">
      <alignment horizontal="center"/>
      <protection locked="0"/>
    </xf>
    <xf numFmtId="9" fontId="0" fillId="0" borderId="46" xfId="0" applyNumberFormat="1" applyBorder="1" applyAlignment="1" applyProtection="1">
      <alignment horizontal="center"/>
      <protection locked="0"/>
    </xf>
    <xf numFmtId="9" fontId="0" fillId="0" borderId="45" xfId="0" applyNumberFormat="1" applyBorder="1" applyProtection="1">
      <protection locked="0"/>
    </xf>
    <xf numFmtId="0" fontId="0" fillId="4" borderId="84" xfId="0" applyFill="1" applyBorder="1"/>
    <xf numFmtId="0" fontId="0" fillId="4" borderId="85" xfId="0" applyFill="1" applyBorder="1"/>
    <xf numFmtId="0" fontId="0" fillId="4" borderId="86" xfId="0" applyFill="1" applyBorder="1"/>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87" xfId="0" applyFill="1" applyBorder="1"/>
    <xf numFmtId="0" fontId="0" fillId="4" borderId="88" xfId="0" applyFill="1" applyBorder="1"/>
    <xf numFmtId="0" fontId="0" fillId="4" borderId="89"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Friction'!$B$5:$B$6</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30</c:v>
                </c:pt>
                <c:pt idx="1">
                  <c:v>75</c:v>
                </c:pt>
                <c:pt idx="2">
                  <c:v>82</c:v>
                </c:pt>
                <c:pt idx="3">
                  <c:v>120</c:v>
                </c:pt>
                <c:pt idx="4">
                  <c:v>160</c:v>
                </c:pt>
                <c:pt idx="5">
                  <c:v>200</c:v>
                </c:pt>
                <c:pt idx="6">
                  <c:v>230</c:v>
                </c:pt>
                <c:pt idx="7">
                  <c:v>250</c:v>
                </c:pt>
                <c:pt idx="8">
                  <c:v>280</c:v>
                </c:pt>
                <c:pt idx="9">
                  <c:v>300</c:v>
                </c:pt>
              </c:numCache>
            </c:numRef>
          </c:yVal>
          <c:smooth val="0"/>
          <c:extLst>
            <c:ext xmlns:c16="http://schemas.microsoft.com/office/drawing/2014/chart" uri="{C3380CC4-5D6E-409C-BE32-E72D297353CC}">
              <c16:uniqueId val="{00000000-7DFF-C747-8B46-3B2CB49F9149}"/>
            </c:ext>
          </c:extLst>
        </c:ser>
        <c:dLbls>
          <c:showLegendKey val="0"/>
          <c:showVal val="0"/>
          <c:showCatName val="0"/>
          <c:showSerName val="0"/>
          <c:showPercent val="0"/>
          <c:showBubbleSize val="0"/>
        </c:dLbls>
        <c:axId val="417622736"/>
        <c:axId val="417626208"/>
      </c:scatterChart>
      <c:valAx>
        <c:axId val="41762273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417626208"/>
        <c:crosses val="autoZero"/>
        <c:crossBetween val="midCat"/>
      </c:valAx>
      <c:valAx>
        <c:axId val="4176262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41762273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Friction'!$D$5:$D$6</c:f>
              <c:strCache>
                <c:ptCount val="2"/>
                <c:pt idx="0">
                  <c:v>Efficiency</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Friction'!$D$7:$D$16</c:f>
              <c:numCache>
                <c:formatCode>General</c:formatCode>
                <c:ptCount val="10"/>
                <c:pt idx="0">
                  <c:v>55.555555555555557</c:v>
                </c:pt>
                <c:pt idx="1">
                  <c:v>44.444444444444443</c:v>
                </c:pt>
                <c:pt idx="2">
                  <c:v>60.975609756097562</c:v>
                </c:pt>
                <c:pt idx="3">
                  <c:v>55.555555555555557</c:v>
                </c:pt>
                <c:pt idx="4">
                  <c:v>52.083333333333336</c:v>
                </c:pt>
                <c:pt idx="5">
                  <c:v>50</c:v>
                </c:pt>
                <c:pt idx="6">
                  <c:v>50.724637681159422</c:v>
                </c:pt>
                <c:pt idx="7">
                  <c:v>53.333333333333336</c:v>
                </c:pt>
                <c:pt idx="8">
                  <c:v>53.571428571428569</c:v>
                </c:pt>
                <c:pt idx="9">
                  <c:v>55.555555555555557</c:v>
                </c:pt>
              </c:numCache>
            </c:numRef>
          </c:yVal>
          <c:smooth val="0"/>
          <c:extLst>
            <c:ext xmlns:c16="http://schemas.microsoft.com/office/drawing/2014/chart" uri="{C3380CC4-5D6E-409C-BE32-E72D297353CC}">
              <c16:uniqueId val="{00000000-C2ED-4843-A3FF-71896DF0FDCA}"/>
            </c:ext>
          </c:extLst>
        </c:ser>
        <c:dLbls>
          <c:showLegendKey val="0"/>
          <c:showVal val="0"/>
          <c:showCatName val="0"/>
          <c:showSerName val="0"/>
          <c:showPercent val="0"/>
          <c:showBubbleSize val="0"/>
        </c:dLbls>
        <c:axId val="2117004096"/>
        <c:axId val="2117005808"/>
      </c:scatterChart>
      <c:valAx>
        <c:axId val="211700409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117005808"/>
        <c:crosses val="autoZero"/>
        <c:crossBetween val="midCat"/>
      </c:valAx>
      <c:valAx>
        <c:axId val="21170058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11700409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Friction'!$G$5:$G$6</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20</c:v>
                </c:pt>
                <c:pt idx="1">
                  <c:v>30</c:v>
                </c:pt>
                <c:pt idx="2">
                  <c:v>40</c:v>
                </c:pt>
                <c:pt idx="3">
                  <c:v>50</c:v>
                </c:pt>
                <c:pt idx="4">
                  <c:v>60</c:v>
                </c:pt>
                <c:pt idx="5">
                  <c:v>70</c:v>
                </c:pt>
                <c:pt idx="6">
                  <c:v>80</c:v>
                </c:pt>
                <c:pt idx="7">
                  <c:v>100</c:v>
                </c:pt>
                <c:pt idx="8">
                  <c:v>110</c:v>
                </c:pt>
                <c:pt idx="9">
                  <c:v>120</c:v>
                </c:pt>
              </c:numCache>
            </c:numRef>
          </c:yVal>
          <c:smooth val="0"/>
          <c:extLst>
            <c:ext xmlns:c16="http://schemas.microsoft.com/office/drawing/2014/chart" uri="{C3380CC4-5D6E-409C-BE32-E72D297353CC}">
              <c16:uniqueId val="{00000000-5A78-9D45-B5E4-190423D1E589}"/>
            </c:ext>
          </c:extLst>
        </c:ser>
        <c:dLbls>
          <c:showLegendKey val="0"/>
          <c:showVal val="0"/>
          <c:showCatName val="0"/>
          <c:showSerName val="0"/>
          <c:showPercent val="0"/>
          <c:showBubbleSize val="0"/>
        </c:dLbls>
        <c:axId val="1650002672"/>
        <c:axId val="1650097200"/>
      </c:scatterChart>
      <c:valAx>
        <c:axId val="165000267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650097200"/>
        <c:crosses val="autoZero"/>
        <c:crossBetween val="midCat"/>
      </c:valAx>
      <c:valAx>
        <c:axId val="16500972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65000267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Friction'!$I$5:$I$6</c:f>
              <c:strCache>
                <c:ptCount val="2"/>
                <c:pt idx="0">
                  <c:v>Efficiency</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Friction'!$I$7:$I$16</c:f>
              <c:numCache>
                <c:formatCode>General</c:formatCode>
                <c:ptCount val="10"/>
                <c:pt idx="0">
                  <c:v>20.833333333333336</c:v>
                </c:pt>
                <c:pt idx="1">
                  <c:v>27.777777777777779</c:v>
                </c:pt>
                <c:pt idx="2">
                  <c:v>31.25</c:v>
                </c:pt>
                <c:pt idx="3">
                  <c:v>33.333333333333329</c:v>
                </c:pt>
                <c:pt idx="4">
                  <c:v>34.722222222222229</c:v>
                </c:pt>
                <c:pt idx="5">
                  <c:v>35.714285714285715</c:v>
                </c:pt>
                <c:pt idx="6">
                  <c:v>36.458333333333329</c:v>
                </c:pt>
                <c:pt idx="7">
                  <c:v>33.333333333333329</c:v>
                </c:pt>
                <c:pt idx="8">
                  <c:v>34.090909090909086</c:v>
                </c:pt>
                <c:pt idx="9">
                  <c:v>34.722222222222229</c:v>
                </c:pt>
              </c:numCache>
            </c:numRef>
          </c:yVal>
          <c:smooth val="0"/>
          <c:extLst>
            <c:ext xmlns:c16="http://schemas.microsoft.com/office/drawing/2014/chart" uri="{C3380CC4-5D6E-409C-BE32-E72D297353CC}">
              <c16:uniqueId val="{00000000-8952-EB49-820A-91A9D99A0840}"/>
            </c:ext>
          </c:extLst>
        </c:ser>
        <c:dLbls>
          <c:showLegendKey val="0"/>
          <c:showVal val="0"/>
          <c:showCatName val="0"/>
          <c:showSerName val="0"/>
          <c:showPercent val="0"/>
          <c:showBubbleSize val="0"/>
        </c:dLbls>
        <c:axId val="1650910080"/>
        <c:axId val="1651062880"/>
      </c:scatterChart>
      <c:valAx>
        <c:axId val="165091008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651062880"/>
        <c:crosses val="autoZero"/>
        <c:crossBetween val="midCat"/>
      </c:valAx>
      <c:valAx>
        <c:axId val="16510628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65091008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Friction'!$L$5:$L$6</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70</c:v>
                </c:pt>
                <c:pt idx="1">
                  <c:v>90</c:v>
                </c:pt>
                <c:pt idx="2">
                  <c:v>100</c:v>
                </c:pt>
                <c:pt idx="3">
                  <c:v>110</c:v>
                </c:pt>
                <c:pt idx="4">
                  <c:v>130</c:v>
                </c:pt>
                <c:pt idx="5">
                  <c:v>140</c:v>
                </c:pt>
                <c:pt idx="6">
                  <c:v>150</c:v>
                </c:pt>
                <c:pt idx="7">
                  <c:v>160</c:v>
                </c:pt>
                <c:pt idx="8">
                  <c:v>170</c:v>
                </c:pt>
                <c:pt idx="9">
                  <c:v>180</c:v>
                </c:pt>
              </c:numCache>
            </c:numRef>
          </c:yVal>
          <c:smooth val="0"/>
          <c:extLst>
            <c:ext xmlns:c16="http://schemas.microsoft.com/office/drawing/2014/chart" uri="{C3380CC4-5D6E-409C-BE32-E72D297353CC}">
              <c16:uniqueId val="{00000000-6916-CC4C-BBA6-7FEBD1F148AE}"/>
            </c:ext>
          </c:extLst>
        </c:ser>
        <c:dLbls>
          <c:showLegendKey val="0"/>
          <c:showVal val="0"/>
          <c:showCatName val="0"/>
          <c:showSerName val="0"/>
          <c:showPercent val="0"/>
          <c:showBubbleSize val="0"/>
        </c:dLbls>
        <c:axId val="238450512"/>
        <c:axId val="238452224"/>
      </c:scatterChart>
      <c:valAx>
        <c:axId val="23845051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38452224"/>
        <c:crosses val="autoZero"/>
        <c:crossBetween val="midCat"/>
      </c:valAx>
      <c:valAx>
        <c:axId val="2384522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3845051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Friction'!$N$5:$N$6</c:f>
              <c:strCache>
                <c:ptCount val="2"/>
                <c:pt idx="0">
                  <c:v>Efficiency</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Friction'!$N$7:$N$16</c:f>
              <c:numCache>
                <c:formatCode>General</c:formatCode>
                <c:ptCount val="10"/>
                <c:pt idx="0">
                  <c:v>1.4200511218403864</c:v>
                </c:pt>
                <c:pt idx="1">
                  <c:v>2.2089684117517123</c:v>
                </c:pt>
                <c:pt idx="2">
                  <c:v>2.9821073558648115</c:v>
                </c:pt>
                <c:pt idx="3">
                  <c:v>3.6146755828664374</c:v>
                </c:pt>
                <c:pt idx="4">
                  <c:v>3.8232145588010398</c:v>
                </c:pt>
                <c:pt idx="5">
                  <c:v>4.260153365521159</c:v>
                </c:pt>
                <c:pt idx="6">
                  <c:v>4.6388336646785957</c:v>
                </c:pt>
                <c:pt idx="7">
                  <c:v>4.9701789264413518</c:v>
                </c:pt>
                <c:pt idx="8">
                  <c:v>5.262542392702608</c:v>
                </c:pt>
                <c:pt idx="9">
                  <c:v>5.5224210293792799</c:v>
                </c:pt>
              </c:numCache>
            </c:numRef>
          </c:yVal>
          <c:smooth val="0"/>
          <c:extLst>
            <c:ext xmlns:c16="http://schemas.microsoft.com/office/drawing/2014/chart" uri="{C3380CC4-5D6E-409C-BE32-E72D297353CC}">
              <c16:uniqueId val="{00000000-4C00-6548-8845-8B11A0A875BA}"/>
            </c:ext>
          </c:extLst>
        </c:ser>
        <c:dLbls>
          <c:showLegendKey val="0"/>
          <c:showVal val="0"/>
          <c:showCatName val="0"/>
          <c:showSerName val="0"/>
          <c:showPercent val="0"/>
          <c:showBubbleSize val="0"/>
        </c:dLbls>
        <c:axId val="1413379504"/>
        <c:axId val="1650568192"/>
      </c:scatterChart>
      <c:valAx>
        <c:axId val="14133795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650568192"/>
        <c:crosses val="autoZero"/>
        <c:crossBetween val="midCat"/>
      </c:valAx>
      <c:valAx>
        <c:axId val="16505681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41337950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Friction'!$Q$6:$Q$7</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58</c:v>
                </c:pt>
                <c:pt idx="1">
                  <c:v>110</c:v>
                </c:pt>
                <c:pt idx="2">
                  <c:v>170</c:v>
                </c:pt>
                <c:pt idx="3">
                  <c:v>220</c:v>
                </c:pt>
                <c:pt idx="4">
                  <c:v>280</c:v>
                </c:pt>
                <c:pt idx="5">
                  <c:v>330</c:v>
                </c:pt>
                <c:pt idx="6">
                  <c:v>390</c:v>
                </c:pt>
                <c:pt idx="7">
                  <c:v>450</c:v>
                </c:pt>
                <c:pt idx="8">
                  <c:v>490</c:v>
                </c:pt>
                <c:pt idx="9">
                  <c:v>560</c:v>
                </c:pt>
              </c:numCache>
            </c:numRef>
          </c:yVal>
          <c:smooth val="0"/>
          <c:extLst>
            <c:ext xmlns:c16="http://schemas.microsoft.com/office/drawing/2014/chart" uri="{C3380CC4-5D6E-409C-BE32-E72D297353CC}">
              <c16:uniqueId val="{00000000-7C92-1346-9A58-4405CE213AA2}"/>
            </c:ext>
          </c:extLst>
        </c:ser>
        <c:dLbls>
          <c:showLegendKey val="0"/>
          <c:showVal val="0"/>
          <c:showCatName val="0"/>
          <c:showSerName val="0"/>
          <c:showPercent val="0"/>
          <c:showBubbleSize val="0"/>
        </c:dLbls>
        <c:axId val="368533776"/>
        <c:axId val="368535488"/>
      </c:scatterChart>
      <c:valAx>
        <c:axId val="3685337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368535488"/>
        <c:crosses val="autoZero"/>
        <c:crossBetween val="midCat"/>
      </c:valAx>
      <c:valAx>
        <c:axId val="3685354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36853377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Friction'!$S$6:$S$7</c:f>
              <c:strCache>
                <c:ptCount val="2"/>
                <c:pt idx="0">
                  <c:v>Efficiency</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Friction'!$S$8:$S$17</c:f>
              <c:numCache>
                <c:formatCode>General</c:formatCode>
                <c:ptCount val="10"/>
                <c:pt idx="0">
                  <c:v>86.206896551724128</c:v>
                </c:pt>
                <c:pt idx="1">
                  <c:v>90.909090909090907</c:v>
                </c:pt>
                <c:pt idx="2">
                  <c:v>88.235294117647058</c:v>
                </c:pt>
                <c:pt idx="3">
                  <c:v>90.909090909090907</c:v>
                </c:pt>
                <c:pt idx="4">
                  <c:v>89.285714285714292</c:v>
                </c:pt>
                <c:pt idx="5">
                  <c:v>90.909090909090907</c:v>
                </c:pt>
                <c:pt idx="6">
                  <c:v>89.743589743589752</c:v>
                </c:pt>
                <c:pt idx="7">
                  <c:v>88.888888888888886</c:v>
                </c:pt>
                <c:pt idx="8">
                  <c:v>91.83673469387756</c:v>
                </c:pt>
                <c:pt idx="9">
                  <c:v>89.285714285714292</c:v>
                </c:pt>
              </c:numCache>
            </c:numRef>
          </c:yVal>
          <c:smooth val="0"/>
          <c:extLst>
            <c:ext xmlns:c16="http://schemas.microsoft.com/office/drawing/2014/chart" uri="{C3380CC4-5D6E-409C-BE32-E72D297353CC}">
              <c16:uniqueId val="{00000000-D201-8D4B-B136-61BAE70A8172}"/>
            </c:ext>
          </c:extLst>
        </c:ser>
        <c:dLbls>
          <c:showLegendKey val="0"/>
          <c:showVal val="0"/>
          <c:showCatName val="0"/>
          <c:showSerName val="0"/>
          <c:showPercent val="0"/>
          <c:showBubbleSize val="0"/>
        </c:dLbls>
        <c:axId val="1413258592"/>
        <c:axId val="1715705168"/>
      </c:scatterChart>
      <c:valAx>
        <c:axId val="141325859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715705168"/>
        <c:crosses val="autoZero"/>
        <c:crossBetween val="midCat"/>
      </c:valAx>
      <c:valAx>
        <c:axId val="17157051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41325859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Friction'!$V$6:$V$7</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Friction'!$V$8:$V$17</c:f>
              <c:numCache>
                <c:formatCode>General</c:formatCode>
                <c:ptCount val="10"/>
                <c:pt idx="0">
                  <c:v>60</c:v>
                </c:pt>
                <c:pt idx="1">
                  <c:v>110</c:v>
                </c:pt>
                <c:pt idx="2">
                  <c:v>160</c:v>
                </c:pt>
                <c:pt idx="3">
                  <c:v>210</c:v>
                </c:pt>
                <c:pt idx="4">
                  <c:v>260</c:v>
                </c:pt>
                <c:pt idx="5">
                  <c:v>310</c:v>
                </c:pt>
                <c:pt idx="6">
                  <c:v>360</c:v>
                </c:pt>
                <c:pt idx="7">
                  <c:v>410</c:v>
                </c:pt>
                <c:pt idx="8">
                  <c:v>460</c:v>
                </c:pt>
                <c:pt idx="9">
                  <c:v>510</c:v>
                </c:pt>
              </c:numCache>
            </c:numRef>
          </c:yVal>
          <c:smooth val="0"/>
          <c:extLst>
            <c:ext xmlns:c16="http://schemas.microsoft.com/office/drawing/2014/chart" uri="{C3380CC4-5D6E-409C-BE32-E72D297353CC}">
              <c16:uniqueId val="{00000000-CB8B-E646-A485-26F840C144D6}"/>
            </c:ext>
          </c:extLst>
        </c:ser>
        <c:dLbls>
          <c:showLegendKey val="0"/>
          <c:showVal val="0"/>
          <c:showCatName val="0"/>
          <c:showSerName val="0"/>
          <c:showPercent val="0"/>
          <c:showBubbleSize val="0"/>
        </c:dLbls>
        <c:axId val="367461200"/>
        <c:axId val="367462912"/>
      </c:scatterChart>
      <c:valAx>
        <c:axId val="36746120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367462912"/>
        <c:crosses val="autoZero"/>
        <c:crossBetween val="midCat"/>
      </c:valAx>
      <c:valAx>
        <c:axId val="3674629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36746120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Friction'!$X$6:$X$7</c:f>
              <c:strCache>
                <c:ptCount val="2"/>
                <c:pt idx="0">
                  <c:v>Efficiency</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Friction'!$X$8:$X$17</c:f>
              <c:numCache>
                <c:formatCode>General</c:formatCode>
                <c:ptCount val="10"/>
                <c:pt idx="0">
                  <c:v>83.333333333333343</c:v>
                </c:pt>
                <c:pt idx="1">
                  <c:v>90.909090909090907</c:v>
                </c:pt>
                <c:pt idx="2">
                  <c:v>93.75</c:v>
                </c:pt>
                <c:pt idx="3">
                  <c:v>95.238095238095227</c:v>
                </c:pt>
                <c:pt idx="4">
                  <c:v>96.15384615384616</c:v>
                </c:pt>
                <c:pt idx="5">
                  <c:v>96.774193548387103</c:v>
                </c:pt>
                <c:pt idx="6">
                  <c:v>97.222222222222214</c:v>
                </c:pt>
                <c:pt idx="7">
                  <c:v>97.560975609756099</c:v>
                </c:pt>
                <c:pt idx="8">
                  <c:v>97.826086956521735</c:v>
                </c:pt>
                <c:pt idx="9">
                  <c:v>98.039215686274503</c:v>
                </c:pt>
              </c:numCache>
            </c:numRef>
          </c:yVal>
          <c:smooth val="0"/>
          <c:extLst>
            <c:ext xmlns:c16="http://schemas.microsoft.com/office/drawing/2014/chart" uri="{C3380CC4-5D6E-409C-BE32-E72D297353CC}">
              <c16:uniqueId val="{00000000-5F59-CC40-931A-9EA038D02388}"/>
            </c:ext>
          </c:extLst>
        </c:ser>
        <c:dLbls>
          <c:showLegendKey val="0"/>
          <c:showVal val="0"/>
          <c:showCatName val="0"/>
          <c:showSerName val="0"/>
          <c:showPercent val="0"/>
          <c:showBubbleSize val="0"/>
        </c:dLbls>
        <c:axId val="239635408"/>
        <c:axId val="239637120"/>
      </c:scatterChart>
      <c:valAx>
        <c:axId val="23963540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39637120"/>
        <c:crosses val="autoZero"/>
        <c:crossBetween val="midCat"/>
      </c:valAx>
      <c:valAx>
        <c:axId val="2396371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3963540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Friction'!$AA$6:$AA$7</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70</c:v>
                </c:pt>
                <c:pt idx="1">
                  <c:v>120</c:v>
                </c:pt>
                <c:pt idx="2">
                  <c:v>180</c:v>
                </c:pt>
                <c:pt idx="3">
                  <c:v>240</c:v>
                </c:pt>
                <c:pt idx="4">
                  <c:v>290</c:v>
                </c:pt>
                <c:pt idx="5">
                  <c:v>350</c:v>
                </c:pt>
                <c:pt idx="6">
                  <c:v>400</c:v>
                </c:pt>
                <c:pt idx="7">
                  <c:v>460</c:v>
                </c:pt>
                <c:pt idx="8">
                  <c:v>520</c:v>
                </c:pt>
              </c:numCache>
            </c:numRef>
          </c:yVal>
          <c:smooth val="0"/>
          <c:extLst>
            <c:ext xmlns:c16="http://schemas.microsoft.com/office/drawing/2014/chart" uri="{C3380CC4-5D6E-409C-BE32-E72D297353CC}">
              <c16:uniqueId val="{00000000-4799-C048-BF50-37CF860B0E2B}"/>
            </c:ext>
          </c:extLst>
        </c:ser>
        <c:dLbls>
          <c:showLegendKey val="0"/>
          <c:showVal val="0"/>
          <c:showCatName val="0"/>
          <c:showSerName val="0"/>
          <c:showPercent val="0"/>
          <c:showBubbleSize val="0"/>
        </c:dLbls>
        <c:axId val="238710944"/>
        <c:axId val="238712656"/>
      </c:scatterChart>
      <c:valAx>
        <c:axId val="2387109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38712656"/>
        <c:crosses val="autoZero"/>
        <c:crossBetween val="midCat"/>
      </c:valAx>
      <c:valAx>
        <c:axId val="23871265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387109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Friction'!$AC$6:$AC$7</c:f>
              <c:strCache>
                <c:ptCount val="2"/>
                <c:pt idx="0">
                  <c:v>Efficiency</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Friction'!$Z$8:$Z$16</c:f>
              <c:numCache>
                <c:formatCode>General</c:formatCode>
                <c:ptCount val="9"/>
                <c:pt idx="0">
                  <c:v>50</c:v>
                </c:pt>
                <c:pt idx="1">
                  <c:v>100</c:v>
                </c:pt>
                <c:pt idx="2">
                  <c:v>150</c:v>
                </c:pt>
                <c:pt idx="3">
                  <c:v>200</c:v>
                </c:pt>
                <c:pt idx="4">
                  <c:v>250</c:v>
                </c:pt>
                <c:pt idx="5">
                  <c:v>300</c:v>
                </c:pt>
                <c:pt idx="6">
                  <c:v>350</c:v>
                </c:pt>
                <c:pt idx="7">
                  <c:v>400</c:v>
                </c:pt>
                <c:pt idx="8">
                  <c:v>450</c:v>
                </c:pt>
              </c:numCache>
            </c:numRef>
          </c:xVal>
          <c:yVal>
            <c:numRef>
              <c:f>'Rotational Friction'!$AC$8:$AC$16</c:f>
              <c:numCache>
                <c:formatCode>General</c:formatCode>
                <c:ptCount val="9"/>
                <c:pt idx="0">
                  <c:v>71.428571428571431</c:v>
                </c:pt>
                <c:pt idx="1">
                  <c:v>83.333333333333343</c:v>
                </c:pt>
                <c:pt idx="2">
                  <c:v>83.333333333333343</c:v>
                </c:pt>
                <c:pt idx="3">
                  <c:v>83.333333333333343</c:v>
                </c:pt>
                <c:pt idx="4">
                  <c:v>86.206896551724128</c:v>
                </c:pt>
                <c:pt idx="5">
                  <c:v>85.714285714285708</c:v>
                </c:pt>
                <c:pt idx="6">
                  <c:v>87.5</c:v>
                </c:pt>
                <c:pt idx="7">
                  <c:v>86.956521739130437</c:v>
                </c:pt>
                <c:pt idx="8">
                  <c:v>86.538461538461547</c:v>
                </c:pt>
              </c:numCache>
            </c:numRef>
          </c:yVal>
          <c:smooth val="0"/>
          <c:extLst>
            <c:ext xmlns:c16="http://schemas.microsoft.com/office/drawing/2014/chart" uri="{C3380CC4-5D6E-409C-BE32-E72D297353CC}">
              <c16:uniqueId val="{00000000-A491-394C-884C-7165707C7B37}"/>
            </c:ext>
          </c:extLst>
        </c:ser>
        <c:dLbls>
          <c:showLegendKey val="0"/>
          <c:showVal val="0"/>
          <c:showCatName val="0"/>
          <c:showSerName val="0"/>
          <c:showPercent val="0"/>
          <c:showBubbleSize val="0"/>
        </c:dLbls>
        <c:axId val="238394256"/>
        <c:axId val="238395968"/>
      </c:scatterChart>
      <c:valAx>
        <c:axId val="23839425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38395968"/>
        <c:crosses val="autoZero"/>
        <c:crossBetween val="midCat"/>
      </c:valAx>
      <c:valAx>
        <c:axId val="2383959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383942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Friction'!$AH$6:$AH$7</c:f>
              <c:strCache>
                <c:ptCount val="2"/>
                <c:pt idx="0">
                  <c:v>Efficiency</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Friction'!$AH$8:$AH$17</c:f>
              <c:numCache>
                <c:formatCode>General</c:formatCode>
                <c:ptCount val="10"/>
                <c:pt idx="0">
                  <c:v>83.333333333333343</c:v>
                </c:pt>
                <c:pt idx="1">
                  <c:v>90.909090909090907</c:v>
                </c:pt>
                <c:pt idx="2">
                  <c:v>93.75</c:v>
                </c:pt>
                <c:pt idx="3">
                  <c:v>95.238095238095227</c:v>
                </c:pt>
                <c:pt idx="4">
                  <c:v>96.15384615384616</c:v>
                </c:pt>
                <c:pt idx="5">
                  <c:v>96.774193548387103</c:v>
                </c:pt>
                <c:pt idx="6">
                  <c:v>97.222222222222214</c:v>
                </c:pt>
                <c:pt idx="7">
                  <c:v>97.560975609756099</c:v>
                </c:pt>
                <c:pt idx="8">
                  <c:v>97.826086956521735</c:v>
                </c:pt>
                <c:pt idx="9">
                  <c:v>98.039215686274503</c:v>
                </c:pt>
              </c:numCache>
            </c:numRef>
          </c:yVal>
          <c:smooth val="0"/>
          <c:extLst>
            <c:ext xmlns:c16="http://schemas.microsoft.com/office/drawing/2014/chart" uri="{C3380CC4-5D6E-409C-BE32-E72D297353CC}">
              <c16:uniqueId val="{00000000-D9E8-3E41-A6A6-8C661F543ADA}"/>
            </c:ext>
          </c:extLst>
        </c:ser>
        <c:dLbls>
          <c:showLegendKey val="0"/>
          <c:showVal val="0"/>
          <c:showCatName val="0"/>
          <c:showSerName val="0"/>
          <c:showPercent val="0"/>
          <c:showBubbleSize val="0"/>
        </c:dLbls>
        <c:axId val="430117263"/>
        <c:axId val="1716222848"/>
      </c:scatterChart>
      <c:valAx>
        <c:axId val="43011726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716222848"/>
        <c:crosses val="autoZero"/>
        <c:crossBetween val="midCat"/>
      </c:valAx>
      <c:valAx>
        <c:axId val="17162228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43011726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'Rotational Friction'!$AF$6:$AF$7</c:f>
              <c:strCache>
                <c:ptCount val="2"/>
                <c:pt idx="0">
                  <c:v>Effort (F)</c:v>
                </c:pt>
                <c:pt idx="1">
                  <c:v>(g)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60</c:v>
                </c:pt>
                <c:pt idx="1">
                  <c:v>110</c:v>
                </c:pt>
                <c:pt idx="2">
                  <c:v>160</c:v>
                </c:pt>
                <c:pt idx="3">
                  <c:v>210</c:v>
                </c:pt>
                <c:pt idx="4">
                  <c:v>260</c:v>
                </c:pt>
                <c:pt idx="5">
                  <c:v>310</c:v>
                </c:pt>
                <c:pt idx="6">
                  <c:v>360</c:v>
                </c:pt>
                <c:pt idx="7">
                  <c:v>410</c:v>
                </c:pt>
                <c:pt idx="8">
                  <c:v>460</c:v>
                </c:pt>
                <c:pt idx="9">
                  <c:v>510</c:v>
                </c:pt>
              </c:numCache>
            </c:numRef>
          </c:yVal>
          <c:smooth val="0"/>
          <c:extLst>
            <c:ext xmlns:c16="http://schemas.microsoft.com/office/drawing/2014/chart" uri="{C3380CC4-5D6E-409C-BE32-E72D297353CC}">
              <c16:uniqueId val="{00000000-3495-7E41-8DA2-B74B4367407A}"/>
            </c:ext>
          </c:extLst>
        </c:ser>
        <c:dLbls>
          <c:showLegendKey val="0"/>
          <c:showVal val="0"/>
          <c:showCatName val="0"/>
          <c:showSerName val="0"/>
          <c:showPercent val="0"/>
          <c:showBubbleSize val="0"/>
        </c:dLbls>
        <c:axId val="238884208"/>
        <c:axId val="238479152"/>
      </c:scatterChart>
      <c:valAx>
        <c:axId val="23888420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38479152"/>
        <c:crosses val="autoZero"/>
        <c:crossBetween val="midCat"/>
      </c:valAx>
      <c:valAx>
        <c:axId val="2384791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3888420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efficency</a:t>
            </a:r>
            <a:r>
              <a:rPr lang="en-GB" baseline="0"/>
              <a:t> v load</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Gears!$A$16:$A$23</c:f>
              <c:numCache>
                <c:formatCode>General</c:formatCode>
                <c:ptCount val="8"/>
                <c:pt idx="0">
                  <c:v>50</c:v>
                </c:pt>
                <c:pt idx="1">
                  <c:v>100</c:v>
                </c:pt>
                <c:pt idx="2">
                  <c:v>150</c:v>
                </c:pt>
                <c:pt idx="3">
                  <c:v>200</c:v>
                </c:pt>
                <c:pt idx="4">
                  <c:v>250</c:v>
                </c:pt>
                <c:pt idx="5">
                  <c:v>300</c:v>
                </c:pt>
                <c:pt idx="6">
                  <c:v>350</c:v>
                </c:pt>
                <c:pt idx="7">
                  <c:v>400</c:v>
                </c:pt>
              </c:numCache>
            </c:numRef>
          </c:xVal>
          <c:yVal>
            <c:numRef>
              <c:f>Gears!$D$16:$D$23</c:f>
              <c:numCache>
                <c:formatCode>0%</c:formatCode>
                <c:ptCount val="8"/>
                <c:pt idx="0">
                  <c:v>0.83</c:v>
                </c:pt>
                <c:pt idx="1">
                  <c:v>0.83</c:v>
                </c:pt>
                <c:pt idx="2">
                  <c:v>0.87</c:v>
                </c:pt>
                <c:pt idx="3">
                  <c:v>0.87</c:v>
                </c:pt>
                <c:pt idx="4">
                  <c:v>0.89</c:v>
                </c:pt>
                <c:pt idx="5">
                  <c:v>0.86</c:v>
                </c:pt>
                <c:pt idx="6">
                  <c:v>0.89</c:v>
                </c:pt>
                <c:pt idx="7">
                  <c:v>0.87</c:v>
                </c:pt>
              </c:numCache>
            </c:numRef>
          </c:yVal>
          <c:smooth val="1"/>
          <c:extLst>
            <c:ext xmlns:c16="http://schemas.microsoft.com/office/drawing/2014/chart" uri="{C3380CC4-5D6E-409C-BE32-E72D297353CC}">
              <c16:uniqueId val="{00000000-EBF6-2846-A664-5A542CE82B71}"/>
            </c:ext>
          </c:extLst>
        </c:ser>
        <c:dLbls>
          <c:showLegendKey val="0"/>
          <c:showVal val="0"/>
          <c:showCatName val="0"/>
          <c:showSerName val="0"/>
          <c:showPercent val="0"/>
          <c:showBubbleSize val="0"/>
        </c:dLbls>
        <c:axId val="158975231"/>
        <c:axId val="158976943"/>
      </c:scatterChart>
      <c:valAx>
        <c:axId val="15897523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58976943"/>
        <c:crosses val="autoZero"/>
        <c:crossBetween val="midCat"/>
      </c:valAx>
      <c:valAx>
        <c:axId val="1589769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5897523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load</a:t>
            </a:r>
            <a:r>
              <a:rPr lang="en-US" baseline="0"/>
              <a:t> v effort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Gears!$B$14</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Gears!$A$15:$A$23</c:f>
              <c:numCache>
                <c:formatCode>General</c:formatCode>
                <c:ptCount val="9"/>
                <c:pt idx="1">
                  <c:v>50</c:v>
                </c:pt>
                <c:pt idx="2">
                  <c:v>100</c:v>
                </c:pt>
                <c:pt idx="3">
                  <c:v>150</c:v>
                </c:pt>
                <c:pt idx="4">
                  <c:v>200</c:v>
                </c:pt>
                <c:pt idx="5">
                  <c:v>250</c:v>
                </c:pt>
                <c:pt idx="6">
                  <c:v>300</c:v>
                </c:pt>
                <c:pt idx="7">
                  <c:v>350</c:v>
                </c:pt>
                <c:pt idx="8">
                  <c:v>400</c:v>
                </c:pt>
              </c:numCache>
            </c:numRef>
          </c:xVal>
          <c:yVal>
            <c:numRef>
              <c:f>Gears!$B$15:$B$23</c:f>
              <c:numCache>
                <c:formatCode>General</c:formatCode>
                <c:ptCount val="9"/>
                <c:pt idx="1">
                  <c:v>60</c:v>
                </c:pt>
                <c:pt idx="2">
                  <c:v>120</c:v>
                </c:pt>
                <c:pt idx="3">
                  <c:v>172</c:v>
                </c:pt>
                <c:pt idx="4">
                  <c:v>230</c:v>
                </c:pt>
                <c:pt idx="5">
                  <c:v>282</c:v>
                </c:pt>
                <c:pt idx="6">
                  <c:v>349</c:v>
                </c:pt>
                <c:pt idx="7">
                  <c:v>395</c:v>
                </c:pt>
                <c:pt idx="8">
                  <c:v>459</c:v>
                </c:pt>
              </c:numCache>
            </c:numRef>
          </c:yVal>
          <c:smooth val="0"/>
          <c:extLst>
            <c:ext xmlns:c16="http://schemas.microsoft.com/office/drawing/2014/chart" uri="{C3380CC4-5D6E-409C-BE32-E72D297353CC}">
              <c16:uniqueId val="{00000000-4AE0-C744-831A-011BC482FAF6}"/>
            </c:ext>
          </c:extLst>
        </c:ser>
        <c:dLbls>
          <c:showLegendKey val="0"/>
          <c:showVal val="0"/>
          <c:showCatName val="0"/>
          <c:showSerName val="0"/>
          <c:showPercent val="0"/>
          <c:showBubbleSize val="0"/>
        </c:dLbls>
        <c:axId val="1796049648"/>
        <c:axId val="1796051376"/>
      </c:scatterChart>
      <c:valAx>
        <c:axId val="179604964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796051376"/>
        <c:crosses val="autoZero"/>
        <c:crossBetween val="midCat"/>
      </c:valAx>
      <c:valAx>
        <c:axId val="17960513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79604964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Gears!$G$14</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Gears!$F$15:$F$23</c:f>
              <c:numCache>
                <c:formatCode>General</c:formatCode>
                <c:ptCount val="9"/>
                <c:pt idx="1">
                  <c:v>50</c:v>
                </c:pt>
                <c:pt idx="2">
                  <c:v>100</c:v>
                </c:pt>
                <c:pt idx="3">
                  <c:v>150</c:v>
                </c:pt>
                <c:pt idx="4">
                  <c:v>200</c:v>
                </c:pt>
                <c:pt idx="5">
                  <c:v>250</c:v>
                </c:pt>
                <c:pt idx="6">
                  <c:v>300</c:v>
                </c:pt>
                <c:pt idx="7">
                  <c:v>350</c:v>
                </c:pt>
                <c:pt idx="8">
                  <c:v>400</c:v>
                </c:pt>
              </c:numCache>
            </c:numRef>
          </c:xVal>
          <c:yVal>
            <c:numRef>
              <c:f>Gears!$G$15:$G$23</c:f>
              <c:numCache>
                <c:formatCode>General</c:formatCode>
                <c:ptCount val="9"/>
                <c:pt idx="1">
                  <c:v>10</c:v>
                </c:pt>
                <c:pt idx="2">
                  <c:v>20</c:v>
                </c:pt>
                <c:pt idx="3">
                  <c:v>28</c:v>
                </c:pt>
                <c:pt idx="4">
                  <c:v>36</c:v>
                </c:pt>
                <c:pt idx="5">
                  <c:v>50</c:v>
                </c:pt>
                <c:pt idx="6">
                  <c:v>60</c:v>
                </c:pt>
                <c:pt idx="7">
                  <c:v>70</c:v>
                </c:pt>
                <c:pt idx="8">
                  <c:v>80</c:v>
                </c:pt>
              </c:numCache>
            </c:numRef>
          </c:yVal>
          <c:smooth val="0"/>
          <c:extLst>
            <c:ext xmlns:c16="http://schemas.microsoft.com/office/drawing/2014/chart" uri="{C3380CC4-5D6E-409C-BE32-E72D297353CC}">
              <c16:uniqueId val="{00000000-D3F2-CB41-8EBE-1D8A6E8115AB}"/>
            </c:ext>
          </c:extLst>
        </c:ser>
        <c:dLbls>
          <c:showLegendKey val="0"/>
          <c:showVal val="0"/>
          <c:showCatName val="0"/>
          <c:showSerName val="0"/>
          <c:showPercent val="0"/>
          <c:showBubbleSize val="0"/>
        </c:dLbls>
        <c:axId val="159105231"/>
        <c:axId val="159076383"/>
      </c:scatterChart>
      <c:valAx>
        <c:axId val="15910523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59076383"/>
        <c:crosses val="autoZero"/>
        <c:crossBetween val="midCat"/>
      </c:valAx>
      <c:valAx>
        <c:axId val="15907638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591052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Gears!$I$14:$I$15</c:f>
              <c:strCache>
                <c:ptCount val="2"/>
                <c:pt idx="0">
                  <c:v>Efficiency </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Gears!$F$16:$F$23</c:f>
              <c:numCache>
                <c:formatCode>General</c:formatCode>
                <c:ptCount val="8"/>
                <c:pt idx="0">
                  <c:v>50</c:v>
                </c:pt>
                <c:pt idx="1">
                  <c:v>100</c:v>
                </c:pt>
                <c:pt idx="2">
                  <c:v>150</c:v>
                </c:pt>
                <c:pt idx="3">
                  <c:v>200</c:v>
                </c:pt>
                <c:pt idx="4">
                  <c:v>250</c:v>
                </c:pt>
                <c:pt idx="5">
                  <c:v>300</c:v>
                </c:pt>
                <c:pt idx="6">
                  <c:v>350</c:v>
                </c:pt>
                <c:pt idx="7">
                  <c:v>400</c:v>
                </c:pt>
              </c:numCache>
            </c:numRef>
          </c:xVal>
          <c:yVal>
            <c:numRef>
              <c:f>Gears!$I$16:$I$23</c:f>
              <c:numCache>
                <c:formatCode>0%</c:formatCode>
                <c:ptCount val="8"/>
                <c:pt idx="0">
                  <c:v>1</c:v>
                </c:pt>
                <c:pt idx="1">
                  <c:v>1</c:v>
                </c:pt>
                <c:pt idx="2">
                  <c:v>1.08</c:v>
                </c:pt>
                <c:pt idx="3">
                  <c:v>1.1200000000000001</c:v>
                </c:pt>
                <c:pt idx="4">
                  <c:v>1</c:v>
                </c:pt>
                <c:pt idx="5">
                  <c:v>1</c:v>
                </c:pt>
                <c:pt idx="6">
                  <c:v>1</c:v>
                </c:pt>
                <c:pt idx="7">
                  <c:v>1</c:v>
                </c:pt>
              </c:numCache>
            </c:numRef>
          </c:yVal>
          <c:smooth val="0"/>
          <c:extLst>
            <c:ext xmlns:c16="http://schemas.microsoft.com/office/drawing/2014/chart" uri="{C3380CC4-5D6E-409C-BE32-E72D297353CC}">
              <c16:uniqueId val="{00000000-1CE5-B949-A58C-F3F451C82D26}"/>
            </c:ext>
          </c:extLst>
        </c:ser>
        <c:dLbls>
          <c:showLegendKey val="0"/>
          <c:showVal val="0"/>
          <c:showCatName val="0"/>
          <c:showSerName val="0"/>
          <c:showPercent val="0"/>
          <c:showBubbleSize val="0"/>
        </c:dLbls>
        <c:axId val="159176319"/>
        <c:axId val="159178047"/>
      </c:scatterChart>
      <c:valAx>
        <c:axId val="15917631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59178047"/>
        <c:crosses val="autoZero"/>
        <c:crossBetween val="midCat"/>
      </c:valAx>
      <c:valAx>
        <c:axId val="1591780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5917631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Gears!$L$14</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Gears!$K$15:$K$23</c:f>
              <c:numCache>
                <c:formatCode>General</c:formatCode>
                <c:ptCount val="9"/>
                <c:pt idx="1">
                  <c:v>50</c:v>
                </c:pt>
                <c:pt idx="2">
                  <c:v>100</c:v>
                </c:pt>
                <c:pt idx="3">
                  <c:v>150</c:v>
                </c:pt>
                <c:pt idx="4">
                  <c:v>200</c:v>
                </c:pt>
                <c:pt idx="5">
                  <c:v>250</c:v>
                </c:pt>
                <c:pt idx="6">
                  <c:v>300</c:v>
                </c:pt>
                <c:pt idx="7">
                  <c:v>350</c:v>
                </c:pt>
                <c:pt idx="8">
                  <c:v>400</c:v>
                </c:pt>
              </c:numCache>
            </c:numRef>
          </c:xVal>
          <c:yVal>
            <c:numRef>
              <c:f>Gears!$L$15:$L$23</c:f>
              <c:numCache>
                <c:formatCode>General</c:formatCode>
                <c:ptCount val="9"/>
                <c:pt idx="1">
                  <c:v>120</c:v>
                </c:pt>
                <c:pt idx="2">
                  <c:v>135</c:v>
                </c:pt>
                <c:pt idx="3">
                  <c:v>190</c:v>
                </c:pt>
                <c:pt idx="4">
                  <c:v>250</c:v>
                </c:pt>
                <c:pt idx="5">
                  <c:v>299</c:v>
                </c:pt>
                <c:pt idx="6">
                  <c:v>350</c:v>
                </c:pt>
                <c:pt idx="7">
                  <c:v>420</c:v>
                </c:pt>
                <c:pt idx="8">
                  <c:v>470</c:v>
                </c:pt>
              </c:numCache>
            </c:numRef>
          </c:yVal>
          <c:smooth val="0"/>
          <c:extLst>
            <c:ext xmlns:c16="http://schemas.microsoft.com/office/drawing/2014/chart" uri="{C3380CC4-5D6E-409C-BE32-E72D297353CC}">
              <c16:uniqueId val="{00000000-3521-F046-99C4-B10C61DE2830}"/>
            </c:ext>
          </c:extLst>
        </c:ser>
        <c:dLbls>
          <c:showLegendKey val="0"/>
          <c:showVal val="0"/>
          <c:showCatName val="0"/>
          <c:showSerName val="0"/>
          <c:showPercent val="0"/>
          <c:showBubbleSize val="0"/>
        </c:dLbls>
        <c:axId val="146110991"/>
        <c:axId val="146112703"/>
      </c:scatterChart>
      <c:valAx>
        <c:axId val="14611099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46112703"/>
        <c:crosses val="autoZero"/>
        <c:crossBetween val="midCat"/>
      </c:valAx>
      <c:valAx>
        <c:axId val="14611270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46110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Gears!$N$14:$N$15</c:f>
              <c:strCache>
                <c:ptCount val="2"/>
                <c:pt idx="0">
                  <c:v>Efficiency </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Gears!$K$16:$K$23</c:f>
              <c:numCache>
                <c:formatCode>General</c:formatCode>
                <c:ptCount val="8"/>
                <c:pt idx="0">
                  <c:v>50</c:v>
                </c:pt>
                <c:pt idx="1">
                  <c:v>100</c:v>
                </c:pt>
                <c:pt idx="2">
                  <c:v>150</c:v>
                </c:pt>
                <c:pt idx="3">
                  <c:v>200</c:v>
                </c:pt>
                <c:pt idx="4">
                  <c:v>250</c:v>
                </c:pt>
                <c:pt idx="5">
                  <c:v>300</c:v>
                </c:pt>
                <c:pt idx="6">
                  <c:v>350</c:v>
                </c:pt>
                <c:pt idx="7">
                  <c:v>400</c:v>
                </c:pt>
              </c:numCache>
            </c:numRef>
          </c:xVal>
          <c:yVal>
            <c:numRef>
              <c:f>Gears!$N$16:$N$23</c:f>
              <c:numCache>
                <c:formatCode>0%</c:formatCode>
                <c:ptCount val="8"/>
                <c:pt idx="0">
                  <c:v>0.42</c:v>
                </c:pt>
                <c:pt idx="1">
                  <c:v>0.74</c:v>
                </c:pt>
                <c:pt idx="2">
                  <c:v>0.78</c:v>
                </c:pt>
                <c:pt idx="3">
                  <c:v>0.8</c:v>
                </c:pt>
                <c:pt idx="4">
                  <c:v>0.84</c:v>
                </c:pt>
                <c:pt idx="5">
                  <c:v>0.86</c:v>
                </c:pt>
                <c:pt idx="6">
                  <c:v>0.83</c:v>
                </c:pt>
              </c:numCache>
            </c:numRef>
          </c:yVal>
          <c:smooth val="0"/>
          <c:extLst>
            <c:ext xmlns:c16="http://schemas.microsoft.com/office/drawing/2014/chart" uri="{C3380CC4-5D6E-409C-BE32-E72D297353CC}">
              <c16:uniqueId val="{00000000-4604-3E4F-829A-EE8A552AA4C4}"/>
            </c:ext>
          </c:extLst>
        </c:ser>
        <c:dLbls>
          <c:showLegendKey val="0"/>
          <c:showVal val="0"/>
          <c:showCatName val="0"/>
          <c:showSerName val="0"/>
          <c:showPercent val="0"/>
          <c:showBubbleSize val="0"/>
        </c:dLbls>
        <c:axId val="2116650992"/>
        <c:axId val="2116784848"/>
      </c:scatterChart>
      <c:valAx>
        <c:axId val="211665099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116784848"/>
        <c:crosses val="autoZero"/>
        <c:crossBetween val="midCat"/>
      </c:valAx>
      <c:valAx>
        <c:axId val="21167848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11665099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Gears!$R$18</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Gears!$Q$19:$Q$27</c:f>
              <c:numCache>
                <c:formatCode>General</c:formatCode>
                <c:ptCount val="9"/>
                <c:pt idx="1">
                  <c:v>50</c:v>
                </c:pt>
                <c:pt idx="2">
                  <c:v>100</c:v>
                </c:pt>
                <c:pt idx="3">
                  <c:v>150</c:v>
                </c:pt>
                <c:pt idx="4">
                  <c:v>200</c:v>
                </c:pt>
                <c:pt idx="5">
                  <c:v>250</c:v>
                </c:pt>
                <c:pt idx="6">
                  <c:v>300</c:v>
                </c:pt>
                <c:pt idx="7">
                  <c:v>350</c:v>
                </c:pt>
                <c:pt idx="8">
                  <c:v>400</c:v>
                </c:pt>
              </c:numCache>
            </c:numRef>
          </c:xVal>
          <c:yVal>
            <c:numRef>
              <c:f>Gears!$R$19:$R$27</c:f>
              <c:numCache>
                <c:formatCode>General</c:formatCode>
                <c:ptCount val="9"/>
                <c:pt idx="1">
                  <c:v>40</c:v>
                </c:pt>
                <c:pt idx="2">
                  <c:v>60</c:v>
                </c:pt>
                <c:pt idx="3">
                  <c:v>90</c:v>
                </c:pt>
                <c:pt idx="4">
                  <c:v>120</c:v>
                </c:pt>
                <c:pt idx="5">
                  <c:v>140</c:v>
                </c:pt>
                <c:pt idx="6">
                  <c:v>160</c:v>
                </c:pt>
                <c:pt idx="7">
                  <c:v>190</c:v>
                </c:pt>
                <c:pt idx="8">
                  <c:v>220</c:v>
                </c:pt>
              </c:numCache>
            </c:numRef>
          </c:yVal>
          <c:smooth val="0"/>
          <c:extLst>
            <c:ext xmlns:c16="http://schemas.microsoft.com/office/drawing/2014/chart" uri="{C3380CC4-5D6E-409C-BE32-E72D297353CC}">
              <c16:uniqueId val="{00000000-6078-F44B-AD68-A91D167EC45D}"/>
            </c:ext>
          </c:extLst>
        </c:ser>
        <c:dLbls>
          <c:showLegendKey val="0"/>
          <c:showVal val="0"/>
          <c:showCatName val="0"/>
          <c:showSerName val="0"/>
          <c:showPercent val="0"/>
          <c:showBubbleSize val="0"/>
        </c:dLbls>
        <c:axId val="159258159"/>
        <c:axId val="159259871"/>
      </c:scatterChart>
      <c:valAx>
        <c:axId val="15925815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59259871"/>
        <c:crosses val="autoZero"/>
        <c:crossBetween val="midCat"/>
      </c:valAx>
      <c:valAx>
        <c:axId val="15925987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5925815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Gears!$T$18:$T$19</c:f>
              <c:strCache>
                <c:ptCount val="2"/>
                <c:pt idx="0">
                  <c:v>Efficiency </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Gears!$Q$20:$Q$27</c:f>
              <c:numCache>
                <c:formatCode>General</c:formatCode>
                <c:ptCount val="8"/>
                <c:pt idx="0">
                  <c:v>50</c:v>
                </c:pt>
                <c:pt idx="1">
                  <c:v>100</c:v>
                </c:pt>
                <c:pt idx="2">
                  <c:v>150</c:v>
                </c:pt>
                <c:pt idx="3">
                  <c:v>200</c:v>
                </c:pt>
                <c:pt idx="4">
                  <c:v>250</c:v>
                </c:pt>
                <c:pt idx="5">
                  <c:v>300</c:v>
                </c:pt>
                <c:pt idx="6">
                  <c:v>350</c:v>
                </c:pt>
                <c:pt idx="7">
                  <c:v>400</c:v>
                </c:pt>
              </c:numCache>
            </c:numRef>
          </c:xVal>
          <c:yVal>
            <c:numRef>
              <c:f>Gears!$T$20:$T$27</c:f>
              <c:numCache>
                <c:formatCode>General</c:formatCode>
                <c:ptCount val="8"/>
                <c:pt idx="0">
                  <c:v>58.329444703686427</c:v>
                </c:pt>
                <c:pt idx="1">
                  <c:v>77.772592938248579</c:v>
                </c:pt>
                <c:pt idx="2">
                  <c:v>77.772592938248579</c:v>
                </c:pt>
                <c:pt idx="3">
                  <c:v>77.772592938248579</c:v>
                </c:pt>
                <c:pt idx="4">
                  <c:v>83.327778148123471</c:v>
                </c:pt>
                <c:pt idx="5">
                  <c:v>87.49416705552963</c:v>
                </c:pt>
                <c:pt idx="6">
                  <c:v>85.959181668590517</c:v>
                </c:pt>
                <c:pt idx="7">
                  <c:v>84.842828659907525</c:v>
                </c:pt>
              </c:numCache>
            </c:numRef>
          </c:yVal>
          <c:smooth val="0"/>
          <c:extLst>
            <c:ext xmlns:c16="http://schemas.microsoft.com/office/drawing/2014/chart" uri="{C3380CC4-5D6E-409C-BE32-E72D297353CC}">
              <c16:uniqueId val="{00000000-3CAB-7C42-B81E-94F0F6EECA7F}"/>
            </c:ext>
          </c:extLst>
        </c:ser>
        <c:dLbls>
          <c:showLegendKey val="0"/>
          <c:showVal val="0"/>
          <c:showCatName val="0"/>
          <c:showSerName val="0"/>
          <c:showPercent val="0"/>
          <c:showBubbleSize val="0"/>
        </c:dLbls>
        <c:axId val="2116710656"/>
        <c:axId val="2116712368"/>
      </c:scatterChart>
      <c:valAx>
        <c:axId val="211671065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116712368"/>
        <c:crosses val="autoZero"/>
        <c:crossBetween val="midCat"/>
      </c:valAx>
      <c:valAx>
        <c:axId val="21167123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1167106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Gears!$Y$12</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Gears!$X$13:$X$20</c:f>
              <c:numCache>
                <c:formatCode>General</c:formatCode>
                <c:ptCount val="8"/>
                <c:pt idx="1">
                  <c:v>150</c:v>
                </c:pt>
                <c:pt idx="2">
                  <c:v>200</c:v>
                </c:pt>
                <c:pt idx="3">
                  <c:v>250</c:v>
                </c:pt>
                <c:pt idx="4">
                  <c:v>300</c:v>
                </c:pt>
                <c:pt idx="5">
                  <c:v>350</c:v>
                </c:pt>
                <c:pt idx="6">
                  <c:v>400</c:v>
                </c:pt>
                <c:pt idx="7">
                  <c:v>450</c:v>
                </c:pt>
              </c:numCache>
            </c:numRef>
          </c:xVal>
          <c:yVal>
            <c:numRef>
              <c:f>Gears!$Y$13:$Y$20</c:f>
              <c:numCache>
                <c:formatCode>General</c:formatCode>
                <c:ptCount val="8"/>
                <c:pt idx="1">
                  <c:v>40</c:v>
                </c:pt>
                <c:pt idx="2">
                  <c:v>60</c:v>
                </c:pt>
                <c:pt idx="3">
                  <c:v>70</c:v>
                </c:pt>
                <c:pt idx="4">
                  <c:v>100</c:v>
                </c:pt>
                <c:pt idx="5">
                  <c:v>130</c:v>
                </c:pt>
                <c:pt idx="6">
                  <c:v>140</c:v>
                </c:pt>
                <c:pt idx="7">
                  <c:v>150</c:v>
                </c:pt>
              </c:numCache>
            </c:numRef>
          </c:yVal>
          <c:smooth val="0"/>
          <c:extLst>
            <c:ext xmlns:c16="http://schemas.microsoft.com/office/drawing/2014/chart" uri="{C3380CC4-5D6E-409C-BE32-E72D297353CC}">
              <c16:uniqueId val="{00000000-B01D-CD47-B362-6E9D221779FB}"/>
            </c:ext>
          </c:extLst>
        </c:ser>
        <c:dLbls>
          <c:showLegendKey val="0"/>
          <c:showVal val="0"/>
          <c:showCatName val="0"/>
          <c:showSerName val="0"/>
          <c:showPercent val="0"/>
          <c:showBubbleSize val="0"/>
        </c:dLbls>
        <c:axId val="146098879"/>
        <c:axId val="146100591"/>
      </c:scatterChart>
      <c:valAx>
        <c:axId val="1460988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46100591"/>
        <c:crosses val="autoZero"/>
        <c:crossBetween val="midCat"/>
      </c:valAx>
      <c:valAx>
        <c:axId val="14610059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14609887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Gears!$AA$12:$AA$13</c:f>
              <c:strCache>
                <c:ptCount val="2"/>
                <c:pt idx="0">
                  <c:v>Efficiency </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Gears!$X$14:$X$20</c:f>
              <c:numCache>
                <c:formatCode>General</c:formatCode>
                <c:ptCount val="7"/>
                <c:pt idx="0">
                  <c:v>150</c:v>
                </c:pt>
                <c:pt idx="1">
                  <c:v>200</c:v>
                </c:pt>
                <c:pt idx="2">
                  <c:v>250</c:v>
                </c:pt>
                <c:pt idx="3">
                  <c:v>300</c:v>
                </c:pt>
                <c:pt idx="4">
                  <c:v>350</c:v>
                </c:pt>
                <c:pt idx="5">
                  <c:v>400</c:v>
                </c:pt>
                <c:pt idx="6">
                  <c:v>450</c:v>
                </c:pt>
              </c:numCache>
            </c:numRef>
          </c:xVal>
          <c:yVal>
            <c:numRef>
              <c:f>Gears!$AA$14:$AA$20</c:f>
              <c:numCache>
                <c:formatCode>General</c:formatCode>
                <c:ptCount val="7"/>
                <c:pt idx="0">
                  <c:v>93.75</c:v>
                </c:pt>
                <c:pt idx="1">
                  <c:v>83.333333333333343</c:v>
                </c:pt>
                <c:pt idx="2">
                  <c:v>89.285714285714292</c:v>
                </c:pt>
                <c:pt idx="3">
                  <c:v>75</c:v>
                </c:pt>
                <c:pt idx="4">
                  <c:v>67.307692307692307</c:v>
                </c:pt>
                <c:pt idx="5">
                  <c:v>71.428571428571431</c:v>
                </c:pt>
                <c:pt idx="6">
                  <c:v>75</c:v>
                </c:pt>
              </c:numCache>
            </c:numRef>
          </c:yVal>
          <c:smooth val="0"/>
          <c:extLst>
            <c:ext xmlns:c16="http://schemas.microsoft.com/office/drawing/2014/chart" uri="{C3380CC4-5D6E-409C-BE32-E72D297353CC}">
              <c16:uniqueId val="{00000000-0643-8E47-BAA2-D4E1DFB39C36}"/>
            </c:ext>
          </c:extLst>
        </c:ser>
        <c:dLbls>
          <c:showLegendKey val="0"/>
          <c:showVal val="0"/>
          <c:showCatName val="0"/>
          <c:showSerName val="0"/>
          <c:showPercent val="0"/>
          <c:showBubbleSize val="0"/>
        </c:dLbls>
        <c:axId val="2116789696"/>
        <c:axId val="2116744672"/>
      </c:scatterChart>
      <c:valAx>
        <c:axId val="211678969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116744672"/>
        <c:crosses val="autoZero"/>
        <c:crossBetween val="midCat"/>
      </c:valAx>
      <c:valAx>
        <c:axId val="21167446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11678969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Gears!$AE$12</c:f>
              <c:strCache>
                <c:ptCount val="1"/>
                <c:pt idx="0">
                  <c:v>Effort (g)</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Gears!$AD$13:$AD$20</c:f>
              <c:numCache>
                <c:formatCode>General</c:formatCode>
                <c:ptCount val="8"/>
                <c:pt idx="1">
                  <c:v>200</c:v>
                </c:pt>
                <c:pt idx="2">
                  <c:v>250</c:v>
                </c:pt>
                <c:pt idx="3">
                  <c:v>300</c:v>
                </c:pt>
                <c:pt idx="4">
                  <c:v>350</c:v>
                </c:pt>
                <c:pt idx="5">
                  <c:v>400</c:v>
                </c:pt>
                <c:pt idx="6">
                  <c:v>450</c:v>
                </c:pt>
                <c:pt idx="7">
                  <c:v>500</c:v>
                </c:pt>
              </c:numCache>
            </c:numRef>
          </c:xVal>
          <c:yVal>
            <c:numRef>
              <c:f>Gears!$AE$13:$AE$20</c:f>
              <c:numCache>
                <c:formatCode>General</c:formatCode>
                <c:ptCount val="8"/>
                <c:pt idx="1">
                  <c:v>50</c:v>
                </c:pt>
                <c:pt idx="2">
                  <c:v>60</c:v>
                </c:pt>
                <c:pt idx="3">
                  <c:v>70</c:v>
                </c:pt>
                <c:pt idx="4">
                  <c:v>90</c:v>
                </c:pt>
                <c:pt idx="5">
                  <c:v>100</c:v>
                </c:pt>
                <c:pt idx="6">
                  <c:v>110</c:v>
                </c:pt>
                <c:pt idx="7">
                  <c:v>120</c:v>
                </c:pt>
              </c:numCache>
            </c:numRef>
          </c:yVal>
          <c:smooth val="0"/>
          <c:extLst>
            <c:ext xmlns:c16="http://schemas.microsoft.com/office/drawing/2014/chart" uri="{C3380CC4-5D6E-409C-BE32-E72D297353CC}">
              <c16:uniqueId val="{00000000-4135-644F-91DB-1056BE95D0E7}"/>
            </c:ext>
          </c:extLst>
        </c:ser>
        <c:dLbls>
          <c:showLegendKey val="0"/>
          <c:showVal val="0"/>
          <c:showCatName val="0"/>
          <c:showSerName val="0"/>
          <c:showPercent val="0"/>
          <c:showBubbleSize val="0"/>
        </c:dLbls>
        <c:axId val="417590624"/>
        <c:axId val="417592336"/>
      </c:scatterChart>
      <c:valAx>
        <c:axId val="41759062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417592336"/>
        <c:crosses val="autoZero"/>
        <c:crossBetween val="midCat"/>
      </c:valAx>
      <c:valAx>
        <c:axId val="4175923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4175906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JE"/>
        </a:p>
      </c:txPr>
    </c:title>
    <c:autoTitleDeleted val="0"/>
    <c:plotArea>
      <c:layout/>
      <c:scatterChart>
        <c:scatterStyle val="lineMarker"/>
        <c:varyColors val="0"/>
        <c:ser>
          <c:idx val="0"/>
          <c:order val="0"/>
          <c:tx>
            <c:strRef>
              <c:f>Gears!$AG$12:$AG$13</c:f>
              <c:strCache>
                <c:ptCount val="2"/>
                <c:pt idx="0">
                  <c:v>Efficiency </c:v>
                </c:pt>
                <c:pt idx="1">
                  <c:v>(%)</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Gears!$AD$14:$AD$20</c:f>
              <c:numCache>
                <c:formatCode>General</c:formatCode>
                <c:ptCount val="7"/>
                <c:pt idx="0">
                  <c:v>200</c:v>
                </c:pt>
                <c:pt idx="1">
                  <c:v>250</c:v>
                </c:pt>
                <c:pt idx="2">
                  <c:v>300</c:v>
                </c:pt>
                <c:pt idx="3">
                  <c:v>350</c:v>
                </c:pt>
                <c:pt idx="4">
                  <c:v>400</c:v>
                </c:pt>
                <c:pt idx="5">
                  <c:v>450</c:v>
                </c:pt>
                <c:pt idx="6">
                  <c:v>500</c:v>
                </c:pt>
              </c:numCache>
            </c:numRef>
          </c:xVal>
          <c:yVal>
            <c:numRef>
              <c:f>Gears!$AG$14:$AG$20</c:f>
              <c:numCache>
                <c:formatCode>General</c:formatCode>
                <c:ptCount val="7"/>
                <c:pt idx="0">
                  <c:v>10</c:v>
                </c:pt>
                <c:pt idx="1">
                  <c:v>10.416666666666668</c:v>
                </c:pt>
                <c:pt idx="2">
                  <c:v>10.714285714285714</c:v>
                </c:pt>
                <c:pt idx="3">
                  <c:v>9.7222222222222232</c:v>
                </c:pt>
                <c:pt idx="4">
                  <c:v>10</c:v>
                </c:pt>
                <c:pt idx="5">
                  <c:v>10.227272727272727</c:v>
                </c:pt>
                <c:pt idx="6">
                  <c:v>10.416666666666668</c:v>
                </c:pt>
              </c:numCache>
            </c:numRef>
          </c:yVal>
          <c:smooth val="0"/>
          <c:extLst>
            <c:ext xmlns:c16="http://schemas.microsoft.com/office/drawing/2014/chart" uri="{C3380CC4-5D6E-409C-BE32-E72D297353CC}">
              <c16:uniqueId val="{00000000-95BE-C947-9634-9D4A706FAD2D}"/>
            </c:ext>
          </c:extLst>
        </c:ser>
        <c:dLbls>
          <c:showLegendKey val="0"/>
          <c:showVal val="0"/>
          <c:showCatName val="0"/>
          <c:showSerName val="0"/>
          <c:showPercent val="0"/>
          <c:showBubbleSize val="0"/>
        </c:dLbls>
        <c:axId val="955751904"/>
        <c:axId val="2126600240"/>
      </c:scatterChart>
      <c:valAx>
        <c:axId val="9557519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2126600240"/>
        <c:crosses val="autoZero"/>
        <c:crossBetween val="midCat"/>
      </c:valAx>
      <c:valAx>
        <c:axId val="21266002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JE"/>
          </a:p>
        </c:txPr>
        <c:crossAx val="95575190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J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_rels/drawing2.xml.rels><?xml version="1.0" encoding="UTF-8" standalone="yes"?>
<Relationships xmlns="http://schemas.openxmlformats.org/package/2006/relationships"><Relationship Id="rId8" Type="http://schemas.openxmlformats.org/officeDocument/2006/relationships/chart" Target="../charts/chart22.xml"/><Relationship Id="rId3" Type="http://schemas.openxmlformats.org/officeDocument/2006/relationships/chart" Target="../charts/chart17.xml"/><Relationship Id="rId7" Type="http://schemas.openxmlformats.org/officeDocument/2006/relationships/chart" Target="../charts/chart21.xml"/><Relationship Id="rId12" Type="http://schemas.openxmlformats.org/officeDocument/2006/relationships/chart" Target="../charts/chart26.xml"/><Relationship Id="rId2" Type="http://schemas.openxmlformats.org/officeDocument/2006/relationships/chart" Target="../charts/chart16.xml"/><Relationship Id="rId1" Type="http://schemas.openxmlformats.org/officeDocument/2006/relationships/chart" Target="../charts/chart15.xml"/><Relationship Id="rId6" Type="http://schemas.openxmlformats.org/officeDocument/2006/relationships/chart" Target="../charts/chart20.xml"/><Relationship Id="rId11" Type="http://schemas.openxmlformats.org/officeDocument/2006/relationships/chart" Target="../charts/chart25.xml"/><Relationship Id="rId5" Type="http://schemas.openxmlformats.org/officeDocument/2006/relationships/chart" Target="../charts/chart19.xml"/><Relationship Id="rId10" Type="http://schemas.openxmlformats.org/officeDocument/2006/relationships/chart" Target="../charts/chart24.xml"/><Relationship Id="rId4" Type="http://schemas.openxmlformats.org/officeDocument/2006/relationships/chart" Target="../charts/chart18.xml"/><Relationship Id="rId9" Type="http://schemas.openxmlformats.org/officeDocument/2006/relationships/chart" Target="../charts/chart23.xml"/></Relationships>
</file>

<file path=xl/drawings/drawing1.xml><?xml version="1.0" encoding="utf-8"?>
<xdr:wsDr xmlns:xdr="http://schemas.openxmlformats.org/drawingml/2006/spreadsheetDrawing" xmlns:a="http://schemas.openxmlformats.org/drawingml/2006/main">
  <xdr:twoCellAnchor>
    <xdr:from>
      <xdr:col>0</xdr:col>
      <xdr:colOff>0</xdr:colOff>
      <xdr:row>20</xdr:row>
      <xdr:rowOff>63500</xdr:rowOff>
    </xdr:from>
    <xdr:to>
      <xdr:col>4</xdr:col>
      <xdr:colOff>1879600</xdr:colOff>
      <xdr:row>34</xdr:row>
      <xdr:rowOff>139700</xdr:rowOff>
    </xdr:to>
    <xdr:graphicFrame macro="">
      <xdr:nvGraphicFramePr>
        <xdr:cNvPr id="2" name="Chart 1">
          <a:extLst>
            <a:ext uri="{FF2B5EF4-FFF2-40B4-BE49-F238E27FC236}">
              <a16:creationId xmlns:a16="http://schemas.microsoft.com/office/drawing/2014/main" id="{C750D614-FA92-BAB6-3B17-EA2FC27341E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35</xdr:row>
      <xdr:rowOff>25400</xdr:rowOff>
    </xdr:from>
    <xdr:to>
      <xdr:col>4</xdr:col>
      <xdr:colOff>1879600</xdr:colOff>
      <xdr:row>49</xdr:row>
      <xdr:rowOff>101600</xdr:rowOff>
    </xdr:to>
    <xdr:graphicFrame macro="">
      <xdr:nvGraphicFramePr>
        <xdr:cNvPr id="3" name="Chart 2">
          <a:extLst>
            <a:ext uri="{FF2B5EF4-FFF2-40B4-BE49-F238E27FC236}">
              <a16:creationId xmlns:a16="http://schemas.microsoft.com/office/drawing/2014/main" id="{9E5B6CF9-CB65-F30E-F6C0-D18FE0FBEA1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1943100</xdr:colOff>
      <xdr:row>20</xdr:row>
      <xdr:rowOff>31750</xdr:rowOff>
    </xdr:from>
    <xdr:to>
      <xdr:col>9</xdr:col>
      <xdr:colOff>1358900</xdr:colOff>
      <xdr:row>34</xdr:row>
      <xdr:rowOff>107950</xdr:rowOff>
    </xdr:to>
    <xdr:graphicFrame macro="">
      <xdr:nvGraphicFramePr>
        <xdr:cNvPr id="4" name="Chart 3">
          <a:extLst>
            <a:ext uri="{FF2B5EF4-FFF2-40B4-BE49-F238E27FC236}">
              <a16:creationId xmlns:a16="http://schemas.microsoft.com/office/drawing/2014/main" id="{ECAE7063-FFEC-4C26-8EAD-FB84459379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1981200</xdr:colOff>
      <xdr:row>35</xdr:row>
      <xdr:rowOff>31750</xdr:rowOff>
    </xdr:from>
    <xdr:to>
      <xdr:col>9</xdr:col>
      <xdr:colOff>1397000</xdr:colOff>
      <xdr:row>49</xdr:row>
      <xdr:rowOff>107950</xdr:rowOff>
    </xdr:to>
    <xdr:graphicFrame macro="">
      <xdr:nvGraphicFramePr>
        <xdr:cNvPr id="5" name="Chart 4">
          <a:extLst>
            <a:ext uri="{FF2B5EF4-FFF2-40B4-BE49-F238E27FC236}">
              <a16:creationId xmlns:a16="http://schemas.microsoft.com/office/drawing/2014/main" id="{0E1FF91C-84E8-1FC5-BDCE-47A1CDAC4E0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1422400</xdr:colOff>
      <xdr:row>20</xdr:row>
      <xdr:rowOff>19050</xdr:rowOff>
    </xdr:from>
    <xdr:to>
      <xdr:col>14</xdr:col>
      <xdr:colOff>1384300</xdr:colOff>
      <xdr:row>34</xdr:row>
      <xdr:rowOff>95250</xdr:rowOff>
    </xdr:to>
    <xdr:graphicFrame macro="">
      <xdr:nvGraphicFramePr>
        <xdr:cNvPr id="6" name="Chart 5">
          <a:extLst>
            <a:ext uri="{FF2B5EF4-FFF2-40B4-BE49-F238E27FC236}">
              <a16:creationId xmlns:a16="http://schemas.microsoft.com/office/drawing/2014/main" id="{448A169C-66BC-75A6-1E08-730019EDCB4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1485900</xdr:colOff>
      <xdr:row>34</xdr:row>
      <xdr:rowOff>146050</xdr:rowOff>
    </xdr:from>
    <xdr:to>
      <xdr:col>14</xdr:col>
      <xdr:colOff>1447800</xdr:colOff>
      <xdr:row>49</xdr:row>
      <xdr:rowOff>31750</xdr:rowOff>
    </xdr:to>
    <xdr:graphicFrame macro="">
      <xdr:nvGraphicFramePr>
        <xdr:cNvPr id="7" name="Chart 6">
          <a:extLst>
            <a:ext uri="{FF2B5EF4-FFF2-40B4-BE49-F238E27FC236}">
              <a16:creationId xmlns:a16="http://schemas.microsoft.com/office/drawing/2014/main" id="{28B49460-9D42-8B2A-F4FA-BE3C65BD2B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14</xdr:col>
      <xdr:colOff>1473200</xdr:colOff>
      <xdr:row>21</xdr:row>
      <xdr:rowOff>12700</xdr:rowOff>
    </xdr:from>
    <xdr:to>
      <xdr:col>19</xdr:col>
      <xdr:colOff>1244600</xdr:colOff>
      <xdr:row>35</xdr:row>
      <xdr:rowOff>88900</xdr:rowOff>
    </xdr:to>
    <xdr:graphicFrame macro="">
      <xdr:nvGraphicFramePr>
        <xdr:cNvPr id="8" name="Chart 7">
          <a:extLst>
            <a:ext uri="{FF2B5EF4-FFF2-40B4-BE49-F238E27FC236}">
              <a16:creationId xmlns:a16="http://schemas.microsoft.com/office/drawing/2014/main" id="{C55505E3-3457-492A-F916-1CB861374A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14</xdr:col>
      <xdr:colOff>1524000</xdr:colOff>
      <xdr:row>36</xdr:row>
      <xdr:rowOff>12700</xdr:rowOff>
    </xdr:from>
    <xdr:to>
      <xdr:col>19</xdr:col>
      <xdr:colOff>1295400</xdr:colOff>
      <xdr:row>50</xdr:row>
      <xdr:rowOff>88900</xdr:rowOff>
    </xdr:to>
    <xdr:graphicFrame macro="">
      <xdr:nvGraphicFramePr>
        <xdr:cNvPr id="9" name="Chart 8">
          <a:extLst>
            <a:ext uri="{FF2B5EF4-FFF2-40B4-BE49-F238E27FC236}">
              <a16:creationId xmlns:a16="http://schemas.microsoft.com/office/drawing/2014/main" id="{EB532EA4-A886-2519-09B6-13F20B7454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19</xdr:col>
      <xdr:colOff>1320800</xdr:colOff>
      <xdr:row>20</xdr:row>
      <xdr:rowOff>177800</xdr:rowOff>
    </xdr:from>
    <xdr:to>
      <xdr:col>24</xdr:col>
      <xdr:colOff>584200</xdr:colOff>
      <xdr:row>35</xdr:row>
      <xdr:rowOff>63500</xdr:rowOff>
    </xdr:to>
    <xdr:graphicFrame macro="">
      <xdr:nvGraphicFramePr>
        <xdr:cNvPr id="10" name="Chart 9">
          <a:extLst>
            <a:ext uri="{FF2B5EF4-FFF2-40B4-BE49-F238E27FC236}">
              <a16:creationId xmlns:a16="http://schemas.microsoft.com/office/drawing/2014/main" id="{62359BBB-53A9-522B-1028-4CF2EC8B9AB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19</xdr:col>
      <xdr:colOff>1358900</xdr:colOff>
      <xdr:row>35</xdr:row>
      <xdr:rowOff>139700</xdr:rowOff>
    </xdr:from>
    <xdr:to>
      <xdr:col>24</xdr:col>
      <xdr:colOff>622300</xdr:colOff>
      <xdr:row>50</xdr:row>
      <xdr:rowOff>25400</xdr:rowOff>
    </xdr:to>
    <xdr:graphicFrame macro="">
      <xdr:nvGraphicFramePr>
        <xdr:cNvPr id="11" name="Chart 10">
          <a:extLst>
            <a:ext uri="{FF2B5EF4-FFF2-40B4-BE49-F238E27FC236}">
              <a16:creationId xmlns:a16="http://schemas.microsoft.com/office/drawing/2014/main" id="{D1187F88-9476-B59C-23C5-D3C32A34C0C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24</xdr:col>
      <xdr:colOff>1549400</xdr:colOff>
      <xdr:row>21</xdr:row>
      <xdr:rowOff>63500</xdr:rowOff>
    </xdr:from>
    <xdr:to>
      <xdr:col>29</xdr:col>
      <xdr:colOff>1130300</xdr:colOff>
      <xdr:row>35</xdr:row>
      <xdr:rowOff>139700</xdr:rowOff>
    </xdr:to>
    <xdr:graphicFrame macro="">
      <xdr:nvGraphicFramePr>
        <xdr:cNvPr id="12" name="Chart 11">
          <a:extLst>
            <a:ext uri="{FF2B5EF4-FFF2-40B4-BE49-F238E27FC236}">
              <a16:creationId xmlns:a16="http://schemas.microsoft.com/office/drawing/2014/main" id="{CE0BCA43-874F-D513-F61F-D9A031F5CAB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24</xdr:col>
      <xdr:colOff>1511300</xdr:colOff>
      <xdr:row>36</xdr:row>
      <xdr:rowOff>88900</xdr:rowOff>
    </xdr:from>
    <xdr:to>
      <xdr:col>29</xdr:col>
      <xdr:colOff>1092200</xdr:colOff>
      <xdr:row>50</xdr:row>
      <xdr:rowOff>165100</xdr:rowOff>
    </xdr:to>
    <xdr:graphicFrame macro="">
      <xdr:nvGraphicFramePr>
        <xdr:cNvPr id="13" name="Chart 12">
          <a:extLst>
            <a:ext uri="{FF2B5EF4-FFF2-40B4-BE49-F238E27FC236}">
              <a16:creationId xmlns:a16="http://schemas.microsoft.com/office/drawing/2014/main" id="{A9DF30DB-3C41-63A4-688A-CEAC266323E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29</xdr:col>
      <xdr:colOff>1422400</xdr:colOff>
      <xdr:row>36</xdr:row>
      <xdr:rowOff>114300</xdr:rowOff>
    </xdr:from>
    <xdr:to>
      <xdr:col>34</xdr:col>
      <xdr:colOff>609600</xdr:colOff>
      <xdr:row>51</xdr:row>
      <xdr:rowOff>0</xdr:rowOff>
    </xdr:to>
    <xdr:graphicFrame macro="">
      <xdr:nvGraphicFramePr>
        <xdr:cNvPr id="14" name="Chart 13">
          <a:extLst>
            <a:ext uri="{FF2B5EF4-FFF2-40B4-BE49-F238E27FC236}">
              <a16:creationId xmlns:a16="http://schemas.microsoft.com/office/drawing/2014/main" id="{987633F4-46F4-0858-D038-D0936D4B41D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29</xdr:col>
      <xdr:colOff>1447800</xdr:colOff>
      <xdr:row>21</xdr:row>
      <xdr:rowOff>0</xdr:rowOff>
    </xdr:from>
    <xdr:to>
      <xdr:col>34</xdr:col>
      <xdr:colOff>635000</xdr:colOff>
      <xdr:row>35</xdr:row>
      <xdr:rowOff>76200</xdr:rowOff>
    </xdr:to>
    <xdr:graphicFrame macro="">
      <xdr:nvGraphicFramePr>
        <xdr:cNvPr id="15" name="Chart 14">
          <a:extLst>
            <a:ext uri="{FF2B5EF4-FFF2-40B4-BE49-F238E27FC236}">
              <a16:creationId xmlns:a16="http://schemas.microsoft.com/office/drawing/2014/main" id="{9932FF97-F21B-13C4-C245-98409879227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12700</xdr:colOff>
      <xdr:row>36</xdr:row>
      <xdr:rowOff>76200</xdr:rowOff>
    </xdr:from>
    <xdr:to>
      <xdr:col>4</xdr:col>
      <xdr:colOff>25400</xdr:colOff>
      <xdr:row>46</xdr:row>
      <xdr:rowOff>0</xdr:rowOff>
    </xdr:to>
    <xdr:graphicFrame macro="">
      <xdr:nvGraphicFramePr>
        <xdr:cNvPr id="8" name="Chart 7">
          <a:extLst>
            <a:ext uri="{FF2B5EF4-FFF2-40B4-BE49-F238E27FC236}">
              <a16:creationId xmlns:a16="http://schemas.microsoft.com/office/drawing/2014/main" id="{9E88E746-9474-E284-B683-D1A4B2248FA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26</xdr:row>
      <xdr:rowOff>50800</xdr:rowOff>
    </xdr:from>
    <xdr:to>
      <xdr:col>4</xdr:col>
      <xdr:colOff>0</xdr:colOff>
      <xdr:row>35</xdr:row>
      <xdr:rowOff>177800</xdr:rowOff>
    </xdr:to>
    <xdr:graphicFrame macro="">
      <xdr:nvGraphicFramePr>
        <xdr:cNvPr id="9" name="Chart 8">
          <a:extLst>
            <a:ext uri="{FF2B5EF4-FFF2-40B4-BE49-F238E27FC236}">
              <a16:creationId xmlns:a16="http://schemas.microsoft.com/office/drawing/2014/main" id="{3EADCFF5-D73E-9AE6-C3E9-2B70ED34370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184150</xdr:colOff>
      <xdr:row>26</xdr:row>
      <xdr:rowOff>50800</xdr:rowOff>
    </xdr:from>
    <xdr:to>
      <xdr:col>9</xdr:col>
      <xdr:colOff>450850</xdr:colOff>
      <xdr:row>40</xdr:row>
      <xdr:rowOff>101600</xdr:rowOff>
    </xdr:to>
    <xdr:graphicFrame macro="">
      <xdr:nvGraphicFramePr>
        <xdr:cNvPr id="10" name="Chart 9">
          <a:extLst>
            <a:ext uri="{FF2B5EF4-FFF2-40B4-BE49-F238E27FC236}">
              <a16:creationId xmlns:a16="http://schemas.microsoft.com/office/drawing/2014/main" id="{B83F55FA-DF92-F007-A418-DD72FCE578E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209550</xdr:colOff>
      <xdr:row>40</xdr:row>
      <xdr:rowOff>152400</xdr:rowOff>
    </xdr:from>
    <xdr:to>
      <xdr:col>9</xdr:col>
      <xdr:colOff>476250</xdr:colOff>
      <xdr:row>55</xdr:row>
      <xdr:rowOff>38100</xdr:rowOff>
    </xdr:to>
    <xdr:graphicFrame macro="">
      <xdr:nvGraphicFramePr>
        <xdr:cNvPr id="11" name="Chart 10">
          <a:extLst>
            <a:ext uri="{FF2B5EF4-FFF2-40B4-BE49-F238E27FC236}">
              <a16:creationId xmlns:a16="http://schemas.microsoft.com/office/drawing/2014/main" id="{F0AC7133-1B01-FE79-3AA9-C44FDB71C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641350</xdr:colOff>
      <xdr:row>26</xdr:row>
      <xdr:rowOff>50800</xdr:rowOff>
    </xdr:from>
    <xdr:to>
      <xdr:col>14</xdr:col>
      <xdr:colOff>361950</xdr:colOff>
      <xdr:row>40</xdr:row>
      <xdr:rowOff>101600</xdr:rowOff>
    </xdr:to>
    <xdr:graphicFrame macro="">
      <xdr:nvGraphicFramePr>
        <xdr:cNvPr id="12" name="Chart 11">
          <a:extLst>
            <a:ext uri="{FF2B5EF4-FFF2-40B4-BE49-F238E27FC236}">
              <a16:creationId xmlns:a16="http://schemas.microsoft.com/office/drawing/2014/main" id="{192E27C5-4D5C-4D7A-10E7-363EA3530D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654050</xdr:colOff>
      <xdr:row>40</xdr:row>
      <xdr:rowOff>177800</xdr:rowOff>
    </xdr:from>
    <xdr:to>
      <xdr:col>14</xdr:col>
      <xdr:colOff>374650</xdr:colOff>
      <xdr:row>55</xdr:row>
      <xdr:rowOff>63500</xdr:rowOff>
    </xdr:to>
    <xdr:graphicFrame macro="">
      <xdr:nvGraphicFramePr>
        <xdr:cNvPr id="13" name="Chart 12">
          <a:extLst>
            <a:ext uri="{FF2B5EF4-FFF2-40B4-BE49-F238E27FC236}">
              <a16:creationId xmlns:a16="http://schemas.microsoft.com/office/drawing/2014/main" id="{3CE517D2-7090-DA31-8885-226220B80E4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6350</xdr:colOff>
      <xdr:row>30</xdr:row>
      <xdr:rowOff>63500</xdr:rowOff>
    </xdr:from>
    <xdr:to>
      <xdr:col>20</xdr:col>
      <xdr:colOff>349250</xdr:colOff>
      <xdr:row>44</xdr:row>
      <xdr:rowOff>139700</xdr:rowOff>
    </xdr:to>
    <xdr:graphicFrame macro="">
      <xdr:nvGraphicFramePr>
        <xdr:cNvPr id="14" name="Chart 13">
          <a:extLst>
            <a:ext uri="{FF2B5EF4-FFF2-40B4-BE49-F238E27FC236}">
              <a16:creationId xmlns:a16="http://schemas.microsoft.com/office/drawing/2014/main" id="{B7D118C9-EBED-4151-EC4E-4A4870D913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16</xdr:col>
      <xdr:colOff>69850</xdr:colOff>
      <xdr:row>44</xdr:row>
      <xdr:rowOff>165100</xdr:rowOff>
    </xdr:from>
    <xdr:to>
      <xdr:col>20</xdr:col>
      <xdr:colOff>412750</xdr:colOff>
      <xdr:row>59</xdr:row>
      <xdr:rowOff>50800</xdr:rowOff>
    </xdr:to>
    <xdr:graphicFrame macro="">
      <xdr:nvGraphicFramePr>
        <xdr:cNvPr id="15" name="Chart 14">
          <a:extLst>
            <a:ext uri="{FF2B5EF4-FFF2-40B4-BE49-F238E27FC236}">
              <a16:creationId xmlns:a16="http://schemas.microsoft.com/office/drawing/2014/main" id="{36FE9E9A-53DB-F0A8-71CD-74E84CB02A9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22</xdr:col>
      <xdr:colOff>361950</xdr:colOff>
      <xdr:row>23</xdr:row>
      <xdr:rowOff>25400</xdr:rowOff>
    </xdr:from>
    <xdr:to>
      <xdr:col>28</xdr:col>
      <xdr:colOff>171450</xdr:colOff>
      <xdr:row>37</xdr:row>
      <xdr:rowOff>63500</xdr:rowOff>
    </xdr:to>
    <xdr:graphicFrame macro="">
      <xdr:nvGraphicFramePr>
        <xdr:cNvPr id="16" name="Chart 15">
          <a:extLst>
            <a:ext uri="{FF2B5EF4-FFF2-40B4-BE49-F238E27FC236}">
              <a16:creationId xmlns:a16="http://schemas.microsoft.com/office/drawing/2014/main" id="{F3297531-81D5-758D-81E9-EDAE0AD001A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22</xdr:col>
      <xdr:colOff>361950</xdr:colOff>
      <xdr:row>37</xdr:row>
      <xdr:rowOff>139700</xdr:rowOff>
    </xdr:from>
    <xdr:to>
      <xdr:col>28</xdr:col>
      <xdr:colOff>171450</xdr:colOff>
      <xdr:row>52</xdr:row>
      <xdr:rowOff>25400</xdr:rowOff>
    </xdr:to>
    <xdr:graphicFrame macro="">
      <xdr:nvGraphicFramePr>
        <xdr:cNvPr id="17" name="Chart 16">
          <a:extLst>
            <a:ext uri="{FF2B5EF4-FFF2-40B4-BE49-F238E27FC236}">
              <a16:creationId xmlns:a16="http://schemas.microsoft.com/office/drawing/2014/main" id="{5C08E2FC-69F7-7B8D-7D9F-DAACE5FC38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28</xdr:col>
      <xdr:colOff>336550</xdr:colOff>
      <xdr:row>23</xdr:row>
      <xdr:rowOff>38100</xdr:rowOff>
    </xdr:from>
    <xdr:to>
      <xdr:col>33</xdr:col>
      <xdr:colOff>323850</xdr:colOff>
      <xdr:row>37</xdr:row>
      <xdr:rowOff>76200</xdr:rowOff>
    </xdr:to>
    <xdr:graphicFrame macro="">
      <xdr:nvGraphicFramePr>
        <xdr:cNvPr id="18" name="Chart 17">
          <a:extLst>
            <a:ext uri="{FF2B5EF4-FFF2-40B4-BE49-F238E27FC236}">
              <a16:creationId xmlns:a16="http://schemas.microsoft.com/office/drawing/2014/main" id="{5E127E5C-5BE0-9475-2D2D-5D9321C211B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28</xdr:col>
      <xdr:colOff>361950</xdr:colOff>
      <xdr:row>38</xdr:row>
      <xdr:rowOff>38100</xdr:rowOff>
    </xdr:from>
    <xdr:to>
      <xdr:col>33</xdr:col>
      <xdr:colOff>349250</xdr:colOff>
      <xdr:row>52</xdr:row>
      <xdr:rowOff>114300</xdr:rowOff>
    </xdr:to>
    <xdr:graphicFrame macro="">
      <xdr:nvGraphicFramePr>
        <xdr:cNvPr id="19" name="Chart 18">
          <a:extLst>
            <a:ext uri="{FF2B5EF4-FFF2-40B4-BE49-F238E27FC236}">
              <a16:creationId xmlns:a16="http://schemas.microsoft.com/office/drawing/2014/main" id="{821238F2-537C-9B29-1BC4-8A337441D0E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topLeftCell="Y13" workbookViewId="0">
      <selection activeCell="AE6" sqref="AE6:AF17"/>
    </sheetView>
  </sheetViews>
  <sheetFormatPr baseColWidth="10" defaultColWidth="8.83203125" defaultRowHeight="15" x14ac:dyDescent="0.2"/>
  <cols>
    <col min="5" max="5" width="32.33203125" customWidth="1"/>
    <col min="9" max="9" width="8.83203125" customWidth="1"/>
    <col min="10" max="10" width="25.1640625" customWidth="1"/>
    <col min="15" max="15" width="27.6640625" customWidth="1"/>
    <col min="20" max="20" width="34.33203125" customWidth="1"/>
    <col min="25" max="25" width="30.1640625" customWidth="1"/>
    <col min="30" max="30" width="35.33203125" customWidth="1"/>
    <col min="34" max="34" width="8.83203125" customWidth="1"/>
    <col min="35" max="35" width="24.5" customWidth="1"/>
  </cols>
  <sheetData>
    <row r="1" spans="1:47" x14ac:dyDescent="0.2">
      <c r="A1" s="1" t="s">
        <v>177</v>
      </c>
    </row>
    <row r="2" spans="1:47" x14ac:dyDescent="0.2">
      <c r="A2" s="1"/>
    </row>
    <row r="3" spans="1:47" x14ac:dyDescent="0.2">
      <c r="A3" s="1" t="s">
        <v>178</v>
      </c>
      <c r="K3" s="1" t="s">
        <v>179</v>
      </c>
      <c r="P3" s="1" t="s">
        <v>180</v>
      </c>
    </row>
    <row r="4" spans="1:47" ht="16" thickBot="1" x14ac:dyDescent="0.25">
      <c r="C4" t="s">
        <v>199</v>
      </c>
      <c r="K4" s="1" t="s">
        <v>181</v>
      </c>
      <c r="AJ4" t="s">
        <v>35</v>
      </c>
    </row>
    <row r="5" spans="1:47" ht="16" thickBot="1" x14ac:dyDescent="0.25">
      <c r="A5" s="164" t="s">
        <v>182</v>
      </c>
      <c r="B5" s="165" t="s">
        <v>183</v>
      </c>
      <c r="C5" s="165" t="s">
        <v>184</v>
      </c>
      <c r="D5" s="166" t="s">
        <v>185</v>
      </c>
      <c r="F5" s="171" t="s">
        <v>182</v>
      </c>
      <c r="G5" s="172" t="s">
        <v>183</v>
      </c>
      <c r="H5" s="172" t="s">
        <v>184</v>
      </c>
      <c r="I5" s="173" t="s">
        <v>185</v>
      </c>
      <c r="K5" s="178" t="s">
        <v>182</v>
      </c>
      <c r="L5" s="179" t="s">
        <v>183</v>
      </c>
      <c r="M5" s="179" t="s">
        <v>184</v>
      </c>
      <c r="N5" s="180" t="s">
        <v>185</v>
      </c>
      <c r="P5" s="275" t="s">
        <v>188</v>
      </c>
      <c r="Q5" s="276"/>
      <c r="R5" s="276"/>
      <c r="S5" s="277"/>
      <c r="U5" s="275" t="s">
        <v>186</v>
      </c>
      <c r="V5" s="276"/>
      <c r="W5" s="276"/>
      <c r="X5" s="277"/>
      <c r="Z5" s="275" t="s">
        <v>187</v>
      </c>
      <c r="AA5" s="276"/>
      <c r="AB5" s="276"/>
      <c r="AC5" s="277"/>
      <c r="AE5" s="275" t="s">
        <v>201</v>
      </c>
      <c r="AF5" s="276"/>
      <c r="AG5" s="276"/>
      <c r="AH5" s="277"/>
      <c r="AJ5" s="178">
        <v>1</v>
      </c>
      <c r="AK5" s="340" t="s">
        <v>189</v>
      </c>
      <c r="AL5" s="304"/>
      <c r="AM5" s="304"/>
      <c r="AN5" s="304"/>
      <c r="AO5" s="304"/>
      <c r="AP5" s="304"/>
      <c r="AQ5" s="304"/>
      <c r="AR5" s="304"/>
      <c r="AS5" s="304"/>
      <c r="AT5" s="304"/>
      <c r="AU5" s="305"/>
    </row>
    <row r="6" spans="1:47" ht="16" thickBot="1" x14ac:dyDescent="0.25">
      <c r="A6" s="167" t="s">
        <v>57</v>
      </c>
      <c r="B6" s="168" t="s">
        <v>57</v>
      </c>
      <c r="C6" s="168"/>
      <c r="D6" s="169" t="s">
        <v>190</v>
      </c>
      <c r="F6" s="174" t="s">
        <v>57</v>
      </c>
      <c r="G6" s="175" t="s">
        <v>57</v>
      </c>
      <c r="H6" s="175"/>
      <c r="I6" s="176" t="s">
        <v>190</v>
      </c>
      <c r="K6" s="156" t="s">
        <v>57</v>
      </c>
      <c r="L6" s="181" t="s">
        <v>57</v>
      </c>
      <c r="M6" s="181"/>
      <c r="N6" s="182" t="s">
        <v>190</v>
      </c>
      <c r="P6" s="147" t="s">
        <v>182</v>
      </c>
      <c r="Q6" s="148" t="s">
        <v>183</v>
      </c>
      <c r="R6" s="148" t="s">
        <v>184</v>
      </c>
      <c r="S6" s="149" t="s">
        <v>185</v>
      </c>
      <c r="U6" s="147" t="s">
        <v>182</v>
      </c>
      <c r="V6" s="148" t="s">
        <v>183</v>
      </c>
      <c r="W6" s="148" t="s">
        <v>184</v>
      </c>
      <c r="X6" s="149" t="s">
        <v>185</v>
      </c>
      <c r="Z6" s="147" t="s">
        <v>182</v>
      </c>
      <c r="AA6" s="148" t="s">
        <v>183</v>
      </c>
      <c r="AB6" s="148" t="s">
        <v>184</v>
      </c>
      <c r="AC6" s="149" t="s">
        <v>185</v>
      </c>
      <c r="AE6" s="147" t="s">
        <v>182</v>
      </c>
      <c r="AF6" s="148" t="s">
        <v>183</v>
      </c>
      <c r="AG6" s="148" t="s">
        <v>184</v>
      </c>
      <c r="AH6" s="149" t="s">
        <v>185</v>
      </c>
      <c r="AJ6" s="155" t="s">
        <v>55</v>
      </c>
      <c r="AK6" s="341"/>
      <c r="AL6" s="342"/>
      <c r="AM6" s="342"/>
      <c r="AN6" s="342"/>
      <c r="AO6" s="342"/>
      <c r="AP6" s="342"/>
      <c r="AQ6" s="342"/>
      <c r="AR6" s="342"/>
      <c r="AS6" s="342"/>
      <c r="AT6" s="342"/>
      <c r="AU6" s="343"/>
    </row>
    <row r="7" spans="1:47" ht="16" thickBot="1" x14ac:dyDescent="0.25">
      <c r="A7" s="164">
        <v>50</v>
      </c>
      <c r="B7" s="250">
        <v>30</v>
      </c>
      <c r="C7" s="250">
        <f>A7/B7</f>
        <v>1.6666666666666667</v>
      </c>
      <c r="D7" s="251">
        <f>C7/D$17*100</f>
        <v>55.555555555555557</v>
      </c>
      <c r="F7" s="171">
        <v>50</v>
      </c>
      <c r="G7" s="250">
        <v>20</v>
      </c>
      <c r="H7" s="250">
        <f>F7/G7</f>
        <v>2.5</v>
      </c>
      <c r="I7" s="251">
        <f>H7/I$17*100</f>
        <v>20.833333333333336</v>
      </c>
      <c r="K7" s="178">
        <v>50</v>
      </c>
      <c r="L7" s="250">
        <v>70</v>
      </c>
      <c r="M7" s="250">
        <f>K7/L7</f>
        <v>0.7142857142857143</v>
      </c>
      <c r="N7" s="251">
        <f>M7/50.3*100</f>
        <v>1.4200511218403864</v>
      </c>
      <c r="P7" s="151" t="s">
        <v>57</v>
      </c>
      <c r="Q7" s="152" t="s">
        <v>57</v>
      </c>
      <c r="R7" s="152"/>
      <c r="S7" s="153" t="s">
        <v>190</v>
      </c>
      <c r="U7" s="151" t="s">
        <v>57</v>
      </c>
      <c r="V7" s="152" t="s">
        <v>57</v>
      </c>
      <c r="W7" s="152"/>
      <c r="X7" s="153" t="s">
        <v>190</v>
      </c>
      <c r="Z7" s="151" t="s">
        <v>57</v>
      </c>
      <c r="AA7" s="152" t="s">
        <v>57</v>
      </c>
      <c r="AB7" s="152"/>
      <c r="AC7" s="153" t="s">
        <v>190</v>
      </c>
      <c r="AE7" s="151" t="s">
        <v>57</v>
      </c>
      <c r="AF7" s="152" t="s">
        <v>57</v>
      </c>
      <c r="AG7" s="152"/>
      <c r="AH7" s="153" t="s">
        <v>190</v>
      </c>
      <c r="AJ7" s="155">
        <v>2</v>
      </c>
      <c r="AK7" s="344" t="s">
        <v>191</v>
      </c>
      <c r="AL7" s="307"/>
      <c r="AM7" s="307"/>
      <c r="AN7" s="307"/>
      <c r="AO7" s="307"/>
      <c r="AP7" s="307"/>
      <c r="AQ7" s="307"/>
      <c r="AR7" s="307"/>
      <c r="AS7" s="307"/>
      <c r="AT7" s="307"/>
      <c r="AU7" s="308"/>
    </row>
    <row r="8" spans="1:47" ht="16" thickBot="1" x14ac:dyDescent="0.25">
      <c r="A8" s="170">
        <v>100</v>
      </c>
      <c r="B8" s="208">
        <v>75</v>
      </c>
      <c r="C8" s="250">
        <f>A8/B8</f>
        <v>1.3333333333333333</v>
      </c>
      <c r="D8" s="251">
        <f>C8/D$17*100</f>
        <v>44.444444444444443</v>
      </c>
      <c r="F8" s="177">
        <v>100</v>
      </c>
      <c r="G8" s="208">
        <v>30</v>
      </c>
      <c r="H8" s="250">
        <f t="shared" ref="H8:H16" si="0">F8/G8</f>
        <v>3.3333333333333335</v>
      </c>
      <c r="I8" s="251">
        <f t="shared" ref="I8:I16" si="1">H8/I$17*100</f>
        <v>27.777777777777779</v>
      </c>
      <c r="K8" s="155">
        <v>100</v>
      </c>
      <c r="L8" s="208">
        <v>90</v>
      </c>
      <c r="M8" s="250">
        <f t="shared" ref="M8:M16" si="2">K8/L8</f>
        <v>1.1111111111111112</v>
      </c>
      <c r="N8" s="251">
        <f t="shared" ref="N8:N16" si="3">M8/50.3*100</f>
        <v>2.2089684117517123</v>
      </c>
      <c r="P8" s="147">
        <v>50</v>
      </c>
      <c r="Q8" s="250">
        <v>58</v>
      </c>
      <c r="R8" s="250">
        <f>P8/Q8</f>
        <v>0.86206896551724133</v>
      </c>
      <c r="S8" s="251">
        <f>R8/1*100</f>
        <v>86.206896551724128</v>
      </c>
      <c r="U8" s="147">
        <v>50</v>
      </c>
      <c r="V8" s="250">
        <v>60</v>
      </c>
      <c r="W8" s="250">
        <f>U8/V8</f>
        <v>0.83333333333333337</v>
      </c>
      <c r="X8" s="251">
        <f>W8/1*100</f>
        <v>83.333333333333343</v>
      </c>
      <c r="Z8" s="147">
        <v>50</v>
      </c>
      <c r="AA8" s="250">
        <v>70</v>
      </c>
      <c r="AB8" s="250">
        <f>Z8/AA8</f>
        <v>0.7142857142857143</v>
      </c>
      <c r="AC8" s="251">
        <f>AB8/1*100</f>
        <v>71.428571428571431</v>
      </c>
      <c r="AE8" s="147">
        <v>50</v>
      </c>
      <c r="AF8" s="250">
        <v>60</v>
      </c>
      <c r="AG8" s="250">
        <f>AE8/AF8</f>
        <v>0.83333333333333337</v>
      </c>
      <c r="AH8" s="251">
        <f>AG8/1*100</f>
        <v>83.333333333333343</v>
      </c>
      <c r="AJ8" s="155" t="s">
        <v>55</v>
      </c>
      <c r="AK8" s="341"/>
      <c r="AL8" s="342"/>
      <c r="AM8" s="342"/>
      <c r="AN8" s="342"/>
      <c r="AO8" s="342"/>
      <c r="AP8" s="342"/>
      <c r="AQ8" s="342"/>
      <c r="AR8" s="342"/>
      <c r="AS8" s="342"/>
      <c r="AT8" s="342"/>
      <c r="AU8" s="343"/>
    </row>
    <row r="9" spans="1:47" ht="16" thickBot="1" x14ac:dyDescent="0.25">
      <c r="A9" s="170">
        <v>150</v>
      </c>
      <c r="B9" s="208">
        <v>82</v>
      </c>
      <c r="C9" s="250">
        <f>A9/B9</f>
        <v>1.8292682926829269</v>
      </c>
      <c r="D9" s="251">
        <f t="shared" ref="D9:D16" si="4">C9/D$17*100</f>
        <v>60.975609756097562</v>
      </c>
      <c r="F9" s="177">
        <v>150</v>
      </c>
      <c r="G9" s="208">
        <v>40</v>
      </c>
      <c r="H9" s="250">
        <f t="shared" si="0"/>
        <v>3.75</v>
      </c>
      <c r="I9" s="251">
        <f t="shared" si="1"/>
        <v>31.25</v>
      </c>
      <c r="K9" s="155">
        <v>150</v>
      </c>
      <c r="L9" s="208">
        <v>100</v>
      </c>
      <c r="M9" s="250">
        <f t="shared" si="2"/>
        <v>1.5</v>
      </c>
      <c r="N9" s="251">
        <f t="shared" si="3"/>
        <v>2.9821073558648115</v>
      </c>
      <c r="P9" s="150">
        <v>100</v>
      </c>
      <c r="Q9" s="208">
        <v>110</v>
      </c>
      <c r="R9" s="250">
        <f t="shared" ref="R9:R17" si="5">P9/Q9</f>
        <v>0.90909090909090906</v>
      </c>
      <c r="S9" s="251">
        <f t="shared" ref="S9:S17" si="6">R9/1*100</f>
        <v>90.909090909090907</v>
      </c>
      <c r="U9" s="150">
        <v>100</v>
      </c>
      <c r="V9">
        <v>110</v>
      </c>
      <c r="W9" s="250">
        <f t="shared" ref="W9:W17" si="7">U9/V9</f>
        <v>0.90909090909090906</v>
      </c>
      <c r="X9" s="251">
        <f t="shared" ref="X9:X17" si="8">W9/1*100</f>
        <v>90.909090909090907</v>
      </c>
      <c r="Z9" s="150">
        <v>100</v>
      </c>
      <c r="AA9" s="208">
        <v>120</v>
      </c>
      <c r="AB9" s="250">
        <f t="shared" ref="AB9:AB17" si="9">Z9/AA9</f>
        <v>0.83333333333333337</v>
      </c>
      <c r="AC9" s="251">
        <f t="shared" ref="AC9:AC17" si="10">AB9/1*100</f>
        <v>83.333333333333343</v>
      </c>
      <c r="AE9" s="150">
        <v>100</v>
      </c>
      <c r="AF9" s="208">
        <v>110</v>
      </c>
      <c r="AG9" s="250">
        <f t="shared" ref="AG9:AG17" si="11">AE9/AF9</f>
        <v>0.90909090909090906</v>
      </c>
      <c r="AH9" s="251">
        <f t="shared" ref="AH9:AH17" si="12">AG9/1*100</f>
        <v>90.909090909090907</v>
      </c>
      <c r="AJ9" s="155">
        <v>3</v>
      </c>
      <c r="AK9" s="344" t="s">
        <v>192</v>
      </c>
      <c r="AL9" s="307"/>
      <c r="AM9" s="307"/>
      <c r="AN9" s="307"/>
      <c r="AO9" s="307"/>
      <c r="AP9" s="307"/>
      <c r="AQ9" s="307"/>
      <c r="AR9" s="307"/>
      <c r="AS9" s="307"/>
      <c r="AT9" s="307"/>
      <c r="AU9" s="308"/>
    </row>
    <row r="10" spans="1:47" ht="16" thickBot="1" x14ac:dyDescent="0.25">
      <c r="A10" s="170">
        <v>200</v>
      </c>
      <c r="B10" s="208">
        <v>120</v>
      </c>
      <c r="C10" s="250">
        <f t="shared" ref="C10:C16" si="13">A10/B10</f>
        <v>1.6666666666666667</v>
      </c>
      <c r="D10" s="251">
        <f t="shared" si="4"/>
        <v>55.555555555555557</v>
      </c>
      <c r="F10" s="177">
        <v>200</v>
      </c>
      <c r="G10" s="208">
        <v>50</v>
      </c>
      <c r="H10" s="250">
        <f t="shared" si="0"/>
        <v>4</v>
      </c>
      <c r="I10" s="251">
        <f t="shared" si="1"/>
        <v>33.333333333333329</v>
      </c>
      <c r="K10" s="155">
        <v>200</v>
      </c>
      <c r="L10" s="208">
        <v>110</v>
      </c>
      <c r="M10" s="250">
        <f t="shared" si="2"/>
        <v>1.8181818181818181</v>
      </c>
      <c r="N10" s="251">
        <f t="shared" si="3"/>
        <v>3.6146755828664374</v>
      </c>
      <c r="P10" s="150">
        <v>150</v>
      </c>
      <c r="Q10" s="208">
        <v>170</v>
      </c>
      <c r="R10" s="250">
        <f t="shared" si="5"/>
        <v>0.88235294117647056</v>
      </c>
      <c r="S10" s="251">
        <f t="shared" si="6"/>
        <v>88.235294117647058</v>
      </c>
      <c r="U10" s="150">
        <v>150</v>
      </c>
      <c r="V10" s="208">
        <v>160</v>
      </c>
      <c r="W10" s="250">
        <f t="shared" si="7"/>
        <v>0.9375</v>
      </c>
      <c r="X10" s="251">
        <f t="shared" si="8"/>
        <v>93.75</v>
      </c>
      <c r="Z10" s="150">
        <v>150</v>
      </c>
      <c r="AA10" s="208">
        <v>180</v>
      </c>
      <c r="AB10" s="250">
        <f t="shared" si="9"/>
        <v>0.83333333333333337</v>
      </c>
      <c r="AC10" s="251">
        <f t="shared" si="10"/>
        <v>83.333333333333343</v>
      </c>
      <c r="AE10" s="150">
        <v>150</v>
      </c>
      <c r="AF10" s="208">
        <v>160</v>
      </c>
      <c r="AG10" s="250">
        <f t="shared" si="11"/>
        <v>0.9375</v>
      </c>
      <c r="AH10" s="251">
        <f t="shared" si="12"/>
        <v>93.75</v>
      </c>
      <c r="AJ10" s="156" t="s">
        <v>55</v>
      </c>
      <c r="AK10" s="345"/>
      <c r="AL10" s="346"/>
      <c r="AM10" s="346"/>
      <c r="AN10" s="346"/>
      <c r="AO10" s="346"/>
      <c r="AP10" s="346"/>
      <c r="AQ10" s="346"/>
      <c r="AR10" s="346"/>
      <c r="AS10" s="346"/>
      <c r="AT10" s="346"/>
      <c r="AU10" s="347"/>
    </row>
    <row r="11" spans="1:47" ht="16" thickBot="1" x14ac:dyDescent="0.25">
      <c r="A11" s="170">
        <v>250</v>
      </c>
      <c r="B11" s="208">
        <v>160</v>
      </c>
      <c r="C11" s="250">
        <f t="shared" si="13"/>
        <v>1.5625</v>
      </c>
      <c r="D11" s="251">
        <f t="shared" si="4"/>
        <v>52.083333333333336</v>
      </c>
      <c r="F11" s="177">
        <v>250</v>
      </c>
      <c r="G11" s="208">
        <v>60</v>
      </c>
      <c r="H11" s="250">
        <f t="shared" si="0"/>
        <v>4.166666666666667</v>
      </c>
      <c r="I11" s="251">
        <f t="shared" si="1"/>
        <v>34.722222222222229</v>
      </c>
      <c r="K11" s="155">
        <v>250</v>
      </c>
      <c r="L11" s="208">
        <v>130</v>
      </c>
      <c r="M11" s="250">
        <f t="shared" si="2"/>
        <v>1.9230769230769231</v>
      </c>
      <c r="N11" s="251">
        <f t="shared" si="3"/>
        <v>3.8232145588010398</v>
      </c>
      <c r="P11" s="150">
        <v>200</v>
      </c>
      <c r="Q11" s="208">
        <v>220</v>
      </c>
      <c r="R11" s="250">
        <f t="shared" si="5"/>
        <v>0.90909090909090906</v>
      </c>
      <c r="S11" s="251">
        <f t="shared" si="6"/>
        <v>90.909090909090907</v>
      </c>
      <c r="U11" s="150">
        <v>200</v>
      </c>
      <c r="V11" s="208">
        <v>210</v>
      </c>
      <c r="W11" s="250">
        <f t="shared" si="7"/>
        <v>0.95238095238095233</v>
      </c>
      <c r="X11" s="251">
        <f t="shared" si="8"/>
        <v>95.238095238095227</v>
      </c>
      <c r="Z11" s="150">
        <v>200</v>
      </c>
      <c r="AA11" s="208">
        <v>240</v>
      </c>
      <c r="AB11" s="250">
        <f t="shared" si="9"/>
        <v>0.83333333333333337</v>
      </c>
      <c r="AC11" s="251">
        <f t="shared" si="10"/>
        <v>83.333333333333343</v>
      </c>
      <c r="AE11" s="150">
        <v>200</v>
      </c>
      <c r="AF11" s="208">
        <v>210</v>
      </c>
      <c r="AG11" s="250">
        <f t="shared" si="11"/>
        <v>0.95238095238095233</v>
      </c>
      <c r="AH11" s="251">
        <f t="shared" si="12"/>
        <v>95.238095238095227</v>
      </c>
    </row>
    <row r="12" spans="1:47" ht="16" thickBot="1" x14ac:dyDescent="0.25">
      <c r="A12" s="170">
        <v>300</v>
      </c>
      <c r="B12" s="208">
        <v>200</v>
      </c>
      <c r="C12" s="250">
        <f t="shared" si="13"/>
        <v>1.5</v>
      </c>
      <c r="D12" s="251">
        <f t="shared" si="4"/>
        <v>50</v>
      </c>
      <c r="F12" s="177">
        <v>300</v>
      </c>
      <c r="G12" s="208">
        <v>70</v>
      </c>
      <c r="H12" s="250">
        <f t="shared" si="0"/>
        <v>4.2857142857142856</v>
      </c>
      <c r="I12" s="251">
        <f t="shared" si="1"/>
        <v>35.714285714285715</v>
      </c>
      <c r="K12" s="155">
        <v>300</v>
      </c>
      <c r="L12" s="208">
        <v>140</v>
      </c>
      <c r="M12" s="250">
        <f t="shared" si="2"/>
        <v>2.1428571428571428</v>
      </c>
      <c r="N12" s="251">
        <f t="shared" si="3"/>
        <v>4.260153365521159</v>
      </c>
      <c r="P12" s="150">
        <v>250</v>
      </c>
      <c r="Q12" s="208">
        <v>280</v>
      </c>
      <c r="R12" s="250">
        <f t="shared" si="5"/>
        <v>0.8928571428571429</v>
      </c>
      <c r="S12" s="251">
        <f t="shared" si="6"/>
        <v>89.285714285714292</v>
      </c>
      <c r="U12" s="150">
        <v>250</v>
      </c>
      <c r="V12" s="208">
        <v>260</v>
      </c>
      <c r="W12" s="250">
        <f t="shared" si="7"/>
        <v>0.96153846153846156</v>
      </c>
      <c r="X12" s="251">
        <f t="shared" si="8"/>
        <v>96.15384615384616</v>
      </c>
      <c r="Z12" s="150">
        <v>250</v>
      </c>
      <c r="AA12" s="208">
        <v>290</v>
      </c>
      <c r="AB12" s="250">
        <f t="shared" si="9"/>
        <v>0.86206896551724133</v>
      </c>
      <c r="AC12" s="251">
        <f t="shared" si="10"/>
        <v>86.206896551724128</v>
      </c>
      <c r="AE12" s="150">
        <v>250</v>
      </c>
      <c r="AF12" s="208">
        <v>260</v>
      </c>
      <c r="AG12" s="250">
        <f t="shared" si="11"/>
        <v>0.96153846153846156</v>
      </c>
      <c r="AH12" s="251">
        <f t="shared" si="12"/>
        <v>96.15384615384616</v>
      </c>
    </row>
    <row r="13" spans="1:47" ht="16" thickBot="1" x14ac:dyDescent="0.25">
      <c r="A13" s="170">
        <v>350</v>
      </c>
      <c r="B13" s="208">
        <v>230</v>
      </c>
      <c r="C13" s="208">
        <f t="shared" si="13"/>
        <v>1.5217391304347827</v>
      </c>
      <c r="D13" s="209">
        <f t="shared" si="4"/>
        <v>50.724637681159422</v>
      </c>
      <c r="F13" s="177">
        <v>350</v>
      </c>
      <c r="G13" s="208">
        <v>80</v>
      </c>
      <c r="H13" s="250">
        <f t="shared" si="0"/>
        <v>4.375</v>
      </c>
      <c r="I13" s="251">
        <f t="shared" si="1"/>
        <v>36.458333333333329</v>
      </c>
      <c r="K13" s="155">
        <v>350</v>
      </c>
      <c r="L13" s="208">
        <v>150</v>
      </c>
      <c r="M13" s="250">
        <f t="shared" si="2"/>
        <v>2.3333333333333335</v>
      </c>
      <c r="N13" s="251">
        <f t="shared" si="3"/>
        <v>4.6388336646785957</v>
      </c>
      <c r="P13" s="150">
        <v>300</v>
      </c>
      <c r="Q13" s="208">
        <v>330</v>
      </c>
      <c r="R13" s="250">
        <f t="shared" si="5"/>
        <v>0.90909090909090906</v>
      </c>
      <c r="S13" s="251">
        <f t="shared" si="6"/>
        <v>90.909090909090907</v>
      </c>
      <c r="U13" s="150">
        <v>300</v>
      </c>
      <c r="V13" s="208">
        <v>310</v>
      </c>
      <c r="W13" s="250">
        <f t="shared" si="7"/>
        <v>0.967741935483871</v>
      </c>
      <c r="X13" s="251">
        <f t="shared" si="8"/>
        <v>96.774193548387103</v>
      </c>
      <c r="Z13" s="150">
        <v>300</v>
      </c>
      <c r="AA13" s="208">
        <v>350</v>
      </c>
      <c r="AB13" s="250">
        <f t="shared" si="9"/>
        <v>0.8571428571428571</v>
      </c>
      <c r="AC13" s="251">
        <f t="shared" si="10"/>
        <v>85.714285714285708</v>
      </c>
      <c r="AE13" s="150">
        <v>300</v>
      </c>
      <c r="AF13" s="208">
        <v>310</v>
      </c>
      <c r="AG13" s="250">
        <f t="shared" si="11"/>
        <v>0.967741935483871</v>
      </c>
      <c r="AH13" s="251">
        <f t="shared" si="12"/>
        <v>96.774193548387103</v>
      </c>
    </row>
    <row r="14" spans="1:47" ht="16" thickBot="1" x14ac:dyDescent="0.25">
      <c r="A14" s="170">
        <v>400</v>
      </c>
      <c r="B14" s="208">
        <v>250</v>
      </c>
      <c r="C14" s="208">
        <f t="shared" si="13"/>
        <v>1.6</v>
      </c>
      <c r="D14" s="209">
        <f t="shared" si="4"/>
        <v>53.333333333333336</v>
      </c>
      <c r="F14" s="177">
        <v>400</v>
      </c>
      <c r="G14" s="208">
        <v>100</v>
      </c>
      <c r="H14" s="250">
        <f t="shared" si="0"/>
        <v>4</v>
      </c>
      <c r="I14" s="251">
        <f t="shared" si="1"/>
        <v>33.333333333333329</v>
      </c>
      <c r="K14" s="155">
        <v>400</v>
      </c>
      <c r="L14" s="208">
        <v>160</v>
      </c>
      <c r="M14" s="250">
        <f t="shared" si="2"/>
        <v>2.5</v>
      </c>
      <c r="N14" s="251">
        <f t="shared" si="3"/>
        <v>4.9701789264413518</v>
      </c>
      <c r="P14" s="150">
        <v>350</v>
      </c>
      <c r="Q14" s="208">
        <v>390</v>
      </c>
      <c r="R14" s="250">
        <f t="shared" si="5"/>
        <v>0.89743589743589747</v>
      </c>
      <c r="S14" s="251">
        <f t="shared" si="6"/>
        <v>89.743589743589752</v>
      </c>
      <c r="U14" s="150">
        <v>350</v>
      </c>
      <c r="V14" s="208">
        <v>360</v>
      </c>
      <c r="W14" s="250">
        <f t="shared" si="7"/>
        <v>0.97222222222222221</v>
      </c>
      <c r="X14" s="251">
        <f t="shared" si="8"/>
        <v>97.222222222222214</v>
      </c>
      <c r="Z14" s="150">
        <v>350</v>
      </c>
      <c r="AA14" s="208">
        <v>400</v>
      </c>
      <c r="AB14" s="250">
        <f t="shared" si="9"/>
        <v>0.875</v>
      </c>
      <c r="AC14" s="251">
        <f t="shared" si="10"/>
        <v>87.5</v>
      </c>
      <c r="AE14" s="150">
        <v>350</v>
      </c>
      <c r="AF14" s="208">
        <v>360</v>
      </c>
      <c r="AG14" s="250">
        <f t="shared" si="11"/>
        <v>0.97222222222222221</v>
      </c>
      <c r="AH14" s="251">
        <f t="shared" si="12"/>
        <v>97.222222222222214</v>
      </c>
    </row>
    <row r="15" spans="1:47" ht="16" thickBot="1" x14ac:dyDescent="0.25">
      <c r="A15" s="170">
        <v>450</v>
      </c>
      <c r="B15" s="208">
        <v>280</v>
      </c>
      <c r="C15" s="208">
        <f t="shared" si="13"/>
        <v>1.6071428571428572</v>
      </c>
      <c r="D15" s="209">
        <f t="shared" si="4"/>
        <v>53.571428571428569</v>
      </c>
      <c r="F15" s="177">
        <v>450</v>
      </c>
      <c r="G15" s="208">
        <v>110</v>
      </c>
      <c r="H15" s="250">
        <f t="shared" si="0"/>
        <v>4.0909090909090908</v>
      </c>
      <c r="I15" s="251">
        <f t="shared" si="1"/>
        <v>34.090909090909086</v>
      </c>
      <c r="K15" s="155">
        <v>450</v>
      </c>
      <c r="L15" s="208">
        <v>170</v>
      </c>
      <c r="M15" s="250">
        <f t="shared" si="2"/>
        <v>2.6470588235294117</v>
      </c>
      <c r="N15" s="251">
        <f t="shared" si="3"/>
        <v>5.262542392702608</v>
      </c>
      <c r="P15" s="150">
        <v>400</v>
      </c>
      <c r="Q15" s="208">
        <v>450</v>
      </c>
      <c r="R15" s="250">
        <f t="shared" si="5"/>
        <v>0.88888888888888884</v>
      </c>
      <c r="S15" s="251">
        <f t="shared" si="6"/>
        <v>88.888888888888886</v>
      </c>
      <c r="U15" s="150">
        <v>400</v>
      </c>
      <c r="V15" s="208">
        <v>410</v>
      </c>
      <c r="W15" s="250">
        <f t="shared" si="7"/>
        <v>0.97560975609756095</v>
      </c>
      <c r="X15" s="251">
        <f t="shared" si="8"/>
        <v>97.560975609756099</v>
      </c>
      <c r="Z15" s="150">
        <v>400</v>
      </c>
      <c r="AA15" s="208">
        <v>460</v>
      </c>
      <c r="AB15" s="250">
        <f t="shared" si="9"/>
        <v>0.86956521739130432</v>
      </c>
      <c r="AC15" s="251">
        <f t="shared" si="10"/>
        <v>86.956521739130437</v>
      </c>
      <c r="AE15" s="150">
        <v>400</v>
      </c>
      <c r="AF15" s="208">
        <v>410</v>
      </c>
      <c r="AG15" s="250">
        <f t="shared" si="11"/>
        <v>0.97560975609756095</v>
      </c>
      <c r="AH15" s="251">
        <f t="shared" si="12"/>
        <v>97.560975609756099</v>
      </c>
    </row>
    <row r="16" spans="1:47" ht="16" thickBot="1" x14ac:dyDescent="0.25">
      <c r="A16" s="167">
        <v>500</v>
      </c>
      <c r="B16" s="210">
        <v>300</v>
      </c>
      <c r="C16" s="210">
        <f t="shared" si="13"/>
        <v>1.6666666666666667</v>
      </c>
      <c r="D16" s="211">
        <f t="shared" si="4"/>
        <v>55.555555555555557</v>
      </c>
      <c r="F16" s="174">
        <v>500</v>
      </c>
      <c r="G16" s="210">
        <v>120</v>
      </c>
      <c r="H16" s="250">
        <f t="shared" si="0"/>
        <v>4.166666666666667</v>
      </c>
      <c r="I16" s="251">
        <f t="shared" si="1"/>
        <v>34.722222222222229</v>
      </c>
      <c r="K16" s="156">
        <v>500</v>
      </c>
      <c r="L16" s="210">
        <v>180</v>
      </c>
      <c r="M16" s="250">
        <f t="shared" si="2"/>
        <v>2.7777777777777777</v>
      </c>
      <c r="N16" s="251">
        <f t="shared" si="3"/>
        <v>5.5224210293792799</v>
      </c>
      <c r="P16" s="150">
        <v>450</v>
      </c>
      <c r="Q16" s="208">
        <v>490</v>
      </c>
      <c r="R16" s="250">
        <f t="shared" si="5"/>
        <v>0.91836734693877553</v>
      </c>
      <c r="S16" s="251">
        <f t="shared" si="6"/>
        <v>91.83673469387756</v>
      </c>
      <c r="U16" s="150">
        <v>450</v>
      </c>
      <c r="V16" s="208">
        <v>460</v>
      </c>
      <c r="W16" s="250">
        <f t="shared" si="7"/>
        <v>0.97826086956521741</v>
      </c>
      <c r="X16" s="251">
        <f t="shared" si="8"/>
        <v>97.826086956521735</v>
      </c>
      <c r="Z16" s="150">
        <v>450</v>
      </c>
      <c r="AA16" s="208">
        <v>520</v>
      </c>
      <c r="AB16" s="250">
        <f t="shared" si="9"/>
        <v>0.86538461538461542</v>
      </c>
      <c r="AC16" s="251">
        <f t="shared" si="10"/>
        <v>86.538461538461547</v>
      </c>
      <c r="AE16" s="150">
        <v>450</v>
      </c>
      <c r="AF16" s="208">
        <v>460</v>
      </c>
      <c r="AG16" s="250">
        <f t="shared" si="11"/>
        <v>0.97826086956521741</v>
      </c>
      <c r="AH16" s="251">
        <f t="shared" si="12"/>
        <v>97.826086956521735</v>
      </c>
    </row>
    <row r="17" spans="1:34" ht="16" thickBot="1" x14ac:dyDescent="0.25">
      <c r="A17" s="337" t="s">
        <v>193</v>
      </c>
      <c r="B17" s="338"/>
      <c r="C17" s="338"/>
      <c r="D17" s="252">
        <v>3</v>
      </c>
      <c r="F17" s="337" t="s">
        <v>194</v>
      </c>
      <c r="G17" s="338"/>
      <c r="H17" s="338"/>
      <c r="I17" s="252">
        <v>12</v>
      </c>
      <c r="K17" s="337" t="s">
        <v>200</v>
      </c>
      <c r="L17" s="338"/>
      <c r="M17" s="338"/>
      <c r="N17" s="339"/>
      <c r="P17" s="151">
        <v>500</v>
      </c>
      <c r="Q17" s="210">
        <v>560</v>
      </c>
      <c r="R17" s="250">
        <f t="shared" si="5"/>
        <v>0.8928571428571429</v>
      </c>
      <c r="S17" s="251">
        <f t="shared" si="6"/>
        <v>89.285714285714292</v>
      </c>
      <c r="U17" s="151">
        <v>500</v>
      </c>
      <c r="V17" s="210">
        <v>510</v>
      </c>
      <c r="W17" s="250">
        <f t="shared" si="7"/>
        <v>0.98039215686274506</v>
      </c>
      <c r="X17" s="251">
        <f t="shared" si="8"/>
        <v>98.039215686274503</v>
      </c>
      <c r="Z17" s="151">
        <v>500</v>
      </c>
      <c r="AA17" s="210"/>
      <c r="AB17" s="250" t="e">
        <f t="shared" si="9"/>
        <v>#DIV/0!</v>
      </c>
      <c r="AC17" s="251" t="e">
        <f t="shared" si="10"/>
        <v>#DIV/0!</v>
      </c>
      <c r="AE17" s="151">
        <v>500</v>
      </c>
      <c r="AF17" s="210">
        <v>510</v>
      </c>
      <c r="AG17" s="250">
        <f t="shared" si="11"/>
        <v>0.98039215686274506</v>
      </c>
      <c r="AH17" s="251">
        <f t="shared" si="12"/>
        <v>98.039215686274503</v>
      </c>
    </row>
    <row r="18" spans="1:34" ht="16" thickBot="1" x14ac:dyDescent="0.25">
      <c r="P18" s="337" t="s">
        <v>195</v>
      </c>
      <c r="Q18" s="338"/>
      <c r="R18" s="338"/>
      <c r="S18" s="339"/>
      <c r="U18" s="337" t="s">
        <v>195</v>
      </c>
      <c r="V18" s="338"/>
      <c r="W18" s="338"/>
      <c r="X18" s="339"/>
      <c r="Z18" s="337" t="s">
        <v>195</v>
      </c>
      <c r="AA18" s="338"/>
      <c r="AB18" s="338"/>
      <c r="AC18" s="339"/>
      <c r="AE18" s="337" t="s">
        <v>195</v>
      </c>
      <c r="AF18" s="338"/>
      <c r="AG18" s="338"/>
      <c r="AH18" s="339"/>
    </row>
    <row r="19" spans="1:34" x14ac:dyDescent="0.2">
      <c r="A19" s="1" t="s">
        <v>175</v>
      </c>
      <c r="F19" s="1" t="s">
        <v>175</v>
      </c>
      <c r="K19" s="1" t="s">
        <v>175</v>
      </c>
    </row>
    <row r="20" spans="1:34" x14ac:dyDescent="0.2">
      <c r="A20" s="1" t="s">
        <v>176</v>
      </c>
      <c r="F20" s="1" t="s">
        <v>176</v>
      </c>
      <c r="K20" s="1" t="s">
        <v>176</v>
      </c>
      <c r="P20" s="1" t="s">
        <v>175</v>
      </c>
    </row>
    <row r="21" spans="1:34" x14ac:dyDescent="0.2">
      <c r="P21" s="1" t="s">
        <v>176</v>
      </c>
    </row>
  </sheetData>
  <mergeCells count="17">
    <mergeCell ref="U5:X5"/>
    <mergeCell ref="U18:X18"/>
    <mergeCell ref="A17:C17"/>
    <mergeCell ref="F17:H17"/>
    <mergeCell ref="K17:N17"/>
    <mergeCell ref="P18:S18"/>
    <mergeCell ref="P5:S5"/>
    <mergeCell ref="Z5:AC5"/>
    <mergeCell ref="Z18:AC18"/>
    <mergeCell ref="AE5:AH5"/>
    <mergeCell ref="AE18:AH18"/>
    <mergeCell ref="AK5:AU5"/>
    <mergeCell ref="AK6:AU6"/>
    <mergeCell ref="AK7:AU7"/>
    <mergeCell ref="AK8:AU8"/>
    <mergeCell ref="AK9:AU9"/>
    <mergeCell ref="AK10:AU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topLeftCell="B2" zoomScaleNormal="100" workbookViewId="0">
      <selection activeCell="B14" sqref="B14"/>
    </sheetView>
  </sheetViews>
  <sheetFormatPr baseColWidth="10" defaultColWidth="8.83203125" defaultRowHeight="15" x14ac:dyDescent="0.2"/>
  <cols>
    <col min="1" max="1" width="17.5" customWidth="1"/>
    <col min="2" max="2" width="9.33203125" customWidth="1"/>
    <col min="3" max="3" width="19.83203125" customWidth="1"/>
    <col min="4" max="4" width="11.5" bestFit="1" customWidth="1"/>
    <col min="5" max="5" width="15.83203125" bestFit="1" customWidth="1"/>
    <col min="6" max="6" width="7.6640625" customWidth="1"/>
    <col min="7" max="7" width="19.83203125" customWidth="1"/>
    <col min="8" max="8" width="11.5" bestFit="1" customWidth="1"/>
    <col min="10" max="10" width="7.33203125" customWidth="1"/>
    <col min="11" max="11" width="17.83203125" customWidth="1"/>
    <col min="13" max="13" width="9" customWidth="1"/>
    <col min="15" max="15" width="9.6640625" customWidth="1"/>
  </cols>
  <sheetData>
    <row r="1" spans="1:32" x14ac:dyDescent="0.2">
      <c r="A1" s="1" t="s">
        <v>0</v>
      </c>
    </row>
    <row r="2" spans="1:32" x14ac:dyDescent="0.2">
      <c r="A2" s="1" t="s">
        <v>1</v>
      </c>
    </row>
    <row r="3" spans="1:32" ht="16" thickBot="1" x14ac:dyDescent="0.25">
      <c r="A3" s="1" t="s">
        <v>2</v>
      </c>
      <c r="K3" s="1" t="s">
        <v>3</v>
      </c>
    </row>
    <row r="4" spans="1:32" ht="17" thickTop="1" thickBot="1" x14ac:dyDescent="0.25">
      <c r="A4" s="284" t="s">
        <v>4</v>
      </c>
      <c r="B4" s="284"/>
      <c r="C4" s="284"/>
      <c r="D4" s="284"/>
      <c r="E4" s="285" t="s">
        <v>5</v>
      </c>
      <c r="F4" s="285"/>
      <c r="G4" s="285"/>
      <c r="H4" s="285"/>
      <c r="K4" s="284" t="s">
        <v>4</v>
      </c>
      <c r="L4" s="284"/>
      <c r="M4" s="284"/>
      <c r="N4" s="284"/>
      <c r="O4" s="285" t="s">
        <v>5</v>
      </c>
      <c r="P4" s="285"/>
      <c r="Q4" s="285"/>
      <c r="R4" s="285"/>
      <c r="U4" s="132" t="s">
        <v>6</v>
      </c>
      <c r="V4" s="133"/>
      <c r="W4" s="133"/>
      <c r="X4" s="133"/>
      <c r="Y4" s="133"/>
      <c r="Z4" s="133"/>
      <c r="AA4" s="134"/>
      <c r="AB4" s="199" t="s">
        <v>7</v>
      </c>
      <c r="AC4" s="200"/>
      <c r="AD4" s="200"/>
      <c r="AE4" s="200"/>
      <c r="AF4" s="201"/>
    </row>
    <row r="5" spans="1:32" ht="16" thickTop="1" x14ac:dyDescent="0.2">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2"/>
      <c r="AC5" s="203"/>
      <c r="AD5" s="203"/>
      <c r="AE5" s="203"/>
      <c r="AF5" s="204"/>
    </row>
    <row r="6" spans="1:32" x14ac:dyDescent="0.2">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2"/>
      <c r="AC6" s="203"/>
      <c r="AD6" s="203"/>
      <c r="AE6" s="203"/>
      <c r="AF6" s="204"/>
    </row>
    <row r="7" spans="1:32" x14ac:dyDescent="0.2">
      <c r="A7" s="15">
        <v>150</v>
      </c>
      <c r="B7" s="208"/>
      <c r="C7" s="208"/>
      <c r="D7" s="208"/>
      <c r="E7" s="17">
        <v>150</v>
      </c>
      <c r="F7" s="208"/>
      <c r="G7" s="208"/>
      <c r="H7" s="217"/>
      <c r="K7" s="15">
        <v>150</v>
      </c>
      <c r="L7" s="208"/>
      <c r="M7" s="16">
        <v>0.18</v>
      </c>
      <c r="N7" s="208"/>
      <c r="O7" s="17">
        <v>380</v>
      </c>
      <c r="P7" s="208"/>
      <c r="Q7" s="208"/>
      <c r="R7" s="217"/>
      <c r="U7" s="135" t="s">
        <v>14</v>
      </c>
      <c r="V7" s="136"/>
      <c r="W7" s="136"/>
      <c r="X7" s="136"/>
      <c r="Y7" s="136"/>
      <c r="Z7" s="136"/>
      <c r="AA7" s="137"/>
      <c r="AB7" s="202"/>
      <c r="AC7" s="203"/>
      <c r="AD7" s="203"/>
      <c r="AE7" s="203"/>
      <c r="AF7" s="204"/>
    </row>
    <row r="8" spans="1:32" x14ac:dyDescent="0.2">
      <c r="A8" s="15">
        <v>200</v>
      </c>
      <c r="B8" s="208"/>
      <c r="C8" s="208"/>
      <c r="D8" s="208"/>
      <c r="E8" s="17">
        <v>200</v>
      </c>
      <c r="F8" s="208"/>
      <c r="G8" s="208"/>
      <c r="H8" s="217"/>
      <c r="K8" s="15">
        <v>200</v>
      </c>
      <c r="L8" s="208"/>
      <c r="M8" s="16">
        <v>0.18</v>
      </c>
      <c r="N8" s="208"/>
      <c r="O8" s="17">
        <v>510</v>
      </c>
      <c r="P8" s="208"/>
      <c r="Q8" s="208"/>
      <c r="R8" s="217"/>
      <c r="U8" s="135" t="s">
        <v>15</v>
      </c>
      <c r="V8" s="136"/>
      <c r="W8" s="136"/>
      <c r="X8" s="136"/>
      <c r="Y8" s="136"/>
      <c r="Z8" s="136"/>
      <c r="AA8" s="137"/>
      <c r="AB8" s="202"/>
      <c r="AC8" s="203"/>
      <c r="AD8" s="203"/>
      <c r="AE8" s="203"/>
      <c r="AF8" s="204"/>
    </row>
    <row r="9" spans="1:32" x14ac:dyDescent="0.2">
      <c r="A9" s="15">
        <v>300</v>
      </c>
      <c r="B9" s="208"/>
      <c r="C9" s="208"/>
      <c r="D9" s="208"/>
      <c r="E9" s="17">
        <v>300</v>
      </c>
      <c r="F9" s="208"/>
      <c r="G9" s="208"/>
      <c r="H9" s="217"/>
      <c r="K9" s="15">
        <v>100</v>
      </c>
      <c r="L9" s="208"/>
      <c r="M9" s="16">
        <v>0.1</v>
      </c>
      <c r="N9" s="208"/>
      <c r="O9" s="17">
        <v>200</v>
      </c>
      <c r="P9" s="208"/>
      <c r="Q9" s="208"/>
      <c r="R9" s="217"/>
      <c r="U9" s="135" t="s">
        <v>16</v>
      </c>
      <c r="V9" s="136"/>
      <c r="W9" s="136"/>
      <c r="X9" s="136"/>
      <c r="Y9" s="136"/>
      <c r="Z9" s="136"/>
      <c r="AA9" s="137"/>
      <c r="AB9" s="202"/>
      <c r="AC9" s="203"/>
      <c r="AD9" s="203"/>
      <c r="AE9" s="203"/>
      <c r="AF9" s="204"/>
    </row>
    <row r="10" spans="1:32" x14ac:dyDescent="0.2">
      <c r="A10" s="15">
        <v>100</v>
      </c>
      <c r="B10" s="208"/>
      <c r="C10" s="208"/>
      <c r="D10" s="208"/>
      <c r="E10" s="17">
        <v>200</v>
      </c>
      <c r="F10" s="208"/>
      <c r="G10" s="208"/>
      <c r="H10" s="217"/>
      <c r="K10" s="15">
        <v>150</v>
      </c>
      <c r="L10" s="208"/>
      <c r="M10" s="16">
        <v>0.1</v>
      </c>
      <c r="N10" s="208"/>
      <c r="O10" s="17">
        <v>310</v>
      </c>
      <c r="P10" s="208"/>
      <c r="Q10" s="208"/>
      <c r="R10" s="217"/>
      <c r="U10" s="135"/>
      <c r="V10" s="136"/>
      <c r="W10" s="136"/>
      <c r="X10" s="136"/>
      <c r="Y10" s="136"/>
      <c r="Z10" s="136"/>
      <c r="AA10" s="137"/>
      <c r="AB10" s="202"/>
      <c r="AC10" s="203"/>
      <c r="AD10" s="203"/>
      <c r="AE10" s="203"/>
      <c r="AF10" s="204"/>
    </row>
    <row r="11" spans="1:32" ht="16" thickBot="1" x14ac:dyDescent="0.25">
      <c r="A11" s="19">
        <v>150</v>
      </c>
      <c r="B11" s="216"/>
      <c r="C11" s="216"/>
      <c r="D11" s="216"/>
      <c r="E11" s="21">
        <v>300</v>
      </c>
      <c r="F11" s="216"/>
      <c r="G11" s="216"/>
      <c r="H11" s="218"/>
      <c r="K11" s="19">
        <v>200</v>
      </c>
      <c r="L11" s="216"/>
      <c r="M11" s="20">
        <v>0.1</v>
      </c>
      <c r="N11" s="216"/>
      <c r="O11" s="21">
        <v>400</v>
      </c>
      <c r="P11" s="216"/>
      <c r="Q11" s="216"/>
      <c r="R11" s="218"/>
      <c r="U11" s="138"/>
      <c r="V11" s="139"/>
      <c r="W11" s="139"/>
      <c r="X11" s="139"/>
      <c r="Y11" s="139"/>
      <c r="Z11" s="139"/>
      <c r="AA11" s="140"/>
      <c r="AB11" s="205"/>
      <c r="AC11" s="206"/>
      <c r="AD11" s="206"/>
      <c r="AE11" s="206"/>
      <c r="AF11" s="207"/>
    </row>
    <row r="12" spans="1:32" ht="16" thickTop="1" x14ac:dyDescent="0.2"/>
    <row r="15" spans="1:32" x14ac:dyDescent="0.2">
      <c r="A15" s="1" t="s">
        <v>17</v>
      </c>
      <c r="B15" s="1"/>
      <c r="C15" s="1"/>
      <c r="D15" s="1"/>
      <c r="E15" s="1"/>
      <c r="F15" s="1"/>
    </row>
    <row r="16" spans="1:32" x14ac:dyDescent="0.2">
      <c r="A16" s="1" t="s">
        <v>18</v>
      </c>
      <c r="B16" s="1"/>
      <c r="C16" s="1"/>
      <c r="D16" s="1"/>
      <c r="E16" s="1" t="s">
        <v>19</v>
      </c>
      <c r="F16" s="1"/>
    </row>
    <row r="17" spans="1:44" ht="16" thickBot="1" x14ac:dyDescent="0.25"/>
    <row r="18" spans="1:44" ht="16" thickBot="1" x14ac:dyDescent="0.25">
      <c r="A18" s="183" t="s">
        <v>20</v>
      </c>
      <c r="E18" s="184" t="s">
        <v>20</v>
      </c>
      <c r="K18" s="278" t="s">
        <v>21</v>
      </c>
      <c r="L18" s="279"/>
      <c r="M18" s="279"/>
      <c r="N18" s="279"/>
      <c r="O18" s="279"/>
      <c r="P18" s="279"/>
      <c r="Q18" s="279"/>
      <c r="R18" s="279"/>
      <c r="S18" s="279"/>
      <c r="T18" s="280"/>
    </row>
    <row r="19" spans="1:44" x14ac:dyDescent="0.2">
      <c r="A19" s="185" t="s">
        <v>22</v>
      </c>
      <c r="E19" s="186" t="s">
        <v>23</v>
      </c>
      <c r="K19" s="202" t="s">
        <v>7</v>
      </c>
      <c r="L19" s="203"/>
      <c r="M19" s="203"/>
      <c r="N19" s="203"/>
      <c r="O19" s="203"/>
      <c r="P19" s="203"/>
      <c r="Q19" s="203"/>
      <c r="R19" s="203"/>
      <c r="S19" s="203"/>
      <c r="T19" s="204"/>
    </row>
    <row r="20" spans="1:44" x14ac:dyDescent="0.2">
      <c r="A20" s="185" t="s">
        <v>24</v>
      </c>
      <c r="E20" s="186" t="s">
        <v>24</v>
      </c>
      <c r="K20" s="202"/>
      <c r="L20" s="203"/>
      <c r="M20" s="203"/>
      <c r="N20" s="203"/>
      <c r="O20" s="203"/>
      <c r="P20" s="203"/>
      <c r="Q20" s="203"/>
      <c r="R20" s="203"/>
      <c r="S20" s="203"/>
      <c r="T20" s="204"/>
    </row>
    <row r="21" spans="1:44" ht="16" thickBot="1" x14ac:dyDescent="0.25">
      <c r="A21" s="187" t="s">
        <v>25</v>
      </c>
      <c r="E21" s="188" t="s">
        <v>26</v>
      </c>
      <c r="K21" s="202"/>
      <c r="L21" s="203"/>
      <c r="M21" s="203"/>
      <c r="N21" s="203"/>
      <c r="O21" s="203"/>
      <c r="P21" s="203"/>
      <c r="Q21" s="203"/>
      <c r="R21" s="203"/>
      <c r="S21" s="203"/>
      <c r="T21" s="204"/>
    </row>
    <row r="22" spans="1:44" ht="17" thickTop="1" thickBot="1" x14ac:dyDescent="0.25">
      <c r="A22" s="189" t="s">
        <v>27</v>
      </c>
      <c r="B22" s="190" t="s">
        <v>28</v>
      </c>
      <c r="C22" s="190" t="s">
        <v>29</v>
      </c>
      <c r="D22" s="191" t="s">
        <v>30</v>
      </c>
      <c r="E22" s="192" t="s">
        <v>27</v>
      </c>
      <c r="F22" s="193" t="s">
        <v>28</v>
      </c>
      <c r="G22" s="193" t="s">
        <v>29</v>
      </c>
      <c r="H22" s="194" t="s">
        <v>30</v>
      </c>
      <c r="K22" s="202"/>
      <c r="L22" s="203"/>
      <c r="M22" s="203"/>
      <c r="N22" s="203"/>
      <c r="O22" s="203"/>
      <c r="P22" s="203"/>
      <c r="Q22" s="203"/>
      <c r="R22" s="203"/>
      <c r="S22" s="203"/>
      <c r="T22" s="204"/>
    </row>
    <row r="23" spans="1:44" x14ac:dyDescent="0.2">
      <c r="A23" s="22">
        <v>100</v>
      </c>
      <c r="B23" s="195">
        <v>0.98</v>
      </c>
      <c r="C23" s="195">
        <v>1.6</v>
      </c>
      <c r="D23" s="196">
        <v>0.6</v>
      </c>
      <c r="E23" s="23">
        <v>100</v>
      </c>
      <c r="F23" s="197">
        <v>0.98</v>
      </c>
      <c r="G23" s="197">
        <v>1.6</v>
      </c>
      <c r="H23" s="198">
        <v>0.6</v>
      </c>
      <c r="K23" s="202"/>
      <c r="L23" s="203"/>
      <c r="M23" s="203"/>
      <c r="N23" s="203"/>
      <c r="O23" s="203"/>
      <c r="P23" s="203"/>
      <c r="Q23" s="203"/>
      <c r="R23" s="203"/>
      <c r="S23" s="203"/>
      <c r="T23" s="204"/>
    </row>
    <row r="24" spans="1:44" x14ac:dyDescent="0.2">
      <c r="A24" s="15">
        <v>200</v>
      </c>
      <c r="B24" s="208"/>
      <c r="C24" s="208"/>
      <c r="D24" s="217"/>
      <c r="E24" s="24">
        <v>200</v>
      </c>
      <c r="F24" s="208"/>
      <c r="G24" s="208"/>
      <c r="H24" s="217"/>
      <c r="K24" s="202"/>
      <c r="L24" s="203"/>
      <c r="M24" s="203"/>
      <c r="N24" s="203"/>
      <c r="O24" s="203"/>
      <c r="P24" s="203"/>
      <c r="Q24" s="203"/>
      <c r="R24" s="203"/>
      <c r="S24" s="203"/>
      <c r="T24" s="204"/>
    </row>
    <row r="25" spans="1:44" ht="16" thickBot="1" x14ac:dyDescent="0.25">
      <c r="A25" s="15">
        <v>300</v>
      </c>
      <c r="B25" s="208"/>
      <c r="C25" s="208"/>
      <c r="D25" s="217"/>
      <c r="E25" s="24">
        <v>300</v>
      </c>
      <c r="F25" s="208"/>
      <c r="G25" s="208"/>
      <c r="H25" s="217"/>
      <c r="K25" s="205"/>
      <c r="L25" s="206"/>
      <c r="M25" s="206"/>
      <c r="N25" s="206"/>
      <c r="O25" s="206"/>
      <c r="P25" s="206"/>
      <c r="Q25" s="206"/>
      <c r="R25" s="206"/>
      <c r="S25" s="206"/>
      <c r="T25" s="207"/>
    </row>
    <row r="26" spans="1:44" x14ac:dyDescent="0.2">
      <c r="A26" s="15">
        <v>400</v>
      </c>
      <c r="B26" s="208"/>
      <c r="C26" s="208"/>
      <c r="D26" s="217"/>
      <c r="E26" s="24">
        <v>400</v>
      </c>
      <c r="F26" s="208"/>
      <c r="G26" s="208"/>
      <c r="H26" s="217"/>
    </row>
    <row r="27" spans="1:44" ht="16" thickBot="1" x14ac:dyDescent="0.25">
      <c r="A27" s="19">
        <v>500</v>
      </c>
      <c r="B27" s="216"/>
      <c r="C27" s="216"/>
      <c r="D27" s="218"/>
      <c r="E27" s="25">
        <v>500</v>
      </c>
      <c r="F27" s="216"/>
      <c r="G27" s="216"/>
      <c r="H27" s="218"/>
    </row>
    <row r="28" spans="1:44" ht="16" thickTop="1" x14ac:dyDescent="0.2"/>
    <row r="31" spans="1:44" ht="16" thickBot="1" x14ac:dyDescent="0.25">
      <c r="A31" s="1" t="s">
        <v>31</v>
      </c>
      <c r="B31" s="1"/>
      <c r="C31" s="1"/>
    </row>
    <row r="32" spans="1:44" ht="16" thickBot="1" x14ac:dyDescent="0.25">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7" thickTop="1" thickBot="1" x14ac:dyDescent="0.25">
      <c r="A33" s="286" t="s">
        <v>36</v>
      </c>
      <c r="B33" s="287"/>
      <c r="C33" s="287"/>
      <c r="D33" s="287"/>
      <c r="E33" s="288"/>
      <c r="H33" s="294" t="s">
        <v>37</v>
      </c>
      <c r="I33" s="295"/>
      <c r="J33" s="295"/>
      <c r="K33" s="295"/>
      <c r="L33" s="295"/>
      <c r="M33" s="295"/>
      <c r="N33" s="295"/>
      <c r="O33" s="296"/>
      <c r="Q33" s="275" t="s">
        <v>38</v>
      </c>
      <c r="R33" s="276"/>
      <c r="S33" s="276"/>
      <c r="T33" s="276"/>
      <c r="U33" s="276"/>
      <c r="V33" s="276"/>
      <c r="W33" s="276"/>
      <c r="X33" s="276"/>
      <c r="Y33" s="276"/>
      <c r="Z33" s="277"/>
      <c r="AB33" s="155">
        <v>1</v>
      </c>
      <c r="AC33" s="272" t="s">
        <v>39</v>
      </c>
      <c r="AD33" s="273"/>
      <c r="AE33" s="273"/>
      <c r="AF33" s="273"/>
      <c r="AG33" s="273"/>
      <c r="AH33" s="273"/>
      <c r="AI33" s="273"/>
      <c r="AJ33" s="273"/>
      <c r="AK33" s="273"/>
      <c r="AL33" s="273"/>
      <c r="AM33" s="273"/>
      <c r="AN33" s="273"/>
      <c r="AO33" s="273"/>
      <c r="AP33" s="273"/>
      <c r="AQ33" s="273"/>
      <c r="AR33" s="274"/>
    </row>
    <row r="34" spans="1:44" ht="16" thickTop="1" x14ac:dyDescent="0.2">
      <c r="A34" s="2" t="s">
        <v>40</v>
      </c>
      <c r="B34" s="3" t="s">
        <v>41</v>
      </c>
      <c r="C34" s="3" t="s">
        <v>42</v>
      </c>
      <c r="D34" s="3" t="s">
        <v>43</v>
      </c>
      <c r="E34" s="32" t="s">
        <v>44</v>
      </c>
      <c r="H34" s="297" t="s">
        <v>45</v>
      </c>
      <c r="I34" s="298"/>
      <c r="J34" s="298"/>
      <c r="K34" s="298"/>
      <c r="L34" s="298"/>
      <c r="M34" s="298"/>
      <c r="N34" s="298"/>
      <c r="O34" s="299"/>
      <c r="Q34" s="141" t="s">
        <v>46</v>
      </c>
      <c r="R34" s="142" t="s">
        <v>47</v>
      </c>
      <c r="S34" s="142" t="s">
        <v>48</v>
      </c>
      <c r="T34" s="142" t="s">
        <v>49</v>
      </c>
      <c r="U34" s="142" t="s">
        <v>50</v>
      </c>
      <c r="V34" s="142" t="s">
        <v>51</v>
      </c>
      <c r="W34" s="142" t="s">
        <v>51</v>
      </c>
      <c r="X34" s="142" t="s">
        <v>52</v>
      </c>
      <c r="Y34" s="142" t="s">
        <v>53</v>
      </c>
      <c r="Z34" s="143" t="s">
        <v>54</v>
      </c>
      <c r="AB34" s="155" t="s">
        <v>55</v>
      </c>
      <c r="AC34" s="266"/>
      <c r="AD34" s="267"/>
      <c r="AE34" s="267"/>
      <c r="AF34" s="267"/>
      <c r="AG34" s="267"/>
      <c r="AH34" s="267"/>
      <c r="AI34" s="267"/>
      <c r="AJ34" s="267"/>
      <c r="AK34" s="267"/>
      <c r="AL34" s="267"/>
      <c r="AM34" s="267"/>
      <c r="AN34" s="267"/>
      <c r="AO34" s="267"/>
      <c r="AP34" s="267"/>
      <c r="AQ34" s="267"/>
      <c r="AR34" s="268"/>
    </row>
    <row r="35" spans="1:44" ht="16" thickBot="1" x14ac:dyDescent="0.25">
      <c r="A35" s="4">
        <v>100</v>
      </c>
      <c r="B35" s="5">
        <v>0.98</v>
      </c>
      <c r="C35" s="5">
        <v>0.5</v>
      </c>
      <c r="D35" s="5">
        <v>0.5</v>
      </c>
      <c r="E35" s="33">
        <v>1</v>
      </c>
      <c r="H35" s="281" t="s">
        <v>56</v>
      </c>
      <c r="I35" s="282"/>
      <c r="J35" s="282"/>
      <c r="K35" s="282"/>
      <c r="L35" s="282"/>
      <c r="M35" s="282"/>
      <c r="N35" s="282"/>
      <c r="O35" s="283"/>
      <c r="Q35" s="144" t="s">
        <v>57</v>
      </c>
      <c r="R35" s="145" t="s">
        <v>57</v>
      </c>
      <c r="S35" s="145" t="s">
        <v>57</v>
      </c>
      <c r="T35" s="145" t="s">
        <v>57</v>
      </c>
      <c r="U35" s="145" t="s">
        <v>57</v>
      </c>
      <c r="V35" s="145" t="s">
        <v>57</v>
      </c>
      <c r="W35" s="145" t="s">
        <v>58</v>
      </c>
      <c r="X35" s="145" t="s">
        <v>58</v>
      </c>
      <c r="Y35" s="145" t="s">
        <v>58</v>
      </c>
      <c r="Z35" s="146" t="s">
        <v>58</v>
      </c>
      <c r="AB35" s="155">
        <v>2</v>
      </c>
      <c r="AC35" s="260" t="s">
        <v>59</v>
      </c>
      <c r="AD35" s="261"/>
      <c r="AE35" s="261"/>
      <c r="AF35" s="261"/>
      <c r="AG35" s="261"/>
      <c r="AH35" s="261"/>
      <c r="AI35" s="261"/>
      <c r="AJ35" s="261"/>
      <c r="AK35" s="261"/>
      <c r="AL35" s="261"/>
      <c r="AM35" s="261"/>
      <c r="AN35" s="261"/>
      <c r="AO35" s="261"/>
      <c r="AP35" s="261"/>
      <c r="AQ35" s="261"/>
      <c r="AR35" s="262"/>
    </row>
    <row r="36" spans="1:44" ht="17" thickTop="1" thickBot="1" x14ac:dyDescent="0.25">
      <c r="A36" s="4">
        <v>200</v>
      </c>
      <c r="B36" s="212"/>
      <c r="C36" s="212"/>
      <c r="D36" s="212"/>
      <c r="E36" s="213"/>
      <c r="H36" s="292" t="s">
        <v>60</v>
      </c>
      <c r="I36" s="292" t="s">
        <v>61</v>
      </c>
      <c r="J36" s="289" t="s">
        <v>62</v>
      </c>
      <c r="K36" s="289"/>
      <c r="L36" s="290"/>
      <c r="M36" s="291" t="s">
        <v>63</v>
      </c>
      <c r="N36" s="289"/>
      <c r="O36" s="290"/>
      <c r="Q36" s="147">
        <v>50</v>
      </c>
      <c r="R36" s="148">
        <v>50</v>
      </c>
      <c r="S36" s="148">
        <v>50</v>
      </c>
      <c r="T36" s="148">
        <v>50</v>
      </c>
      <c r="U36" s="148">
        <v>50</v>
      </c>
      <c r="V36" s="148">
        <v>250</v>
      </c>
      <c r="W36" s="148">
        <v>2.4500000000000002</v>
      </c>
      <c r="X36" s="148">
        <v>1.25</v>
      </c>
      <c r="Y36" s="148">
        <v>1.25</v>
      </c>
      <c r="Z36" s="149">
        <v>2.5</v>
      </c>
      <c r="AB36" s="155" t="s">
        <v>55</v>
      </c>
      <c r="AC36" s="266"/>
      <c r="AD36" s="267"/>
      <c r="AE36" s="267"/>
      <c r="AF36" s="267"/>
      <c r="AG36" s="267"/>
      <c r="AH36" s="267"/>
      <c r="AI36" s="267"/>
      <c r="AJ36" s="267"/>
      <c r="AK36" s="267"/>
      <c r="AL36" s="267"/>
      <c r="AM36" s="267"/>
      <c r="AN36" s="267"/>
      <c r="AO36" s="267"/>
      <c r="AP36" s="267"/>
      <c r="AQ36" s="267"/>
      <c r="AR36" s="268"/>
    </row>
    <row r="37" spans="1:44" ht="17" thickTop="1" thickBot="1" x14ac:dyDescent="0.25">
      <c r="A37" s="4">
        <v>300</v>
      </c>
      <c r="B37" s="212"/>
      <c r="C37" s="212"/>
      <c r="D37" s="212"/>
      <c r="E37" s="213"/>
      <c r="H37" s="293"/>
      <c r="I37" s="293"/>
      <c r="J37" s="27" t="s">
        <v>42</v>
      </c>
      <c r="K37" s="7" t="s">
        <v>43</v>
      </c>
      <c r="L37" s="7" t="s">
        <v>64</v>
      </c>
      <c r="M37" s="7" t="s">
        <v>42</v>
      </c>
      <c r="N37" s="7" t="s">
        <v>43</v>
      </c>
      <c r="O37" s="8" t="s">
        <v>64</v>
      </c>
      <c r="Q37" s="150">
        <v>100</v>
      </c>
      <c r="R37" s="52">
        <v>100</v>
      </c>
      <c r="S37" s="52">
        <v>100</v>
      </c>
      <c r="T37" s="52">
        <v>100</v>
      </c>
      <c r="U37" s="52">
        <v>100</v>
      </c>
      <c r="V37" s="208"/>
      <c r="W37" s="208"/>
      <c r="X37" s="208"/>
      <c r="Y37" s="208"/>
      <c r="Z37" s="209"/>
      <c r="AB37" s="155">
        <v>3</v>
      </c>
      <c r="AC37" s="260" t="s">
        <v>65</v>
      </c>
      <c r="AD37" s="261"/>
      <c r="AE37" s="261"/>
      <c r="AF37" s="261"/>
      <c r="AG37" s="261"/>
      <c r="AH37" s="261"/>
      <c r="AI37" s="261"/>
      <c r="AJ37" s="261"/>
      <c r="AK37" s="261"/>
      <c r="AL37" s="261"/>
      <c r="AM37" s="261"/>
      <c r="AN37" s="261"/>
      <c r="AO37" s="261"/>
      <c r="AP37" s="261"/>
      <c r="AQ37" s="261"/>
      <c r="AR37" s="262"/>
    </row>
    <row r="38" spans="1:44" ht="16" thickTop="1" x14ac:dyDescent="0.2">
      <c r="A38" s="4">
        <v>400</v>
      </c>
      <c r="B38" s="212"/>
      <c r="C38" s="212"/>
      <c r="D38" s="212"/>
      <c r="E38" s="213"/>
      <c r="H38" s="28">
        <v>0</v>
      </c>
      <c r="I38" s="29">
        <v>0.36</v>
      </c>
      <c r="J38" s="212"/>
      <c r="K38" s="212"/>
      <c r="L38" s="212"/>
      <c r="M38" s="212"/>
      <c r="N38" s="212"/>
      <c r="O38" s="213"/>
      <c r="Q38" s="150">
        <v>150</v>
      </c>
      <c r="R38" s="52">
        <v>150</v>
      </c>
      <c r="S38" s="52">
        <v>150</v>
      </c>
      <c r="T38" s="52">
        <v>150</v>
      </c>
      <c r="U38" s="52">
        <v>150</v>
      </c>
      <c r="V38" s="208"/>
      <c r="W38" s="208"/>
      <c r="X38" s="208"/>
      <c r="Y38" s="208"/>
      <c r="Z38" s="209"/>
      <c r="AB38" s="155" t="s">
        <v>55</v>
      </c>
      <c r="AC38" s="269"/>
      <c r="AD38" s="270"/>
      <c r="AE38" s="270"/>
      <c r="AF38" s="270"/>
      <c r="AG38" s="270"/>
      <c r="AH38" s="270"/>
      <c r="AI38" s="270"/>
      <c r="AJ38" s="270"/>
      <c r="AK38" s="270"/>
      <c r="AL38" s="270"/>
      <c r="AM38" s="270"/>
      <c r="AN38" s="270"/>
      <c r="AO38" s="270"/>
      <c r="AP38" s="270"/>
      <c r="AQ38" s="270"/>
      <c r="AR38" s="271"/>
    </row>
    <row r="39" spans="1:44" ht="16" thickBot="1" x14ac:dyDescent="0.25">
      <c r="A39" s="6">
        <v>500</v>
      </c>
      <c r="B39" s="214"/>
      <c r="C39" s="214"/>
      <c r="D39" s="214"/>
      <c r="E39" s="215"/>
      <c r="H39" s="30">
        <v>0.06</v>
      </c>
      <c r="I39" s="9">
        <v>0.3</v>
      </c>
      <c r="J39" s="212"/>
      <c r="K39" s="212"/>
      <c r="L39" s="212"/>
      <c r="M39" s="212"/>
      <c r="N39" s="212"/>
      <c r="O39" s="213"/>
      <c r="Q39" s="150">
        <v>200</v>
      </c>
      <c r="R39" s="52">
        <v>200</v>
      </c>
      <c r="S39" s="52">
        <v>200</v>
      </c>
      <c r="T39" s="52">
        <v>200</v>
      </c>
      <c r="U39" s="52">
        <v>200</v>
      </c>
      <c r="V39" s="208"/>
      <c r="W39" s="208"/>
      <c r="X39" s="208"/>
      <c r="Y39" s="208"/>
      <c r="Z39" s="209"/>
      <c r="AB39" s="155">
        <v>4</v>
      </c>
      <c r="AC39" s="260" t="s">
        <v>66</v>
      </c>
      <c r="AD39" s="261"/>
      <c r="AE39" s="261"/>
      <c r="AF39" s="261"/>
      <c r="AG39" s="261"/>
      <c r="AH39" s="261"/>
      <c r="AI39" s="261"/>
      <c r="AJ39" s="261"/>
      <c r="AK39" s="261"/>
      <c r="AL39" s="261"/>
      <c r="AM39" s="261"/>
      <c r="AN39" s="261"/>
      <c r="AO39" s="261"/>
      <c r="AP39" s="261"/>
      <c r="AQ39" s="261"/>
      <c r="AR39" s="262"/>
    </row>
    <row r="40" spans="1:44" ht="17" thickTop="1" thickBot="1" x14ac:dyDescent="0.25">
      <c r="H40" s="30">
        <v>0.12</v>
      </c>
      <c r="I40" s="9">
        <v>0.24</v>
      </c>
      <c r="J40" s="212"/>
      <c r="K40" s="212"/>
      <c r="L40" s="212"/>
      <c r="M40" s="212"/>
      <c r="N40" s="212"/>
      <c r="O40" s="213"/>
      <c r="Q40" s="151">
        <v>250</v>
      </c>
      <c r="R40" s="152">
        <v>250</v>
      </c>
      <c r="S40" s="152">
        <v>250</v>
      </c>
      <c r="T40" s="152">
        <v>250</v>
      </c>
      <c r="U40" s="152">
        <v>250</v>
      </c>
      <c r="V40" s="210"/>
      <c r="W40" s="210"/>
      <c r="X40" s="210"/>
      <c r="Y40" s="210"/>
      <c r="Z40" s="211"/>
      <c r="AB40" s="156" t="s">
        <v>55</v>
      </c>
      <c r="AC40" s="263"/>
      <c r="AD40" s="264"/>
      <c r="AE40" s="264"/>
      <c r="AF40" s="264"/>
      <c r="AG40" s="264"/>
      <c r="AH40" s="264"/>
      <c r="AI40" s="264"/>
      <c r="AJ40" s="264"/>
      <c r="AK40" s="264"/>
      <c r="AL40" s="264"/>
      <c r="AM40" s="264"/>
      <c r="AN40" s="264"/>
      <c r="AO40" s="264"/>
      <c r="AP40" s="264"/>
      <c r="AQ40" s="264"/>
      <c r="AR40" s="265"/>
    </row>
    <row r="41" spans="1:44" x14ac:dyDescent="0.2">
      <c r="H41" s="30">
        <v>0.18</v>
      </c>
      <c r="I41" s="9">
        <v>0.18</v>
      </c>
      <c r="J41" s="212"/>
      <c r="K41" s="212"/>
      <c r="L41" s="212"/>
      <c r="M41" s="212"/>
      <c r="N41" s="212"/>
      <c r="O41" s="213"/>
    </row>
    <row r="42" spans="1:44" x14ac:dyDescent="0.2">
      <c r="H42" s="30">
        <v>0.24</v>
      </c>
      <c r="I42" s="9">
        <v>0.12</v>
      </c>
      <c r="J42" s="212"/>
      <c r="K42" s="212"/>
      <c r="L42" s="212"/>
      <c r="M42" s="212"/>
      <c r="N42" s="212"/>
      <c r="O42" s="213"/>
    </row>
    <row r="43" spans="1:44" x14ac:dyDescent="0.2">
      <c r="H43" s="30">
        <v>0.3</v>
      </c>
      <c r="I43" s="9">
        <v>0.06</v>
      </c>
      <c r="J43" s="212"/>
      <c r="K43" s="212"/>
      <c r="L43" s="212"/>
      <c r="M43" s="212"/>
      <c r="N43" s="212"/>
      <c r="O43" s="213"/>
    </row>
    <row r="44" spans="1:44" ht="16" thickBot="1" x14ac:dyDescent="0.25">
      <c r="H44" s="31">
        <v>0.36</v>
      </c>
      <c r="I44" s="10">
        <v>0</v>
      </c>
      <c r="J44" s="214"/>
      <c r="K44" s="214"/>
      <c r="L44" s="214"/>
      <c r="M44" s="214"/>
      <c r="N44" s="214"/>
      <c r="O44" s="215"/>
    </row>
    <row r="45" spans="1:44" ht="16" thickTop="1" x14ac:dyDescent="0.2"/>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opLeftCell="A2" zoomScale="85" zoomScaleNormal="85" workbookViewId="0">
      <selection activeCell="S19" sqref="S19"/>
    </sheetView>
  </sheetViews>
  <sheetFormatPr baseColWidth="10" defaultColWidth="8.83203125" defaultRowHeight="15" x14ac:dyDescent="0.2"/>
  <cols>
    <col min="1" max="1" width="11" customWidth="1"/>
    <col min="2" max="2" width="13.1640625" customWidth="1"/>
    <col min="5" max="5" width="13.5" customWidth="1"/>
    <col min="10" max="10" width="17.5" bestFit="1" customWidth="1"/>
    <col min="11" max="11" width="16" customWidth="1"/>
    <col min="12" max="12" width="20.5" customWidth="1"/>
    <col min="13" max="13" width="15.6640625" customWidth="1"/>
    <col min="14" max="14" width="20.33203125" customWidth="1"/>
    <col min="16" max="16" width="18.83203125" customWidth="1"/>
    <col min="17" max="17" width="29.6640625" bestFit="1" customWidth="1"/>
    <col min="18" max="18" width="24.5" bestFit="1" customWidth="1"/>
    <col min="19" max="19" width="14.33203125" bestFit="1" customWidth="1"/>
    <col min="20" max="20" width="13.5" bestFit="1" customWidth="1"/>
    <col min="22" max="22" width="14.33203125" customWidth="1"/>
  </cols>
  <sheetData>
    <row r="1" spans="1:32" x14ac:dyDescent="0.2">
      <c r="A1" s="1" t="s">
        <v>67</v>
      </c>
    </row>
    <row r="3" spans="1:32" x14ac:dyDescent="0.2">
      <c r="A3" s="1" t="s">
        <v>68</v>
      </c>
      <c r="J3" s="1" t="s">
        <v>69</v>
      </c>
      <c r="P3" s="1" t="s">
        <v>70</v>
      </c>
      <c r="V3" s="1" t="s">
        <v>71</v>
      </c>
    </row>
    <row r="4" spans="1:32" ht="16" thickBot="1" x14ac:dyDescent="0.25">
      <c r="P4" s="1" t="s">
        <v>72</v>
      </c>
    </row>
    <row r="5" spans="1:32" ht="17" thickTop="1" thickBot="1" x14ac:dyDescent="0.25">
      <c r="A5" s="34" t="s">
        <v>73</v>
      </c>
      <c r="B5" s="35"/>
      <c r="C5" s="36"/>
      <c r="J5" s="26"/>
      <c r="K5" s="327" t="s">
        <v>74</v>
      </c>
      <c r="L5" s="327"/>
      <c r="M5" s="321" t="s">
        <v>75</v>
      </c>
      <c r="N5" s="322"/>
      <c r="P5" s="309" t="s">
        <v>76</v>
      </c>
      <c r="Q5" s="310"/>
      <c r="R5" s="310"/>
      <c r="S5" s="310"/>
      <c r="T5" s="311"/>
      <c r="V5" s="158" t="s">
        <v>77</v>
      </c>
      <c r="W5" s="158" t="s">
        <v>78</v>
      </c>
      <c r="X5" s="158" t="s">
        <v>79</v>
      </c>
    </row>
    <row r="6" spans="1:32" ht="17" thickTop="1" thickBot="1" x14ac:dyDescent="0.25">
      <c r="A6" s="37" t="s">
        <v>80</v>
      </c>
      <c r="B6" s="38"/>
      <c r="C6" s="39"/>
      <c r="J6" s="51" t="s">
        <v>81</v>
      </c>
      <c r="K6" s="51" t="s">
        <v>82</v>
      </c>
      <c r="L6" s="51" t="s">
        <v>83</v>
      </c>
      <c r="M6" s="51" t="s">
        <v>82</v>
      </c>
      <c r="N6" s="51" t="s">
        <v>83</v>
      </c>
      <c r="P6" s="312" t="s">
        <v>84</v>
      </c>
      <c r="Q6" s="313"/>
      <c r="R6" s="313"/>
      <c r="S6" s="313"/>
      <c r="T6" s="314"/>
      <c r="V6" s="161" t="s">
        <v>85</v>
      </c>
      <c r="W6" s="230"/>
      <c r="X6" s="230"/>
    </row>
    <row r="7" spans="1:32" ht="17" thickTop="1" thickBot="1" x14ac:dyDescent="0.25">
      <c r="A7" s="40"/>
      <c r="B7" s="318" t="s">
        <v>86</v>
      </c>
      <c r="C7" s="319"/>
      <c r="D7" s="323"/>
      <c r="E7" s="324" t="s">
        <v>87</v>
      </c>
      <c r="F7" s="325"/>
      <c r="G7" s="326"/>
      <c r="J7" s="53" t="s">
        <v>88</v>
      </c>
      <c r="K7" s="221">
        <v>100</v>
      </c>
      <c r="L7" s="222">
        <v>0.98</v>
      </c>
      <c r="M7" s="222">
        <v>350</v>
      </c>
      <c r="N7" s="223">
        <v>3.43</v>
      </c>
      <c r="P7" s="57" t="s">
        <v>89</v>
      </c>
      <c r="Q7" s="58" t="s">
        <v>90</v>
      </c>
      <c r="R7" s="58" t="s">
        <v>91</v>
      </c>
      <c r="S7" s="58" t="s">
        <v>92</v>
      </c>
      <c r="T7" s="59" t="s">
        <v>93</v>
      </c>
      <c r="V7" s="162" t="s">
        <v>94</v>
      </c>
      <c r="W7" s="231"/>
      <c r="X7" s="231"/>
    </row>
    <row r="8" spans="1:32" ht="16" thickTop="1" x14ac:dyDescent="0.2">
      <c r="A8" s="42" t="s">
        <v>95</v>
      </c>
      <c r="B8" s="43" t="s">
        <v>96</v>
      </c>
      <c r="C8" s="44" t="s">
        <v>97</v>
      </c>
      <c r="D8" s="44" t="s">
        <v>97</v>
      </c>
      <c r="E8" s="44" t="s">
        <v>96</v>
      </c>
      <c r="F8" s="44" t="s">
        <v>97</v>
      </c>
      <c r="G8" s="44" t="s">
        <v>97</v>
      </c>
      <c r="J8" s="54" t="s">
        <v>98</v>
      </c>
      <c r="K8" s="224">
        <v>20</v>
      </c>
      <c r="L8" s="225">
        <v>0.2</v>
      </c>
      <c r="M8" s="225">
        <v>40</v>
      </c>
      <c r="N8" s="226">
        <v>0.39</v>
      </c>
      <c r="P8" s="22">
        <v>0</v>
      </c>
      <c r="Q8" s="222">
        <v>270</v>
      </c>
      <c r="R8" s="222"/>
      <c r="S8" s="222">
        <v>10</v>
      </c>
      <c r="T8" s="223"/>
      <c r="V8" s="162" t="s">
        <v>99</v>
      </c>
      <c r="W8" s="231"/>
      <c r="X8" s="231"/>
    </row>
    <row r="9" spans="1:32" ht="16" thickBot="1" x14ac:dyDescent="0.25">
      <c r="A9" s="42" t="s">
        <v>100</v>
      </c>
      <c r="B9" s="45" t="s">
        <v>101</v>
      </c>
      <c r="C9" s="42" t="s">
        <v>101</v>
      </c>
      <c r="D9" s="42" t="s">
        <v>101</v>
      </c>
      <c r="E9" s="42" t="s">
        <v>101</v>
      </c>
      <c r="F9" s="42" t="s">
        <v>101</v>
      </c>
      <c r="G9" s="42" t="s">
        <v>101</v>
      </c>
      <c r="J9" s="55" t="s">
        <v>102</v>
      </c>
      <c r="K9" s="227">
        <v>10</v>
      </c>
      <c r="L9" s="228">
        <v>0.1</v>
      </c>
      <c r="M9" s="228">
        <v>20</v>
      </c>
      <c r="N9" s="229">
        <v>0.2</v>
      </c>
      <c r="P9" s="15" t="s">
        <v>103</v>
      </c>
      <c r="Q9" s="225">
        <v>340</v>
      </c>
      <c r="R9" s="225"/>
      <c r="S9" s="225">
        <v>80</v>
      </c>
      <c r="T9" s="226"/>
      <c r="V9" s="163" t="s">
        <v>104</v>
      </c>
      <c r="W9" s="232"/>
      <c r="X9" s="232"/>
    </row>
    <row r="10" spans="1:32" ht="16" thickTop="1" x14ac:dyDescent="0.2">
      <c r="A10" s="42" t="s">
        <v>105</v>
      </c>
      <c r="B10" s="45" t="s">
        <v>106</v>
      </c>
      <c r="C10" s="42" t="s">
        <v>106</v>
      </c>
      <c r="D10" s="42" t="s">
        <v>106</v>
      </c>
      <c r="E10" s="42" t="s">
        <v>106</v>
      </c>
      <c r="F10" s="42" t="s">
        <v>106</v>
      </c>
      <c r="G10" s="42" t="s">
        <v>106</v>
      </c>
      <c r="P10" s="15" t="s">
        <v>107</v>
      </c>
      <c r="Q10" s="225">
        <v>340</v>
      </c>
      <c r="R10" s="225"/>
      <c r="S10" s="225">
        <v>80</v>
      </c>
      <c r="T10" s="226"/>
      <c r="V10" s="130"/>
      <c r="W10" s="130"/>
      <c r="X10" s="130"/>
    </row>
    <row r="11" spans="1:32" x14ac:dyDescent="0.2">
      <c r="A11" s="42"/>
      <c r="B11" s="45" t="s">
        <v>108</v>
      </c>
      <c r="C11" s="42" t="s">
        <v>109</v>
      </c>
      <c r="D11" s="42" t="s">
        <v>108</v>
      </c>
      <c r="E11" s="42" t="s">
        <v>108</v>
      </c>
      <c r="F11" s="42" t="s">
        <v>109</v>
      </c>
      <c r="G11" s="42" t="s">
        <v>108</v>
      </c>
      <c r="P11" s="15" t="s">
        <v>110</v>
      </c>
      <c r="Q11" s="225">
        <v>340</v>
      </c>
      <c r="R11" s="225"/>
      <c r="S11" s="225">
        <v>80</v>
      </c>
      <c r="T11" s="226"/>
    </row>
    <row r="12" spans="1:32" ht="16" thickBot="1" x14ac:dyDescent="0.25">
      <c r="A12" s="46"/>
      <c r="B12" s="41" t="s">
        <v>111</v>
      </c>
      <c r="C12" s="47" t="s">
        <v>57</v>
      </c>
      <c r="D12" s="47" t="s">
        <v>112</v>
      </c>
      <c r="E12" s="47" t="s">
        <v>113</v>
      </c>
      <c r="F12" s="47" t="s">
        <v>57</v>
      </c>
      <c r="G12" s="47" t="s">
        <v>114</v>
      </c>
      <c r="J12" s="69"/>
      <c r="P12" s="19" t="s">
        <v>115</v>
      </c>
      <c r="Q12" s="228">
        <v>350</v>
      </c>
      <c r="R12" s="228"/>
      <c r="S12" s="228">
        <v>90</v>
      </c>
      <c r="T12" s="229"/>
    </row>
    <row r="13" spans="1:32" ht="17" thickTop="1" thickBot="1" x14ac:dyDescent="0.25">
      <c r="A13" s="48">
        <v>15</v>
      </c>
      <c r="B13" s="219">
        <v>0.85</v>
      </c>
      <c r="C13" s="219">
        <v>50</v>
      </c>
      <c r="D13" s="219">
        <v>0.49</v>
      </c>
      <c r="E13" s="219">
        <v>0.22800000000000001</v>
      </c>
      <c r="F13" s="219">
        <v>50</v>
      </c>
      <c r="G13" s="220">
        <v>0.13</v>
      </c>
    </row>
    <row r="14" spans="1:32" ht="17" thickTop="1" thickBot="1" x14ac:dyDescent="0.25">
      <c r="A14" s="49">
        <v>25</v>
      </c>
      <c r="B14" s="212">
        <v>0.79800000000000004</v>
      </c>
      <c r="C14" s="212">
        <v>30</v>
      </c>
      <c r="D14" s="212">
        <v>0.29399999999999998</v>
      </c>
      <c r="E14" s="212">
        <v>0.372</v>
      </c>
      <c r="F14" s="212">
        <v>90</v>
      </c>
      <c r="G14" s="213">
        <v>0.39</v>
      </c>
      <c r="P14" s="315" t="s">
        <v>116</v>
      </c>
      <c r="Q14" s="316"/>
      <c r="R14" s="316"/>
      <c r="S14" s="316"/>
      <c r="T14" s="317"/>
      <c r="V14" s="1" t="s">
        <v>35</v>
      </c>
    </row>
    <row r="15" spans="1:32" ht="16" thickBot="1" x14ac:dyDescent="0.25">
      <c r="A15" s="49">
        <v>35</v>
      </c>
      <c r="B15" s="212">
        <v>0.72099999999999997</v>
      </c>
      <c r="C15" s="212">
        <v>40</v>
      </c>
      <c r="D15" s="212">
        <v>0.39400000000000002</v>
      </c>
      <c r="E15" s="212">
        <v>0.505</v>
      </c>
      <c r="F15" s="212">
        <v>114</v>
      </c>
      <c r="G15" s="213">
        <v>0.68</v>
      </c>
      <c r="P15" s="318" t="s">
        <v>84</v>
      </c>
      <c r="Q15" s="319"/>
      <c r="R15" s="319"/>
      <c r="S15" s="319"/>
      <c r="T15" s="320"/>
      <c r="V15" s="160">
        <v>1</v>
      </c>
      <c r="W15" s="303" t="s">
        <v>117</v>
      </c>
      <c r="X15" s="304"/>
      <c r="Y15" s="304"/>
      <c r="Z15" s="304"/>
      <c r="AA15" s="304"/>
      <c r="AB15" s="304"/>
      <c r="AC15" s="304"/>
      <c r="AD15" s="304"/>
      <c r="AE15" s="304"/>
      <c r="AF15" s="305"/>
    </row>
    <row r="16" spans="1:32" ht="17" thickTop="1" thickBot="1" x14ac:dyDescent="0.25">
      <c r="A16" s="49">
        <v>45</v>
      </c>
      <c r="B16" s="212">
        <v>0.622</v>
      </c>
      <c r="C16" s="212">
        <v>52</v>
      </c>
      <c r="D16" s="212">
        <v>0.50900000000000001</v>
      </c>
      <c r="E16" s="212">
        <v>0.622</v>
      </c>
      <c r="F16" s="212">
        <v>144</v>
      </c>
      <c r="G16" s="213">
        <v>1.1100000000000001</v>
      </c>
      <c r="P16" s="60" t="s">
        <v>89</v>
      </c>
      <c r="Q16" s="61" t="s">
        <v>90</v>
      </c>
      <c r="R16" s="61" t="s">
        <v>91</v>
      </c>
      <c r="S16" s="61" t="s">
        <v>92</v>
      </c>
      <c r="T16" s="62" t="s">
        <v>93</v>
      </c>
      <c r="V16" s="159" t="s">
        <v>55</v>
      </c>
      <c r="W16" s="300"/>
      <c r="X16" s="301"/>
      <c r="Y16" s="301"/>
      <c r="Z16" s="301"/>
      <c r="AA16" s="301"/>
      <c r="AB16" s="301"/>
      <c r="AC16" s="301"/>
      <c r="AD16" s="301"/>
      <c r="AE16" s="301"/>
      <c r="AF16" s="302"/>
    </row>
    <row r="17" spans="1:32" ht="17" thickTop="1" thickBot="1" x14ac:dyDescent="0.25">
      <c r="A17" s="50">
        <v>55</v>
      </c>
      <c r="B17" s="214">
        <v>0.505</v>
      </c>
      <c r="C17" s="214">
        <v>52</v>
      </c>
      <c r="D17" s="214">
        <v>0.50900000000000001</v>
      </c>
      <c r="E17" s="214">
        <v>0.72099999999999997</v>
      </c>
      <c r="F17" s="214">
        <v>162</v>
      </c>
      <c r="G17" s="215">
        <v>1.53</v>
      </c>
      <c r="P17" s="63">
        <v>0</v>
      </c>
      <c r="Q17" s="222">
        <v>210</v>
      </c>
      <c r="R17" s="222"/>
      <c r="S17" s="222">
        <v>50</v>
      </c>
      <c r="T17" s="223"/>
      <c r="V17" s="159">
        <v>2</v>
      </c>
      <c r="W17" s="306" t="s">
        <v>118</v>
      </c>
      <c r="X17" s="307"/>
      <c r="Y17" s="307"/>
      <c r="Z17" s="307"/>
      <c r="AA17" s="307"/>
      <c r="AB17" s="307"/>
      <c r="AC17" s="307"/>
      <c r="AD17" s="307"/>
      <c r="AE17" s="307"/>
      <c r="AF17" s="308"/>
    </row>
    <row r="18" spans="1:32" ht="16" thickTop="1" x14ac:dyDescent="0.2">
      <c r="P18" s="64" t="s">
        <v>103</v>
      </c>
      <c r="Q18" s="225">
        <v>230</v>
      </c>
      <c r="R18" s="225"/>
      <c r="S18" s="225">
        <v>70</v>
      </c>
      <c r="T18" s="226"/>
      <c r="V18" s="159" t="s">
        <v>55</v>
      </c>
      <c r="W18" s="300"/>
      <c r="X18" s="301"/>
      <c r="Y18" s="301"/>
      <c r="Z18" s="301"/>
      <c r="AA18" s="301"/>
      <c r="AB18" s="301"/>
      <c r="AC18" s="301"/>
      <c r="AD18" s="301"/>
      <c r="AE18" s="301"/>
      <c r="AF18" s="302"/>
    </row>
    <row r="19" spans="1:32" x14ac:dyDescent="0.2">
      <c r="P19" s="64" t="s">
        <v>107</v>
      </c>
      <c r="Q19" s="225">
        <v>260</v>
      </c>
      <c r="R19" s="225"/>
      <c r="S19" s="225"/>
      <c r="T19" s="226"/>
    </row>
    <row r="20" spans="1:32" x14ac:dyDescent="0.2">
      <c r="P20" s="64" t="s">
        <v>110</v>
      </c>
      <c r="Q20" s="225">
        <v>260</v>
      </c>
      <c r="R20" s="225"/>
      <c r="S20" s="225"/>
      <c r="T20" s="226"/>
    </row>
    <row r="21" spans="1:32" ht="16" thickBot="1" x14ac:dyDescent="0.25">
      <c r="P21" s="65" t="s">
        <v>115</v>
      </c>
      <c r="Q21" s="228">
        <v>290</v>
      </c>
      <c r="R21" s="228"/>
      <c r="S21" s="228"/>
      <c r="T21" s="229"/>
    </row>
    <row r="22" spans="1:32" ht="17" thickTop="1" thickBot="1" x14ac:dyDescent="0.25"/>
    <row r="23" spans="1:32" ht="16" thickTop="1" x14ac:dyDescent="0.2">
      <c r="P23" s="294" t="s">
        <v>119</v>
      </c>
      <c r="Q23" s="295"/>
      <c r="R23" s="295"/>
      <c r="S23" s="295"/>
      <c r="T23" s="296"/>
    </row>
    <row r="24" spans="1:32" ht="16" thickBot="1" x14ac:dyDescent="0.25">
      <c r="P24" s="281" t="s">
        <v>84</v>
      </c>
      <c r="Q24" s="282"/>
      <c r="R24" s="282"/>
      <c r="S24" s="282"/>
      <c r="T24" s="283"/>
    </row>
    <row r="25" spans="1:32" ht="17" thickTop="1" thickBot="1" x14ac:dyDescent="0.25">
      <c r="P25" s="66" t="s">
        <v>89</v>
      </c>
      <c r="Q25" s="67" t="s">
        <v>90</v>
      </c>
      <c r="R25" s="67" t="s">
        <v>91</v>
      </c>
      <c r="S25" s="67" t="s">
        <v>92</v>
      </c>
      <c r="T25" s="68" t="s">
        <v>93</v>
      </c>
    </row>
    <row r="26" spans="1:32" ht="16" thickTop="1" x14ac:dyDescent="0.2">
      <c r="P26" s="23">
        <v>0</v>
      </c>
      <c r="Q26" s="222"/>
      <c r="R26" s="222"/>
      <c r="S26" s="222"/>
      <c r="T26" s="223"/>
    </row>
    <row r="27" spans="1:32" x14ac:dyDescent="0.2">
      <c r="P27" s="24" t="s">
        <v>103</v>
      </c>
      <c r="Q27" s="225"/>
      <c r="R27" s="225"/>
      <c r="S27" s="225"/>
      <c r="T27" s="226"/>
    </row>
    <row r="28" spans="1:32" x14ac:dyDescent="0.2">
      <c r="P28" s="24" t="s">
        <v>107</v>
      </c>
      <c r="Q28" s="225"/>
      <c r="R28" s="225"/>
      <c r="S28" s="225"/>
      <c r="T28" s="226"/>
    </row>
    <row r="29" spans="1:32" x14ac:dyDescent="0.2">
      <c r="P29" s="24" t="s">
        <v>110</v>
      </c>
      <c r="Q29" s="225"/>
      <c r="R29" s="225"/>
      <c r="S29" s="225"/>
      <c r="T29" s="226"/>
    </row>
    <row r="30" spans="1:32" ht="16" thickBot="1" x14ac:dyDescent="0.25">
      <c r="P30" s="25" t="s">
        <v>115</v>
      </c>
      <c r="Q30" s="228"/>
      <c r="R30" s="228"/>
      <c r="S30" s="228"/>
      <c r="T30" s="229"/>
    </row>
    <row r="31" spans="1:32" ht="16" thickTop="1" x14ac:dyDescent="0.2"/>
    <row r="33" spans="16:20" x14ac:dyDescent="0.2">
      <c r="P33" s="56" t="s">
        <v>120</v>
      </c>
    </row>
    <row r="35" spans="16:20" x14ac:dyDescent="0.2">
      <c r="P35" s="1" t="s">
        <v>121</v>
      </c>
    </row>
    <row r="36" spans="16:20" ht="16" thickBot="1" x14ac:dyDescent="0.25"/>
    <row r="37" spans="16:20" ht="16" thickTop="1" x14ac:dyDescent="0.2">
      <c r="P37" s="309" t="s">
        <v>122</v>
      </c>
      <c r="Q37" s="310"/>
      <c r="R37" s="310"/>
      <c r="S37" s="310"/>
      <c r="T37" s="311"/>
    </row>
    <row r="38" spans="16:20" ht="16" thickBot="1" x14ac:dyDescent="0.25">
      <c r="P38" s="312" t="s">
        <v>84</v>
      </c>
      <c r="Q38" s="313"/>
      <c r="R38" s="313"/>
      <c r="S38" s="313"/>
      <c r="T38" s="314"/>
    </row>
    <row r="39" spans="16:20" ht="17" thickTop="1" thickBot="1" x14ac:dyDescent="0.25">
      <c r="P39" s="57" t="s">
        <v>89</v>
      </c>
      <c r="Q39" s="58" t="s">
        <v>90</v>
      </c>
      <c r="R39" s="58" t="s">
        <v>91</v>
      </c>
      <c r="S39" s="58" t="s">
        <v>92</v>
      </c>
      <c r="T39" s="59" t="s">
        <v>93</v>
      </c>
    </row>
    <row r="40" spans="16:20" ht="16" thickTop="1" x14ac:dyDescent="0.2">
      <c r="P40" s="22">
        <v>0</v>
      </c>
      <c r="Q40" s="208"/>
      <c r="R40" s="208"/>
      <c r="S40" s="233"/>
      <c r="T40" s="234"/>
    </row>
    <row r="41" spans="16:20" x14ac:dyDescent="0.2">
      <c r="P41" s="15" t="s">
        <v>103</v>
      </c>
      <c r="Q41" s="208"/>
      <c r="R41" s="208"/>
      <c r="S41" s="208"/>
      <c r="T41" s="217"/>
    </row>
    <row r="42" spans="16:20" x14ac:dyDescent="0.2">
      <c r="P42" s="15" t="s">
        <v>107</v>
      </c>
      <c r="Q42" s="208"/>
      <c r="R42" s="208"/>
      <c r="S42" s="208"/>
      <c r="T42" s="217"/>
    </row>
    <row r="43" spans="16:20" x14ac:dyDescent="0.2">
      <c r="P43" s="15" t="s">
        <v>110</v>
      </c>
      <c r="Q43" s="208"/>
      <c r="R43" s="208"/>
      <c r="S43" s="208"/>
      <c r="T43" s="217"/>
    </row>
    <row r="44" spans="16:20" ht="16" thickBot="1" x14ac:dyDescent="0.25">
      <c r="P44" s="19" t="s">
        <v>115</v>
      </c>
      <c r="Q44" s="216"/>
      <c r="R44" s="216"/>
      <c r="S44" s="216"/>
      <c r="T44" s="218"/>
    </row>
    <row r="45" spans="16:20" ht="17" thickTop="1" thickBot="1" x14ac:dyDescent="0.25"/>
    <row r="46" spans="16:20" ht="16" thickTop="1" x14ac:dyDescent="0.2">
      <c r="P46" s="315" t="s">
        <v>123</v>
      </c>
      <c r="Q46" s="316"/>
      <c r="R46" s="316"/>
      <c r="S46" s="316"/>
      <c r="T46" s="317"/>
    </row>
    <row r="47" spans="16:20" ht="16" thickBot="1" x14ac:dyDescent="0.25">
      <c r="P47" s="318" t="s">
        <v>84</v>
      </c>
      <c r="Q47" s="319"/>
      <c r="R47" s="319"/>
      <c r="S47" s="319"/>
      <c r="T47" s="320"/>
    </row>
    <row r="48" spans="16:20" ht="17" thickTop="1" thickBot="1" x14ac:dyDescent="0.25">
      <c r="P48" s="60" t="s">
        <v>89</v>
      </c>
      <c r="Q48" s="61" t="s">
        <v>90</v>
      </c>
      <c r="R48" s="61" t="s">
        <v>91</v>
      </c>
      <c r="S48" s="61" t="s">
        <v>92</v>
      </c>
      <c r="T48" s="62" t="s">
        <v>93</v>
      </c>
    </row>
    <row r="49" spans="16:20" ht="16" thickTop="1" x14ac:dyDescent="0.2">
      <c r="P49" s="63">
        <v>0</v>
      </c>
      <c r="Q49" s="233"/>
      <c r="R49" s="233"/>
      <c r="S49" s="233"/>
      <c r="T49" s="234"/>
    </row>
    <row r="50" spans="16:20" x14ac:dyDescent="0.2">
      <c r="P50" s="64" t="s">
        <v>103</v>
      </c>
      <c r="Q50" s="208"/>
      <c r="R50" s="208"/>
      <c r="S50" s="208"/>
      <c r="T50" s="217"/>
    </row>
    <row r="51" spans="16:20" x14ac:dyDescent="0.2">
      <c r="P51" s="64" t="s">
        <v>107</v>
      </c>
      <c r="Q51" s="208"/>
      <c r="R51" s="208"/>
      <c r="S51" s="208"/>
      <c r="T51" s="217"/>
    </row>
    <row r="52" spans="16:20" x14ac:dyDescent="0.2">
      <c r="P52" s="64" t="s">
        <v>110</v>
      </c>
      <c r="Q52" s="208"/>
      <c r="R52" s="208"/>
      <c r="S52" s="208"/>
      <c r="T52" s="217"/>
    </row>
    <row r="53" spans="16:20" ht="16" thickBot="1" x14ac:dyDescent="0.25">
      <c r="P53" s="65" t="s">
        <v>115</v>
      </c>
      <c r="Q53" s="216"/>
      <c r="R53" s="216"/>
      <c r="S53" s="216"/>
      <c r="T53" s="218"/>
    </row>
    <row r="54" spans="16:20" ht="17" thickTop="1" thickBot="1" x14ac:dyDescent="0.25"/>
    <row r="55" spans="16:20" ht="16" thickTop="1" x14ac:dyDescent="0.2">
      <c r="P55" s="294" t="s">
        <v>124</v>
      </c>
      <c r="Q55" s="295"/>
      <c r="R55" s="295"/>
      <c r="S55" s="295"/>
      <c r="T55" s="296"/>
    </row>
    <row r="56" spans="16:20" ht="16" thickBot="1" x14ac:dyDescent="0.25">
      <c r="P56" s="281" t="s">
        <v>84</v>
      </c>
      <c r="Q56" s="282"/>
      <c r="R56" s="282"/>
      <c r="S56" s="282"/>
      <c r="T56" s="283"/>
    </row>
    <row r="57" spans="16:20" ht="17" thickTop="1" thickBot="1" x14ac:dyDescent="0.25">
      <c r="P57" s="66" t="s">
        <v>89</v>
      </c>
      <c r="Q57" s="67" t="s">
        <v>90</v>
      </c>
      <c r="R57" s="67" t="s">
        <v>91</v>
      </c>
      <c r="S57" s="67" t="s">
        <v>92</v>
      </c>
      <c r="T57" s="68" t="s">
        <v>93</v>
      </c>
    </row>
    <row r="58" spans="16:20" ht="16" thickTop="1" x14ac:dyDescent="0.2">
      <c r="P58" s="23">
        <v>0</v>
      </c>
      <c r="Q58" s="233"/>
      <c r="R58" s="233"/>
      <c r="S58" s="233"/>
      <c r="T58" s="234"/>
    </row>
    <row r="59" spans="16:20" x14ac:dyDescent="0.2">
      <c r="P59" s="24" t="s">
        <v>103</v>
      </c>
      <c r="Q59" s="208"/>
      <c r="R59" s="208"/>
      <c r="S59" s="208"/>
      <c r="T59" s="217"/>
    </row>
    <row r="60" spans="16:20" x14ac:dyDescent="0.2">
      <c r="P60" s="24" t="s">
        <v>107</v>
      </c>
      <c r="Q60" s="208"/>
      <c r="R60" s="208"/>
      <c r="S60" s="208"/>
      <c r="T60" s="217"/>
    </row>
    <row r="61" spans="16:20" x14ac:dyDescent="0.2">
      <c r="P61" s="24" t="s">
        <v>110</v>
      </c>
      <c r="Q61" s="208"/>
      <c r="R61" s="208"/>
      <c r="S61" s="208"/>
      <c r="T61" s="217"/>
    </row>
    <row r="62" spans="16:20" ht="16" thickBot="1" x14ac:dyDescent="0.25">
      <c r="P62" s="25" t="s">
        <v>115</v>
      </c>
      <c r="Q62" s="216"/>
      <c r="R62" s="216"/>
      <c r="S62" s="216"/>
      <c r="T62" s="218"/>
    </row>
    <row r="63" spans="16:20" ht="16" thickTop="1" x14ac:dyDescent="0.2"/>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tabSelected="1" topLeftCell="I11" zoomScale="67" workbookViewId="0">
      <selection activeCell="AG12" activeCellId="1" sqref="AD12:AD20 AG12:AG20"/>
    </sheetView>
  </sheetViews>
  <sheetFormatPr baseColWidth="10" defaultColWidth="8.83203125" defaultRowHeight="15" x14ac:dyDescent="0.2"/>
  <cols>
    <col min="1" max="1" width="14.5" customWidth="1"/>
    <col min="2" max="2" width="9.83203125" bestFit="1" customWidth="1"/>
    <col min="3" max="3" width="10.33203125" customWidth="1"/>
    <col min="6" max="6" width="13.5" customWidth="1"/>
    <col min="7" max="7" width="15.5" bestFit="1" customWidth="1"/>
    <col min="8" max="8" width="9.83203125" bestFit="1" customWidth="1"/>
    <col min="11" max="11" width="13.5" customWidth="1"/>
    <col min="12" max="12" width="15.5" customWidth="1"/>
    <col min="13" max="13" width="10.1640625" bestFit="1" customWidth="1"/>
    <col min="14" max="14" width="15.6640625" bestFit="1" customWidth="1"/>
    <col min="18" max="18" width="15.5" bestFit="1" customWidth="1"/>
    <col min="19" max="19" width="15.6640625" bestFit="1" customWidth="1"/>
    <col min="20" max="20" width="15.5" bestFit="1" customWidth="1"/>
    <col min="21" max="21" width="18" bestFit="1" customWidth="1"/>
    <col min="24" max="24" width="13.6640625" customWidth="1"/>
    <col min="25" max="25" width="11.33203125" customWidth="1"/>
    <col min="26" max="26" width="11" customWidth="1"/>
    <col min="30" max="30" width="13.33203125" customWidth="1"/>
    <col min="31" max="31" width="14.1640625" customWidth="1"/>
    <col min="32" max="32" width="15" customWidth="1"/>
  </cols>
  <sheetData>
    <row r="1" spans="1:33" x14ac:dyDescent="0.2">
      <c r="A1" s="1" t="s">
        <v>125</v>
      </c>
      <c r="X1" s="1" t="s">
        <v>126</v>
      </c>
      <c r="AD1" s="1" t="s">
        <v>127</v>
      </c>
    </row>
    <row r="2" spans="1:33" x14ac:dyDescent="0.2">
      <c r="A2" s="1"/>
    </row>
    <row r="3" spans="1:33" ht="16" thickBot="1" x14ac:dyDescent="0.25">
      <c r="A3" s="1" t="s">
        <v>128</v>
      </c>
      <c r="F3" s="1" t="s">
        <v>129</v>
      </c>
      <c r="K3" s="1" t="s">
        <v>130</v>
      </c>
      <c r="Q3" s="1" t="s">
        <v>131</v>
      </c>
    </row>
    <row r="4" spans="1:33" ht="16" thickTop="1" x14ac:dyDescent="0.2">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x14ac:dyDescent="0.2">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6" thickBot="1" x14ac:dyDescent="0.25">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6" thickTop="1" x14ac:dyDescent="0.2">
      <c r="A7" s="28" t="s">
        <v>151</v>
      </c>
      <c r="B7" s="233">
        <v>60</v>
      </c>
      <c r="C7" s="233">
        <v>60</v>
      </c>
      <c r="D7" s="253">
        <v>4.2361111111111113E-2</v>
      </c>
      <c r="F7" s="94" t="s">
        <v>151</v>
      </c>
      <c r="G7" s="233">
        <v>20</v>
      </c>
      <c r="H7" s="233">
        <v>100</v>
      </c>
      <c r="I7" s="253">
        <v>4.5138888888888888E-2</v>
      </c>
      <c r="K7" s="48" t="s">
        <v>151</v>
      </c>
      <c r="L7" s="233">
        <v>60</v>
      </c>
      <c r="M7" s="233">
        <v>140</v>
      </c>
      <c r="N7" s="233">
        <v>60</v>
      </c>
      <c r="O7" s="234"/>
      <c r="Q7" s="124" t="s">
        <v>151</v>
      </c>
      <c r="R7" s="247"/>
      <c r="S7" s="247"/>
      <c r="T7" s="247"/>
      <c r="U7" s="248">
        <v>120</v>
      </c>
      <c r="X7" s="28" t="s">
        <v>151</v>
      </c>
      <c r="Y7" s="233"/>
      <c r="Z7" s="233"/>
      <c r="AA7" s="234"/>
      <c r="AD7" s="94" t="s">
        <v>151</v>
      </c>
      <c r="AE7" s="249">
        <v>1</v>
      </c>
      <c r="AF7" s="233"/>
      <c r="AG7" s="234"/>
    </row>
    <row r="8" spans="1:33" ht="16" thickBot="1" x14ac:dyDescent="0.25">
      <c r="A8" s="30" t="s">
        <v>152</v>
      </c>
      <c r="B8" s="208" t="s">
        <v>196</v>
      </c>
      <c r="C8" s="208" t="s">
        <v>196</v>
      </c>
      <c r="D8" s="255">
        <v>4.2361111111111113E-2</v>
      </c>
      <c r="F8" s="4" t="s">
        <v>152</v>
      </c>
      <c r="G8" s="208" t="s">
        <v>197</v>
      </c>
      <c r="H8" s="208" t="s">
        <v>198</v>
      </c>
      <c r="I8" s="255">
        <v>4.5138888888888888E-2</v>
      </c>
      <c r="K8" s="49" t="s">
        <v>152</v>
      </c>
      <c r="L8" s="208"/>
      <c r="M8" s="208"/>
      <c r="N8" s="208"/>
      <c r="O8" s="217"/>
      <c r="Q8" s="334" t="s">
        <v>153</v>
      </c>
      <c r="R8" s="335"/>
      <c r="S8" s="335"/>
      <c r="T8" s="335"/>
      <c r="U8" s="336"/>
      <c r="X8" s="31" t="s">
        <v>154</v>
      </c>
      <c r="Y8" s="216"/>
      <c r="Z8" s="216"/>
      <c r="AA8" s="218"/>
      <c r="AD8" s="6" t="s">
        <v>154</v>
      </c>
      <c r="AE8" s="216"/>
      <c r="AF8" s="241">
        <v>1</v>
      </c>
      <c r="AG8" s="218"/>
    </row>
    <row r="9" spans="1:33" ht="17" thickTop="1" thickBot="1" x14ac:dyDescent="0.25">
      <c r="A9" s="30" t="s">
        <v>154</v>
      </c>
      <c r="B9" s="208">
        <v>1</v>
      </c>
      <c r="C9" s="240">
        <v>1</v>
      </c>
      <c r="D9" s="255">
        <v>4.2361111111111113E-2</v>
      </c>
      <c r="F9" s="4" t="s">
        <v>154</v>
      </c>
      <c r="G9" s="208">
        <v>5</v>
      </c>
      <c r="H9" s="240">
        <v>5</v>
      </c>
      <c r="I9" s="255"/>
      <c r="K9" s="49" t="s">
        <v>154</v>
      </c>
      <c r="L9" s="208"/>
      <c r="M9" s="244"/>
      <c r="N9" s="240">
        <v>1</v>
      </c>
      <c r="O9" s="217"/>
    </row>
    <row r="10" spans="1:33" ht="17" thickTop="1" thickBot="1" x14ac:dyDescent="0.25">
      <c r="A10" s="31" t="s">
        <v>155</v>
      </c>
      <c r="B10" s="241" t="s">
        <v>156</v>
      </c>
      <c r="C10" s="216" t="s">
        <v>157</v>
      </c>
      <c r="D10" s="242"/>
      <c r="F10" s="6" t="s">
        <v>155</v>
      </c>
      <c r="G10" s="241" t="s">
        <v>156</v>
      </c>
      <c r="H10" s="216"/>
      <c r="I10" s="242"/>
      <c r="K10" s="50" t="s">
        <v>155</v>
      </c>
      <c r="L10" s="241" t="s">
        <v>156</v>
      </c>
      <c r="M10" s="245"/>
      <c r="N10" s="216"/>
      <c r="O10" s="242"/>
      <c r="Q10" s="72"/>
      <c r="R10" s="115" t="s">
        <v>132</v>
      </c>
      <c r="S10" s="116" t="s">
        <v>133</v>
      </c>
      <c r="T10" s="116" t="s">
        <v>132</v>
      </c>
      <c r="U10" s="117" t="s">
        <v>133</v>
      </c>
      <c r="X10" s="328" t="s">
        <v>158</v>
      </c>
      <c r="Y10" s="329"/>
      <c r="Z10" s="329"/>
      <c r="AA10" s="330"/>
      <c r="AD10" s="328" t="s">
        <v>159</v>
      </c>
      <c r="AE10" s="329"/>
      <c r="AF10" s="329"/>
      <c r="AG10" s="330"/>
    </row>
    <row r="11" spans="1:33" ht="17" thickTop="1" thickBot="1" x14ac:dyDescent="0.25">
      <c r="Q11" s="72"/>
      <c r="R11" s="118" t="s">
        <v>141</v>
      </c>
      <c r="S11" s="119" t="s">
        <v>139</v>
      </c>
      <c r="T11" s="119" t="s">
        <v>137</v>
      </c>
      <c r="U11" s="120" t="s">
        <v>142</v>
      </c>
      <c r="X11" s="331" t="s">
        <v>160</v>
      </c>
      <c r="Y11" s="332"/>
      <c r="Z11" s="332"/>
      <c r="AA11" s="333"/>
      <c r="AD11" s="331" t="s">
        <v>161</v>
      </c>
      <c r="AE11" s="332"/>
      <c r="AF11" s="332"/>
      <c r="AG11" s="333"/>
    </row>
    <row r="12" spans="1:33" ht="17" thickTop="1" thickBot="1" x14ac:dyDescent="0.25">
      <c r="A12" s="328" t="s">
        <v>162</v>
      </c>
      <c r="B12" s="329"/>
      <c r="C12" s="329"/>
      <c r="D12" s="330"/>
      <c r="F12" s="328" t="s">
        <v>163</v>
      </c>
      <c r="G12" s="329"/>
      <c r="H12" s="329"/>
      <c r="I12" s="330"/>
      <c r="K12" s="328" t="s">
        <v>164</v>
      </c>
      <c r="L12" s="329"/>
      <c r="M12" s="329"/>
      <c r="N12" s="330"/>
      <c r="Q12" s="26"/>
      <c r="R12" s="121" t="s">
        <v>146</v>
      </c>
      <c r="S12" s="122" t="s">
        <v>147</v>
      </c>
      <c r="T12" s="122" t="s">
        <v>149</v>
      </c>
      <c r="U12" s="123" t="s">
        <v>150</v>
      </c>
      <c r="X12" s="70" t="s">
        <v>40</v>
      </c>
      <c r="Y12" s="70" t="s">
        <v>165</v>
      </c>
      <c r="Z12" s="70" t="s">
        <v>166</v>
      </c>
      <c r="AA12" s="70" t="s">
        <v>167</v>
      </c>
      <c r="AD12" s="95" t="s">
        <v>40</v>
      </c>
      <c r="AE12" s="95" t="s">
        <v>165</v>
      </c>
      <c r="AF12" s="95" t="s">
        <v>166</v>
      </c>
      <c r="AG12" s="95" t="s">
        <v>167</v>
      </c>
    </row>
    <row r="13" spans="1:33" ht="17" thickTop="1" thickBot="1" x14ac:dyDescent="0.25">
      <c r="A13" s="331" t="s">
        <v>168</v>
      </c>
      <c r="B13" s="332"/>
      <c r="C13" s="332"/>
      <c r="D13" s="333"/>
      <c r="F13" s="331" t="s">
        <v>169</v>
      </c>
      <c r="G13" s="332"/>
      <c r="H13" s="332"/>
      <c r="I13" s="333"/>
      <c r="K13" s="331" t="s">
        <v>168</v>
      </c>
      <c r="L13" s="332"/>
      <c r="M13" s="332"/>
      <c r="N13" s="333"/>
      <c r="Q13" s="124" t="s">
        <v>151</v>
      </c>
      <c r="R13" s="247"/>
      <c r="S13" s="247"/>
      <c r="T13" s="247"/>
      <c r="U13" s="248"/>
      <c r="X13" s="71"/>
      <c r="Y13" s="71"/>
      <c r="Z13" s="71" t="s">
        <v>170</v>
      </c>
      <c r="AA13" s="71" t="s">
        <v>171</v>
      </c>
      <c r="AD13" s="96"/>
      <c r="AE13" s="96"/>
      <c r="AF13" s="96" t="s">
        <v>170</v>
      </c>
      <c r="AG13" s="96" t="s">
        <v>171</v>
      </c>
    </row>
    <row r="14" spans="1:33" ht="17" thickTop="1" thickBot="1" x14ac:dyDescent="0.25">
      <c r="A14" s="70" t="s">
        <v>40</v>
      </c>
      <c r="B14" s="70" t="s">
        <v>165</v>
      </c>
      <c r="C14" s="70" t="s">
        <v>166</v>
      </c>
      <c r="D14" s="70" t="s">
        <v>167</v>
      </c>
      <c r="F14" s="95" t="s">
        <v>40</v>
      </c>
      <c r="G14" s="95" t="s">
        <v>165</v>
      </c>
      <c r="H14" s="95" t="s">
        <v>166</v>
      </c>
      <c r="I14" s="95" t="s">
        <v>167</v>
      </c>
      <c r="K14" s="44" t="s">
        <v>40</v>
      </c>
      <c r="L14" s="44" t="s">
        <v>165</v>
      </c>
      <c r="M14" s="44" t="s">
        <v>166</v>
      </c>
      <c r="N14" s="44" t="s">
        <v>167</v>
      </c>
      <c r="Q14" s="334" t="s">
        <v>172</v>
      </c>
      <c r="R14" s="335"/>
      <c r="S14" s="335"/>
      <c r="T14" s="335"/>
      <c r="U14" s="336"/>
      <c r="X14" s="83">
        <v>150</v>
      </c>
      <c r="Y14" s="235">
        <v>40</v>
      </c>
      <c r="Z14" s="235">
        <f>X14/Y14</f>
        <v>3.75</v>
      </c>
      <c r="AA14" s="235">
        <f>Z14/4*100</f>
        <v>93.75</v>
      </c>
      <c r="AD14" s="98">
        <v>200</v>
      </c>
      <c r="AE14" s="235">
        <v>50</v>
      </c>
      <c r="AF14" s="235">
        <f>AD14/AE14</f>
        <v>4</v>
      </c>
      <c r="AG14" s="235">
        <f>AF14/40*100</f>
        <v>10</v>
      </c>
    </row>
    <row r="15" spans="1:33" ht="17" thickTop="1" thickBot="1" x14ac:dyDescent="0.25">
      <c r="A15" s="71"/>
      <c r="B15" s="71"/>
      <c r="C15" s="71" t="s">
        <v>170</v>
      </c>
      <c r="D15" s="71" t="s">
        <v>171</v>
      </c>
      <c r="F15" s="96"/>
      <c r="G15" s="96"/>
      <c r="H15" s="96" t="s">
        <v>170</v>
      </c>
      <c r="I15" s="96" t="s">
        <v>171</v>
      </c>
      <c r="K15" s="47"/>
      <c r="L15" s="47"/>
      <c r="M15" s="47" t="s">
        <v>170</v>
      </c>
      <c r="N15" s="47" t="s">
        <v>171</v>
      </c>
      <c r="X15" s="83">
        <v>200</v>
      </c>
      <c r="Y15" s="238">
        <v>60</v>
      </c>
      <c r="Z15" s="235">
        <f t="shared" ref="Z15:Z20" si="0">X15/Y15</f>
        <v>3.3333333333333335</v>
      </c>
      <c r="AA15" s="235">
        <f t="shared" ref="AA15:AA20" si="1">Z15/4*100</f>
        <v>83.333333333333343</v>
      </c>
      <c r="AD15" s="98">
        <v>250</v>
      </c>
      <c r="AE15" s="238">
        <v>60</v>
      </c>
      <c r="AF15" s="235">
        <f t="shared" ref="AF15:AF20" si="2">AD15/AE15</f>
        <v>4.166666666666667</v>
      </c>
      <c r="AG15" s="235">
        <f t="shared" ref="AG15:AG20" si="3">AF15/40*100</f>
        <v>10.416666666666668</v>
      </c>
    </row>
    <row r="16" spans="1:33" ht="16" thickTop="1" x14ac:dyDescent="0.2">
      <c r="A16" s="82">
        <v>50</v>
      </c>
      <c r="B16" s="243">
        <v>60</v>
      </c>
      <c r="C16" s="235">
        <v>0.83</v>
      </c>
      <c r="D16" s="256">
        <v>0.83</v>
      </c>
      <c r="F16" s="97">
        <v>50</v>
      </c>
      <c r="G16" s="235">
        <v>10</v>
      </c>
      <c r="H16" s="235">
        <v>5</v>
      </c>
      <c r="I16" s="256">
        <v>1</v>
      </c>
      <c r="K16" s="112">
        <v>50</v>
      </c>
      <c r="L16" s="235">
        <v>120</v>
      </c>
      <c r="M16" s="235">
        <v>0.42</v>
      </c>
      <c r="N16" s="256">
        <v>0.42</v>
      </c>
      <c r="Q16" s="328" t="s">
        <v>173</v>
      </c>
      <c r="R16" s="329"/>
      <c r="S16" s="329"/>
      <c r="T16" s="330"/>
      <c r="X16" s="83">
        <v>250</v>
      </c>
      <c r="Y16" s="238">
        <v>70</v>
      </c>
      <c r="Z16" s="235">
        <f t="shared" si="0"/>
        <v>3.5714285714285716</v>
      </c>
      <c r="AA16" s="235">
        <f t="shared" si="1"/>
        <v>89.285714285714292</v>
      </c>
      <c r="AD16" s="98">
        <v>300</v>
      </c>
      <c r="AE16" s="238">
        <v>70</v>
      </c>
      <c r="AF16" s="235">
        <f t="shared" si="2"/>
        <v>4.2857142857142856</v>
      </c>
      <c r="AG16" s="235">
        <f t="shared" si="3"/>
        <v>10.714285714285714</v>
      </c>
    </row>
    <row r="17" spans="1:33" ht="16" thickBot="1" x14ac:dyDescent="0.25">
      <c r="A17" s="83">
        <v>100</v>
      </c>
      <c r="B17" s="236">
        <v>120</v>
      </c>
      <c r="C17" s="236">
        <v>0.83</v>
      </c>
      <c r="D17" s="257">
        <v>0.83</v>
      </c>
      <c r="F17" s="98">
        <v>100</v>
      </c>
      <c r="G17" s="236">
        <v>20</v>
      </c>
      <c r="H17" s="236">
        <v>5</v>
      </c>
      <c r="I17" s="257">
        <v>1</v>
      </c>
      <c r="K17" s="113">
        <v>100</v>
      </c>
      <c r="L17" s="238">
        <v>135</v>
      </c>
      <c r="M17" s="238">
        <v>0.74</v>
      </c>
      <c r="N17" s="259">
        <v>0.74</v>
      </c>
      <c r="Q17" s="331" t="s">
        <v>174</v>
      </c>
      <c r="R17" s="332"/>
      <c r="S17" s="332"/>
      <c r="T17" s="333"/>
      <c r="X17" s="83">
        <v>300</v>
      </c>
      <c r="Y17" s="238">
        <v>100</v>
      </c>
      <c r="Z17" s="235">
        <f t="shared" si="0"/>
        <v>3</v>
      </c>
      <c r="AA17" s="235">
        <f t="shared" si="1"/>
        <v>75</v>
      </c>
      <c r="AD17" s="98">
        <v>350</v>
      </c>
      <c r="AE17" s="238">
        <v>90</v>
      </c>
      <c r="AF17" s="235">
        <f t="shared" si="2"/>
        <v>3.8888888888888888</v>
      </c>
      <c r="AG17" s="235">
        <f t="shared" si="3"/>
        <v>9.7222222222222232</v>
      </c>
    </row>
    <row r="18" spans="1:33" ht="16" thickTop="1" x14ac:dyDescent="0.2">
      <c r="A18" s="83">
        <v>150</v>
      </c>
      <c r="B18" s="254">
        <v>172</v>
      </c>
      <c r="C18" s="236">
        <v>0.87</v>
      </c>
      <c r="D18" s="257">
        <v>0.87</v>
      </c>
      <c r="F18" s="98">
        <v>150</v>
      </c>
      <c r="G18" s="236">
        <v>28</v>
      </c>
      <c r="H18" s="236">
        <v>5.4</v>
      </c>
      <c r="I18" s="257">
        <v>1.08</v>
      </c>
      <c r="K18" s="113">
        <v>150</v>
      </c>
      <c r="L18" s="238">
        <v>190</v>
      </c>
      <c r="M18" s="238">
        <v>0.78</v>
      </c>
      <c r="N18" s="259">
        <v>0.78</v>
      </c>
      <c r="Q18" s="125" t="s">
        <v>40</v>
      </c>
      <c r="R18" s="125" t="s">
        <v>165</v>
      </c>
      <c r="S18" s="125" t="s">
        <v>166</v>
      </c>
      <c r="T18" s="125" t="s">
        <v>167</v>
      </c>
      <c r="X18" s="83">
        <v>350</v>
      </c>
      <c r="Y18" s="238">
        <v>130</v>
      </c>
      <c r="Z18" s="235">
        <f t="shared" si="0"/>
        <v>2.6923076923076925</v>
      </c>
      <c r="AA18" s="235">
        <f t="shared" si="1"/>
        <v>67.307692307692307</v>
      </c>
      <c r="AD18" s="98">
        <v>400</v>
      </c>
      <c r="AE18" s="238">
        <v>100</v>
      </c>
      <c r="AF18" s="235">
        <f t="shared" si="2"/>
        <v>4</v>
      </c>
      <c r="AG18" s="235">
        <f t="shared" si="3"/>
        <v>10</v>
      </c>
    </row>
    <row r="19" spans="1:33" ht="16" thickBot="1" x14ac:dyDescent="0.25">
      <c r="A19" s="83">
        <v>200</v>
      </c>
      <c r="B19" s="236">
        <v>230</v>
      </c>
      <c r="C19" s="236">
        <v>0.87</v>
      </c>
      <c r="D19" s="257">
        <v>0.87</v>
      </c>
      <c r="F19" s="98">
        <v>200</v>
      </c>
      <c r="G19" s="236">
        <v>36</v>
      </c>
      <c r="H19" s="236">
        <v>5.6</v>
      </c>
      <c r="I19" s="257">
        <v>1.1200000000000001</v>
      </c>
      <c r="K19" s="113">
        <v>200</v>
      </c>
      <c r="L19" s="238">
        <v>250</v>
      </c>
      <c r="M19" s="238">
        <v>0.8</v>
      </c>
      <c r="N19" s="259">
        <v>0.8</v>
      </c>
      <c r="Q19" s="126"/>
      <c r="R19" s="126"/>
      <c r="S19" s="126" t="s">
        <v>170</v>
      </c>
      <c r="T19" s="126" t="s">
        <v>171</v>
      </c>
      <c r="X19" s="83">
        <v>400</v>
      </c>
      <c r="Y19" s="238">
        <v>140</v>
      </c>
      <c r="Z19" s="235">
        <f t="shared" si="0"/>
        <v>2.8571428571428572</v>
      </c>
      <c r="AA19" s="235">
        <f t="shared" si="1"/>
        <v>71.428571428571431</v>
      </c>
      <c r="AD19" s="98">
        <v>450</v>
      </c>
      <c r="AE19" s="238">
        <v>110</v>
      </c>
      <c r="AF19" s="235">
        <f t="shared" si="2"/>
        <v>4.0909090909090908</v>
      </c>
      <c r="AG19" s="235">
        <f t="shared" si="3"/>
        <v>10.227272727272727</v>
      </c>
    </row>
    <row r="20" spans="1:33" ht="17" thickTop="1" thickBot="1" x14ac:dyDescent="0.25">
      <c r="A20" s="83">
        <v>250</v>
      </c>
      <c r="B20" s="236">
        <v>282</v>
      </c>
      <c r="C20" s="236">
        <v>0.89</v>
      </c>
      <c r="D20" s="257">
        <v>0.89</v>
      </c>
      <c r="F20" s="98">
        <v>250</v>
      </c>
      <c r="G20" s="236">
        <v>50</v>
      </c>
      <c r="H20" s="236">
        <v>5</v>
      </c>
      <c r="I20" s="257">
        <v>1</v>
      </c>
      <c r="K20" s="113">
        <v>250</v>
      </c>
      <c r="L20" s="238">
        <v>299</v>
      </c>
      <c r="M20" s="238">
        <v>0.84</v>
      </c>
      <c r="N20" s="259">
        <v>0.84</v>
      </c>
      <c r="Q20" s="127">
        <v>50</v>
      </c>
      <c r="R20" s="235">
        <v>40</v>
      </c>
      <c r="S20" s="235">
        <f>Q20/R20</f>
        <v>1.25</v>
      </c>
      <c r="T20" s="235">
        <f>S20/2.143*100</f>
        <v>58.329444703686427</v>
      </c>
      <c r="X20" s="84">
        <v>450</v>
      </c>
      <c r="Y20" s="239">
        <v>150</v>
      </c>
      <c r="Z20" s="235">
        <f t="shared" si="0"/>
        <v>3</v>
      </c>
      <c r="AA20" s="235">
        <f t="shared" si="1"/>
        <v>75</v>
      </c>
      <c r="AD20" s="99">
        <v>500</v>
      </c>
      <c r="AE20" s="239">
        <v>120</v>
      </c>
      <c r="AF20" s="235">
        <f t="shared" si="2"/>
        <v>4.166666666666667</v>
      </c>
      <c r="AG20" s="235">
        <f t="shared" si="3"/>
        <v>10.416666666666668</v>
      </c>
    </row>
    <row r="21" spans="1:33" ht="16" thickTop="1" x14ac:dyDescent="0.2">
      <c r="A21" s="83">
        <v>300</v>
      </c>
      <c r="B21" s="236">
        <v>349</v>
      </c>
      <c r="C21" s="236">
        <v>0.86</v>
      </c>
      <c r="D21" s="257">
        <v>0.86</v>
      </c>
      <c r="F21" s="98">
        <v>300</v>
      </c>
      <c r="G21" s="236">
        <v>60</v>
      </c>
      <c r="H21" s="236">
        <v>5</v>
      </c>
      <c r="I21" s="257">
        <v>1</v>
      </c>
      <c r="K21" s="113">
        <v>300</v>
      </c>
      <c r="L21" s="238">
        <v>350</v>
      </c>
      <c r="M21" s="238">
        <v>0.86</v>
      </c>
      <c r="N21" s="259">
        <v>0.86</v>
      </c>
      <c r="Q21" s="128">
        <v>100</v>
      </c>
      <c r="R21" s="238">
        <v>60</v>
      </c>
      <c r="S21" s="235">
        <f t="shared" ref="S21:S27" si="4">Q21/R21</f>
        <v>1.6666666666666667</v>
      </c>
      <c r="T21" s="235">
        <f t="shared" ref="T21:T27" si="5">S21/2.143*100</f>
        <v>77.772592938248579</v>
      </c>
    </row>
    <row r="22" spans="1:33" x14ac:dyDescent="0.2">
      <c r="A22" s="83">
        <v>350</v>
      </c>
      <c r="B22" s="236">
        <v>395</v>
      </c>
      <c r="C22" s="236">
        <v>0.89</v>
      </c>
      <c r="D22" s="257">
        <v>0.89</v>
      </c>
      <c r="F22" s="98">
        <v>350</v>
      </c>
      <c r="G22" s="236">
        <v>70</v>
      </c>
      <c r="H22" s="236">
        <v>5</v>
      </c>
      <c r="I22" s="257">
        <v>1</v>
      </c>
      <c r="K22" s="113">
        <v>350</v>
      </c>
      <c r="L22" s="238">
        <v>420</v>
      </c>
      <c r="M22" s="238">
        <v>0.83</v>
      </c>
      <c r="N22" s="259">
        <v>0.83</v>
      </c>
      <c r="Q22" s="128">
        <v>150</v>
      </c>
      <c r="R22" s="238">
        <v>90</v>
      </c>
      <c r="S22" s="235">
        <f t="shared" si="4"/>
        <v>1.6666666666666667</v>
      </c>
      <c r="T22" s="235">
        <f t="shared" si="5"/>
        <v>77.772592938248579</v>
      </c>
      <c r="X22" s="1" t="s">
        <v>175</v>
      </c>
      <c r="AD22" s="1" t="s">
        <v>175</v>
      </c>
    </row>
    <row r="23" spans="1:33" ht="16" thickBot="1" x14ac:dyDescent="0.25">
      <c r="A23" s="84">
        <v>400</v>
      </c>
      <c r="B23" s="237">
        <v>459</v>
      </c>
      <c r="C23" s="237">
        <v>0.87</v>
      </c>
      <c r="D23" s="258">
        <v>0.87</v>
      </c>
      <c r="F23" s="99">
        <v>400</v>
      </c>
      <c r="G23" s="237">
        <v>80</v>
      </c>
      <c r="H23" s="237">
        <v>5</v>
      </c>
      <c r="I23" s="258">
        <v>1</v>
      </c>
      <c r="K23" s="114">
        <v>400</v>
      </c>
      <c r="L23" s="239">
        <v>470</v>
      </c>
      <c r="M23" s="239"/>
      <c r="N23" s="239"/>
      <c r="Q23" s="128">
        <v>200</v>
      </c>
      <c r="R23" s="238">
        <v>120</v>
      </c>
      <c r="S23" s="235">
        <f t="shared" si="4"/>
        <v>1.6666666666666667</v>
      </c>
      <c r="T23" s="235">
        <f t="shared" si="5"/>
        <v>77.772592938248579</v>
      </c>
      <c r="X23" s="1" t="s">
        <v>176</v>
      </c>
      <c r="AD23" s="1" t="s">
        <v>176</v>
      </c>
    </row>
    <row r="24" spans="1:33" ht="16" thickTop="1" x14ac:dyDescent="0.2">
      <c r="Q24" s="128">
        <v>250</v>
      </c>
      <c r="R24" s="238">
        <v>140</v>
      </c>
      <c r="S24" s="235">
        <f t="shared" si="4"/>
        <v>1.7857142857142858</v>
      </c>
      <c r="T24" s="235">
        <f t="shared" si="5"/>
        <v>83.327778148123471</v>
      </c>
    </row>
    <row r="25" spans="1:33" x14ac:dyDescent="0.2">
      <c r="A25" s="1" t="s">
        <v>175</v>
      </c>
      <c r="F25" s="1" t="s">
        <v>175</v>
      </c>
      <c r="K25" s="1" t="s">
        <v>175</v>
      </c>
      <c r="Q25" s="128">
        <v>300</v>
      </c>
      <c r="R25" s="238">
        <v>160</v>
      </c>
      <c r="S25" s="235">
        <f t="shared" si="4"/>
        <v>1.875</v>
      </c>
      <c r="T25" s="235">
        <f t="shared" si="5"/>
        <v>87.49416705552963</v>
      </c>
    </row>
    <row r="26" spans="1:33" x14ac:dyDescent="0.2">
      <c r="A26" s="1" t="s">
        <v>176</v>
      </c>
      <c r="F26" s="1" t="s">
        <v>176</v>
      </c>
      <c r="K26" s="1" t="s">
        <v>176</v>
      </c>
      <c r="Q26" s="128">
        <v>350</v>
      </c>
      <c r="R26" s="238">
        <v>190</v>
      </c>
      <c r="S26" s="235">
        <f t="shared" si="4"/>
        <v>1.8421052631578947</v>
      </c>
      <c r="T26" s="235">
        <f t="shared" si="5"/>
        <v>85.959181668590517</v>
      </c>
    </row>
    <row r="27" spans="1:33" ht="16" thickBot="1" x14ac:dyDescent="0.25">
      <c r="Q27" s="129">
        <v>400</v>
      </c>
      <c r="R27" s="239">
        <v>220</v>
      </c>
      <c r="S27" s="235">
        <f t="shared" si="4"/>
        <v>1.8181818181818181</v>
      </c>
      <c r="T27" s="235">
        <f t="shared" si="5"/>
        <v>84.842828659907525</v>
      </c>
      <c r="W27" s="246"/>
    </row>
    <row r="28" spans="1:33" ht="16" thickTop="1" x14ac:dyDescent="0.2"/>
    <row r="29" spans="1:33" x14ac:dyDescent="0.2">
      <c r="Q29" s="1" t="s">
        <v>175</v>
      </c>
    </row>
    <row r="30" spans="1:33" x14ac:dyDescent="0.2">
      <c r="Q30" s="1" t="s">
        <v>176</v>
      </c>
    </row>
  </sheetData>
  <mergeCells count="14">
    <mergeCell ref="Q14:U14"/>
    <mergeCell ref="Q16:T16"/>
    <mergeCell ref="Q17:T17"/>
    <mergeCell ref="A12:D12"/>
    <mergeCell ref="A13:D13"/>
    <mergeCell ref="F12:I12"/>
    <mergeCell ref="F13:I13"/>
    <mergeCell ref="K12:N12"/>
    <mergeCell ref="K13:N13"/>
    <mergeCell ref="X10:AA10"/>
    <mergeCell ref="X11:AA11"/>
    <mergeCell ref="AD10:AG10"/>
    <mergeCell ref="AD11:AG11"/>
    <mergeCell ref="Q8:U8"/>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dba95e710b6373b01bd0318d6e282f3e">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8395408dd1526b15def3b6ef0a690fca"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a6595d-74eb-490b-8c13-2daa6f43ecee}"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da2dc2f-10e7-442f-ad91-645aa4b47b8a" xsi:nil="true"/>
    <lcf76f155ced4ddcb4097134ff3c332f xmlns="c9412f1f-c5de-433b-90f0-e30b35783b1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DB8307C-1BD3-48F7-9507-EC5355B711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A8F385-9AFF-436D-A6CF-219FB2B4F1EF}">
  <ds:schemaRefs>
    <ds:schemaRef ds:uri="http://schemas.microsoft.com/sharepoint/v3/contenttype/forms"/>
  </ds:schemaRefs>
</ds:datastoreItem>
</file>

<file path=customXml/itemProps3.xml><?xml version="1.0" encoding="utf-8"?>
<ds:datastoreItem xmlns:ds="http://schemas.openxmlformats.org/officeDocument/2006/customXml" ds:itemID="{25DD40E9-58A9-4B0C-A0AE-27B6CEB13663}">
  <ds:schemaRefs>
    <ds:schemaRef ds:uri="http://www.w3.org/XML/1998/namespace"/>
    <ds:schemaRef ds:uri="http://schemas.microsoft.com/office/infopath/2007/PartnerControls"/>
    <ds:schemaRef ds:uri="http://schemas.microsoft.com/office/2006/documentManagement/types"/>
    <ds:schemaRef ds:uri="c9412f1f-c5de-433b-90f0-e30b35783b17"/>
    <ds:schemaRef ds:uri="http://schemas.microsoft.com/office/2006/metadata/properties"/>
    <ds:schemaRef ds:uri="7da2dc2f-10e7-442f-ad91-645aa4b47b8a"/>
    <ds:schemaRef ds:uri="http://purl.org/dc/dcmitype/"/>
    <ds:schemaRef ds:uri="http://purl.org/dc/terms/"/>
    <ds:schemaRef ds:uri="http://purl.org/dc/elements/1.1/"/>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Rotational Friction</vt:lpstr>
      <vt:lpstr>Moments</vt:lpstr>
      <vt:lpstr>Friction</vt:lpstr>
      <vt:lpstr>Gears</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Alex Read (2500963)</cp:lastModifiedBy>
  <cp:revision/>
  <dcterms:created xsi:type="dcterms:W3CDTF">2025-06-27T08:03:11Z</dcterms:created>
  <dcterms:modified xsi:type="dcterms:W3CDTF">2025-12-10T13:37:31Z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