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2321194_student_uwtsd_ac_uk/Documents/Documents/MS Yr2/Thermodynamics/Semester 1/"/>
    </mc:Choice>
  </mc:AlternateContent>
  <xr:revisionPtr revIDLastSave="0" documentId="8_{2D13C20E-3AB8-4CAB-B0CA-CCB4C5074581}" xr6:coauthVersionLast="47" xr6:coauthVersionMax="47" xr10:uidLastSave="{00000000-0000-0000-0000-000000000000}"/>
  <bookViews>
    <workbookView xWindow="-120" yWindow="-120" windowWidth="29040" windowHeight="15720" xr2:uid="{6418C5E3-73EF-4EE7-9962-BD40FA2B817D}"/>
  </bookViews>
  <sheets>
    <sheet name="Title Page" sheetId="2" r:id="rId1"/>
    <sheet name="Introduction" sheetId="3" r:id="rId2"/>
    <sheet name="Part 1 Experimental Procedure" sheetId="10" r:id="rId3"/>
    <sheet name="Crankshaft &amp; Camshaft Data" sheetId="4" r:id="rId4"/>
    <sheet name="Part 1 Graphs" sheetId="9" r:id="rId5"/>
    <sheet name="Part 2 Experimental Procedure" sheetId="11" r:id="rId6"/>
    <sheet name="Flow Test" sheetId="1" r:id="rId7"/>
    <sheet name="Part 2 Graphs" sheetId="5" r:id="rId8"/>
    <sheet name="References" sheetId="8" r:id="rId9"/>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 i="4" l="1"/>
  <c r="E10" i="4"/>
  <c r="D10" i="4"/>
  <c r="T13" i="4"/>
  <c r="T74" i="4"/>
  <c r="T75" i="4"/>
  <c r="T110" i="4"/>
  <c r="T226" i="4"/>
  <c r="T245" i="4"/>
  <c r="T254" i="4"/>
  <c r="T295" i="4"/>
  <c r="T312" i="4"/>
  <c r="T314" i="4"/>
  <c r="T334" i="4"/>
  <c r="T338" i="4"/>
  <c r="T6" i="4"/>
  <c r="N13" i="4"/>
  <c r="N20" i="4"/>
  <c r="N34" i="4"/>
  <c r="N41" i="4"/>
  <c r="N56" i="4"/>
  <c r="N104" i="4"/>
  <c r="N118" i="4"/>
  <c r="N128" i="4"/>
  <c r="N140" i="4"/>
  <c r="N161" i="4"/>
  <c r="N178" i="4"/>
  <c r="N200" i="4"/>
  <c r="N226" i="4"/>
  <c r="N248" i="4"/>
  <c r="N286" i="4"/>
  <c r="N301" i="4"/>
  <c r="N358" i="4"/>
  <c r="L6" i="4"/>
  <c r="D23" i="4"/>
  <c r="K62" i="4"/>
  <c r="L62" i="4" s="1"/>
  <c r="K74" i="4"/>
  <c r="L74" i="4" s="1"/>
  <c r="K128" i="4"/>
  <c r="L128" i="4" s="1"/>
  <c r="K134" i="4"/>
  <c r="L134" i="4" s="1"/>
  <c r="K176" i="4"/>
  <c r="L176" i="4" s="1"/>
  <c r="K272" i="4"/>
  <c r="L272" i="4" s="1"/>
  <c r="J5" i="4"/>
  <c r="J6" i="4"/>
  <c r="K6" i="4" s="1"/>
  <c r="J7" i="4"/>
  <c r="K7" i="4" s="1"/>
  <c r="L7" i="4" s="1"/>
  <c r="J8" i="4"/>
  <c r="J9" i="4"/>
  <c r="J10" i="4"/>
  <c r="J11" i="4"/>
  <c r="J12" i="4"/>
  <c r="J13" i="4"/>
  <c r="J14" i="4"/>
  <c r="K14" i="4" s="1"/>
  <c r="L14" i="4" s="1"/>
  <c r="J15" i="4"/>
  <c r="J16" i="4"/>
  <c r="N17" i="4" s="1"/>
  <c r="J17" i="4"/>
  <c r="J18" i="4"/>
  <c r="J19" i="4"/>
  <c r="K19" i="4" s="1"/>
  <c r="L19" i="4" s="1"/>
  <c r="J20" i="4"/>
  <c r="J21" i="4"/>
  <c r="J22" i="4"/>
  <c r="J23" i="4"/>
  <c r="J24" i="4"/>
  <c r="J25" i="4"/>
  <c r="J26" i="4"/>
  <c r="J27" i="4"/>
  <c r="J28" i="4"/>
  <c r="J29" i="4"/>
  <c r="J30" i="4"/>
  <c r="J31" i="4"/>
  <c r="K31" i="4" s="1"/>
  <c r="L31" i="4" s="1"/>
  <c r="J32" i="4"/>
  <c r="J33" i="4"/>
  <c r="J34" i="4"/>
  <c r="N35" i="4" s="1"/>
  <c r="J35" i="4"/>
  <c r="J36" i="4"/>
  <c r="K36" i="4" s="1"/>
  <c r="L36" i="4" s="1"/>
  <c r="J37" i="4"/>
  <c r="T38" i="4" s="1"/>
  <c r="J38" i="4"/>
  <c r="J39" i="4"/>
  <c r="J40" i="4"/>
  <c r="J41" i="4"/>
  <c r="J42" i="4"/>
  <c r="J43" i="4"/>
  <c r="J44" i="4"/>
  <c r="J45" i="4"/>
  <c r="J46" i="4"/>
  <c r="J47" i="4"/>
  <c r="J48" i="4"/>
  <c r="J49" i="4"/>
  <c r="J50" i="4"/>
  <c r="T49" i="4" s="1"/>
  <c r="J51" i="4"/>
  <c r="J52" i="4"/>
  <c r="J53" i="4"/>
  <c r="J54" i="4"/>
  <c r="K54" i="4" s="1"/>
  <c r="L54" i="4" s="1"/>
  <c r="J55" i="4"/>
  <c r="K55" i="4" s="1"/>
  <c r="L55" i="4" s="1"/>
  <c r="J56" i="4"/>
  <c r="K56" i="4" s="1"/>
  <c r="L56" i="4" s="1"/>
  <c r="M55" i="4" s="1"/>
  <c r="J57" i="4"/>
  <c r="J58" i="4"/>
  <c r="N57" i="4" s="1"/>
  <c r="J59" i="4"/>
  <c r="J60" i="4"/>
  <c r="N59" i="4" s="1"/>
  <c r="J61" i="4"/>
  <c r="J62" i="4"/>
  <c r="J63" i="4"/>
  <c r="T62" i="4" s="1"/>
  <c r="J64" i="4"/>
  <c r="J65" i="4"/>
  <c r="J66" i="4"/>
  <c r="J67" i="4"/>
  <c r="K67" i="4" s="1"/>
  <c r="L67" i="4" s="1"/>
  <c r="J68" i="4"/>
  <c r="J69" i="4"/>
  <c r="J70" i="4"/>
  <c r="J71" i="4"/>
  <c r="J72" i="4"/>
  <c r="J73" i="4"/>
  <c r="J74" i="4"/>
  <c r="J75" i="4"/>
  <c r="J76" i="4"/>
  <c r="N77" i="4" s="1"/>
  <c r="J77" i="4"/>
  <c r="N78" i="4" s="1"/>
  <c r="J78" i="4"/>
  <c r="K78" i="4" s="1"/>
  <c r="L78" i="4" s="1"/>
  <c r="J79" i="4"/>
  <c r="J80" i="4"/>
  <c r="J81" i="4"/>
  <c r="N80" i="4" s="1"/>
  <c r="J82" i="4"/>
  <c r="N81" i="4" s="1"/>
  <c r="J83" i="4"/>
  <c r="J84" i="4"/>
  <c r="J85" i="4"/>
  <c r="J86" i="4"/>
  <c r="J87" i="4"/>
  <c r="J88" i="4"/>
  <c r="J89" i="4"/>
  <c r="J90" i="4"/>
  <c r="K90" i="4" s="1"/>
  <c r="L90" i="4" s="1"/>
  <c r="J91" i="4"/>
  <c r="J92" i="4"/>
  <c r="J93" i="4"/>
  <c r="J94" i="4"/>
  <c r="N95" i="4" s="1"/>
  <c r="J95" i="4"/>
  <c r="J96" i="4"/>
  <c r="J97" i="4"/>
  <c r="J98" i="4"/>
  <c r="N97" i="4" s="1"/>
  <c r="J99" i="4"/>
  <c r="T98" i="4" s="1"/>
  <c r="J100" i="4"/>
  <c r="J101" i="4"/>
  <c r="N102" i="4" s="1"/>
  <c r="J102" i="4"/>
  <c r="K102" i="4" s="1"/>
  <c r="L102" i="4" s="1"/>
  <c r="J103" i="4"/>
  <c r="J104" i="4"/>
  <c r="J105" i="4"/>
  <c r="J106" i="4"/>
  <c r="J107" i="4"/>
  <c r="J108" i="4"/>
  <c r="J109" i="4"/>
  <c r="J110" i="4"/>
  <c r="J111" i="4"/>
  <c r="J112" i="4"/>
  <c r="J113" i="4"/>
  <c r="J114" i="4"/>
  <c r="K114" i="4" s="1"/>
  <c r="L114" i="4" s="1"/>
  <c r="J115" i="4"/>
  <c r="K115" i="4" s="1"/>
  <c r="L115" i="4" s="1"/>
  <c r="J116" i="4"/>
  <c r="J117" i="4"/>
  <c r="J118" i="4"/>
  <c r="J119" i="4"/>
  <c r="J120" i="4"/>
  <c r="J121" i="4"/>
  <c r="J122" i="4"/>
  <c r="J123" i="4"/>
  <c r="J124" i="4"/>
  <c r="J125" i="4"/>
  <c r="J126" i="4"/>
  <c r="J127" i="4"/>
  <c r="J128" i="4"/>
  <c r="J129" i="4"/>
  <c r="J130" i="4"/>
  <c r="J131" i="4"/>
  <c r="J132" i="4"/>
  <c r="J133" i="4"/>
  <c r="J134" i="4"/>
  <c r="J135" i="4"/>
  <c r="J136" i="4"/>
  <c r="J137" i="4"/>
  <c r="N138" i="4" s="1"/>
  <c r="J138" i="4"/>
  <c r="J139" i="4"/>
  <c r="K139" i="4" s="1"/>
  <c r="L139" i="4" s="1"/>
  <c r="J140" i="4"/>
  <c r="J141" i="4"/>
  <c r="J142" i="4"/>
  <c r="J143" i="4"/>
  <c r="N142" i="4" s="1"/>
  <c r="J144" i="4"/>
  <c r="J145" i="4"/>
  <c r="J146" i="4"/>
  <c r="J147" i="4"/>
  <c r="J148" i="4"/>
  <c r="J149" i="4"/>
  <c r="J150" i="4"/>
  <c r="J151" i="4"/>
  <c r="J152" i="4"/>
  <c r="J153" i="4"/>
  <c r="J154" i="4"/>
  <c r="J155" i="4"/>
  <c r="J156" i="4"/>
  <c r="N157" i="4" s="1"/>
  <c r="J157" i="4"/>
  <c r="J158" i="4"/>
  <c r="J159" i="4"/>
  <c r="J160" i="4"/>
  <c r="J161" i="4"/>
  <c r="J162" i="4"/>
  <c r="J163" i="4"/>
  <c r="J164" i="4"/>
  <c r="J165" i="4"/>
  <c r="J166" i="4"/>
  <c r="J167" i="4"/>
  <c r="J168" i="4"/>
  <c r="J169" i="4"/>
  <c r="J170" i="4"/>
  <c r="J171" i="4"/>
  <c r="J172" i="4"/>
  <c r="J173" i="4"/>
  <c r="J174" i="4"/>
  <c r="J175" i="4"/>
  <c r="J176" i="4"/>
  <c r="J177" i="4"/>
  <c r="J178" i="4"/>
  <c r="J179" i="4"/>
  <c r="K179" i="4" s="1"/>
  <c r="L179" i="4" s="1"/>
  <c r="J180" i="4"/>
  <c r="J181" i="4"/>
  <c r="J182" i="4"/>
  <c r="J183" i="4"/>
  <c r="J184" i="4"/>
  <c r="J185" i="4"/>
  <c r="J186" i="4"/>
  <c r="J187" i="4"/>
  <c r="J188" i="4"/>
  <c r="J189" i="4"/>
  <c r="J190" i="4"/>
  <c r="J191" i="4"/>
  <c r="J192" i="4"/>
  <c r="J193" i="4"/>
  <c r="J194" i="4"/>
  <c r="J195" i="4"/>
  <c r="J196" i="4"/>
  <c r="J197" i="4"/>
  <c r="J198" i="4"/>
  <c r="J199" i="4"/>
  <c r="J200" i="4"/>
  <c r="J201" i="4"/>
  <c r="J202" i="4"/>
  <c r="K202" i="4" s="1"/>
  <c r="L202" i="4" s="1"/>
  <c r="J203" i="4"/>
  <c r="J204" i="4"/>
  <c r="K204" i="4" s="1"/>
  <c r="L204" i="4" s="1"/>
  <c r="M203" i="4" s="1"/>
  <c r="J205" i="4"/>
  <c r="J206" i="4"/>
  <c r="J207" i="4"/>
  <c r="J208" i="4"/>
  <c r="J209" i="4"/>
  <c r="J210" i="4"/>
  <c r="J211" i="4"/>
  <c r="J212" i="4"/>
  <c r="J213" i="4"/>
  <c r="J214" i="4"/>
  <c r="J215" i="4"/>
  <c r="J216" i="4"/>
  <c r="J217" i="4"/>
  <c r="J218" i="4"/>
  <c r="J219" i="4"/>
  <c r="T218" i="4" s="1"/>
  <c r="J220" i="4"/>
  <c r="J221" i="4"/>
  <c r="T220" i="4" s="1"/>
  <c r="J222" i="4"/>
  <c r="J223" i="4"/>
  <c r="J224" i="4"/>
  <c r="J225" i="4"/>
  <c r="J226" i="4"/>
  <c r="J227" i="4"/>
  <c r="K227" i="4" s="1"/>
  <c r="L227" i="4" s="1"/>
  <c r="J228" i="4"/>
  <c r="J229" i="4"/>
  <c r="J230" i="4"/>
  <c r="K230" i="4" s="1"/>
  <c r="L230" i="4" s="1"/>
  <c r="J231" i="4"/>
  <c r="J232" i="4"/>
  <c r="J233" i="4"/>
  <c r="J234" i="4"/>
  <c r="J235" i="4"/>
  <c r="J236" i="4"/>
  <c r="K236" i="4" s="1"/>
  <c r="L236" i="4" s="1"/>
  <c r="J237" i="4"/>
  <c r="J238" i="4"/>
  <c r="J239" i="4"/>
  <c r="J240" i="4"/>
  <c r="N239" i="4" s="1"/>
  <c r="J241" i="4"/>
  <c r="J242" i="4"/>
  <c r="J243" i="4"/>
  <c r="J244" i="4"/>
  <c r="J245" i="4"/>
  <c r="J246" i="4"/>
  <c r="J247" i="4"/>
  <c r="K247" i="4" s="1"/>
  <c r="L247" i="4" s="1"/>
  <c r="J248" i="4"/>
  <c r="J249" i="4"/>
  <c r="J250" i="4"/>
  <c r="J251" i="4"/>
  <c r="J252" i="4"/>
  <c r="J253" i="4"/>
  <c r="J254" i="4"/>
  <c r="J255" i="4"/>
  <c r="J256" i="4"/>
  <c r="J257" i="4"/>
  <c r="J258" i="4"/>
  <c r="J259" i="4"/>
  <c r="J260" i="4"/>
  <c r="J261" i="4"/>
  <c r="J262" i="4"/>
  <c r="J263" i="4"/>
  <c r="N262" i="4" s="1"/>
  <c r="J264" i="4"/>
  <c r="J265" i="4"/>
  <c r="J266" i="4"/>
  <c r="N265" i="4" s="1"/>
  <c r="J267" i="4"/>
  <c r="J268" i="4"/>
  <c r="J269" i="4"/>
  <c r="J270" i="4"/>
  <c r="J271" i="4"/>
  <c r="J272" i="4"/>
  <c r="J273" i="4"/>
  <c r="J274" i="4"/>
  <c r="J275" i="4"/>
  <c r="T274" i="4" s="1"/>
  <c r="J276" i="4"/>
  <c r="J277" i="4"/>
  <c r="T276" i="4" s="1"/>
  <c r="J278" i="4"/>
  <c r="J279" i="4"/>
  <c r="J280" i="4"/>
  <c r="J281" i="4"/>
  <c r="J282" i="4"/>
  <c r="J283" i="4"/>
  <c r="J284" i="4"/>
  <c r="K284" i="4" s="1"/>
  <c r="L284" i="4" s="1"/>
  <c r="J285" i="4"/>
  <c r="J286" i="4"/>
  <c r="J287" i="4"/>
  <c r="J288" i="4"/>
  <c r="J289" i="4"/>
  <c r="J290" i="4"/>
  <c r="J291" i="4"/>
  <c r="T290" i="4" s="1"/>
  <c r="J292" i="4"/>
  <c r="J293" i="4"/>
  <c r="J294" i="4"/>
  <c r="J295" i="4"/>
  <c r="J296" i="4"/>
  <c r="J297" i="4"/>
  <c r="J298" i="4"/>
  <c r="J299" i="4"/>
  <c r="T298" i="4" s="1"/>
  <c r="J300" i="4"/>
  <c r="J301" i="4"/>
  <c r="J302" i="4"/>
  <c r="J303" i="4"/>
  <c r="J304" i="4"/>
  <c r="J305" i="4"/>
  <c r="J306" i="4"/>
  <c r="J307" i="4"/>
  <c r="J308" i="4"/>
  <c r="J309" i="4"/>
  <c r="J310" i="4"/>
  <c r="J311" i="4"/>
  <c r="N310" i="4" s="1"/>
  <c r="J312" i="4"/>
  <c r="J313" i="4"/>
  <c r="J314" i="4"/>
  <c r="J315" i="4"/>
  <c r="J316" i="4"/>
  <c r="J317" i="4"/>
  <c r="J318" i="4"/>
  <c r="J319" i="4"/>
  <c r="J320" i="4"/>
  <c r="N319" i="4" s="1"/>
  <c r="J321" i="4"/>
  <c r="J322" i="4"/>
  <c r="N323" i="4" s="1"/>
  <c r="J323" i="4"/>
  <c r="J324" i="4"/>
  <c r="J325" i="4"/>
  <c r="J326" i="4"/>
  <c r="K326" i="4" s="1"/>
  <c r="L326" i="4" s="1"/>
  <c r="J327" i="4"/>
  <c r="T326" i="4" s="1"/>
  <c r="J328" i="4"/>
  <c r="J329" i="4"/>
  <c r="N328" i="4" s="1"/>
  <c r="J330" i="4"/>
  <c r="J331" i="4"/>
  <c r="J332" i="4"/>
  <c r="J333" i="4"/>
  <c r="J334" i="4"/>
  <c r="J335" i="4"/>
  <c r="J336" i="4"/>
  <c r="K336" i="4" s="1"/>
  <c r="L336" i="4" s="1"/>
  <c r="J337" i="4"/>
  <c r="J338" i="4"/>
  <c r="J339" i="4"/>
  <c r="J340" i="4"/>
  <c r="J341" i="4"/>
  <c r="J342" i="4"/>
  <c r="J343" i="4"/>
  <c r="J344" i="4"/>
  <c r="J345" i="4"/>
  <c r="J346" i="4"/>
  <c r="J347" i="4"/>
  <c r="J348" i="4"/>
  <c r="J349" i="4"/>
  <c r="J350" i="4"/>
  <c r="J351" i="4"/>
  <c r="T350" i="4" s="1"/>
  <c r="J352" i="4"/>
  <c r="J353" i="4"/>
  <c r="N352" i="4" s="1"/>
  <c r="J354" i="4"/>
  <c r="J355" i="4"/>
  <c r="J356" i="4"/>
  <c r="K356" i="4" s="1"/>
  <c r="L356" i="4" s="1"/>
  <c r="J357" i="4"/>
  <c r="J358" i="4"/>
  <c r="J359" i="4"/>
  <c r="J360" i="4"/>
  <c r="T359" i="4" s="1"/>
  <c r="J361" i="4"/>
  <c r="J362" i="4"/>
  <c r="J363" i="4"/>
  <c r="J364" i="4"/>
  <c r="J365" i="4"/>
  <c r="L5" i="4" l="1"/>
  <c r="O76" i="4"/>
  <c r="M325" i="4"/>
  <c r="O16" i="4"/>
  <c r="K286" i="4"/>
  <c r="L286" i="4" s="1"/>
  <c r="M285" i="4" s="1"/>
  <c r="T285" i="4"/>
  <c r="N285" i="4"/>
  <c r="O284" i="4" s="1"/>
  <c r="P283" i="4" s="1"/>
  <c r="K226" i="4"/>
  <c r="L226" i="4" s="1"/>
  <c r="T225" i="4"/>
  <c r="K142" i="4"/>
  <c r="L142" i="4" s="1"/>
  <c r="T141" i="4"/>
  <c r="N141" i="4"/>
  <c r="K344" i="4"/>
  <c r="L344" i="4" s="1"/>
  <c r="M343" i="4" s="1"/>
  <c r="N343" i="4"/>
  <c r="T343" i="4"/>
  <c r="N331" i="4"/>
  <c r="O330" i="4" s="1"/>
  <c r="P329" i="4" s="1"/>
  <c r="K332" i="4"/>
  <c r="L332" i="4" s="1"/>
  <c r="T331" i="4"/>
  <c r="U330" i="4" s="1"/>
  <c r="K308" i="4"/>
  <c r="L308" i="4" s="1"/>
  <c r="M307" i="4" s="1"/>
  <c r="N307" i="4"/>
  <c r="T307" i="4"/>
  <c r="K296" i="4"/>
  <c r="L296" i="4" s="1"/>
  <c r="N295" i="4"/>
  <c r="K355" i="4"/>
  <c r="L355" i="4" s="1"/>
  <c r="T354" i="4"/>
  <c r="N354" i="4"/>
  <c r="K343" i="4"/>
  <c r="L343" i="4" s="1"/>
  <c r="T342" i="4"/>
  <c r="N342" i="4"/>
  <c r="O341" i="4" s="1"/>
  <c r="K331" i="4"/>
  <c r="L331" i="4" s="1"/>
  <c r="N330" i="4"/>
  <c r="T330" i="4"/>
  <c r="K319" i="4"/>
  <c r="L319" i="4" s="1"/>
  <c r="N318" i="4"/>
  <c r="T318" i="4"/>
  <c r="K307" i="4"/>
  <c r="L307" i="4" s="1"/>
  <c r="M306" i="4" s="1"/>
  <c r="T306" i="4"/>
  <c r="U305" i="4" s="1"/>
  <c r="K295" i="4"/>
  <c r="L295" i="4" s="1"/>
  <c r="N294" i="4"/>
  <c r="O293" i="4" s="1"/>
  <c r="K283" i="4"/>
  <c r="L283" i="4" s="1"/>
  <c r="T282" i="4"/>
  <c r="U281" i="4" s="1"/>
  <c r="K271" i="4"/>
  <c r="L271" i="4" s="1"/>
  <c r="T270" i="4"/>
  <c r="N270" i="4"/>
  <c r="K259" i="4"/>
  <c r="L259" i="4" s="1"/>
  <c r="T258" i="4"/>
  <c r="N258" i="4"/>
  <c r="M246" i="4"/>
  <c r="K235" i="4"/>
  <c r="L235" i="4" s="1"/>
  <c r="M234" i="4" s="1"/>
  <c r="T234" i="4"/>
  <c r="N234" i="4"/>
  <c r="O233" i="4" s="1"/>
  <c r="K223" i="4"/>
  <c r="L223" i="4" s="1"/>
  <c r="T222" i="4"/>
  <c r="U221" i="4" s="1"/>
  <c r="K211" i="4"/>
  <c r="L211" i="4" s="1"/>
  <c r="N210" i="4"/>
  <c r="T210" i="4"/>
  <c r="K199" i="4"/>
  <c r="L199" i="4" s="1"/>
  <c r="T198" i="4"/>
  <c r="N198" i="4"/>
  <c r="K187" i="4"/>
  <c r="L187" i="4" s="1"/>
  <c r="M186" i="4" s="1"/>
  <c r="N186" i="4"/>
  <c r="O185" i="4" s="1"/>
  <c r="T186" i="4"/>
  <c r="U185" i="4" s="1"/>
  <c r="K175" i="4"/>
  <c r="L175" i="4" s="1"/>
  <c r="M174" i="4" s="1"/>
  <c r="N174" i="4"/>
  <c r="T174" i="4"/>
  <c r="U173" i="4" s="1"/>
  <c r="K163" i="4"/>
  <c r="L163" i="4" s="1"/>
  <c r="T162" i="4"/>
  <c r="N162" i="4"/>
  <c r="K151" i="4"/>
  <c r="L151" i="4" s="1"/>
  <c r="N150" i="4"/>
  <c r="M114" i="4"/>
  <c r="M54" i="4"/>
  <c r="M18" i="4"/>
  <c r="M6" i="4"/>
  <c r="M61" i="4"/>
  <c r="K354" i="4"/>
  <c r="L354" i="4" s="1"/>
  <c r="T353" i="4"/>
  <c r="K342" i="4"/>
  <c r="L342" i="4" s="1"/>
  <c r="T341" i="4"/>
  <c r="K330" i="4"/>
  <c r="L330" i="4" s="1"/>
  <c r="M329" i="4" s="1"/>
  <c r="T329" i="4"/>
  <c r="N329" i="4"/>
  <c r="O328" i="4" s="1"/>
  <c r="K318" i="4"/>
  <c r="L318" i="4" s="1"/>
  <c r="M317" i="4" s="1"/>
  <c r="T317" i="4"/>
  <c r="N317" i="4"/>
  <c r="K306" i="4"/>
  <c r="L306" i="4" s="1"/>
  <c r="T305" i="4"/>
  <c r="N305" i="4"/>
  <c r="K294" i="4"/>
  <c r="L294" i="4" s="1"/>
  <c r="M293" i="4" s="1"/>
  <c r="T293" i="4"/>
  <c r="K282" i="4"/>
  <c r="L282" i="4" s="1"/>
  <c r="T281" i="4"/>
  <c r="N281" i="4"/>
  <c r="K270" i="4"/>
  <c r="L270" i="4" s="1"/>
  <c r="M269" i="4" s="1"/>
  <c r="T269" i="4"/>
  <c r="K258" i="4"/>
  <c r="L258" i="4" s="1"/>
  <c r="T257" i="4"/>
  <c r="N257" i="4"/>
  <c r="K246" i="4"/>
  <c r="L246" i="4" s="1"/>
  <c r="N245" i="4"/>
  <c r="K234" i="4"/>
  <c r="L234" i="4" s="1"/>
  <c r="T233" i="4"/>
  <c r="N233" i="4"/>
  <c r="K222" i="4"/>
  <c r="L222" i="4" s="1"/>
  <c r="T221" i="4"/>
  <c r="K210" i="4"/>
  <c r="L210" i="4" s="1"/>
  <c r="M209" i="4" s="1"/>
  <c r="T209" i="4"/>
  <c r="N209" i="4"/>
  <c r="K198" i="4"/>
  <c r="L198" i="4" s="1"/>
  <c r="N197" i="4"/>
  <c r="K186" i="4"/>
  <c r="L186" i="4" s="1"/>
  <c r="T185" i="4"/>
  <c r="K174" i="4"/>
  <c r="L174" i="4" s="1"/>
  <c r="N173" i="4"/>
  <c r="K162" i="4"/>
  <c r="L162" i="4" s="1"/>
  <c r="T161" i="4"/>
  <c r="K150" i="4"/>
  <c r="L150" i="4" s="1"/>
  <c r="N149" i="4"/>
  <c r="T149" i="4"/>
  <c r="K138" i="4"/>
  <c r="L138" i="4" s="1"/>
  <c r="T137" i="4"/>
  <c r="N137" i="4"/>
  <c r="M7" i="4"/>
  <c r="N325" i="4"/>
  <c r="O324" i="4" s="1"/>
  <c r="N284" i="4"/>
  <c r="N229" i="4"/>
  <c r="N164" i="4"/>
  <c r="T203" i="4"/>
  <c r="T77" i="4"/>
  <c r="N355" i="4"/>
  <c r="N320" i="4"/>
  <c r="N269" i="4"/>
  <c r="N222" i="4"/>
  <c r="T178" i="4"/>
  <c r="U177" i="4" s="1"/>
  <c r="K358" i="4"/>
  <c r="L358" i="4" s="1"/>
  <c r="M357" i="4" s="1"/>
  <c r="N357" i="4"/>
  <c r="K238" i="4"/>
  <c r="L238" i="4" s="1"/>
  <c r="M237" i="4" s="1"/>
  <c r="T237" i="4"/>
  <c r="N237" i="4"/>
  <c r="K257" i="4"/>
  <c r="L257" i="4" s="1"/>
  <c r="N256" i="4"/>
  <c r="T256" i="4"/>
  <c r="U255" i="4" s="1"/>
  <c r="K364" i="4"/>
  <c r="L364" i="4" s="1"/>
  <c r="M363" i="4" s="1"/>
  <c r="T363" i="4"/>
  <c r="T365" i="4"/>
  <c r="U364" i="4" s="1"/>
  <c r="N363" i="4"/>
  <c r="K328" i="4"/>
  <c r="L328" i="4" s="1"/>
  <c r="M327" i="4" s="1"/>
  <c r="T327" i="4"/>
  <c r="N327" i="4"/>
  <c r="K292" i="4"/>
  <c r="L292" i="4" s="1"/>
  <c r="T291" i="4"/>
  <c r="N291" i="4"/>
  <c r="K256" i="4"/>
  <c r="L256" i="4" s="1"/>
  <c r="M255" i="4" s="1"/>
  <c r="N255" i="4"/>
  <c r="T255" i="4"/>
  <c r="K208" i="4"/>
  <c r="L208" i="4" s="1"/>
  <c r="T207" i="4"/>
  <c r="U206" i="4" s="1"/>
  <c r="V205" i="4" s="1"/>
  <c r="N207" i="4"/>
  <c r="K124" i="4"/>
  <c r="L124" i="4" s="1"/>
  <c r="N123" i="4"/>
  <c r="T123" i="4"/>
  <c r="K64" i="4"/>
  <c r="L64" i="4" s="1"/>
  <c r="M63" i="4" s="1"/>
  <c r="T63" i="4"/>
  <c r="N63" i="4"/>
  <c r="M13" i="4"/>
  <c r="K320" i="4"/>
  <c r="L320" i="4" s="1"/>
  <c r="M319" i="4" s="1"/>
  <c r="N353" i="4"/>
  <c r="N221" i="4"/>
  <c r="O139" i="4"/>
  <c r="T357" i="4"/>
  <c r="T173" i="4"/>
  <c r="K274" i="4"/>
  <c r="L274" i="4" s="1"/>
  <c r="M273" i="4" s="1"/>
  <c r="N273" i="4"/>
  <c r="K154" i="4"/>
  <c r="L154" i="4" s="1"/>
  <c r="T153" i="4"/>
  <c r="N153" i="4"/>
  <c r="O152" i="4" s="1"/>
  <c r="K341" i="4"/>
  <c r="L341" i="4" s="1"/>
  <c r="M340" i="4" s="1"/>
  <c r="T340" i="4"/>
  <c r="U339" i="4" s="1"/>
  <c r="V338" i="4" s="1"/>
  <c r="K305" i="4"/>
  <c r="L305" i="4" s="1"/>
  <c r="T304" i="4"/>
  <c r="N304" i="4"/>
  <c r="O303" i="4" s="1"/>
  <c r="P302" i="4" s="1"/>
  <c r="K281" i="4"/>
  <c r="L281" i="4" s="1"/>
  <c r="T280" i="4"/>
  <c r="N280" i="4"/>
  <c r="K245" i="4"/>
  <c r="L245" i="4" s="1"/>
  <c r="N244" i="4"/>
  <c r="T244" i="4"/>
  <c r="K209" i="4"/>
  <c r="L209" i="4" s="1"/>
  <c r="M208" i="4" s="1"/>
  <c r="T208" i="4"/>
  <c r="U207" i="4" s="1"/>
  <c r="N208" i="4"/>
  <c r="O207" i="4" s="1"/>
  <c r="K173" i="4"/>
  <c r="L173" i="4" s="1"/>
  <c r="N172" i="4"/>
  <c r="K149" i="4"/>
  <c r="L149" i="4" s="1"/>
  <c r="M148" i="4" s="1"/>
  <c r="T148" i="4"/>
  <c r="N148" i="4"/>
  <c r="K113" i="4"/>
  <c r="L113" i="4" s="1"/>
  <c r="N112" i="4"/>
  <c r="T112" i="4"/>
  <c r="K101" i="4"/>
  <c r="L101" i="4" s="1"/>
  <c r="T100" i="4"/>
  <c r="U99" i="4" s="1"/>
  <c r="V98" i="4" s="1"/>
  <c r="N100" i="4"/>
  <c r="O99" i="4" s="1"/>
  <c r="P98" i="4" s="1"/>
  <c r="K65" i="4"/>
  <c r="L65" i="4" s="1"/>
  <c r="T64" i="4"/>
  <c r="U63" i="4" s="1"/>
  <c r="N64" i="4"/>
  <c r="N66" i="4"/>
  <c r="O65" i="4" s="1"/>
  <c r="K41" i="4"/>
  <c r="L41" i="4" s="1"/>
  <c r="N40" i="4"/>
  <c r="N42" i="4"/>
  <c r="T40" i="4"/>
  <c r="N282" i="4"/>
  <c r="T201" i="4"/>
  <c r="K352" i="4"/>
  <c r="L352" i="4" s="1"/>
  <c r="M351" i="4" s="1"/>
  <c r="T351" i="4"/>
  <c r="N351" i="4"/>
  <c r="K340" i="4"/>
  <c r="L340" i="4" s="1"/>
  <c r="M339" i="4" s="1"/>
  <c r="T339" i="4"/>
  <c r="N339" i="4"/>
  <c r="K316" i="4"/>
  <c r="L316" i="4" s="1"/>
  <c r="T315" i="4"/>
  <c r="N315" i="4"/>
  <c r="K304" i="4"/>
  <c r="L304" i="4" s="1"/>
  <c r="M303" i="4" s="1"/>
  <c r="T303" i="4"/>
  <c r="K280" i="4"/>
  <c r="L280" i="4" s="1"/>
  <c r="M279" i="4" s="1"/>
  <c r="T279" i="4"/>
  <c r="U278" i="4" s="1"/>
  <c r="N279" i="4"/>
  <c r="O278" i="4" s="1"/>
  <c r="K268" i="4"/>
  <c r="L268" i="4" s="1"/>
  <c r="N267" i="4"/>
  <c r="O266" i="4" s="1"/>
  <c r="T267" i="4"/>
  <c r="K244" i="4"/>
  <c r="L244" i="4" s="1"/>
  <c r="M243" i="4" s="1"/>
  <c r="N243" i="4"/>
  <c r="T243" i="4"/>
  <c r="K232" i="4"/>
  <c r="L232" i="4" s="1"/>
  <c r="M231" i="4" s="1"/>
  <c r="N231" i="4"/>
  <c r="O230" i="4" s="1"/>
  <c r="T231" i="4"/>
  <c r="U230" i="4" s="1"/>
  <c r="K220" i="4"/>
  <c r="L220" i="4" s="1"/>
  <c r="M219" i="4" s="1"/>
  <c r="T219" i="4"/>
  <c r="U218" i="4" s="1"/>
  <c r="N219" i="4"/>
  <c r="O218" i="4" s="1"/>
  <c r="K196" i="4"/>
  <c r="L196" i="4" s="1"/>
  <c r="N195" i="4"/>
  <c r="O194" i="4" s="1"/>
  <c r="P193" i="4" s="1"/>
  <c r="T195" i="4"/>
  <c r="K184" i="4"/>
  <c r="L184" i="4" s="1"/>
  <c r="M183" i="4" s="1"/>
  <c r="N183" i="4"/>
  <c r="T183" i="4"/>
  <c r="K172" i="4"/>
  <c r="L172" i="4" s="1"/>
  <c r="N171" i="4"/>
  <c r="T171" i="4"/>
  <c r="K160" i="4"/>
  <c r="L160" i="4" s="1"/>
  <c r="M159" i="4" s="1"/>
  <c r="N159" i="4"/>
  <c r="T159" i="4"/>
  <c r="K148" i="4"/>
  <c r="L148" i="4" s="1"/>
  <c r="T147" i="4"/>
  <c r="N147" i="4"/>
  <c r="K136" i="4"/>
  <c r="L136" i="4" s="1"/>
  <c r="M135" i="4" s="1"/>
  <c r="N135" i="4"/>
  <c r="T135" i="4"/>
  <c r="K112" i="4"/>
  <c r="L112" i="4" s="1"/>
  <c r="N111" i="4"/>
  <c r="K100" i="4"/>
  <c r="L100" i="4" s="1"/>
  <c r="N99" i="4"/>
  <c r="T99" i="4"/>
  <c r="U98" i="4" s="1"/>
  <c r="K88" i="4"/>
  <c r="L88" i="4" s="1"/>
  <c r="N87" i="4"/>
  <c r="T87" i="4"/>
  <c r="U86" i="4" s="1"/>
  <c r="K76" i="4"/>
  <c r="L76" i="4" s="1"/>
  <c r="N75" i="4"/>
  <c r="K52" i="4"/>
  <c r="L52" i="4" s="1"/>
  <c r="N51" i="4"/>
  <c r="T51" i="4"/>
  <c r="T53" i="4"/>
  <c r="K40" i="4"/>
  <c r="L40" i="4" s="1"/>
  <c r="M39" i="4" s="1"/>
  <c r="T39" i="4"/>
  <c r="N39" i="4"/>
  <c r="O38" i="4" s="1"/>
  <c r="K28" i="4"/>
  <c r="L28" i="4" s="1"/>
  <c r="M27" i="4" s="1"/>
  <c r="N27" i="4"/>
  <c r="T27" i="4"/>
  <c r="U26" i="4" s="1"/>
  <c r="K16" i="4"/>
  <c r="L16" i="4" s="1"/>
  <c r="M15" i="4" s="1"/>
  <c r="N15" i="4"/>
  <c r="T15" i="4"/>
  <c r="N356" i="4"/>
  <c r="O357" i="4" s="1"/>
  <c r="N321" i="4"/>
  <c r="N272" i="4"/>
  <c r="N225" i="4"/>
  <c r="T294" i="4"/>
  <c r="U293" i="4" s="1"/>
  <c r="T197" i="4"/>
  <c r="U196" i="4" s="1"/>
  <c r="U73" i="4"/>
  <c r="K362" i="4"/>
  <c r="L362" i="4" s="1"/>
  <c r="T361" i="4"/>
  <c r="U360" i="4" s="1"/>
  <c r="N361" i="4"/>
  <c r="O360" i="4" s="1"/>
  <c r="K350" i="4"/>
  <c r="L350" i="4" s="1"/>
  <c r="M349" i="4" s="1"/>
  <c r="T349" i="4"/>
  <c r="N349" i="4"/>
  <c r="K338" i="4"/>
  <c r="L338" i="4" s="1"/>
  <c r="M337" i="4" s="1"/>
  <c r="T337" i="4"/>
  <c r="T325" i="4"/>
  <c r="K314" i="4"/>
  <c r="L314" i="4" s="1"/>
  <c r="M313" i="4" s="1"/>
  <c r="T313" i="4"/>
  <c r="N313" i="4"/>
  <c r="K302" i="4"/>
  <c r="L302" i="4" s="1"/>
  <c r="T301" i="4"/>
  <c r="K290" i="4"/>
  <c r="L290" i="4" s="1"/>
  <c r="M289" i="4" s="1"/>
  <c r="T289" i="4"/>
  <c r="N289" i="4"/>
  <c r="T277" i="4"/>
  <c r="N277" i="4"/>
  <c r="K266" i="4"/>
  <c r="L266" i="4" s="1"/>
  <c r="T265" i="4"/>
  <c r="K254" i="4"/>
  <c r="L254" i="4" s="1"/>
  <c r="M253" i="4" s="1"/>
  <c r="T253" i="4"/>
  <c r="N253" i="4"/>
  <c r="K242" i="4"/>
  <c r="L242" i="4" s="1"/>
  <c r="T241" i="4"/>
  <c r="M229" i="4"/>
  <c r="K218" i="4"/>
  <c r="L218" i="4" s="1"/>
  <c r="M217" i="4" s="1"/>
  <c r="T217" i="4"/>
  <c r="N217" i="4"/>
  <c r="K206" i="4"/>
  <c r="L206" i="4" s="1"/>
  <c r="M205" i="4" s="1"/>
  <c r="T205" i="4"/>
  <c r="U204" i="4" s="1"/>
  <c r="K194" i="4"/>
  <c r="L194" i="4" s="1"/>
  <c r="M193" i="4" s="1"/>
  <c r="T193" i="4"/>
  <c r="U192" i="4" s="1"/>
  <c r="N193" i="4"/>
  <c r="O192" i="4" s="1"/>
  <c r="T181" i="4"/>
  <c r="U180" i="4" s="1"/>
  <c r="K182" i="4"/>
  <c r="L182" i="4" s="1"/>
  <c r="N181" i="4"/>
  <c r="O180" i="4" s="1"/>
  <c r="K170" i="4"/>
  <c r="L170" i="4" s="1"/>
  <c r="M169" i="4" s="1"/>
  <c r="N169" i="4"/>
  <c r="T169" i="4"/>
  <c r="K158" i="4"/>
  <c r="L158" i="4" s="1"/>
  <c r="T157" i="4"/>
  <c r="K146" i="4"/>
  <c r="L146" i="4" s="1"/>
  <c r="N145" i="4"/>
  <c r="T133" i="4"/>
  <c r="U132" i="4" s="1"/>
  <c r="N133" i="4"/>
  <c r="O132" i="4" s="1"/>
  <c r="K122" i="4"/>
  <c r="L122" i="4" s="1"/>
  <c r="M121" i="4" s="1"/>
  <c r="T121" i="4"/>
  <c r="T109" i="4"/>
  <c r="N109" i="4"/>
  <c r="K110" i="4"/>
  <c r="L110" i="4" s="1"/>
  <c r="K98" i="4"/>
  <c r="L98" i="4" s="1"/>
  <c r="T97" i="4"/>
  <c r="K86" i="4"/>
  <c r="L86" i="4" s="1"/>
  <c r="T85" i="4"/>
  <c r="N85" i="4"/>
  <c r="T73" i="4"/>
  <c r="N73" i="4"/>
  <c r="T61" i="4"/>
  <c r="N61" i="4"/>
  <c r="N49" i="4"/>
  <c r="O48" i="4" s="1"/>
  <c r="K50" i="4"/>
  <c r="L50" i="4" s="1"/>
  <c r="M49" i="4" s="1"/>
  <c r="K38" i="4"/>
  <c r="L38" i="4" s="1"/>
  <c r="M37" i="4" s="1"/>
  <c r="N37" i="4"/>
  <c r="K26" i="4"/>
  <c r="L26" i="4" s="1"/>
  <c r="T25" i="4"/>
  <c r="N25" i="4"/>
  <c r="K361" i="4"/>
  <c r="L361" i="4" s="1"/>
  <c r="M360" i="4" s="1"/>
  <c r="N360" i="4"/>
  <c r="O359" i="4" s="1"/>
  <c r="P358" i="4" s="1"/>
  <c r="T360" i="4"/>
  <c r="U359" i="4" s="1"/>
  <c r="K349" i="4"/>
  <c r="L349" i="4" s="1"/>
  <c r="M348" i="4" s="1"/>
  <c r="N348" i="4"/>
  <c r="T348" i="4"/>
  <c r="K337" i="4"/>
  <c r="L337" i="4" s="1"/>
  <c r="M336" i="4" s="1"/>
  <c r="N336" i="4"/>
  <c r="T336" i="4"/>
  <c r="K325" i="4"/>
  <c r="L325" i="4" s="1"/>
  <c r="N324" i="4"/>
  <c r="T324" i="4"/>
  <c r="K313" i="4"/>
  <c r="L313" i="4" s="1"/>
  <c r="N312" i="4"/>
  <c r="O311" i="4" s="1"/>
  <c r="K301" i="4"/>
  <c r="L301" i="4" s="1"/>
  <c r="N300" i="4"/>
  <c r="T300" i="4"/>
  <c r="T302" i="4"/>
  <c r="U301" i="4" s="1"/>
  <c r="K289" i="4"/>
  <c r="L289" i="4" s="1"/>
  <c r="M288" i="4" s="1"/>
  <c r="N288" i="4"/>
  <c r="T288" i="4"/>
  <c r="K277" i="4"/>
  <c r="L277" i="4" s="1"/>
  <c r="N276" i="4"/>
  <c r="T278" i="4"/>
  <c r="K265" i="4"/>
  <c r="L265" i="4" s="1"/>
  <c r="N264" i="4"/>
  <c r="O263" i="4" s="1"/>
  <c r="T264" i="4"/>
  <c r="U263" i="4" s="1"/>
  <c r="V262" i="4" s="1"/>
  <c r="K253" i="4"/>
  <c r="L253" i="4" s="1"/>
  <c r="M252" i="4" s="1"/>
  <c r="N252" i="4"/>
  <c r="T252" i="4"/>
  <c r="U251" i="4" s="1"/>
  <c r="K241" i="4"/>
  <c r="L241" i="4" s="1"/>
  <c r="M240" i="4" s="1"/>
  <c r="N240" i="4"/>
  <c r="T240" i="4"/>
  <c r="K229" i="4"/>
  <c r="L229" i="4" s="1"/>
  <c r="M228" i="4" s="1"/>
  <c r="N228" i="4"/>
  <c r="T228" i="4"/>
  <c r="T230" i="4"/>
  <c r="K217" i="4"/>
  <c r="L217" i="4" s="1"/>
  <c r="M216" i="4" s="1"/>
  <c r="N216" i="4"/>
  <c r="T216" i="4"/>
  <c r="K205" i="4"/>
  <c r="L205" i="4" s="1"/>
  <c r="N204" i="4"/>
  <c r="O203" i="4" s="1"/>
  <c r="P202" i="4" s="1"/>
  <c r="T204" i="4"/>
  <c r="U203" i="4" s="1"/>
  <c r="K193" i="4"/>
  <c r="L193" i="4" s="1"/>
  <c r="N192" i="4"/>
  <c r="T192" i="4"/>
  <c r="K181" i="4"/>
  <c r="L181" i="4" s="1"/>
  <c r="M180" i="4" s="1"/>
  <c r="N180" i="4"/>
  <c r="T180" i="4"/>
  <c r="T182" i="4"/>
  <c r="U181" i="4" s="1"/>
  <c r="K169" i="4"/>
  <c r="L169" i="4" s="1"/>
  <c r="M168" i="4" s="1"/>
  <c r="N168" i="4"/>
  <c r="O167" i="4" s="1"/>
  <c r="T168" i="4"/>
  <c r="K157" i="4"/>
  <c r="L157" i="4" s="1"/>
  <c r="M156" i="4" s="1"/>
  <c r="T156" i="4"/>
  <c r="U155" i="4" s="1"/>
  <c r="N156" i="4"/>
  <c r="T158" i="4"/>
  <c r="K145" i="4"/>
  <c r="L145" i="4" s="1"/>
  <c r="T144" i="4"/>
  <c r="N144" i="4"/>
  <c r="K133" i="4"/>
  <c r="L133" i="4" s="1"/>
  <c r="T132" i="4"/>
  <c r="U131" i="4" s="1"/>
  <c r="N132" i="4"/>
  <c r="K121" i="4"/>
  <c r="L121" i="4" s="1"/>
  <c r="T120" i="4"/>
  <c r="N120" i="4"/>
  <c r="O119" i="4" s="1"/>
  <c r="K109" i="4"/>
  <c r="L109" i="4" s="1"/>
  <c r="M108" i="4" s="1"/>
  <c r="T108" i="4"/>
  <c r="U109" i="4" s="1"/>
  <c r="N108" i="4"/>
  <c r="K97" i="4"/>
  <c r="L97" i="4" s="1"/>
  <c r="T96" i="4"/>
  <c r="U97" i="4" s="1"/>
  <c r="N96" i="4"/>
  <c r="K85" i="4"/>
  <c r="L85" i="4" s="1"/>
  <c r="T84" i="4"/>
  <c r="N84" i="4"/>
  <c r="K73" i="4"/>
  <c r="L73" i="4" s="1"/>
  <c r="M72" i="4" s="1"/>
  <c r="T72" i="4"/>
  <c r="N72" i="4"/>
  <c r="O71" i="4" s="1"/>
  <c r="K61" i="4"/>
  <c r="L61" i="4" s="1"/>
  <c r="M60" i="4" s="1"/>
  <c r="T60" i="4"/>
  <c r="N60" i="4"/>
  <c r="K49" i="4"/>
  <c r="L49" i="4" s="1"/>
  <c r="T48" i="4"/>
  <c r="N48" i="4"/>
  <c r="T50" i="4"/>
  <c r="K37" i="4"/>
  <c r="L37" i="4" s="1"/>
  <c r="M36" i="4" s="1"/>
  <c r="T36" i="4"/>
  <c r="N36" i="4"/>
  <c r="O35" i="4" s="1"/>
  <c r="K25" i="4"/>
  <c r="L25" i="4" s="1"/>
  <c r="T24" i="4"/>
  <c r="U23" i="4" s="1"/>
  <c r="N24" i="4"/>
  <c r="O23" i="4" s="1"/>
  <c r="P22" i="4" s="1"/>
  <c r="K13" i="4"/>
  <c r="L13" i="4" s="1"/>
  <c r="T12" i="4"/>
  <c r="N12" i="4"/>
  <c r="T14" i="4"/>
  <c r="K278" i="4"/>
  <c r="L278" i="4" s="1"/>
  <c r="N308" i="4"/>
  <c r="N205" i="4"/>
  <c r="O204" i="4" s="1"/>
  <c r="T355" i="4"/>
  <c r="U354" i="4" s="1"/>
  <c r="T273" i="4"/>
  <c r="T172" i="4"/>
  <c r="T37" i="4"/>
  <c r="K346" i="4"/>
  <c r="L346" i="4" s="1"/>
  <c r="M345" i="4" s="1"/>
  <c r="T345" i="4"/>
  <c r="N345" i="4"/>
  <c r="K262" i="4"/>
  <c r="L262" i="4" s="1"/>
  <c r="T261" i="4"/>
  <c r="K178" i="4"/>
  <c r="L178" i="4" s="1"/>
  <c r="M177" i="4" s="1"/>
  <c r="T177" i="4"/>
  <c r="N177" i="4"/>
  <c r="K353" i="4"/>
  <c r="L353" i="4" s="1"/>
  <c r="M352" i="4" s="1"/>
  <c r="T352" i="4"/>
  <c r="U351" i="4" s="1"/>
  <c r="K329" i="4"/>
  <c r="L329" i="4" s="1"/>
  <c r="T328" i="4"/>
  <c r="U327" i="4" s="1"/>
  <c r="K293" i="4"/>
  <c r="L293" i="4" s="1"/>
  <c r="M292" i="4" s="1"/>
  <c r="T292" i="4"/>
  <c r="N292" i="4"/>
  <c r="K233" i="4"/>
  <c r="L233" i="4" s="1"/>
  <c r="N232" i="4"/>
  <c r="T232" i="4"/>
  <c r="U231" i="4" s="1"/>
  <c r="K197" i="4"/>
  <c r="L197" i="4" s="1"/>
  <c r="M196" i="4" s="1"/>
  <c r="N196" i="4"/>
  <c r="T196" i="4"/>
  <c r="K161" i="4"/>
  <c r="L161" i="4" s="1"/>
  <c r="M160" i="4" s="1"/>
  <c r="T160" i="4"/>
  <c r="N160" i="4"/>
  <c r="O159" i="4" s="1"/>
  <c r="K125" i="4"/>
  <c r="L125" i="4" s="1"/>
  <c r="M124" i="4" s="1"/>
  <c r="T124" i="4"/>
  <c r="N124" i="4"/>
  <c r="K89" i="4"/>
  <c r="L89" i="4" s="1"/>
  <c r="N88" i="4"/>
  <c r="T88" i="4"/>
  <c r="K53" i="4"/>
  <c r="L53" i="4" s="1"/>
  <c r="M52" i="4" s="1"/>
  <c r="N52" i="4"/>
  <c r="T52" i="4"/>
  <c r="K29" i="4"/>
  <c r="L29" i="4" s="1"/>
  <c r="M28" i="4" s="1"/>
  <c r="N28" i="4"/>
  <c r="T28" i="4"/>
  <c r="U27" i="4" s="1"/>
  <c r="O225" i="4"/>
  <c r="P224" i="4" s="1"/>
  <c r="K324" i="4"/>
  <c r="L324" i="4" s="1"/>
  <c r="T323" i="4"/>
  <c r="K300" i="4"/>
  <c r="L300" i="4" s="1"/>
  <c r="T299" i="4"/>
  <c r="N299" i="4"/>
  <c r="K264" i="4"/>
  <c r="L264" i="4" s="1"/>
  <c r="M263" i="4" s="1"/>
  <c r="T263" i="4"/>
  <c r="N263" i="4"/>
  <c r="K180" i="4"/>
  <c r="L180" i="4" s="1"/>
  <c r="T179" i="4"/>
  <c r="K156" i="4"/>
  <c r="L156" i="4" s="1"/>
  <c r="M155" i="4" s="1"/>
  <c r="T155" i="4"/>
  <c r="N155" i="4"/>
  <c r="K132" i="4"/>
  <c r="L132" i="4" s="1"/>
  <c r="T131" i="4"/>
  <c r="N131" i="4"/>
  <c r="K108" i="4"/>
  <c r="L108" i="4" s="1"/>
  <c r="M107" i="4" s="1"/>
  <c r="T107" i="4"/>
  <c r="N107" i="4"/>
  <c r="K84" i="4"/>
  <c r="L84" i="4" s="1"/>
  <c r="M83" i="4" s="1"/>
  <c r="T83" i="4"/>
  <c r="N83" i="4"/>
  <c r="K60" i="4"/>
  <c r="L60" i="4" s="1"/>
  <c r="M59" i="4" s="1"/>
  <c r="T59" i="4"/>
  <c r="N344" i="4"/>
  <c r="N306" i="4"/>
  <c r="N203" i="4"/>
  <c r="U337" i="4"/>
  <c r="K310" i="4"/>
  <c r="L310" i="4" s="1"/>
  <c r="M309" i="4" s="1"/>
  <c r="N309" i="4"/>
  <c r="T309" i="4"/>
  <c r="K214" i="4"/>
  <c r="L214" i="4" s="1"/>
  <c r="T213" i="4"/>
  <c r="N213" i="4"/>
  <c r="K365" i="4"/>
  <c r="L365" i="4" s="1"/>
  <c r="T364" i="4"/>
  <c r="N364" i="4"/>
  <c r="K317" i="4"/>
  <c r="T316" i="4"/>
  <c r="N316" i="4"/>
  <c r="K269" i="4"/>
  <c r="L269" i="4" s="1"/>
  <c r="N268" i="4"/>
  <c r="O267" i="4" s="1"/>
  <c r="T268" i="4"/>
  <c r="K221" i="4"/>
  <c r="L221" i="4" s="1"/>
  <c r="M220" i="4" s="1"/>
  <c r="N220" i="4"/>
  <c r="K185" i="4"/>
  <c r="L185" i="4" s="1"/>
  <c r="N184" i="4"/>
  <c r="T184" i="4"/>
  <c r="K137" i="4"/>
  <c r="L137" i="4" s="1"/>
  <c r="M138" i="4" s="1"/>
  <c r="N136" i="4"/>
  <c r="T136" i="4"/>
  <c r="K77" i="4"/>
  <c r="L77" i="4" s="1"/>
  <c r="N76" i="4"/>
  <c r="T76" i="4"/>
  <c r="U75" i="4" s="1"/>
  <c r="K17" i="4"/>
  <c r="L17" i="4" s="1"/>
  <c r="N16" i="4"/>
  <c r="T16" i="4"/>
  <c r="K360" i="4"/>
  <c r="L360" i="4" s="1"/>
  <c r="M359" i="4" s="1"/>
  <c r="N359" i="4"/>
  <c r="K348" i="4"/>
  <c r="L348" i="4" s="1"/>
  <c r="T347" i="4"/>
  <c r="N347" i="4"/>
  <c r="K312" i="4"/>
  <c r="L312" i="4" s="1"/>
  <c r="N311" i="4"/>
  <c r="T311" i="4"/>
  <c r="K288" i="4"/>
  <c r="L288" i="4" s="1"/>
  <c r="T287" i="4"/>
  <c r="K276" i="4"/>
  <c r="N275" i="4"/>
  <c r="T275" i="4"/>
  <c r="K252" i="4"/>
  <c r="L252" i="4" s="1"/>
  <c r="T251" i="4"/>
  <c r="N251" i="4"/>
  <c r="K240" i="4"/>
  <c r="L240" i="4" s="1"/>
  <c r="M239" i="4" s="1"/>
  <c r="T239" i="4"/>
  <c r="K228" i="4"/>
  <c r="L228" i="4" s="1"/>
  <c r="M227" i="4" s="1"/>
  <c r="N227" i="4"/>
  <c r="O226" i="4" s="1"/>
  <c r="T227" i="4"/>
  <c r="U226" i="4" s="1"/>
  <c r="K216" i="4"/>
  <c r="L216" i="4" s="1"/>
  <c r="T215" i="4"/>
  <c r="U214" i="4" s="1"/>
  <c r="N215" i="4"/>
  <c r="O214" i="4" s="1"/>
  <c r="K192" i="4"/>
  <c r="L192" i="4" s="1"/>
  <c r="M191" i="4" s="1"/>
  <c r="T191" i="4"/>
  <c r="N191" i="4"/>
  <c r="K168" i="4"/>
  <c r="L168" i="4" s="1"/>
  <c r="T167" i="4"/>
  <c r="N167" i="4"/>
  <c r="K144" i="4"/>
  <c r="L144" i="4" s="1"/>
  <c r="M143" i="4" s="1"/>
  <c r="T143" i="4"/>
  <c r="U142" i="4" s="1"/>
  <c r="N143" i="4"/>
  <c r="O142" i="4" s="1"/>
  <c r="K120" i="4"/>
  <c r="L120" i="4" s="1"/>
  <c r="T119" i="4"/>
  <c r="N119" i="4"/>
  <c r="K96" i="4"/>
  <c r="L96" i="4" s="1"/>
  <c r="T95" i="4"/>
  <c r="K72" i="4"/>
  <c r="L72" i="4" s="1"/>
  <c r="N71" i="4"/>
  <c r="T71" i="4"/>
  <c r="K48" i="4"/>
  <c r="L48" i="4" s="1"/>
  <c r="T47" i="4"/>
  <c r="N47" i="4"/>
  <c r="M271" i="4"/>
  <c r="N261" i="4"/>
  <c r="U253" i="4"/>
  <c r="V252" i="4" s="1"/>
  <c r="T150" i="4"/>
  <c r="U149" i="4" s="1"/>
  <c r="K359" i="4"/>
  <c r="L359" i="4" s="1"/>
  <c r="M358" i="4" s="1"/>
  <c r="T358" i="4"/>
  <c r="K347" i="4"/>
  <c r="L347" i="4" s="1"/>
  <c r="T346" i="4"/>
  <c r="N346" i="4"/>
  <c r="K335" i="4"/>
  <c r="L335" i="4" s="1"/>
  <c r="N334" i="4"/>
  <c r="K323" i="4"/>
  <c r="L323" i="4" s="1"/>
  <c r="T322" i="4"/>
  <c r="N322" i="4"/>
  <c r="K311" i="4"/>
  <c r="L311" i="4" s="1"/>
  <c r="T310" i="4"/>
  <c r="K299" i="4"/>
  <c r="L299" i="4" s="1"/>
  <c r="M298" i="4" s="1"/>
  <c r="N298" i="4"/>
  <c r="K287" i="4"/>
  <c r="L287" i="4" s="1"/>
  <c r="T286" i="4"/>
  <c r="K275" i="4"/>
  <c r="L275" i="4" s="1"/>
  <c r="N274" i="4"/>
  <c r="K263" i="4"/>
  <c r="L263" i="4" s="1"/>
  <c r="T262" i="4"/>
  <c r="U261" i="4" s="1"/>
  <c r="V260" i="4" s="1"/>
  <c r="K251" i="4"/>
  <c r="L251" i="4" s="1"/>
  <c r="T250" i="4"/>
  <c r="K239" i="4"/>
  <c r="L239" i="4" s="1"/>
  <c r="T238" i="4"/>
  <c r="N238" i="4"/>
  <c r="O237" i="4" s="1"/>
  <c r="P236" i="4" s="1"/>
  <c r="K215" i="4"/>
  <c r="L215" i="4" s="1"/>
  <c r="T214" i="4"/>
  <c r="N214" i="4"/>
  <c r="K203" i="4"/>
  <c r="L203" i="4" s="1"/>
  <c r="T202" i="4"/>
  <c r="N202" i="4"/>
  <c r="O201" i="4" s="1"/>
  <c r="K191" i="4"/>
  <c r="L191" i="4" s="1"/>
  <c r="N190" i="4"/>
  <c r="T190" i="4"/>
  <c r="U189" i="4" s="1"/>
  <c r="K167" i="4"/>
  <c r="L167" i="4" s="1"/>
  <c r="T166" i="4"/>
  <c r="N166" i="4"/>
  <c r="K155" i="4"/>
  <c r="L155" i="4" s="1"/>
  <c r="T154" i="4"/>
  <c r="N154" i="4"/>
  <c r="K143" i="4"/>
  <c r="L143" i="4" s="1"/>
  <c r="M142" i="4" s="1"/>
  <c r="T142" i="4"/>
  <c r="K131" i="4"/>
  <c r="L131" i="4" s="1"/>
  <c r="T130" i="4"/>
  <c r="N130" i="4"/>
  <c r="O129" i="4" s="1"/>
  <c r="K119" i="4"/>
  <c r="L119" i="4" s="1"/>
  <c r="T118" i="4"/>
  <c r="K107" i="4"/>
  <c r="L107" i="4" s="1"/>
  <c r="T106" i="4"/>
  <c r="N106" i="4"/>
  <c r="K95" i="4"/>
  <c r="L95" i="4" s="1"/>
  <c r="T94" i="4"/>
  <c r="N94" i="4"/>
  <c r="K83" i="4"/>
  <c r="L83" i="4" s="1"/>
  <c r="M82" i="4" s="1"/>
  <c r="T82" i="4"/>
  <c r="N82" i="4"/>
  <c r="K71" i="4"/>
  <c r="L71" i="4" s="1"/>
  <c r="M70" i="4" s="1"/>
  <c r="T70" i="4"/>
  <c r="N70" i="4"/>
  <c r="K59" i="4"/>
  <c r="L59" i="4" s="1"/>
  <c r="T58" i="4"/>
  <c r="N58" i="4"/>
  <c r="K47" i="4"/>
  <c r="L47" i="4" s="1"/>
  <c r="T46" i="4"/>
  <c r="N46" i="4"/>
  <c r="K35" i="4"/>
  <c r="L35" i="4" s="1"/>
  <c r="T34" i="4"/>
  <c r="U33" i="4" s="1"/>
  <c r="K23" i="4"/>
  <c r="L23" i="4" s="1"/>
  <c r="T22" i="4"/>
  <c r="N22" i="4"/>
  <c r="O21" i="4" s="1"/>
  <c r="K11" i="4"/>
  <c r="L11" i="4" s="1"/>
  <c r="M10" i="4" s="1"/>
  <c r="T10" i="4"/>
  <c r="N10" i="4"/>
  <c r="N341" i="4"/>
  <c r="O340" i="4" s="1"/>
  <c r="N303" i="4"/>
  <c r="N250" i="4"/>
  <c r="N201" i="4"/>
  <c r="N121" i="4"/>
  <c r="T335" i="4"/>
  <c r="T246" i="4"/>
  <c r="U245" i="4" s="1"/>
  <c r="T145" i="4"/>
  <c r="U144" i="4" s="1"/>
  <c r="V143" i="4" s="1"/>
  <c r="K322" i="4"/>
  <c r="L322" i="4" s="1"/>
  <c r="T321" i="4"/>
  <c r="K166" i="4"/>
  <c r="L166" i="4" s="1"/>
  <c r="T165" i="4"/>
  <c r="N165" i="4"/>
  <c r="K118" i="4"/>
  <c r="L118" i="4" s="1"/>
  <c r="T117" i="4"/>
  <c r="K106" i="4"/>
  <c r="L106" i="4" s="1"/>
  <c r="M105" i="4" s="1"/>
  <c r="T105" i="4"/>
  <c r="N105" i="4"/>
  <c r="K82" i="4"/>
  <c r="L82" i="4" s="1"/>
  <c r="M81" i="4" s="1"/>
  <c r="T81" i="4"/>
  <c r="U80" i="4" s="1"/>
  <c r="V79" i="4" s="1"/>
  <c r="K70" i="4"/>
  <c r="L70" i="4" s="1"/>
  <c r="T69" i="4"/>
  <c r="N69" i="4"/>
  <c r="K46" i="4"/>
  <c r="L46" i="4" s="1"/>
  <c r="M45" i="4" s="1"/>
  <c r="T45" i="4"/>
  <c r="U44" i="4" s="1"/>
  <c r="V43" i="4" s="1"/>
  <c r="N45" i="4"/>
  <c r="K22" i="4"/>
  <c r="L22" i="4" s="1"/>
  <c r="T21" i="4"/>
  <c r="N21" i="4"/>
  <c r="N23" i="4"/>
  <c r="N340" i="4"/>
  <c r="T138" i="4"/>
  <c r="U137" i="4" s="1"/>
  <c r="N224" i="4"/>
  <c r="O223" i="4" s="1"/>
  <c r="O79" i="4"/>
  <c r="M127" i="4"/>
  <c r="N337" i="4"/>
  <c r="N293" i="4"/>
  <c r="N246" i="4"/>
  <c r="N185" i="4"/>
  <c r="N117" i="4"/>
  <c r="T319" i="4"/>
  <c r="T229" i="4"/>
  <c r="T114" i="4"/>
  <c r="U113" i="4" s="1"/>
  <c r="K334" i="4"/>
  <c r="L334" i="4" s="1"/>
  <c r="N333" i="4"/>
  <c r="T333" i="4"/>
  <c r="U332" i="4" s="1"/>
  <c r="V331" i="4" s="1"/>
  <c r="K298" i="4"/>
  <c r="L298" i="4" s="1"/>
  <c r="M297" i="4" s="1"/>
  <c r="N297" i="4"/>
  <c r="T297" i="4"/>
  <c r="K250" i="4"/>
  <c r="L250" i="4" s="1"/>
  <c r="M249" i="4" s="1"/>
  <c r="T249" i="4"/>
  <c r="N249" i="4"/>
  <c r="K190" i="4"/>
  <c r="L190" i="4" s="1"/>
  <c r="N189" i="4"/>
  <c r="T189" i="4"/>
  <c r="K130" i="4"/>
  <c r="L130" i="4" s="1"/>
  <c r="M129" i="4" s="1"/>
  <c r="T129" i="4"/>
  <c r="U128" i="4" s="1"/>
  <c r="N129" i="4"/>
  <c r="O128" i="4" s="1"/>
  <c r="K94" i="4"/>
  <c r="L94" i="4" s="1"/>
  <c r="M93" i="4" s="1"/>
  <c r="T93" i="4"/>
  <c r="N93" i="4"/>
  <c r="O94" i="4" s="1"/>
  <c r="K58" i="4"/>
  <c r="L58" i="4" s="1"/>
  <c r="M57" i="4" s="1"/>
  <c r="T57" i="4"/>
  <c r="K34" i="4"/>
  <c r="L34" i="4" s="1"/>
  <c r="T33" i="4"/>
  <c r="N33" i="4"/>
  <c r="K10" i="4"/>
  <c r="L10" i="4" s="1"/>
  <c r="T9" i="4"/>
  <c r="U8" i="4" s="1"/>
  <c r="N9" i="4"/>
  <c r="O40" i="4"/>
  <c r="P39" i="4" s="1"/>
  <c r="M283" i="4"/>
  <c r="M73" i="4"/>
  <c r="N335" i="4"/>
  <c r="N287" i="4"/>
  <c r="O286" i="4" s="1"/>
  <c r="P285" i="4" s="1"/>
  <c r="N241" i="4"/>
  <c r="N179" i="4"/>
  <c r="U313" i="4"/>
  <c r="U225" i="4"/>
  <c r="T111" i="4"/>
  <c r="K24" i="4"/>
  <c r="L24" i="4" s="1"/>
  <c r="M23" i="4" s="1"/>
  <c r="T23" i="4"/>
  <c r="K12" i="4"/>
  <c r="L12" i="4" s="1"/>
  <c r="T11" i="4"/>
  <c r="U10" i="4" s="1"/>
  <c r="V9" i="4" s="1"/>
  <c r="N101" i="4"/>
  <c r="N18" i="4"/>
  <c r="T113" i="4"/>
  <c r="K357" i="4"/>
  <c r="L357" i="4" s="1"/>
  <c r="T356" i="4"/>
  <c r="K345" i="4"/>
  <c r="L345" i="4" s="1"/>
  <c r="M344" i="4" s="1"/>
  <c r="T344" i="4"/>
  <c r="K333" i="4"/>
  <c r="L333" i="4" s="1"/>
  <c r="M332" i="4" s="1"/>
  <c r="T332" i="4"/>
  <c r="K321" i="4"/>
  <c r="L321" i="4" s="1"/>
  <c r="M320" i="4" s="1"/>
  <c r="T320" i="4"/>
  <c r="K309" i="4"/>
  <c r="L309" i="4" s="1"/>
  <c r="M308" i="4" s="1"/>
  <c r="T308" i="4"/>
  <c r="K297" i="4"/>
  <c r="L297" i="4" s="1"/>
  <c r="M296" i="4" s="1"/>
  <c r="T296" i="4"/>
  <c r="K285" i="4"/>
  <c r="L285" i="4" s="1"/>
  <c r="M284" i="4" s="1"/>
  <c r="T284" i="4"/>
  <c r="K273" i="4"/>
  <c r="L273" i="4" s="1"/>
  <c r="M272" i="4" s="1"/>
  <c r="T272" i="4"/>
  <c r="K261" i="4"/>
  <c r="L261" i="4" s="1"/>
  <c r="M260" i="4" s="1"/>
  <c r="T260" i="4"/>
  <c r="U259" i="4" s="1"/>
  <c r="K249" i="4"/>
  <c r="L249" i="4" s="1"/>
  <c r="M248" i="4" s="1"/>
  <c r="T248" i="4"/>
  <c r="K237" i="4"/>
  <c r="L237" i="4" s="1"/>
  <c r="M236" i="4" s="1"/>
  <c r="T236" i="4"/>
  <c r="U235" i="4" s="1"/>
  <c r="K225" i="4"/>
  <c r="L225" i="4" s="1"/>
  <c r="T224" i="4"/>
  <c r="K213" i="4"/>
  <c r="L213" i="4" s="1"/>
  <c r="M212" i="4" s="1"/>
  <c r="T212" i="4"/>
  <c r="K201" i="4"/>
  <c r="L201" i="4" s="1"/>
  <c r="M200" i="4" s="1"/>
  <c r="T200" i="4"/>
  <c r="U199" i="4" s="1"/>
  <c r="K189" i="4"/>
  <c r="L189" i="4" s="1"/>
  <c r="M188" i="4" s="1"/>
  <c r="T188" i="4"/>
  <c r="K177" i="4"/>
  <c r="L177" i="4" s="1"/>
  <c r="M176" i="4" s="1"/>
  <c r="T176" i="4"/>
  <c r="K165" i="4"/>
  <c r="L165" i="4" s="1"/>
  <c r="M164" i="4" s="1"/>
  <c r="T164" i="4"/>
  <c r="K153" i="4"/>
  <c r="L153" i="4" s="1"/>
  <c r="M152" i="4" s="1"/>
  <c r="T152" i="4"/>
  <c r="K141" i="4"/>
  <c r="L141" i="4" s="1"/>
  <c r="M140" i="4" s="1"/>
  <c r="T140" i="4"/>
  <c r="K129" i="4"/>
  <c r="L129" i="4" s="1"/>
  <c r="T128" i="4"/>
  <c r="K117" i="4"/>
  <c r="L117" i="4" s="1"/>
  <c r="M116" i="4" s="1"/>
  <c r="T116" i="4"/>
  <c r="K105" i="4"/>
  <c r="L105" i="4" s="1"/>
  <c r="M104" i="4" s="1"/>
  <c r="T104" i="4"/>
  <c r="K93" i="4"/>
  <c r="L93" i="4" s="1"/>
  <c r="M92" i="4" s="1"/>
  <c r="T92" i="4"/>
  <c r="K81" i="4"/>
  <c r="L81" i="4" s="1"/>
  <c r="T80" i="4"/>
  <c r="K69" i="4"/>
  <c r="L69" i="4" s="1"/>
  <c r="M68" i="4" s="1"/>
  <c r="T68" i="4"/>
  <c r="K57" i="4"/>
  <c r="L57" i="4" s="1"/>
  <c r="M56" i="4" s="1"/>
  <c r="T56" i="4"/>
  <c r="U55" i="4" s="1"/>
  <c r="K45" i="4"/>
  <c r="L45" i="4" s="1"/>
  <c r="M44" i="4" s="1"/>
  <c r="T44" i="4"/>
  <c r="K33" i="4"/>
  <c r="L33" i="4" s="1"/>
  <c r="M32" i="4" s="1"/>
  <c r="T32" i="4"/>
  <c r="K21" i="4"/>
  <c r="L21" i="4" s="1"/>
  <c r="M20" i="4" s="1"/>
  <c r="T20" i="4"/>
  <c r="K9" i="4"/>
  <c r="L9" i="4" s="1"/>
  <c r="M8" i="4" s="1"/>
  <c r="T8" i="4"/>
  <c r="N6" i="4"/>
  <c r="N260" i="4"/>
  <c r="N116" i="4"/>
  <c r="N54" i="4"/>
  <c r="N11" i="4"/>
  <c r="O12" i="4" s="1"/>
  <c r="T101" i="4"/>
  <c r="T35" i="4"/>
  <c r="U34" i="4" s="1"/>
  <c r="N283" i="4"/>
  <c r="O282" i="4" s="1"/>
  <c r="T271" i="4"/>
  <c r="U270" i="4" s="1"/>
  <c r="N271" i="4"/>
  <c r="K260" i="4"/>
  <c r="L260" i="4" s="1"/>
  <c r="M259" i="4" s="1"/>
  <c r="T259" i="4"/>
  <c r="U258" i="4" s="1"/>
  <c r="N259" i="4"/>
  <c r="O258" i="4" s="1"/>
  <c r="K248" i="4"/>
  <c r="L248" i="4" s="1"/>
  <c r="M247" i="4" s="1"/>
  <c r="T247" i="4"/>
  <c r="U246" i="4" s="1"/>
  <c r="N247" i="4"/>
  <c r="O246" i="4" s="1"/>
  <c r="T235" i="4"/>
  <c r="U234" i="4" s="1"/>
  <c r="N235" i="4"/>
  <c r="T223" i="4"/>
  <c r="U222" i="4" s="1"/>
  <c r="N223" i="4"/>
  <c r="K212" i="4"/>
  <c r="L212" i="4" s="1"/>
  <c r="M211" i="4" s="1"/>
  <c r="T211" i="4"/>
  <c r="N211" i="4"/>
  <c r="K200" i="4"/>
  <c r="L200" i="4" s="1"/>
  <c r="M199" i="4" s="1"/>
  <c r="T199" i="4"/>
  <c r="N199" i="4"/>
  <c r="T187" i="4"/>
  <c r="U186" i="4" s="1"/>
  <c r="N187" i="4"/>
  <c r="O186" i="4" s="1"/>
  <c r="T175" i="4"/>
  <c r="U174" i="4" s="1"/>
  <c r="N175" i="4"/>
  <c r="K164" i="4"/>
  <c r="L164" i="4" s="1"/>
  <c r="M163" i="4" s="1"/>
  <c r="T163" i="4"/>
  <c r="N163" i="4"/>
  <c r="O162" i="4" s="1"/>
  <c r="K152" i="4"/>
  <c r="L152" i="4" s="1"/>
  <c r="M151" i="4" s="1"/>
  <c r="T151" i="4"/>
  <c r="N151" i="4"/>
  <c r="T139" i="4"/>
  <c r="U138" i="4" s="1"/>
  <c r="N139" i="4"/>
  <c r="O138" i="4" s="1"/>
  <c r="T127" i="4"/>
  <c r="N127" i="4"/>
  <c r="K116" i="4"/>
  <c r="L116" i="4" s="1"/>
  <c r="M115" i="4" s="1"/>
  <c r="T115" i="4"/>
  <c r="U114" i="4" s="1"/>
  <c r="N115" i="4"/>
  <c r="O114" i="4" s="1"/>
  <c r="K104" i="4"/>
  <c r="L104" i="4" s="1"/>
  <c r="M103" i="4" s="1"/>
  <c r="T103" i="4"/>
  <c r="U102" i="4" s="1"/>
  <c r="N103" i="4"/>
  <c r="K92" i="4"/>
  <c r="L92" i="4" s="1"/>
  <c r="M91" i="4" s="1"/>
  <c r="T91" i="4"/>
  <c r="N91" i="4"/>
  <c r="K80" i="4"/>
  <c r="L80" i="4" s="1"/>
  <c r="M79" i="4" s="1"/>
  <c r="T79" i="4"/>
  <c r="U78" i="4" s="1"/>
  <c r="N79" i="4"/>
  <c r="K68" i="4"/>
  <c r="L68" i="4" s="1"/>
  <c r="M67" i="4" s="1"/>
  <c r="T67" i="4"/>
  <c r="N67" i="4"/>
  <c r="O66" i="4" s="1"/>
  <c r="T55" i="4"/>
  <c r="N55" i="4"/>
  <c r="O54" i="4" s="1"/>
  <c r="K44" i="4"/>
  <c r="L44" i="4" s="1"/>
  <c r="M43" i="4" s="1"/>
  <c r="T43" i="4"/>
  <c r="U42" i="4" s="1"/>
  <c r="V41" i="4" s="1"/>
  <c r="N43" i="4"/>
  <c r="K32" i="4"/>
  <c r="L32" i="4" s="1"/>
  <c r="M31" i="4" s="1"/>
  <c r="T31" i="4"/>
  <c r="N31" i="4"/>
  <c r="K20" i="4"/>
  <c r="L20" i="4" s="1"/>
  <c r="T19" i="4"/>
  <c r="N19" i="4"/>
  <c r="O18" i="4" s="1"/>
  <c r="K8" i="4"/>
  <c r="L8" i="4" s="1"/>
  <c r="T7" i="4"/>
  <c r="U6" i="4" s="1"/>
  <c r="N7" i="4"/>
  <c r="N176" i="4"/>
  <c r="N114" i="4"/>
  <c r="O113" i="4" s="1"/>
  <c r="N53" i="4"/>
  <c r="N32" i="4"/>
  <c r="T66" i="4"/>
  <c r="T30" i="4"/>
  <c r="K127" i="4"/>
  <c r="L127" i="4" s="1"/>
  <c r="T126" i="4"/>
  <c r="U125" i="4" s="1"/>
  <c r="K103" i="4"/>
  <c r="L103" i="4" s="1"/>
  <c r="M102" i="4" s="1"/>
  <c r="T102" i="4"/>
  <c r="U101" i="4" s="1"/>
  <c r="V100" i="4" s="1"/>
  <c r="K91" i="4"/>
  <c r="L91" i="4" s="1"/>
  <c r="M90" i="4" s="1"/>
  <c r="T90" i="4"/>
  <c r="U89" i="4" s="1"/>
  <c r="K79" i="4"/>
  <c r="L79" i="4" s="1"/>
  <c r="T78" i="4"/>
  <c r="K43" i="4"/>
  <c r="L43" i="4" s="1"/>
  <c r="M42" i="4" s="1"/>
  <c r="T42" i="4"/>
  <c r="U41" i="4" s="1"/>
  <c r="K224" i="4"/>
  <c r="L224" i="4" s="1"/>
  <c r="N332" i="4"/>
  <c r="O331" i="4" s="1"/>
  <c r="N236" i="4"/>
  <c r="O235" i="4" s="1"/>
  <c r="P234" i="4" s="1"/>
  <c r="N113" i="4"/>
  <c r="N92" i="4"/>
  <c r="N30" i="4"/>
  <c r="O29" i="4" s="1"/>
  <c r="K126" i="4"/>
  <c r="L126" i="4" s="1"/>
  <c r="M125" i="4" s="1"/>
  <c r="T125" i="4"/>
  <c r="U124" i="4" s="1"/>
  <c r="K66" i="4"/>
  <c r="L66" i="4" s="1"/>
  <c r="M65" i="4" s="1"/>
  <c r="T65" i="4"/>
  <c r="K42" i="4"/>
  <c r="L42" i="4" s="1"/>
  <c r="M41" i="4" s="1"/>
  <c r="T41" i="4"/>
  <c r="U40" i="4" s="1"/>
  <c r="K30" i="4"/>
  <c r="L30" i="4" s="1"/>
  <c r="T29" i="4"/>
  <c r="K18" i="4"/>
  <c r="L18" i="4" s="1"/>
  <c r="T17" i="4"/>
  <c r="U16" i="4" s="1"/>
  <c r="K188" i="4"/>
  <c r="L188" i="4" s="1"/>
  <c r="M187" i="4" s="1"/>
  <c r="N296" i="4"/>
  <c r="O295" i="4" s="1"/>
  <c r="P294" i="4" s="1"/>
  <c r="N152" i="4"/>
  <c r="N90" i="4"/>
  <c r="O89" i="4" s="1"/>
  <c r="N29" i="4"/>
  <c r="N8" i="4"/>
  <c r="N212" i="4"/>
  <c r="N89" i="4"/>
  <c r="N68" i="4"/>
  <c r="T54" i="4"/>
  <c r="T18" i="4"/>
  <c r="T283" i="4"/>
  <c r="U282" i="4" s="1"/>
  <c r="T89" i="4"/>
  <c r="K363" i="4"/>
  <c r="L363" i="4" s="1"/>
  <c r="N362" i="4"/>
  <c r="O361" i="4" s="1"/>
  <c r="P360" i="4" s="1"/>
  <c r="K351" i="4"/>
  <c r="L351" i="4" s="1"/>
  <c r="N350" i="4"/>
  <c r="K339" i="4"/>
  <c r="L339" i="4" s="1"/>
  <c r="N338" i="4"/>
  <c r="O337" i="4" s="1"/>
  <c r="K327" i="4"/>
  <c r="L327" i="4" s="1"/>
  <c r="M326" i="4" s="1"/>
  <c r="N326" i="4"/>
  <c r="K315" i="4"/>
  <c r="L315" i="4" s="1"/>
  <c r="M314" i="4" s="1"/>
  <c r="N314" i="4"/>
  <c r="O313" i="4" s="1"/>
  <c r="P312" i="4" s="1"/>
  <c r="K303" i="4"/>
  <c r="L303" i="4" s="1"/>
  <c r="N302" i="4"/>
  <c r="O301" i="4" s="1"/>
  <c r="K291" i="4"/>
  <c r="L291" i="4" s="1"/>
  <c r="N290" i="4"/>
  <c r="O289" i="4" s="1"/>
  <c r="K279" i="4"/>
  <c r="L279" i="4" s="1"/>
  <c r="M278" i="4" s="1"/>
  <c r="N278" i="4"/>
  <c r="K267" i="4"/>
  <c r="L267" i="4" s="1"/>
  <c r="M266" i="4" s="1"/>
  <c r="N266" i="4"/>
  <c r="T266" i="4"/>
  <c r="K255" i="4"/>
  <c r="L255" i="4" s="1"/>
  <c r="N254" i="4"/>
  <c r="O253" i="4" s="1"/>
  <c r="K243" i="4"/>
  <c r="L243" i="4" s="1"/>
  <c r="N242" i="4"/>
  <c r="O241" i="4" s="1"/>
  <c r="T242" i="4"/>
  <c r="U241" i="4" s="1"/>
  <c r="K231" i="4"/>
  <c r="L231" i="4" s="1"/>
  <c r="M230" i="4" s="1"/>
  <c r="N230" i="4"/>
  <c r="O229" i="4" s="1"/>
  <c r="K219" i="4"/>
  <c r="L219" i="4" s="1"/>
  <c r="N218" i="4"/>
  <c r="K207" i="4"/>
  <c r="L207" i="4" s="1"/>
  <c r="M206" i="4" s="1"/>
  <c r="N206" i="4"/>
  <c r="K195" i="4"/>
  <c r="L195" i="4" s="1"/>
  <c r="M194" i="4" s="1"/>
  <c r="N194" i="4"/>
  <c r="O193" i="4" s="1"/>
  <c r="T194" i="4"/>
  <c r="U193" i="4" s="1"/>
  <c r="K183" i="4"/>
  <c r="L183" i="4" s="1"/>
  <c r="M182" i="4" s="1"/>
  <c r="N182" i="4"/>
  <c r="O181" i="4" s="1"/>
  <c r="K171" i="4"/>
  <c r="L171" i="4" s="1"/>
  <c r="M170" i="4" s="1"/>
  <c r="N170" i="4"/>
  <c r="T170" i="4"/>
  <c r="U169" i="4" s="1"/>
  <c r="K159" i="4"/>
  <c r="L159" i="4" s="1"/>
  <c r="N158" i="4"/>
  <c r="K147" i="4"/>
  <c r="L147" i="4" s="1"/>
  <c r="M146" i="4" s="1"/>
  <c r="T146" i="4"/>
  <c r="U145" i="4" s="1"/>
  <c r="N146" i="4"/>
  <c r="K135" i="4"/>
  <c r="L135" i="4" s="1"/>
  <c r="M134" i="4" s="1"/>
  <c r="N134" i="4"/>
  <c r="O133" i="4" s="1"/>
  <c r="T134" i="4"/>
  <c r="U133" i="4" s="1"/>
  <c r="V132" i="4" s="1"/>
  <c r="K123" i="4"/>
  <c r="L123" i="4" s="1"/>
  <c r="T122" i="4"/>
  <c r="U121" i="4" s="1"/>
  <c r="N122" i="4"/>
  <c r="K111" i="4"/>
  <c r="L111" i="4" s="1"/>
  <c r="M110" i="4" s="1"/>
  <c r="N110" i="4"/>
  <c r="O109" i="4" s="1"/>
  <c r="K99" i="4"/>
  <c r="L99" i="4" s="1"/>
  <c r="M98" i="4" s="1"/>
  <c r="N98" i="4"/>
  <c r="O97" i="4" s="1"/>
  <c r="K87" i="4"/>
  <c r="L87" i="4" s="1"/>
  <c r="M86" i="4" s="1"/>
  <c r="N86" i="4"/>
  <c r="T86" i="4"/>
  <c r="K75" i="4"/>
  <c r="L75" i="4" s="1"/>
  <c r="N74" i="4"/>
  <c r="O73" i="4" s="1"/>
  <c r="P72" i="4" s="1"/>
  <c r="K63" i="4"/>
  <c r="L63" i="4" s="1"/>
  <c r="N62" i="4"/>
  <c r="O61" i="4" s="1"/>
  <c r="K51" i="4"/>
  <c r="L51" i="4" s="1"/>
  <c r="M50" i="4" s="1"/>
  <c r="N50" i="4"/>
  <c r="O49" i="4" s="1"/>
  <c r="K39" i="4"/>
  <c r="L39" i="4" s="1"/>
  <c r="N38" i="4"/>
  <c r="K27" i="4"/>
  <c r="L27" i="4" s="1"/>
  <c r="M26" i="4" s="1"/>
  <c r="N26" i="4"/>
  <c r="T26" i="4"/>
  <c r="K15" i="4"/>
  <c r="L15" i="4" s="1"/>
  <c r="M14" i="4" s="1"/>
  <c r="N14" i="4"/>
  <c r="O13" i="4" s="1"/>
  <c r="K140" i="4"/>
  <c r="L140" i="4" s="1"/>
  <c r="M139" i="4" s="1"/>
  <c r="N188" i="4"/>
  <c r="N126" i="4"/>
  <c r="O125" i="4" s="1"/>
  <c r="N65" i="4"/>
  <c r="N44" i="4"/>
  <c r="O43" i="4" s="1"/>
  <c r="T362" i="4"/>
  <c r="T206" i="4"/>
  <c r="N125" i="4"/>
  <c r="O103" i="4"/>
  <c r="D15" i="4"/>
  <c r="D16" i="4" s="1"/>
  <c r="M52" i="1"/>
  <c r="L52" i="1"/>
  <c r="K52" i="1"/>
  <c r="J52" i="1"/>
  <c r="I52" i="1"/>
  <c r="H52" i="1"/>
  <c r="G52" i="1"/>
  <c r="F52" i="1"/>
  <c r="E52" i="1"/>
  <c r="K38" i="1"/>
  <c r="J38" i="1"/>
  <c r="I38" i="1"/>
  <c r="H38" i="1"/>
  <c r="G38" i="1"/>
  <c r="F38" i="1"/>
  <c r="E38" i="1"/>
  <c r="D38" i="1"/>
  <c r="D52" i="1"/>
  <c r="E48" i="1"/>
  <c r="E50" i="1"/>
  <c r="J17" i="1"/>
  <c r="E51" i="1"/>
  <c r="F48" i="1"/>
  <c r="F50" i="1"/>
  <c r="F51" i="1"/>
  <c r="G48" i="1"/>
  <c r="G50" i="1"/>
  <c r="G51" i="1"/>
  <c r="H48" i="1"/>
  <c r="H50" i="1"/>
  <c r="H51" i="1"/>
  <c r="I48" i="1"/>
  <c r="I50" i="1"/>
  <c r="I51" i="1"/>
  <c r="J48" i="1"/>
  <c r="J50" i="1"/>
  <c r="J51" i="1"/>
  <c r="K48" i="1"/>
  <c r="K50" i="1"/>
  <c r="K51" i="1"/>
  <c r="L48" i="1"/>
  <c r="L50" i="1"/>
  <c r="L51" i="1"/>
  <c r="M48" i="1"/>
  <c r="M50" i="1"/>
  <c r="M51" i="1"/>
  <c r="E34" i="1"/>
  <c r="E36" i="1"/>
  <c r="J16" i="1"/>
  <c r="E37" i="1"/>
  <c r="F34" i="1"/>
  <c r="F36" i="1"/>
  <c r="F37" i="1"/>
  <c r="G34" i="1"/>
  <c r="G36" i="1"/>
  <c r="G37" i="1"/>
  <c r="H34" i="1"/>
  <c r="H36" i="1"/>
  <c r="H37" i="1"/>
  <c r="I34" i="1"/>
  <c r="I36" i="1"/>
  <c r="I37" i="1"/>
  <c r="J34" i="1"/>
  <c r="J36" i="1"/>
  <c r="J37" i="1"/>
  <c r="K34" i="1"/>
  <c r="K36" i="1"/>
  <c r="K37" i="1"/>
  <c r="D48" i="1"/>
  <c r="D50" i="1"/>
  <c r="D51" i="1"/>
  <c r="D34" i="1"/>
  <c r="D36" i="1"/>
  <c r="D37" i="1"/>
  <c r="V7" i="4" l="1"/>
  <c r="P93" i="4"/>
  <c r="V101" i="4"/>
  <c r="U164" i="4"/>
  <c r="O108" i="4"/>
  <c r="P64" i="4"/>
  <c r="V363" i="4"/>
  <c r="P300" i="4"/>
  <c r="P222" i="4"/>
  <c r="U36" i="4"/>
  <c r="V35" i="4" s="1"/>
  <c r="P70" i="4"/>
  <c r="P118" i="4"/>
  <c r="V300" i="4"/>
  <c r="U347" i="4"/>
  <c r="U349" i="4"/>
  <c r="P47" i="4"/>
  <c r="U108" i="4"/>
  <c r="U240" i="4"/>
  <c r="U300" i="4"/>
  <c r="V25" i="4"/>
  <c r="V85" i="4"/>
  <c r="U146" i="4"/>
  <c r="V145" i="4" s="1"/>
  <c r="M342" i="4"/>
  <c r="U342" i="4"/>
  <c r="O238" i="4"/>
  <c r="O187" i="4"/>
  <c r="P186" i="4" s="1"/>
  <c r="M62" i="4"/>
  <c r="M122" i="4"/>
  <c r="M302" i="4"/>
  <c r="U88" i="4"/>
  <c r="V87" i="4" s="1"/>
  <c r="O91" i="4"/>
  <c r="P90" i="4" s="1"/>
  <c r="P17" i="4"/>
  <c r="U66" i="4"/>
  <c r="O174" i="4"/>
  <c r="P173" i="4" s="1"/>
  <c r="O234" i="4"/>
  <c r="U100" i="4"/>
  <c r="V99" i="4" s="1"/>
  <c r="U43" i="4"/>
  <c r="V42" i="4" s="1"/>
  <c r="U115" i="4"/>
  <c r="V114" i="4" s="1"/>
  <c r="U187" i="4"/>
  <c r="V186" i="4" s="1"/>
  <c r="U331" i="4"/>
  <c r="U333" i="4"/>
  <c r="M333" i="4"/>
  <c r="M335" i="4"/>
  <c r="O69" i="4"/>
  <c r="U117" i="4"/>
  <c r="M166" i="4"/>
  <c r="U237" i="4"/>
  <c r="V236" i="4" s="1"/>
  <c r="U309" i="4"/>
  <c r="V308" i="4" s="1"/>
  <c r="U311" i="4"/>
  <c r="V310" i="4" s="1"/>
  <c r="O118" i="4"/>
  <c r="O274" i="4"/>
  <c r="U15" i="4"/>
  <c r="O219" i="4"/>
  <c r="U212" i="4"/>
  <c r="V213" i="4" s="1"/>
  <c r="O82" i="4"/>
  <c r="U178" i="4"/>
  <c r="M172" i="4"/>
  <c r="M304" i="4"/>
  <c r="O352" i="4"/>
  <c r="U254" i="4"/>
  <c r="V253" i="4" s="1"/>
  <c r="O268" i="4"/>
  <c r="P267" i="4" s="1"/>
  <c r="U233" i="4"/>
  <c r="V232" i="4" s="1"/>
  <c r="M294" i="4"/>
  <c r="O353" i="4"/>
  <c r="O342" i="4"/>
  <c r="P341" i="4" s="1"/>
  <c r="M354" i="4"/>
  <c r="O101" i="4"/>
  <c r="P100" i="4" s="1"/>
  <c r="V202" i="4"/>
  <c r="P138" i="4"/>
  <c r="U69" i="4"/>
  <c r="M178" i="4"/>
  <c r="U118" i="4"/>
  <c r="O15" i="4"/>
  <c r="P14" i="4" s="1"/>
  <c r="U272" i="4"/>
  <c r="V271" i="4" s="1"/>
  <c r="O319" i="4"/>
  <c r="M74" i="4"/>
  <c r="M17" i="4"/>
  <c r="O126" i="4"/>
  <c r="O72" i="4"/>
  <c r="O158" i="4"/>
  <c r="O160" i="4"/>
  <c r="P159" i="4" s="1"/>
  <c r="V254" i="4"/>
  <c r="U85" i="4"/>
  <c r="U53" i="4"/>
  <c r="O30" i="4"/>
  <c r="V244" i="4"/>
  <c r="M287" i="4"/>
  <c r="O308" i="4"/>
  <c r="O51" i="4"/>
  <c r="P50" i="4" s="1"/>
  <c r="O176" i="4"/>
  <c r="P310" i="4"/>
  <c r="V131" i="4"/>
  <c r="O98" i="4"/>
  <c r="P97" i="4" s="1"/>
  <c r="U200" i="4"/>
  <c r="O62" i="4"/>
  <c r="P61" i="4" s="1"/>
  <c r="O290" i="4"/>
  <c r="O255" i="4"/>
  <c r="P254" i="4" s="1"/>
  <c r="U61" i="4"/>
  <c r="V62" i="4" s="1"/>
  <c r="O148" i="4"/>
  <c r="U219" i="4"/>
  <c r="V218" i="4" s="1"/>
  <c r="O5" i="4"/>
  <c r="O6" i="4"/>
  <c r="V172" i="4"/>
  <c r="O127" i="4"/>
  <c r="P126" i="4" s="1"/>
  <c r="M242" i="4"/>
  <c r="M120" i="4"/>
  <c r="V179" i="4"/>
  <c r="U158" i="4"/>
  <c r="V157" i="4" s="1"/>
  <c r="U353" i="4"/>
  <c r="V352" i="4" s="1"/>
  <c r="U343" i="4"/>
  <c r="V342" i="4" s="1"/>
  <c r="O300" i="4"/>
  <c r="U195" i="4"/>
  <c r="V194" i="4" s="1"/>
  <c r="U252" i="4"/>
  <c r="M254" i="4"/>
  <c r="V77" i="4"/>
  <c r="M128" i="4"/>
  <c r="U262" i="4"/>
  <c r="O195" i="4"/>
  <c r="P194" i="4" s="1"/>
  <c r="V180" i="4"/>
  <c r="U72" i="4"/>
  <c r="U74" i="4"/>
  <c r="V73" i="4" s="1"/>
  <c r="U38" i="4"/>
  <c r="V37" i="4" s="1"/>
  <c r="O22" i="4"/>
  <c r="O104" i="4"/>
  <c r="P103" i="4" s="1"/>
  <c r="U334" i="4"/>
  <c r="V333" i="4" s="1"/>
  <c r="U81" i="4"/>
  <c r="V80" i="4" s="1"/>
  <c r="M130" i="4"/>
  <c r="M190" i="4"/>
  <c r="M322" i="4"/>
  <c r="O46" i="4"/>
  <c r="U310" i="4"/>
  <c r="O75" i="4"/>
  <c r="P74" i="4" s="1"/>
  <c r="O77" i="4"/>
  <c r="P76" i="4" s="1"/>
  <c r="M268" i="4"/>
  <c r="U106" i="4"/>
  <c r="U176" i="4"/>
  <c r="V175" i="4" s="1"/>
  <c r="O307" i="4"/>
  <c r="P306" i="4" s="1"/>
  <c r="O309" i="4"/>
  <c r="U49" i="4"/>
  <c r="V48" i="4" s="1"/>
  <c r="M84" i="4"/>
  <c r="M132" i="4"/>
  <c r="U179" i="4"/>
  <c r="V178" i="4" s="1"/>
  <c r="U229" i="4"/>
  <c r="V228" i="4" s="1"/>
  <c r="M264" i="4"/>
  <c r="M312" i="4"/>
  <c r="O84" i="4"/>
  <c r="P83" i="4" s="1"/>
  <c r="O144" i="4"/>
  <c r="P143" i="4" s="1"/>
  <c r="U264" i="4"/>
  <c r="V263" i="4" s="1"/>
  <c r="U324" i="4"/>
  <c r="O224" i="4"/>
  <c r="P223" i="4" s="1"/>
  <c r="M99" i="4"/>
  <c r="M101" i="4"/>
  <c r="U170" i="4"/>
  <c r="U302" i="4"/>
  <c r="V301" i="4" s="1"/>
  <c r="U294" i="4"/>
  <c r="U290" i="4"/>
  <c r="V289" i="4" s="1"/>
  <c r="P48" i="4"/>
  <c r="V88" i="4"/>
  <c r="V176" i="4"/>
  <c r="O8" i="4"/>
  <c r="O112" i="4"/>
  <c r="U188" i="4"/>
  <c r="V187" i="4" s="1"/>
  <c r="M310" i="4"/>
  <c r="M213" i="4"/>
  <c r="O299" i="4"/>
  <c r="O252" i="4"/>
  <c r="P277" i="4"/>
  <c r="M126" i="4"/>
  <c r="U271" i="4"/>
  <c r="U273" i="4"/>
  <c r="U21" i="4"/>
  <c r="V22" i="4" s="1"/>
  <c r="O262" i="4"/>
  <c r="O264" i="4"/>
  <c r="P263" i="4" s="1"/>
  <c r="U35" i="4"/>
  <c r="V34" i="4" s="1"/>
  <c r="U37" i="4"/>
  <c r="O131" i="4"/>
  <c r="P130" i="4" s="1"/>
  <c r="O215" i="4"/>
  <c r="P214" i="4" s="1"/>
  <c r="P37" i="4"/>
  <c r="O354" i="4"/>
  <c r="P353" i="4" s="1"/>
  <c r="M250" i="4"/>
  <c r="O106" i="4"/>
  <c r="P105" i="4" s="1"/>
  <c r="V144" i="4"/>
  <c r="O265" i="4"/>
  <c r="P264" i="4" s="1"/>
  <c r="O88" i="4"/>
  <c r="U56" i="4"/>
  <c r="O184" i="4"/>
  <c r="P183" i="4" s="1"/>
  <c r="M34" i="4"/>
  <c r="U141" i="4"/>
  <c r="V140" i="4" s="1"/>
  <c r="M262" i="4"/>
  <c r="O333" i="4"/>
  <c r="P332" i="4" s="1"/>
  <c r="U46" i="4"/>
  <c r="V45" i="4" s="1"/>
  <c r="U48" i="4"/>
  <c r="V47" i="4" s="1"/>
  <c r="O310" i="4"/>
  <c r="M76" i="4"/>
  <c r="O315" i="4"/>
  <c r="P314" i="4" s="1"/>
  <c r="U12" i="4"/>
  <c r="V11" i="4" s="1"/>
  <c r="O298" i="4"/>
  <c r="P297" i="4" s="1"/>
  <c r="U87" i="4"/>
  <c r="V86" i="4" s="1"/>
  <c r="V230" i="4"/>
  <c r="O47" i="4"/>
  <c r="O95" i="4"/>
  <c r="P94" i="4" s="1"/>
  <c r="O143" i="4"/>
  <c r="O179" i="4"/>
  <c r="P180" i="4" s="1"/>
  <c r="U227" i="4"/>
  <c r="V226" i="4" s="1"/>
  <c r="U277" i="4"/>
  <c r="V276" i="4" s="1"/>
  <c r="U323" i="4"/>
  <c r="U325" i="4"/>
  <c r="V326" i="4" s="1"/>
  <c r="O24" i="4"/>
  <c r="P23" i="4" s="1"/>
  <c r="U84" i="4"/>
  <c r="M145" i="4"/>
  <c r="M265" i="4"/>
  <c r="U336" i="4"/>
  <c r="O271" i="4"/>
  <c r="P270" i="4" s="1"/>
  <c r="U52" i="4"/>
  <c r="O110" i="4"/>
  <c r="P109" i="4" s="1"/>
  <c r="O170" i="4"/>
  <c r="P169" i="4" s="1"/>
  <c r="P229" i="4"/>
  <c r="O281" i="4"/>
  <c r="U202" i="4"/>
  <c r="V201" i="4" s="1"/>
  <c r="U160" i="4"/>
  <c r="M221" i="4"/>
  <c r="U280" i="4"/>
  <c r="V279" i="4" s="1"/>
  <c r="U224" i="4"/>
  <c r="V223" i="4" s="1"/>
  <c r="O96" i="4"/>
  <c r="P95" i="4" s="1"/>
  <c r="V220" i="4"/>
  <c r="P113" i="4"/>
  <c r="M238" i="4"/>
  <c r="P217" i="4"/>
  <c r="V192" i="4"/>
  <c r="M19" i="4"/>
  <c r="O53" i="4"/>
  <c r="P52" i="4" s="1"/>
  <c r="O55" i="4"/>
  <c r="V358" i="4"/>
  <c r="V97" i="4"/>
  <c r="U28" i="4"/>
  <c r="V27" i="4" s="1"/>
  <c r="P141" i="4"/>
  <c r="O205" i="4"/>
  <c r="P204" i="4" s="1"/>
  <c r="O31" i="4"/>
  <c r="P30" i="4" s="1"/>
  <c r="U248" i="4"/>
  <c r="V247" i="4" s="1"/>
  <c r="O120" i="4"/>
  <c r="O124" i="4"/>
  <c r="P96" i="4"/>
  <c r="M338" i="4"/>
  <c r="O211" i="4"/>
  <c r="U297" i="4"/>
  <c r="O245" i="4"/>
  <c r="O247" i="4"/>
  <c r="U20" i="4"/>
  <c r="V19" i="4" s="1"/>
  <c r="O200" i="4"/>
  <c r="O45" i="4"/>
  <c r="P44" i="4" s="1"/>
  <c r="O93" i="4"/>
  <c r="U201" i="4"/>
  <c r="V200" i="4" s="1"/>
  <c r="O273" i="4"/>
  <c r="M334" i="4"/>
  <c r="M47" i="4"/>
  <c r="O166" i="4"/>
  <c r="U238" i="4"/>
  <c r="V237" i="4" s="1"/>
  <c r="M311" i="4"/>
  <c r="U135" i="4"/>
  <c r="V134" i="4" s="1"/>
  <c r="U315" i="4"/>
  <c r="V314" i="4" s="1"/>
  <c r="O130" i="4"/>
  <c r="P129" i="4" s="1"/>
  <c r="U298" i="4"/>
  <c r="M161" i="4"/>
  <c r="O232" i="4"/>
  <c r="P231" i="4" s="1"/>
  <c r="M281" i="4"/>
  <c r="U340" i="4"/>
  <c r="O56" i="4"/>
  <c r="P55" i="4" s="1"/>
  <c r="O164" i="4"/>
  <c r="P163" i="4" s="1"/>
  <c r="O332" i="4"/>
  <c r="P331" i="4" s="1"/>
  <c r="V15" i="4"/>
  <c r="U110" i="4"/>
  <c r="V109" i="4" s="1"/>
  <c r="M118" i="4"/>
  <c r="L276" i="4"/>
  <c r="M275" i="4" s="1"/>
  <c r="U275" i="4"/>
  <c r="V274" i="4" s="1"/>
  <c r="V350" i="4"/>
  <c r="U215" i="4"/>
  <c r="U217" i="4"/>
  <c r="U60" i="4"/>
  <c r="O312" i="4"/>
  <c r="P311" i="4" s="1"/>
  <c r="U350" i="4"/>
  <c r="M30" i="4"/>
  <c r="U150" i="4"/>
  <c r="V149" i="4" s="1"/>
  <c r="O210" i="4"/>
  <c r="P209" i="4" s="1"/>
  <c r="M80" i="4"/>
  <c r="M224" i="4"/>
  <c r="M226" i="4"/>
  <c r="O17" i="4"/>
  <c r="O19" i="4"/>
  <c r="P20" i="4" s="1"/>
  <c r="O334" i="4"/>
  <c r="O92" i="4"/>
  <c r="U296" i="4"/>
  <c r="V295" i="4" s="1"/>
  <c r="O292" i="4"/>
  <c r="P291" i="4" s="1"/>
  <c r="M21" i="4"/>
  <c r="U116" i="4"/>
  <c r="V115" i="4" s="1"/>
  <c r="O249" i="4"/>
  <c r="P248" i="4" s="1"/>
  <c r="U45" i="4"/>
  <c r="V44" i="4" s="1"/>
  <c r="U93" i="4"/>
  <c r="V92" i="4" s="1"/>
  <c r="O153" i="4"/>
  <c r="M202" i="4"/>
  <c r="M274" i="4"/>
  <c r="O345" i="4"/>
  <c r="U70" i="4"/>
  <c r="U166" i="4"/>
  <c r="V165" i="4" s="1"/>
  <c r="O346" i="4"/>
  <c r="P345" i="4" s="1"/>
  <c r="O135" i="4"/>
  <c r="P134" i="4" s="1"/>
  <c r="O137" i="4"/>
  <c r="P136" i="4" s="1"/>
  <c r="L317" i="4"/>
  <c r="M316" i="4" s="1"/>
  <c r="O318" i="4"/>
  <c r="O202" i="4"/>
  <c r="P201" i="4" s="1"/>
  <c r="O228" i="4"/>
  <c r="P227" i="4" s="1"/>
  <c r="O172" i="4"/>
  <c r="U232" i="4"/>
  <c r="V231" i="4" s="1"/>
  <c r="U292" i="4"/>
  <c r="M341" i="4"/>
  <c r="O261" i="4"/>
  <c r="P260" i="4" s="1"/>
  <c r="P127" i="4"/>
  <c r="V154" i="4"/>
  <c r="U22" i="4"/>
  <c r="V281" i="4"/>
  <c r="U18" i="4"/>
  <c r="V17" i="4" s="1"/>
  <c r="O10" i="4"/>
  <c r="P9" i="4" s="1"/>
  <c r="M9" i="4"/>
  <c r="U244" i="4"/>
  <c r="M87" i="4"/>
  <c r="M89" i="4"/>
  <c r="M66" i="4"/>
  <c r="M64" i="4"/>
  <c r="O254" i="4"/>
  <c r="U17" i="4"/>
  <c r="O78" i="4"/>
  <c r="P77" i="4" s="1"/>
  <c r="O80" i="4"/>
  <c r="P79" i="4" s="1"/>
  <c r="U127" i="4"/>
  <c r="V126" i="4" s="1"/>
  <c r="P128" i="4"/>
  <c r="U51" i="4"/>
  <c r="V50" i="4" s="1"/>
  <c r="O83" i="4"/>
  <c r="M300" i="4"/>
  <c r="P131" i="4"/>
  <c r="U312" i="4"/>
  <c r="V311" i="4" s="1"/>
  <c r="V277" i="4"/>
  <c r="P192" i="4"/>
  <c r="O325" i="4"/>
  <c r="O327" i="4"/>
  <c r="P326" i="4" s="1"/>
  <c r="U29" i="4"/>
  <c r="V28" i="4" s="1"/>
  <c r="U126" i="4"/>
  <c r="V125" i="4" s="1"/>
  <c r="O115" i="4"/>
  <c r="P114" i="4" s="1"/>
  <c r="O117" i="4"/>
  <c r="O339" i="4"/>
  <c r="P338" i="4" s="1"/>
  <c r="U321" i="4"/>
  <c r="V74" i="4"/>
  <c r="U83" i="4"/>
  <c r="V82" i="4" s="1"/>
  <c r="O25" i="4"/>
  <c r="P24" i="4" s="1"/>
  <c r="U205" i="4"/>
  <c r="V204" i="4" s="1"/>
  <c r="O37" i="4"/>
  <c r="P36" i="4" s="1"/>
  <c r="O157" i="4"/>
  <c r="O217" i="4"/>
  <c r="P216" i="4" s="1"/>
  <c r="O277" i="4"/>
  <c r="O349" i="4"/>
  <c r="P348" i="4" s="1"/>
  <c r="O351" i="4"/>
  <c r="O7" i="4"/>
  <c r="P6" i="4" s="1"/>
  <c r="U64" i="4"/>
  <c r="V63" i="4" s="1"/>
  <c r="U77" i="4"/>
  <c r="V76" i="4" s="1"/>
  <c r="U361" i="4"/>
  <c r="V360" i="4" s="1"/>
  <c r="M38" i="4"/>
  <c r="M158" i="4"/>
  <c r="M218" i="4"/>
  <c r="M350" i="4"/>
  <c r="O28" i="4"/>
  <c r="P27" i="4" s="1"/>
  <c r="M78" i="4"/>
  <c r="O175" i="4"/>
  <c r="P174" i="4" s="1"/>
  <c r="O177" i="4"/>
  <c r="P176" i="4" s="1"/>
  <c r="O102" i="4"/>
  <c r="U210" i="4"/>
  <c r="O270" i="4"/>
  <c r="U19" i="4"/>
  <c r="U91" i="4"/>
  <c r="V90" i="4" s="1"/>
  <c r="U163" i="4"/>
  <c r="V234" i="4"/>
  <c r="U307" i="4"/>
  <c r="V306" i="4" s="1"/>
  <c r="O100" i="4"/>
  <c r="P99" i="4" s="1"/>
  <c r="O44" i="4"/>
  <c r="P43" i="4" s="1"/>
  <c r="M117" i="4"/>
  <c r="O302" i="4"/>
  <c r="P301" i="4" s="1"/>
  <c r="M46" i="4"/>
  <c r="M94" i="4"/>
  <c r="M96" i="4"/>
  <c r="U153" i="4"/>
  <c r="O213" i="4"/>
  <c r="P212" i="4" s="1"/>
  <c r="U289" i="4"/>
  <c r="V288" i="4" s="1"/>
  <c r="O283" i="4"/>
  <c r="P282" i="4" s="1"/>
  <c r="O285" i="4"/>
  <c r="M173" i="4"/>
  <c r="M175" i="4"/>
  <c r="M233" i="4"/>
  <c r="M235" i="4"/>
  <c r="U352" i="4"/>
  <c r="V353" i="4" s="1"/>
  <c r="V329" i="4"/>
  <c r="U284" i="4"/>
  <c r="V283" i="4" s="1"/>
  <c r="O156" i="4"/>
  <c r="O64" i="4"/>
  <c r="O121" i="4"/>
  <c r="P120" i="4" s="1"/>
  <c r="O169" i="4"/>
  <c r="P168" i="4" s="1"/>
  <c r="M290" i="4"/>
  <c r="M362" i="4"/>
  <c r="O151" i="4"/>
  <c r="P150" i="4" s="1"/>
  <c r="U54" i="4"/>
  <c r="U162" i="4"/>
  <c r="V161" i="4" s="1"/>
  <c r="O222" i="4"/>
  <c r="P281" i="4"/>
  <c r="U31" i="4"/>
  <c r="V32" i="4" s="1"/>
  <c r="U103" i="4"/>
  <c r="V102" i="4" s="1"/>
  <c r="U175" i="4"/>
  <c r="V174" i="4" s="1"/>
  <c r="U247" i="4"/>
  <c r="V246" i="4" s="1"/>
  <c r="U319" i="4"/>
  <c r="V318" i="4" s="1"/>
  <c r="M11" i="4"/>
  <c r="U92" i="4"/>
  <c r="O296" i="4"/>
  <c r="O336" i="4"/>
  <c r="P335" i="4" s="1"/>
  <c r="O20" i="4"/>
  <c r="P19" i="4" s="1"/>
  <c r="U104" i="4"/>
  <c r="V103" i="4" s="1"/>
  <c r="M22" i="4"/>
  <c r="O81" i="4"/>
  <c r="P80" i="4" s="1"/>
  <c r="U129" i="4"/>
  <c r="V128" i="4" s="1"/>
  <c r="O189" i="4"/>
  <c r="P188" i="4" s="1"/>
  <c r="U249" i="4"/>
  <c r="V250" i="4" s="1"/>
  <c r="O321" i="4"/>
  <c r="P320" i="4" s="1"/>
  <c r="O260" i="4"/>
  <c r="P259" i="4" s="1"/>
  <c r="M119" i="4"/>
  <c r="M215" i="4"/>
  <c r="U286" i="4"/>
  <c r="V285" i="4" s="1"/>
  <c r="M16" i="4"/>
  <c r="U267" i="4"/>
  <c r="U308" i="4"/>
  <c r="V307" i="4" s="1"/>
  <c r="U82" i="4"/>
  <c r="V81" i="4" s="1"/>
  <c r="M179" i="4"/>
  <c r="O27" i="4"/>
  <c r="U159" i="4"/>
  <c r="M328" i="4"/>
  <c r="U171" i="4"/>
  <c r="V170" i="4" s="1"/>
  <c r="M24" i="4"/>
  <c r="U71" i="4"/>
  <c r="V70" i="4" s="1"/>
  <c r="U119" i="4"/>
  <c r="V118" i="4" s="1"/>
  <c r="U167" i="4"/>
  <c r="V166" i="4" s="1"/>
  <c r="M204" i="4"/>
  <c r="O251" i="4"/>
  <c r="U299" i="4"/>
  <c r="O347" i="4"/>
  <c r="P346" i="4" s="1"/>
  <c r="O60" i="4"/>
  <c r="U120" i="4"/>
  <c r="V119" i="4" s="1"/>
  <c r="M181" i="4"/>
  <c r="M241" i="4"/>
  <c r="M301" i="4"/>
  <c r="M361" i="4"/>
  <c r="O26" i="4"/>
  <c r="O86" i="4"/>
  <c r="P85" i="4" s="1"/>
  <c r="M147" i="4"/>
  <c r="M195" i="4"/>
  <c r="M267" i="4"/>
  <c r="O350" i="4"/>
  <c r="O63" i="4"/>
  <c r="P62" i="4" s="1"/>
  <c r="O171" i="4"/>
  <c r="U303" i="4"/>
  <c r="V302" i="4" s="1"/>
  <c r="O220" i="4"/>
  <c r="P219" i="4" s="1"/>
  <c r="M207" i="4"/>
  <c r="U362" i="4"/>
  <c r="V361" i="4" s="1"/>
  <c r="O221" i="4"/>
  <c r="P220" i="4" s="1"/>
  <c r="O163" i="4"/>
  <c r="P162" i="4" s="1"/>
  <c r="M149" i="4"/>
  <c r="U220" i="4"/>
  <c r="V219" i="4" s="1"/>
  <c r="O280" i="4"/>
  <c r="P279" i="4" s="1"/>
  <c r="U328" i="4"/>
  <c r="O173" i="4"/>
  <c r="M222" i="4"/>
  <c r="M282" i="4"/>
  <c r="U341" i="4"/>
  <c r="V340" i="4" s="1"/>
  <c r="M331" i="4"/>
  <c r="M225" i="4"/>
  <c r="M256" i="4"/>
  <c r="U184" i="4"/>
  <c r="V183" i="4" s="1"/>
  <c r="O244" i="4"/>
  <c r="P245" i="4" s="1"/>
  <c r="O304" i="4"/>
  <c r="M353" i="4"/>
  <c r="O197" i="4"/>
  <c r="P196" i="4" s="1"/>
  <c r="O257" i="4"/>
  <c r="P256" i="4" s="1"/>
  <c r="U317" i="4"/>
  <c r="O294" i="4"/>
  <c r="P293" i="4" s="1"/>
  <c r="M355" i="4"/>
  <c r="M201" i="4"/>
  <c r="M100" i="4"/>
  <c r="U243" i="4"/>
  <c r="V242" i="4" s="1"/>
  <c r="U152" i="4"/>
  <c r="V151" i="4" s="1"/>
  <c r="U62" i="4"/>
  <c r="V61" i="4" s="1"/>
  <c r="U25" i="4"/>
  <c r="V24" i="4" s="1"/>
  <c r="O85" i="4"/>
  <c r="P84" i="4" s="1"/>
  <c r="O145" i="4"/>
  <c r="U265" i="4"/>
  <c r="V264" i="4" s="1"/>
  <c r="O67" i="4"/>
  <c r="P66" i="4" s="1"/>
  <c r="M29" i="4"/>
  <c r="M223" i="4"/>
  <c r="U65" i="4"/>
  <c r="V64" i="4" s="1"/>
  <c r="U30" i="4"/>
  <c r="V29" i="4" s="1"/>
  <c r="O198" i="4"/>
  <c r="P197" i="4" s="1"/>
  <c r="O259" i="4"/>
  <c r="U67" i="4"/>
  <c r="U139" i="4"/>
  <c r="V138" i="4" s="1"/>
  <c r="U211" i="4"/>
  <c r="U283" i="4"/>
  <c r="V282" i="4" s="1"/>
  <c r="U355" i="4"/>
  <c r="V354" i="4" s="1"/>
  <c r="O33" i="4"/>
  <c r="P32" i="4" s="1"/>
  <c r="O32" i="4"/>
  <c r="O188" i="4"/>
  <c r="P187" i="4" s="1"/>
  <c r="U228" i="4"/>
  <c r="V227" i="4" s="1"/>
  <c r="O68" i="4"/>
  <c r="P67" i="4" s="1"/>
  <c r="M165" i="4"/>
  <c r="O57" i="4"/>
  <c r="P56" i="4" s="1"/>
  <c r="O105" i="4"/>
  <c r="P104" i="4" s="1"/>
  <c r="M154" i="4"/>
  <c r="U213" i="4"/>
  <c r="U285" i="4"/>
  <c r="V284" i="4" s="1"/>
  <c r="U345" i="4"/>
  <c r="V344" i="4" s="1"/>
  <c r="O70" i="4"/>
  <c r="P69" i="4" s="1"/>
  <c r="M167" i="4"/>
  <c r="O250" i="4"/>
  <c r="P249" i="4" s="1"/>
  <c r="U346" i="4"/>
  <c r="V345" i="4" s="1"/>
  <c r="M136" i="4"/>
  <c r="O363" i="4"/>
  <c r="O305" i="4"/>
  <c r="P304" i="4" s="1"/>
  <c r="U130" i="4"/>
  <c r="V129" i="4" s="1"/>
  <c r="M299" i="4"/>
  <c r="O87" i="4"/>
  <c r="P86" i="4" s="1"/>
  <c r="O231" i="4"/>
  <c r="P230" i="4" s="1"/>
  <c r="U260" i="4"/>
  <c r="V259" i="4" s="1"/>
  <c r="U13" i="4"/>
  <c r="V12" i="4" s="1"/>
  <c r="U47" i="4"/>
  <c r="U95" i="4"/>
  <c r="U143" i="4"/>
  <c r="V142" i="4" s="1"/>
  <c r="O227" i="4"/>
  <c r="P226" i="4" s="1"/>
  <c r="O275" i="4"/>
  <c r="P274" i="4" s="1"/>
  <c r="O323" i="4"/>
  <c r="U24" i="4"/>
  <c r="V23" i="4" s="1"/>
  <c r="M85" i="4"/>
  <c r="U156" i="4"/>
  <c r="V155" i="4" s="1"/>
  <c r="O276" i="4"/>
  <c r="P275" i="4" s="1"/>
  <c r="O320" i="4"/>
  <c r="P319" i="4" s="1"/>
  <c r="U50" i="4"/>
  <c r="V49" i="4" s="1"/>
  <c r="M111" i="4"/>
  <c r="M171" i="4"/>
  <c r="O314" i="4"/>
  <c r="P313" i="4" s="1"/>
  <c r="U111" i="4"/>
  <c r="V110" i="4" s="1"/>
  <c r="O243" i="4"/>
  <c r="P242" i="4" s="1"/>
  <c r="M153" i="4"/>
  <c r="M291" i="4"/>
  <c r="O236" i="4"/>
  <c r="P235" i="4" s="1"/>
  <c r="M113" i="4"/>
  <c r="M185" i="4"/>
  <c r="M245" i="4"/>
  <c r="U304" i="4"/>
  <c r="V303" i="4" s="1"/>
  <c r="O149" i="4"/>
  <c r="U197" i="4"/>
  <c r="V196" i="4" s="1"/>
  <c r="U257" i="4"/>
  <c r="V256" i="4" s="1"/>
  <c r="O317" i="4"/>
  <c r="P316" i="4" s="1"/>
  <c r="M295" i="4"/>
  <c r="O199" i="4"/>
  <c r="P200" i="4" s="1"/>
  <c r="O58" i="4"/>
  <c r="O34" i="4"/>
  <c r="P33" i="4" s="1"/>
  <c r="O90" i="4"/>
  <c r="U198" i="4"/>
  <c r="V197" i="4" s="1"/>
  <c r="P257" i="4"/>
  <c r="M356" i="4"/>
  <c r="O178" i="4"/>
  <c r="P177" i="4" s="1"/>
  <c r="U32" i="4"/>
  <c r="V31" i="4" s="1"/>
  <c r="M189" i="4"/>
  <c r="U318" i="4"/>
  <c r="V317" i="4" s="1"/>
  <c r="U68" i="4"/>
  <c r="U320" i="4"/>
  <c r="O9" i="4"/>
  <c r="U57" i="4"/>
  <c r="V56" i="4" s="1"/>
  <c r="U105" i="4"/>
  <c r="O165" i="4"/>
  <c r="M214" i="4"/>
  <c r="M286" i="4"/>
  <c r="M346" i="4"/>
  <c r="M71" i="4"/>
  <c r="O190" i="4"/>
  <c r="U250" i="4"/>
  <c r="V249" i="4" s="1"/>
  <c r="M347" i="4"/>
  <c r="U183" i="4"/>
  <c r="V182" i="4" s="1"/>
  <c r="U363" i="4"/>
  <c r="V362" i="4" s="1"/>
  <c r="U365" i="4"/>
  <c r="V364" i="4" s="1"/>
  <c r="O343" i="4"/>
  <c r="P342" i="4" s="1"/>
  <c r="M131" i="4"/>
  <c r="U322" i="4"/>
  <c r="V321" i="4" s="1"/>
  <c r="M88" i="4"/>
  <c r="M232" i="4"/>
  <c r="M261" i="4"/>
  <c r="O11" i="4"/>
  <c r="P10" i="4" s="1"/>
  <c r="M48" i="4"/>
  <c r="M144" i="4"/>
  <c r="U191" i="4"/>
  <c r="V190" i="4" s="1"/>
  <c r="M276" i="4"/>
  <c r="M324" i="4"/>
  <c r="M25" i="4"/>
  <c r="U96" i="4"/>
  <c r="M157" i="4"/>
  <c r="O216" i="4"/>
  <c r="P215" i="4" s="1"/>
  <c r="U276" i="4"/>
  <c r="V275" i="4" s="1"/>
  <c r="O348" i="4"/>
  <c r="P347" i="4" s="1"/>
  <c r="O355" i="4"/>
  <c r="P354" i="4" s="1"/>
  <c r="O50" i="4"/>
  <c r="P49" i="4" s="1"/>
  <c r="U134" i="4"/>
  <c r="V133" i="4" s="1"/>
  <c r="U182" i="4"/>
  <c r="V181" i="4" s="1"/>
  <c r="U242" i="4"/>
  <c r="V241" i="4" s="1"/>
  <c r="U314" i="4"/>
  <c r="V313" i="4" s="1"/>
  <c r="U39" i="4"/>
  <c r="V38" i="4" s="1"/>
  <c r="O111" i="4"/>
  <c r="P110" i="4" s="1"/>
  <c r="M244" i="4"/>
  <c r="O272" i="4"/>
  <c r="P271" i="4" s="1"/>
  <c r="U122" i="4"/>
  <c r="V121" i="4" s="1"/>
  <c r="O326" i="4"/>
  <c r="P325" i="4" s="1"/>
  <c r="U236" i="4"/>
  <c r="V235" i="4" s="1"/>
  <c r="O136" i="4"/>
  <c r="P135" i="4" s="1"/>
  <c r="O196" i="4"/>
  <c r="P195" i="4" s="1"/>
  <c r="O256" i="4"/>
  <c r="P255" i="4" s="1"/>
  <c r="M305" i="4"/>
  <c r="M150" i="4"/>
  <c r="M198" i="4"/>
  <c r="M258" i="4"/>
  <c r="M318" i="4"/>
  <c r="U306" i="4"/>
  <c r="M133" i="4"/>
  <c r="O52" i="4"/>
  <c r="O42" i="4"/>
  <c r="P41" i="4" s="1"/>
  <c r="U90" i="4"/>
  <c r="V89" i="4" s="1"/>
  <c r="O150" i="4"/>
  <c r="P149" i="4" s="1"/>
  <c r="V257" i="4"/>
  <c r="U7" i="4"/>
  <c r="V6" i="4" s="1"/>
  <c r="U79" i="4"/>
  <c r="V78" i="4" s="1"/>
  <c r="U151" i="4"/>
  <c r="V150" i="4" s="1"/>
  <c r="U223" i="4"/>
  <c r="V222" i="4" s="1"/>
  <c r="U295" i="4"/>
  <c r="V294" i="4" s="1"/>
  <c r="U112" i="4"/>
  <c r="V111" i="4" s="1"/>
  <c r="O240" i="4"/>
  <c r="P239" i="4" s="1"/>
  <c r="M33" i="4"/>
  <c r="O248" i="4"/>
  <c r="P247" i="4" s="1"/>
  <c r="O116" i="4"/>
  <c r="P115" i="4" s="1"/>
  <c r="M69" i="4"/>
  <c r="M321" i="4"/>
  <c r="U9" i="4"/>
  <c r="V8" i="4" s="1"/>
  <c r="M58" i="4"/>
  <c r="M106" i="4"/>
  <c r="U165" i="4"/>
  <c r="V164" i="4" s="1"/>
  <c r="O297" i="4"/>
  <c r="P296" i="4" s="1"/>
  <c r="U357" i="4"/>
  <c r="U94" i="4"/>
  <c r="V93" i="4" s="1"/>
  <c r="U190" i="4"/>
  <c r="V189" i="4" s="1"/>
  <c r="M251" i="4"/>
  <c r="O358" i="4"/>
  <c r="P357" i="4" s="1"/>
  <c r="O183" i="4"/>
  <c r="P182" i="4" s="1"/>
  <c r="M364" i="4"/>
  <c r="M35" i="4"/>
  <c r="O154" i="4"/>
  <c r="P153" i="4" s="1"/>
  <c r="M323" i="4"/>
  <c r="O123" i="4"/>
  <c r="P122" i="4" s="1"/>
  <c r="O291" i="4"/>
  <c r="P290" i="4" s="1"/>
  <c r="O344" i="4"/>
  <c r="P343" i="4" s="1"/>
  <c r="U11" i="4"/>
  <c r="V10" i="4" s="1"/>
  <c r="O59" i="4"/>
  <c r="P58" i="4" s="1"/>
  <c r="O107" i="4"/>
  <c r="P106" i="4" s="1"/>
  <c r="U157" i="4"/>
  <c r="V156" i="4" s="1"/>
  <c r="O191" i="4"/>
  <c r="P190" i="4" s="1"/>
  <c r="U239" i="4"/>
  <c r="V238" i="4" s="1"/>
  <c r="U287" i="4"/>
  <c r="V286" i="4" s="1"/>
  <c r="U335" i="4"/>
  <c r="V334" i="4" s="1"/>
  <c r="O36" i="4"/>
  <c r="P35" i="4" s="1"/>
  <c r="M97" i="4"/>
  <c r="U168" i="4"/>
  <c r="V167" i="4" s="1"/>
  <c r="U216" i="4"/>
  <c r="V215" i="4" s="1"/>
  <c r="O288" i="4"/>
  <c r="P287" i="4" s="1"/>
  <c r="U348" i="4"/>
  <c r="V347" i="4" s="1"/>
  <c r="U14" i="4"/>
  <c r="V13" i="4" s="1"/>
  <c r="M51" i="4"/>
  <c r="M53" i="4"/>
  <c r="O134" i="4"/>
  <c r="P133" i="4" s="1"/>
  <c r="O182" i="4"/>
  <c r="P181" i="4" s="1"/>
  <c r="O242" i="4"/>
  <c r="M315" i="4"/>
  <c r="O41" i="4"/>
  <c r="M112" i="4"/>
  <c r="O279" i="4"/>
  <c r="P278" i="4" s="1"/>
  <c r="O122" i="4"/>
  <c r="P121" i="4" s="1"/>
  <c r="U326" i="4"/>
  <c r="V325" i="4" s="1"/>
  <c r="U136" i="4"/>
  <c r="V135" i="4" s="1"/>
  <c r="M197" i="4"/>
  <c r="U256" i="4"/>
  <c r="O316" i="4"/>
  <c r="O161" i="4"/>
  <c r="P160" i="4" s="1"/>
  <c r="U209" i="4"/>
  <c r="V208" i="4" s="1"/>
  <c r="O269" i="4"/>
  <c r="P268" i="4" s="1"/>
  <c r="U329" i="4"/>
  <c r="V328" i="4" s="1"/>
  <c r="O306" i="4"/>
  <c r="P305" i="4" s="1"/>
  <c r="O140" i="4"/>
  <c r="P139" i="4" s="1"/>
  <c r="O322" i="4"/>
  <c r="P321" i="4" s="1"/>
  <c r="M95" i="4"/>
  <c r="U274" i="4"/>
  <c r="V273" i="4" s="1"/>
  <c r="M184" i="4"/>
  <c r="O212" i="4"/>
  <c r="U58" i="4"/>
  <c r="V57" i="4" s="1"/>
  <c r="U154" i="4"/>
  <c r="U123" i="4"/>
  <c r="V122" i="4" s="1"/>
  <c r="U291" i="4"/>
  <c r="V292" i="4" s="1"/>
  <c r="U344" i="4"/>
  <c r="V343" i="4" s="1"/>
  <c r="M12" i="4"/>
  <c r="U59" i="4"/>
  <c r="U107" i="4"/>
  <c r="V106" i="4" s="1"/>
  <c r="O155" i="4"/>
  <c r="P154" i="4" s="1"/>
  <c r="M192" i="4"/>
  <c r="O239" i="4"/>
  <c r="P238" i="4" s="1"/>
  <c r="O287" i="4"/>
  <c r="P286" i="4" s="1"/>
  <c r="O335" i="4"/>
  <c r="P334" i="4" s="1"/>
  <c r="M109" i="4"/>
  <c r="O168" i="4"/>
  <c r="P167" i="4" s="1"/>
  <c r="U288" i="4"/>
  <c r="V287" i="4" s="1"/>
  <c r="O14" i="4"/>
  <c r="P13" i="4" s="1"/>
  <c r="O74" i="4"/>
  <c r="P73" i="4" s="1"/>
  <c r="O338" i="4"/>
  <c r="O39" i="4"/>
  <c r="P38" i="4" s="1"/>
  <c r="O147" i="4"/>
  <c r="P146" i="4" s="1"/>
  <c r="U279" i="4"/>
  <c r="V278" i="4" s="1"/>
  <c r="U172" i="4"/>
  <c r="V171" i="4" s="1"/>
  <c r="M123" i="4"/>
  <c r="O356" i="4"/>
  <c r="P355" i="4" s="1"/>
  <c r="M137" i="4"/>
  <c r="O208" i="4"/>
  <c r="M257" i="4"/>
  <c r="U316" i="4"/>
  <c r="V315" i="4" s="1"/>
  <c r="U161" i="4"/>
  <c r="V160" i="4" s="1"/>
  <c r="O209" i="4"/>
  <c r="P208" i="4" s="1"/>
  <c r="U269" i="4"/>
  <c r="V268" i="4" s="1"/>
  <c r="O329" i="4"/>
  <c r="P328" i="4" s="1"/>
  <c r="U140" i="4"/>
  <c r="V139" i="4" s="1"/>
  <c r="O141" i="4"/>
  <c r="P140" i="4" s="1"/>
  <c r="M75" i="4"/>
  <c r="M77" i="4"/>
  <c r="O146" i="4"/>
  <c r="P145" i="4" s="1"/>
  <c r="U194" i="4"/>
  <c r="V193" i="4" s="1"/>
  <c r="U266" i="4"/>
  <c r="U338" i="4"/>
  <c r="V337" i="4" s="1"/>
  <c r="M40" i="4"/>
  <c r="U147" i="4"/>
  <c r="V146" i="4" s="1"/>
  <c r="M280" i="4"/>
  <c r="U356" i="4"/>
  <c r="V355" i="4" s="1"/>
  <c r="O206" i="4"/>
  <c r="P205" i="4" s="1"/>
  <c r="O362" i="4"/>
  <c r="P361" i="4" s="1"/>
  <c r="O364" i="4"/>
  <c r="U76" i="4"/>
  <c r="V75" i="4" s="1"/>
  <c r="U148" i="4"/>
  <c r="V147" i="4" s="1"/>
  <c r="U208" i="4"/>
  <c r="V207" i="4" s="1"/>
  <c r="U268" i="4"/>
  <c r="V267" i="4" s="1"/>
  <c r="M162" i="4"/>
  <c r="M210" i="4"/>
  <c r="M270" i="4"/>
  <c r="M330" i="4"/>
  <c r="M141" i="4"/>
  <c r="U358" i="4"/>
  <c r="V359" i="4" s="1"/>
  <c r="P51" i="4" l="1"/>
  <c r="V94" i="4"/>
  <c r="V91" i="4"/>
  <c r="V296" i="4"/>
  <c r="V185" i="4"/>
  <c r="P87" i="4"/>
  <c r="P251" i="4"/>
  <c r="P161" i="4"/>
  <c r="V261" i="4"/>
  <c r="V52" i="4"/>
  <c r="P318" i="4"/>
  <c r="V280" i="4"/>
  <c r="P117" i="4"/>
  <c r="V330" i="4"/>
  <c r="P265" i="4"/>
  <c r="P337" i="4"/>
  <c r="V58" i="4"/>
  <c r="V356" i="4"/>
  <c r="V305" i="4"/>
  <c r="P148" i="4"/>
  <c r="V46" i="4"/>
  <c r="P31" i="4"/>
  <c r="P284" i="4"/>
  <c r="P276" i="4"/>
  <c r="P116" i="4"/>
  <c r="P82" i="4"/>
  <c r="P12" i="4"/>
  <c r="V339" i="4"/>
  <c r="P165" i="4"/>
  <c r="P210" i="4"/>
  <c r="V124" i="4"/>
  <c r="P309" i="4"/>
  <c r="V36" i="4"/>
  <c r="P298" i="4"/>
  <c r="V105" i="4"/>
  <c r="P266" i="4"/>
  <c r="P206" i="4"/>
  <c r="V84" i="4"/>
  <c r="P288" i="4"/>
  <c r="P351" i="4"/>
  <c r="V148" i="4"/>
  <c r="V258" i="4"/>
  <c r="P15" i="4"/>
  <c r="P240" i="4"/>
  <c r="V95" i="4"/>
  <c r="P170" i="4"/>
  <c r="V349" i="4"/>
  <c r="V265" i="4"/>
  <c r="V290" i="4"/>
  <c r="V104" i="4"/>
  <c r="V137" i="4"/>
  <c r="P172" i="4"/>
  <c r="P59" i="4"/>
  <c r="P26" i="4"/>
  <c r="P63" i="4"/>
  <c r="P108" i="4"/>
  <c r="V291" i="4"/>
  <c r="V69" i="4"/>
  <c r="P91" i="4"/>
  <c r="P60" i="4"/>
  <c r="P272" i="4"/>
  <c r="P123" i="4"/>
  <c r="V335" i="4"/>
  <c r="V225" i="4"/>
  <c r="P261" i="4"/>
  <c r="V293" i="4"/>
  <c r="P21" i="4"/>
  <c r="P327" i="4"/>
  <c r="V130" i="4"/>
  <c r="P157" i="4"/>
  <c r="P107" i="4"/>
  <c r="V168" i="4"/>
  <c r="P40" i="4"/>
  <c r="P142" i="4"/>
  <c r="P207" i="4"/>
  <c r="P241" i="4"/>
  <c r="V210" i="4"/>
  <c r="P349" i="4"/>
  <c r="P155" i="4"/>
  <c r="V152" i="4"/>
  <c r="V18" i="4"/>
  <c r="V243" i="4"/>
  <c r="P344" i="4"/>
  <c r="P333" i="4"/>
  <c r="V59" i="4"/>
  <c r="P78" i="4"/>
  <c r="V96" i="4"/>
  <c r="P119" i="4"/>
  <c r="V224" i="4"/>
  <c r="P46" i="4"/>
  <c r="V20" i="4"/>
  <c r="V233" i="4"/>
  <c r="V309" i="4"/>
  <c r="V217" i="4"/>
  <c r="P147" i="4"/>
  <c r="P175" i="4"/>
  <c r="V195" i="4"/>
  <c r="V68" i="4"/>
  <c r="V72" i="4"/>
  <c r="V177" i="4"/>
  <c r="V299" i="4"/>
  <c r="V163" i="4"/>
  <c r="P178" i="4"/>
  <c r="P164" i="4"/>
  <c r="V248" i="4"/>
  <c r="V162" i="4"/>
  <c r="P166" i="4"/>
  <c r="V117" i="4"/>
  <c r="P89" i="4"/>
  <c r="V212" i="4"/>
  <c r="P144" i="4"/>
  <c r="V327" i="4"/>
  <c r="V153" i="4"/>
  <c r="P8" i="4"/>
  <c r="V298" i="4"/>
  <c r="V30" i="4"/>
  <c r="P269" i="4"/>
  <c r="P336" i="4"/>
  <c r="P324" i="4"/>
  <c r="P171" i="4"/>
  <c r="P18" i="4"/>
  <c r="V216" i="4"/>
  <c r="V108" i="4"/>
  <c r="V297" i="4"/>
  <c r="P92" i="4"/>
  <c r="P54" i="4"/>
  <c r="V203" i="4"/>
  <c r="M277" i="4"/>
  <c r="V245" i="4"/>
  <c r="V272" i="4"/>
  <c r="P111" i="4"/>
  <c r="V229" i="4"/>
  <c r="P225" i="4"/>
  <c r="V191" i="4"/>
  <c r="V251" i="4"/>
  <c r="V173" i="4"/>
  <c r="V60" i="4"/>
  <c r="P71" i="4"/>
  <c r="V112" i="4"/>
  <c r="P81" i="4"/>
  <c r="V116" i="4"/>
  <c r="P233" i="4"/>
  <c r="V239" i="4"/>
  <c r="P323" i="4"/>
  <c r="P364" i="4"/>
  <c r="P362" i="4"/>
  <c r="V316" i="4"/>
  <c r="V158" i="4"/>
  <c r="P156" i="4"/>
  <c r="P315" i="4"/>
  <c r="P57" i="4"/>
  <c r="P303" i="4"/>
  <c r="V209" i="4"/>
  <c r="P112" i="4"/>
  <c r="V16" i="4"/>
  <c r="P16" i="4"/>
  <c r="V214" i="4"/>
  <c r="P330" i="4"/>
  <c r="V270" i="4"/>
  <c r="P7" i="4"/>
  <c r="V169" i="4"/>
  <c r="V141" i="4"/>
  <c r="P307" i="4"/>
  <c r="V198" i="4"/>
  <c r="P65" i="4"/>
  <c r="P352" i="4"/>
  <c r="V211" i="4"/>
  <c r="P68" i="4"/>
  <c r="P237" i="4"/>
  <c r="P179" i="4"/>
  <c r="P158" i="4"/>
  <c r="V51" i="4"/>
  <c r="V319" i="4"/>
  <c r="V66" i="4"/>
  <c r="P250" i="4"/>
  <c r="P363" i="4"/>
  <c r="P211" i="4"/>
  <c r="V255" i="4"/>
  <c r="V67" i="4"/>
  <c r="P198" i="4"/>
  <c r="P322" i="4"/>
  <c r="P258" i="4"/>
  <c r="P243" i="4"/>
  <c r="V266" i="4"/>
  <c r="P221" i="4"/>
  <c r="V351" i="4"/>
  <c r="P101" i="4"/>
  <c r="P102" i="4"/>
  <c r="V206" i="4"/>
  <c r="P252" i="4"/>
  <c r="P356" i="4"/>
  <c r="P152" i="4"/>
  <c r="P34" i="4"/>
  <c r="V269" i="4"/>
  <c r="V336" i="4"/>
  <c r="P199" i="4"/>
  <c r="V39" i="4"/>
  <c r="V159" i="4"/>
  <c r="V83" i="4"/>
  <c r="V54" i="4"/>
  <c r="V120" i="4"/>
  <c r="P45" i="4"/>
  <c r="V71" i="4"/>
  <c r="V188" i="4"/>
  <c r="V127" i="4"/>
  <c r="P289" i="4"/>
  <c r="P125" i="4"/>
  <c r="V240" i="4"/>
  <c r="P218" i="4"/>
  <c r="V136" i="4"/>
  <c r="V113" i="4"/>
  <c r="V341" i="4"/>
  <c r="V107" i="4"/>
  <c r="V26" i="4"/>
  <c r="P88" i="4"/>
  <c r="V123" i="4"/>
  <c r="P75" i="4"/>
  <c r="P53" i="4"/>
  <c r="P262" i="4"/>
  <c r="P299" i="4"/>
  <c r="V33" i="4"/>
  <c r="V14" i="4"/>
  <c r="V65" i="4"/>
  <c r="V357" i="4"/>
  <c r="P189" i="4"/>
  <c r="P137" i="4"/>
  <c r="P25" i="4"/>
  <c r="V53" i="4"/>
  <c r="P253" i="4"/>
  <c r="V21" i="4"/>
  <c r="P317" i="4"/>
  <c r="P228" i="4"/>
  <c r="P246" i="4"/>
  <c r="P203" i="4"/>
  <c r="P184" i="4"/>
  <c r="P280" i="4"/>
  <c r="V324" i="4"/>
  <c r="V55" i="4"/>
  <c r="P191" i="4"/>
  <c r="P132" i="4"/>
  <c r="P340" i="4"/>
  <c r="P308" i="4"/>
  <c r="P151" i="4"/>
  <c r="V312" i="4"/>
  <c r="P359" i="4"/>
  <c r="V184" i="4"/>
  <c r="P273" i="4"/>
  <c r="P292" i="4"/>
  <c r="V348" i="4"/>
  <c r="V221" i="4"/>
  <c r="P11" i="4"/>
  <c r="P295" i="4"/>
  <c r="P350" i="4"/>
  <c r="V320" i="4"/>
  <c r="P124" i="4"/>
  <c r="P42" i="4"/>
  <c r="P244" i="4"/>
  <c r="V322" i="4"/>
  <c r="V40" i="4"/>
  <c r="P339" i="4"/>
  <c r="V323" i="4"/>
  <c r="P185" i="4"/>
  <c r="V199" i="4"/>
  <c r="P29" i="4"/>
  <c r="V304" i="4"/>
  <c r="P213" i="4"/>
  <c r="V332" i="4"/>
  <c r="P232" i="4"/>
  <c r="V346" i="4"/>
  <c r="P28" i="4"/>
  <c r="D24" i="4" a="1"/>
  <c r="D24"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F690008-EC8F-4E83-B7BE-4AF0A897D4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4">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futureMetadata>
  <cellMetadata count="1">
    <bk>
      <rc t="1" v="0"/>
    </bk>
  </cellMetadata>
  <valueMetadata count="4">
    <bk>
      <rc t="2" v="0"/>
    </bk>
    <bk>
      <rc t="2" v="1"/>
    </bk>
    <bk>
      <rc t="2" v="2"/>
    </bk>
    <bk>
      <rc t="2" v="3"/>
    </bk>
  </valueMetadata>
</metadata>
</file>

<file path=xl/sharedStrings.xml><?xml version="1.0" encoding="utf-8"?>
<sst xmlns="http://schemas.openxmlformats.org/spreadsheetml/2006/main" count="188" uniqueCount="147">
  <si>
    <t>SuperFlow SF-110 Test Data</t>
  </si>
  <si>
    <t>Test Description:</t>
  </si>
  <si>
    <t>Test Number</t>
  </si>
  <si>
    <t>Head Description:</t>
  </si>
  <si>
    <t>2 Litre Duratec</t>
  </si>
  <si>
    <t>Serial Number</t>
  </si>
  <si>
    <t>Intake Valve:</t>
  </si>
  <si>
    <t>Valve Seat Angle</t>
  </si>
  <si>
    <t>Degrees</t>
  </si>
  <si>
    <t>Intake Port:</t>
  </si>
  <si>
    <t>Port Volume</t>
  </si>
  <si>
    <t>cc</t>
  </si>
  <si>
    <t>Radiused Inlet:</t>
  </si>
  <si>
    <t>Port Length</t>
  </si>
  <si>
    <t>m</t>
  </si>
  <si>
    <t>Exhaust Valve:</t>
  </si>
  <si>
    <t>Exhaust Seat Angle</t>
  </si>
  <si>
    <t>Intake Manifold:</t>
  </si>
  <si>
    <t>Runner Length</t>
  </si>
  <si>
    <t>Cylinder Bore:</t>
  </si>
  <si>
    <t>Stroke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</si>
  <si>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</si>
  <si>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</si>
  <si>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</si>
  <si>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</si>
  <si>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</si>
  <si>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</si>
  <si>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</si>
  <si>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</si>
  <si>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</si>
  <si>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</si>
  <si>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</si>
  <si>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</si>
  <si>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</si>
  <si>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</si>
  <si>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</si>
  <si>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</si>
  <si>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</si>
  <si>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</si>
  <si>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</si>
  <si>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</si>
  <si>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</si>
  <si>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</si>
  <si>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</si>
  <si>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</si>
  <si>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</si>
  <si>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</si>
  <si>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</si>
  <si>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</si>
  <si>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</si>
  <si>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</si>
  <si>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</si>
  <si>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</si>
  <si>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</si>
  <si>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</si>
  <si>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</si>
  <si>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</si>
  <si>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</si>
  <si>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</si>
  <si>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</si>
  <si>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</si>
  <si>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</si>
  <si>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</si>
  <si>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</si>
  <si>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Inlet</t>
  </si>
  <si>
    <t>Start at BDC (CW)</t>
  </si>
  <si>
    <t>(mm)</t>
  </si>
  <si>
    <t>(g)</t>
  </si>
  <si>
    <t>Cam Shaft</t>
  </si>
  <si>
    <t>Valves</t>
  </si>
  <si>
    <t>Retainers</t>
  </si>
  <si>
    <t>Flow Coefficient</t>
  </si>
  <si>
    <t>Compression Ratio</t>
  </si>
  <si>
    <t>Maximum Lift of Standard Valve</t>
  </si>
  <si>
    <t>Component</t>
  </si>
  <si>
    <t>Exhaust Weight</t>
  </si>
  <si>
    <t>Inlet Weight</t>
  </si>
  <si>
    <t>Valve Springs</t>
  </si>
  <si>
    <t>Buckets</t>
  </si>
  <si>
    <t>Engine</t>
  </si>
  <si>
    <t>Number of Cylinders</t>
  </si>
  <si>
    <t>Engine Capacity (CC)</t>
  </si>
  <si>
    <t>Clearance Volume (CC)</t>
  </si>
  <si>
    <t>Valve Float Speed (RPM)</t>
  </si>
  <si>
    <t>Bore (mm)</t>
  </si>
  <si>
    <t>Stroke (mm)</t>
  </si>
  <si>
    <t>Piston Velocity (m/s)</t>
  </si>
  <si>
    <t>Crank Angle</t>
  </si>
  <si>
    <t>Cam Lobe Lift</t>
  </si>
  <si>
    <t>(Degrees)</t>
  </si>
  <si>
    <t>(Degree)</t>
  </si>
  <si>
    <t>Exhaust</t>
  </si>
  <si>
    <t>Exhaust Maximum Lift (mm)</t>
  </si>
  <si>
    <t>Inlet Maximum Lift (mm)</t>
  </si>
  <si>
    <t>Minimum Lift (mm)</t>
  </si>
  <si>
    <t>Acceleration</t>
  </si>
  <si>
    <t>Jerk</t>
  </si>
  <si>
    <t>Valve Velocity</t>
  </si>
  <si>
    <t>(m/s)</t>
  </si>
  <si>
    <t>(m/s^2)</t>
  </si>
  <si>
    <t>Maximum Engine RPM</t>
  </si>
  <si>
    <t>Con Rod Length (mm)</t>
  </si>
  <si>
    <t>Piston Position</t>
  </si>
  <si>
    <t>(Radians)</t>
  </si>
  <si>
    <t>Piston Velocity</t>
  </si>
  <si>
    <t>Mean Piston Speed (m/s)</t>
  </si>
  <si>
    <t>Peak Piston Speed (m/s)</t>
  </si>
  <si>
    <t>(mm/deg)</t>
  </si>
  <si>
    <t>Tappet Clearnce (mm)</t>
  </si>
  <si>
    <t>Cam Angle</t>
  </si>
  <si>
    <t>(m/^3)</t>
  </si>
  <si>
    <t>(m/s^3)</t>
  </si>
  <si>
    <t>Effective Moving Mass</t>
  </si>
  <si>
    <t>Introduction</t>
  </si>
  <si>
    <t>This assignment investigates the mechanical and aerodynamic performance of a 2 litre Duratec four-stroke engine cylinder head. Experimental measurements of the valve train geometry, cam profiles, and flowbench data are used to characterise piston motion, valve kinematics, and intake and exhaust flow behaviour. The results obtained are analysed to asses valve timing, flow efficiency, and their implications for engine performance and operating limits.</t>
  </si>
  <si>
    <t>Aims and Objectives</t>
  </si>
  <si>
    <t>Objective 1.1 - Measure and record key valve train component masses and engine geometry.</t>
  </si>
  <si>
    <t>Objective 1.2 - Determine Piston position, velocity, and peak operating speeds.</t>
  </si>
  <si>
    <t>Objective 1.3 - Analyse inlet and exhaust valve lift relative to crank angle.</t>
  </si>
  <si>
    <t>Aim 2 - Evaluate cylinder head airflow.</t>
  </si>
  <si>
    <t>Aim 1 - Characterise the engine valve train and piston kinematics.</t>
  </si>
  <si>
    <t>Objective 2.1 - Measure intake and exhaust flow rates across a range of valve lifts using a flowbench.</t>
  </si>
  <si>
    <t>Objective 2.2 - Calculate flow per unit area and flow coefficients for both inlet and exhaust.</t>
  </si>
  <si>
    <t>Objective 2.3 - Identify differences in flow between inlet and exhaust.</t>
  </si>
  <si>
    <t>Aim 3 - Assess Performance implications and operating limits.</t>
  </si>
  <si>
    <t>Objective 3.2 - Investigate the risk of valve float.</t>
  </si>
  <si>
    <t>Objective 3.3 - Draw conclusions from the results obtained.</t>
  </si>
  <si>
    <t>Objective 3.1 - Estimate the engine speed at which peak power is likely to occur.</t>
  </si>
  <si>
    <t>The graph shows piston position measured from top dead centre (TDC) over one crank rotation. The piston position varies smoothly between 0mm at TDC and approximately 82mm at bottom dead centre (BDC), which corresponds closely to the engine stroke of 83.1mm. At 0 and 360 degrees of crank angle the piston is at TDC, while at approximately 180 degrees it is at BDC, which confirms the correct phasing of piston motion with crankshaft rotation. The overall motion is periodic, with the piston completing one full cycle per crank revolution. Moreover, the wave is not perfect as the piston spends more crank angle at BDC and TDC compared to mid-stroke, this is due to the slider-crank mechanism and the therefore limited connecting rod length.</t>
  </si>
  <si>
    <t>The graph shows the measured inlet and exhaust valve lift across their opening events over crank angle. Both lift profiles are smooth and symetric, indicating a well-designed cam profile and concistent measurement data, with the valve lifts returning to zero outside of their opening periods, allowing for correct identification of the valve opening and closing points. The inlet valve reaches a slightly higher maximum lift at approximately 9mm, compared to the exhaust at roughly 8.2mm. This is because greater inlet lift is used to improve the efficiency of cylinder filling, whereas exhaust is slightly reduced as a result of lower flow resistance during the exhaust stroke. Additionally, the close alignment seen in shape and duration shows similar camshaft timing. Moreover, due to the use of a direct-acting bucket system, minor discrepancies or slight rounding at the peak of the curves may be a result of measurement resolution and cam surface wear/smoothing.</t>
  </si>
  <si>
    <t>This graph shows inlet and exhaust valve velocity over crank angle. Positive valve velocity correspons to the valve opening, and negative valve velocity signifies the valve closing, with the values outside of the event being zero, signifying their innactivity. Both valves demonstrate a rapid increase in positive velocity during their opening phase, reaching a peak velocity before dropping back to zero at maximum valve lift. During the closing phase, the valve velocity becomes negative with greater magnitude than during opening, indicating a more aggressive valve closing than opening, to prevent leakage. Furthermore, the inlet valve consistently reaches higher velocities than exhaust as a reflection of the higher maximum valve lift. Lastly, the small oscilations in the curves is likely due to noise in the measured data.</t>
  </si>
  <si>
    <t>The graph shows inlet and exhaust valve acceleration over crank angle. Large positive and negative acceleration peaks occur during the opening and closing events of the valves, while acceleration remains relatively close to zero when the valves are closed or at maximum lift. Any oscilations where the valves are prediceted to be closed may be a result of noise in the measured data. The greatest acceleration occurs during the closing phase, where the valve rapidly decelerates and returns to the seat. This region is critical for valvetrain durability becasue high negative acceleration results in large internal forces that must be controlled by the valve spring to prevent valve float. Both inlet and exhaust profiles are broadly similar in shape, though the exhaust valve exhibits slightly higher peak accelerations, reflecting differences in valve mass and camshaft design.</t>
  </si>
  <si>
    <t>The graph shows jerk over crank angle for both inlet and exhaust. Jerk represents the rate of change of valve acceleration and is therefore highly sensitive to rapid changes in the camshaft profiles. Large positive and negative jerk spikes occur during the transitions between opening, peak lift, and closing phases, suggesting these regions correspond to where valve acceleration changes most rapidly, and are close to zero when valves are closed. Again, any discrepancies seen here may be due to noise in measured data, which may be aplified by the differentiation used to obtain jerk values. Both profiles are similar in overall shape, although exhaust displays slightly higher peak jerk values which may be due to differences between camshaft design and moving masses. High jerk values are undesirable in valvetrain design as they increase vibration and the likelyhood of valve float.</t>
  </si>
  <si>
    <t>This graph compares piston position with inlet and exhaust valve lift over crank angle. The motion of Piston position shows a smooth pattern, reaching maximum displacement at BDC and minimum at TDC because it is measured from TDC. The inlet and exhaust valve lift profiles are much smaller in magnitude and are confined to specific crank angle range, suggesting that they only open during the appropriate part of the engine cycle. Maximum valve lift occurs when the piston is near mid-stroke, where gas exchange would be most effective. Both valves remain closed when the piston is at TDC and BDC, preventing unwanted flow and ensuring correct sealing of the cylinder.</t>
  </si>
  <si>
    <t>The graphs show how inlet air flow varies with increasing valve lift under constant pressure. In both cases, flow rate increases rapidly at low valve lifts, indicating that, at small levels of valve lift, the flow is strongly restricted by the valve curtain area, so even small increases in lift produce significant increases in flow. As valve lift continues to increase the rate of flow increase gradually reduces and begins to plateau, suggesting that beyond approximately 12mm lift the valve curtain area is no longer the primary restriction. Instead it would become limited by other factors such as the port shape,valve seat sshape and flow seperation within the port. These graphs demonstrate how increasing valve lift beyond a certain point provides limited additional flow benefits.</t>
  </si>
  <si>
    <t>Similarly to the inlet flow rate against valve lift, the exhaust flow rate increases rapidly at low valve lifts before gradually levelling off at higher lifts. This indicates that, at small lifts, flow is primarily limited by the valve curtain area, while at larger lifts the restriction shifts to the exhaust port and valve structure. The exhaust flow reaches a plateau at a lower lift compared to the inlet of approximately 9mm, this reflects the smaller valve diameter and reduced effective air flow.</t>
  </si>
  <si>
    <t>This graph shows that the flow coefficient increases rapidly at low valve lifts and then gradually levels off as lift increases, indicating that at small levels of valve lift the flow efficiency improves quickly as the valve curtain are increases, while at higher lifts the flow becomes increasingly limited by port and valve characteristics rather than the valve opening alone. The inlet valve consistently achieves a higher flow coefficient than the exhaust valve, reflecting more efficient intake port flow characteristics.</t>
  </si>
  <si>
    <t>Step 2 - Set up experiment as shown above, ensuring DTI gauge is zeroed.</t>
  </si>
  <si>
    <t>Step 3 - Record DTI gauge readings at every degree of camshaft rotation, to total 360 readings.</t>
  </si>
  <si>
    <t>Step 4 - Remove camshaft and fit the second one ensuring DTI gauge is zeroed.</t>
  </si>
  <si>
    <t>Step 5 - Repeat step 3.</t>
  </si>
  <si>
    <t>Step 1 - Use a small digital weighing scale to weigh the camshafts, valves, valve springs, retainers and buckets.</t>
  </si>
  <si>
    <t>The masses of the valvetrain components were measured using a small digital weighing scale with gram-level resolution, this creates limitations as it allows a larger percentage error for the lower mass components such as the retainers and springs. Errors may also be seen in poor calibration or zeroing errors. Furthermore, the DTI gauge was used to measure the cam lobe lift as the camshaft was rotated, some potential sorces of error from here would include potential misalignment between the DTI probe and the lobe, limited resolution of the gauge, backlash or compliance in the setup, and human error whilst reading the DTI gauge.</t>
  </si>
  <si>
    <t>Set up the experiment as shown in the flowbench, using a bluetack gasket to prevent and air leakage, along with a spark plug screwn in at the top. Zero DTI gauge. When the valves are closed perform a leakage test. Open the valves, using the DTI gauge to open them in selected increment. Run the flow test, adjust the flow range where applicable, and read and record the percentage of flow. Repeat this until the valve becomes coil bound due to the valve spring being fully compressed. Once this point has been reached, close the inlet valves and reposition the DTI gauge on the exhaust side, above the bolts that control the valve lift, and zero it. Conduct second leakage test. Use the DTI gauge to open the valves to specific increment. Run the tests again until the valve becomes coil bound again.</t>
  </si>
  <si>
    <t>DTI gauge on Inlet valves:</t>
  </si>
  <si>
    <t>DTI gauge on Exhaust Valves:</t>
  </si>
  <si>
    <t>Fordauthority.com. (2025). Welcome To Zscaler Directory Authentication. [online] Available at: https://fordauthority.com/fmc/ford-motor-company-engines/ford-duratec-engine-family/ford-2-0l-duratec-engine/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</si>
</sst>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2"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
      <sz val="11"/>
      <color rgb="FF000000"/>
      <name val="Aptos Narrow"/>
      <family val="2"/>
    </font>
    <font>
      <b/>
      <sz val="11"/>
      <color rgb="FF000000"/>
      <name val="Aptos Narrow"/>
      <family val="2"/>
    </font>
    <font>
      <sz val="18"/>
      <color theme="1"/>
      <name val="Calibri"/>
      <family val="2"/>
      <scheme val="minor"/>
    </font>
    <font>
      <b/>
      <u/>
      <sz val="18"/>
      <color theme="1"/>
      <name val="Calibri"/>
      <family val="2"/>
      <scheme val="minor"/>
    </font>
    <font>
      <b/>
      <u/>
      <sz val="16"/>
      <color theme="1"/>
      <name val="Calibri"/>
      <family val="2"/>
      <scheme val="minor"/>
    </font>
    <font>
      <sz val="16"/>
      <color theme="1"/>
      <name val="Calibri"/>
      <family val="2"/>
      <scheme val="minor"/>
    </font>
    <font>
      <sz val="11"/>
      <name val="Calibri"/>
      <family val="2"/>
      <scheme val="minor"/>
    </font>
  </fonts>
  <fills count="8">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FFFF00"/>
        <bgColor rgb="FF000000"/>
      </patternFill>
    </fill>
    <fill>
      <patternFill patternType="solid">
        <fgColor theme="4" tint="0.59999389629810485"/>
        <bgColor indexed="64"/>
      </patternFill>
    </fill>
  </fills>
  <borders count="7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style="medium">
        <color indexed="64"/>
      </left>
      <right style="thin">
        <color indexed="64"/>
      </right>
      <top style="thin">
        <color indexed="64"/>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thin">
        <color rgb="FF505050"/>
      </left>
      <right style="thin">
        <color rgb="FF505050"/>
      </right>
      <top style="thin">
        <color rgb="FF505050"/>
      </top>
      <bottom style="thin">
        <color rgb="FF505050"/>
      </bottom>
      <diagonal/>
    </border>
    <border>
      <left style="thin">
        <color rgb="FF505050"/>
      </left>
      <right style="thin">
        <color rgb="FF505050"/>
      </right>
      <top style="thin">
        <color rgb="FF505050"/>
      </top>
      <bottom style="medium">
        <color rgb="FF505050"/>
      </bottom>
      <diagonal/>
    </border>
    <border>
      <left style="medium">
        <color rgb="FF505050"/>
      </left>
      <right style="medium">
        <color rgb="FF505050"/>
      </right>
      <top style="medium">
        <color rgb="FF505050"/>
      </top>
      <bottom style="medium">
        <color rgb="FF505050"/>
      </bottom>
      <diagonal/>
    </border>
    <border>
      <left style="medium">
        <color rgb="FF505050"/>
      </left>
      <right/>
      <top style="medium">
        <color rgb="FF505050"/>
      </top>
      <bottom/>
      <diagonal/>
    </border>
    <border>
      <left/>
      <right/>
      <top style="medium">
        <color rgb="FF505050"/>
      </top>
      <bottom/>
      <diagonal/>
    </border>
    <border>
      <left/>
      <right style="medium">
        <color rgb="FF505050"/>
      </right>
      <top style="medium">
        <color rgb="FF505050"/>
      </top>
      <bottom/>
      <diagonal/>
    </border>
    <border>
      <left style="medium">
        <color rgb="FF505050"/>
      </left>
      <right/>
      <top/>
      <bottom/>
      <diagonal/>
    </border>
    <border>
      <left/>
      <right style="medium">
        <color rgb="FF505050"/>
      </right>
      <top/>
      <bottom/>
      <diagonal/>
    </border>
    <border>
      <left style="medium">
        <color rgb="FF505050"/>
      </left>
      <right/>
      <top/>
      <bottom style="medium">
        <color rgb="FF505050"/>
      </bottom>
      <diagonal/>
    </border>
    <border>
      <left/>
      <right/>
      <top/>
      <bottom style="medium">
        <color rgb="FF505050"/>
      </bottom>
      <diagonal/>
    </border>
    <border>
      <left/>
      <right style="medium">
        <color rgb="FF505050"/>
      </right>
      <top/>
      <bottom style="medium">
        <color rgb="FF505050"/>
      </bottom>
      <diagonal/>
    </border>
    <border>
      <left/>
      <right style="thin">
        <color rgb="FF505050"/>
      </right>
      <top style="thin">
        <color rgb="FF505050"/>
      </top>
      <bottom/>
      <diagonal/>
    </border>
    <border>
      <left/>
      <right style="thin">
        <color rgb="FF505050"/>
      </right>
      <top/>
      <bottom style="thin">
        <color rgb="FF505050"/>
      </bottom>
      <diagonal/>
    </border>
    <border>
      <left style="thin">
        <color rgb="FF505050"/>
      </left>
      <right style="thin">
        <color rgb="FF505050"/>
      </right>
      <top style="thin">
        <color rgb="FF505050"/>
      </top>
      <bottom/>
      <diagonal/>
    </border>
    <border>
      <left style="thin">
        <color rgb="FF505050"/>
      </left>
      <right style="thin">
        <color rgb="FF505050"/>
      </right>
      <top/>
      <bottom style="thin">
        <color rgb="FF505050"/>
      </bottom>
      <diagonal/>
    </border>
    <border>
      <left/>
      <right/>
      <top style="thin">
        <color rgb="FF505050"/>
      </top>
      <bottom/>
      <diagonal/>
    </border>
    <border>
      <left/>
      <right/>
      <top/>
      <bottom style="thin">
        <color rgb="FF505050"/>
      </bottom>
      <diagonal/>
    </border>
    <border>
      <left style="thin">
        <color rgb="FF505050"/>
      </left>
      <right style="thin">
        <color rgb="FF505050"/>
      </right>
      <top/>
      <bottom/>
      <diagonal/>
    </border>
    <border>
      <left style="thin">
        <color rgb="FF505050"/>
      </left>
      <right/>
      <top/>
      <bottom/>
      <diagonal/>
    </border>
    <border>
      <left/>
      <right style="thin">
        <color rgb="FF505050"/>
      </right>
      <top/>
      <bottom/>
      <diagonal/>
    </border>
    <border>
      <left style="thin">
        <color rgb="FF505050"/>
      </left>
      <right style="thin">
        <color indexed="64"/>
      </right>
      <top style="thin">
        <color rgb="FF505050"/>
      </top>
      <bottom/>
      <diagonal/>
    </border>
    <border>
      <left style="thin">
        <color rgb="FF505050"/>
      </left>
      <right style="thin">
        <color indexed="64"/>
      </right>
      <top/>
      <bottom style="thin">
        <color rgb="FF505050"/>
      </bottom>
      <diagonal/>
    </border>
  </borders>
  <cellStyleXfs count="1">
    <xf numFmtId="0" fontId="0" fillId="0" borderId="0"/>
  </cellStyleXfs>
  <cellXfs count="205">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2" fillId="4" borderId="2" xfId="0" applyFont="1" applyFill="1" applyBorder="1" applyAlignment="1">
      <alignment horizontal="right"/>
    </xf>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0" fontId="2" fillId="3" borderId="13"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29" xfId="0" applyFont="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5" fillId="0" borderId="0" xfId="0" applyFont="1" applyAlignment="1">
      <alignment wrapText="1"/>
    </xf>
    <xf numFmtId="0" fontId="5" fillId="6" borderId="0" xfId="0" applyFont="1" applyFill="1" applyAlignment="1">
      <alignment wrapText="1"/>
    </xf>
    <xf numFmtId="0" fontId="2" fillId="4" borderId="45" xfId="0" applyFont="1" applyFill="1" applyBorder="1"/>
    <xf numFmtId="0" fontId="2" fillId="4" borderId="46" xfId="0" applyFont="1" applyFill="1" applyBorder="1"/>
    <xf numFmtId="0" fontId="0" fillId="0" borderId="46" xfId="0" applyBorder="1"/>
    <xf numFmtId="0" fontId="0" fillId="0" borderId="47" xfId="0" applyBorder="1"/>
    <xf numFmtId="0" fontId="2" fillId="4" borderId="48" xfId="0" applyFont="1" applyFill="1" applyBorder="1"/>
    <xf numFmtId="0" fontId="0" fillId="0" borderId="48" xfId="0" applyBorder="1"/>
    <xf numFmtId="0" fontId="2" fillId="4" borderId="49" xfId="0" applyFont="1" applyFill="1" applyBorder="1"/>
    <xf numFmtId="0" fontId="0" fillId="0" borderId="49" xfId="0" applyBorder="1"/>
    <xf numFmtId="0" fontId="0" fillId="7" borderId="29" xfId="0" applyFill="1" applyBorder="1"/>
    <xf numFmtId="0" fontId="0" fillId="7" borderId="46" xfId="0" applyFill="1" applyBorder="1"/>
    <xf numFmtId="0" fontId="0" fillId="7" borderId="48" xfId="0" applyFill="1" applyBorder="1"/>
    <xf numFmtId="0" fontId="0" fillId="7" borderId="49" xfId="0" applyFill="1" applyBorder="1"/>
    <xf numFmtId="0" fontId="0" fillId="7" borderId="50" xfId="0" applyFill="1" applyBorder="1"/>
    <xf numFmtId="0" fontId="0" fillId="3" borderId="51" xfId="0" applyFill="1" applyBorder="1"/>
    <xf numFmtId="0" fontId="0" fillId="3" borderId="52" xfId="0" applyFill="1" applyBorder="1"/>
    <xf numFmtId="0" fontId="0" fillId="3" borderId="53" xfId="0" applyFill="1" applyBorder="1"/>
    <xf numFmtId="0" fontId="0" fillId="3" borderId="54" xfId="0" applyFill="1" applyBorder="1"/>
    <xf numFmtId="0" fontId="0" fillId="3" borderId="55" xfId="0" applyFill="1" applyBorder="1"/>
    <xf numFmtId="0" fontId="0" fillId="3" borderId="56" xfId="0" applyFill="1" applyBorder="1"/>
    <xf numFmtId="0" fontId="0" fillId="3" borderId="57" xfId="0" applyFill="1" applyBorder="1"/>
    <xf numFmtId="0" fontId="0" fillId="3" borderId="58" xfId="0" applyFill="1" applyBorder="1"/>
    <xf numFmtId="0" fontId="0" fillId="4" borderId="0" xfId="0" applyFill="1" applyAlignment="1">
      <alignment horizontal="center" vertical="center"/>
    </xf>
    <xf numFmtId="0" fontId="0" fillId="4" borderId="61" xfId="0" applyFill="1" applyBorder="1" applyAlignment="1">
      <alignment horizontal="center" vertical="center"/>
    </xf>
    <xf numFmtId="0" fontId="0" fillId="4" borderId="63" xfId="0" applyFill="1" applyBorder="1" applyAlignment="1">
      <alignment horizontal="center" vertical="center"/>
    </xf>
    <xf numFmtId="0" fontId="0" fillId="3" borderId="48" xfId="0" applyFill="1" applyBorder="1"/>
    <xf numFmtId="0" fontId="0" fillId="4" borderId="65" xfId="0" applyFill="1" applyBorder="1" applyAlignment="1">
      <alignment horizontal="center" vertical="center"/>
    </xf>
    <xf numFmtId="0" fontId="0" fillId="3" borderId="48" xfId="0" applyFill="1" applyBorder="1" applyAlignment="1">
      <alignment horizontal="center" vertical="center"/>
    </xf>
    <xf numFmtId="0" fontId="0" fillId="3" borderId="48" xfId="0" applyFill="1" applyBorder="1" applyAlignment="1">
      <alignment horizontal="left"/>
    </xf>
    <xf numFmtId="0" fontId="5" fillId="0" borderId="0" xfId="0" applyFont="1" applyAlignment="1">
      <alignment horizontal="center" vertical="center" wrapText="1"/>
    </xf>
    <xf numFmtId="0" fontId="5" fillId="4" borderId="60" xfId="0" applyFont="1" applyFill="1" applyBorder="1" applyAlignment="1">
      <alignment horizontal="center" vertical="center" wrapText="1"/>
    </xf>
    <xf numFmtId="0" fontId="5" fillId="4" borderId="59" xfId="0" applyFont="1" applyFill="1" applyBorder="1" applyAlignment="1">
      <alignment horizontal="center" vertical="center" wrapText="1"/>
    </xf>
    <xf numFmtId="0" fontId="5" fillId="6" borderId="0" xfId="0" applyFont="1" applyFill="1" applyAlignment="1">
      <alignment horizontal="center" vertical="center" wrapText="1"/>
    </xf>
    <xf numFmtId="0" fontId="0" fillId="0" borderId="0" xfId="0" applyAlignment="1">
      <alignment horizontal="center" vertical="center"/>
    </xf>
    <xf numFmtId="0" fontId="5" fillId="4" borderId="62" xfId="0" applyFont="1" applyFill="1" applyBorder="1" applyAlignment="1">
      <alignment horizontal="center" vertical="center" wrapText="1"/>
    </xf>
    <xf numFmtId="0" fontId="5" fillId="4" borderId="61" xfId="0" applyFont="1" applyFill="1" applyBorder="1" applyAlignment="1">
      <alignment horizontal="center" vertical="center" wrapText="1"/>
    </xf>
    <xf numFmtId="0" fontId="6" fillId="0" borderId="0" xfId="0" applyFont="1" applyAlignment="1">
      <alignment wrapText="1"/>
    </xf>
    <xf numFmtId="0" fontId="0" fillId="3" borderId="61" xfId="0" applyFill="1" applyBorder="1" applyAlignment="1">
      <alignment horizontal="left"/>
    </xf>
    <xf numFmtId="0" fontId="0" fillId="3" borderId="61" xfId="0" applyFill="1" applyBorder="1" applyAlignment="1">
      <alignment horizontal="center" vertical="center"/>
    </xf>
    <xf numFmtId="0" fontId="0" fillId="3" borderId="61" xfId="0" applyFill="1" applyBorder="1"/>
    <xf numFmtId="0" fontId="5" fillId="4" borderId="64" xfId="0" applyFont="1" applyFill="1" applyBorder="1" applyAlignment="1">
      <alignment horizontal="center" vertical="center" wrapText="1"/>
    </xf>
    <xf numFmtId="0" fontId="5" fillId="0" borderId="0" xfId="0" applyFont="1" applyAlignment="1">
      <alignment horizontal="center" wrapText="1"/>
    </xf>
    <xf numFmtId="0" fontId="0" fillId="3" borderId="1" xfId="0" applyFill="1" applyBorder="1"/>
    <xf numFmtId="0" fontId="0" fillId="3" borderId="2" xfId="0" applyFill="1" applyBorder="1"/>
    <xf numFmtId="0" fontId="0" fillId="3" borderId="3" xfId="0" applyFill="1" applyBorder="1"/>
    <xf numFmtId="0" fontId="0" fillId="3" borderId="6" xfId="0" applyFill="1" applyBorder="1"/>
    <xf numFmtId="0" fontId="0" fillId="3" borderId="7" xfId="0" applyFill="1" applyBorder="1"/>
    <xf numFmtId="0" fontId="0" fillId="3" borderId="8" xfId="0" applyFill="1" applyBorder="1"/>
    <xf numFmtId="0" fontId="0" fillId="3" borderId="29" xfId="0" applyFill="1" applyBorder="1" applyAlignment="1">
      <alignment horizontal="center" vertical="center"/>
    </xf>
    <xf numFmtId="2" fontId="0" fillId="3" borderId="48" xfId="0" applyNumberFormat="1" applyFill="1" applyBorder="1" applyAlignment="1">
      <alignment horizontal="center" vertical="center"/>
    </xf>
    <xf numFmtId="0" fontId="5" fillId="4" borderId="32" xfId="0" applyFont="1" applyFill="1" applyBorder="1" applyAlignment="1">
      <alignment horizontal="center" vertical="center" wrapText="1"/>
    </xf>
    <xf numFmtId="0" fontId="5" fillId="4" borderId="46" xfId="0" applyFont="1" applyFill="1" applyBorder="1" applyAlignment="1">
      <alignment horizontal="center" vertical="center" wrapText="1"/>
    </xf>
    <xf numFmtId="0" fontId="5" fillId="4" borderId="65" xfId="0" applyFont="1" applyFill="1" applyBorder="1" applyAlignment="1">
      <alignment horizontal="center" vertical="center" wrapText="1"/>
    </xf>
    <xf numFmtId="0" fontId="5" fillId="4" borderId="0" xfId="0" applyFont="1" applyFill="1" applyAlignment="1">
      <alignment horizontal="center" vertical="center" wrapText="1"/>
    </xf>
    <xf numFmtId="0" fontId="5" fillId="0" borderId="0" xfId="0" applyFont="1" applyAlignment="1">
      <alignment wrapText="1"/>
    </xf>
    <xf numFmtId="0" fontId="6" fillId="4" borderId="48" xfId="0" applyFont="1" applyFill="1" applyBorder="1" applyAlignment="1">
      <alignment wrapText="1"/>
    </xf>
    <xf numFmtId="0" fontId="5" fillId="4" borderId="48" xfId="0" applyFont="1" applyFill="1" applyBorder="1" applyAlignment="1">
      <alignment horizontal="center" vertical="center" wrapText="1"/>
    </xf>
    <xf numFmtId="0" fontId="5" fillId="4" borderId="61" xfId="0" applyFont="1" applyFill="1" applyBorder="1" applyAlignment="1">
      <alignment horizontal="center" wrapText="1"/>
    </xf>
    <xf numFmtId="0" fontId="0" fillId="3" borderId="12"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2" fillId="4" borderId="1" xfId="0" applyFont="1" applyFill="1" applyBorder="1" applyAlignment="1">
      <alignment horizontal="right"/>
    </xf>
    <xf numFmtId="0" fontId="2" fillId="4" borderId="3" xfId="0" applyFont="1" applyFill="1" applyBorder="1" applyAlignment="1">
      <alignment horizontal="right"/>
    </xf>
    <xf numFmtId="0" fontId="6" fillId="0" borderId="0" xfId="0" applyFont="1" applyFill="1" applyBorder="1" applyAlignment="1">
      <alignment wrapText="1"/>
    </xf>
    <xf numFmtId="0" fontId="5" fillId="0" borderId="0" xfId="0" applyFont="1" applyFill="1" applyBorder="1" applyAlignment="1">
      <alignment horizontal="center" vertical="center" wrapText="1"/>
    </xf>
    <xf numFmtId="0" fontId="0" fillId="3" borderId="29" xfId="0" applyFill="1" applyBorder="1" applyAlignment="1">
      <alignment horizontal="center"/>
    </xf>
    <xf numFmtId="0" fontId="0" fillId="4" borderId="66" xfId="0" applyFill="1" applyBorder="1" applyAlignment="1">
      <alignment horizontal="left"/>
    </xf>
    <xf numFmtId="0" fontId="0" fillId="4" borderId="67" xfId="0" applyFill="1" applyBorder="1"/>
    <xf numFmtId="0" fontId="5" fillId="4" borderId="68" xfId="0" applyFont="1" applyFill="1" applyBorder="1" applyAlignment="1">
      <alignment horizontal="center" vertical="center" wrapText="1"/>
    </xf>
    <xf numFmtId="0" fontId="5" fillId="4" borderId="69" xfId="0" applyFont="1" applyFill="1" applyBorder="1" applyAlignment="1">
      <alignment horizontal="center" vertical="center" wrapText="1"/>
    </xf>
    <xf numFmtId="0" fontId="0" fillId="3" borderId="0" xfId="0" applyFill="1" applyAlignment="1">
      <alignment horizontal="center"/>
    </xf>
    <xf numFmtId="0" fontId="0" fillId="3" borderId="0" xfId="0" applyFill="1" applyAlignment="1">
      <alignment vertical="top" wrapText="1"/>
    </xf>
    <xf numFmtId="0" fontId="0" fillId="3" borderId="0" xfId="0" applyFill="1" applyBorder="1"/>
    <xf numFmtId="0" fontId="0" fillId="3" borderId="0" xfId="0" applyFill="1" applyBorder="1" applyAlignment="1">
      <alignment horizontal="center"/>
    </xf>
    <xf numFmtId="0" fontId="0" fillId="3" borderId="0" xfId="0" applyFill="1" applyBorder="1" applyAlignment="1">
      <alignment horizontal="center" wrapText="1"/>
    </xf>
    <xf numFmtId="0" fontId="0" fillId="3" borderId="0" xfId="0" applyFill="1" applyBorder="1" applyAlignment="1">
      <alignment horizontal="center" vertical="center" wrapText="1"/>
    </xf>
    <xf numFmtId="0" fontId="0" fillId="3" borderId="0" xfId="0" applyFill="1" applyBorder="1" applyAlignment="1">
      <alignment horizontal="center" vertical="top" wrapText="1"/>
    </xf>
    <xf numFmtId="0" fontId="0" fillId="0" borderId="0" xfId="0" applyFill="1" applyBorder="1"/>
    <xf numFmtId="0" fontId="11" fillId="0" borderId="0" xfId="0" applyFont="1" applyFill="1" applyBorder="1"/>
    <xf numFmtId="0" fontId="11" fillId="3" borderId="0" xfId="0" applyFont="1" applyFill="1" applyBorder="1"/>
    <xf numFmtId="0" fontId="11" fillId="3" borderId="4" xfId="0" applyFont="1" applyFill="1" applyBorder="1"/>
    <xf numFmtId="0" fontId="11" fillId="3" borderId="5" xfId="0" applyFont="1" applyFill="1" applyBorder="1"/>
    <xf numFmtId="0" fontId="11" fillId="3" borderId="6" xfId="0" applyFont="1" applyFill="1" applyBorder="1"/>
    <xf numFmtId="0" fontId="11" fillId="3" borderId="7" xfId="0" applyFont="1" applyFill="1" applyBorder="1"/>
    <xf numFmtId="0" fontId="11" fillId="3" borderId="8" xfId="0" applyFont="1" applyFill="1" applyBorder="1"/>
    <xf numFmtId="0" fontId="11" fillId="3" borderId="0" xfId="0" applyFont="1" applyFill="1" applyBorder="1" applyAlignment="1">
      <alignment horizontal="center" vertical="top" wrapText="1"/>
    </xf>
    <xf numFmtId="0" fontId="0" fillId="3" borderId="7" xfId="0" applyFill="1" applyBorder="1" applyAlignment="1">
      <alignment horizontal="center" vertical="top" wrapText="1"/>
    </xf>
    <xf numFmtId="0" fontId="0" fillId="3" borderId="4" xfId="0" applyFill="1" applyBorder="1" applyAlignment="1">
      <alignment horizontal="center" wrapText="1"/>
    </xf>
    <xf numFmtId="0" fontId="0" fillId="3" borderId="5" xfId="0" applyFill="1" applyBorder="1" applyAlignment="1">
      <alignment horizontal="center" wrapText="1"/>
    </xf>
    <xf numFmtId="0" fontId="0" fillId="3" borderId="1" xfId="0" applyFill="1" applyBorder="1" applyAlignment="1">
      <alignment horizontal="center" vertical="top" wrapText="1"/>
    </xf>
    <xf numFmtId="0" fontId="0" fillId="3" borderId="2" xfId="0" applyFill="1" applyBorder="1" applyAlignment="1">
      <alignment horizontal="center" vertical="top" wrapText="1"/>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0" fillId="3" borderId="6" xfId="0" applyFill="1" applyBorder="1" applyAlignment="1">
      <alignment horizontal="center" vertical="top" wrapText="1"/>
    </xf>
    <xf numFmtId="0" fontId="0" fillId="3" borderId="8" xfId="0" applyFill="1" applyBorder="1" applyAlignment="1">
      <alignment horizontal="center" vertical="top" wrapText="1"/>
    </xf>
    <xf numFmtId="0" fontId="0" fillId="3" borderId="4" xfId="0" applyFill="1" applyBorder="1" applyAlignment="1">
      <alignment horizontal="center" vertical="top" wrapText="1"/>
    </xf>
    <xf numFmtId="0" fontId="0" fillId="3" borderId="0" xfId="0" applyFill="1" applyBorder="1" applyAlignment="1">
      <alignment horizontal="center" vertical="top" wrapText="1"/>
    </xf>
    <xf numFmtId="0" fontId="0" fillId="3" borderId="5" xfId="0" applyFill="1" applyBorder="1" applyAlignment="1">
      <alignment horizontal="center" vertical="top" wrapText="1"/>
    </xf>
    <xf numFmtId="0" fontId="0" fillId="3" borderId="0" xfId="0" applyFill="1" applyBorder="1" applyAlignment="1">
      <alignment vertical="top" wrapText="1"/>
    </xf>
    <xf numFmtId="0" fontId="0" fillId="3" borderId="5" xfId="0" applyFill="1" applyBorder="1" applyAlignment="1">
      <alignment vertical="top" wrapText="1"/>
    </xf>
    <xf numFmtId="0" fontId="0" fillId="3" borderId="0" xfId="0" applyFill="1" applyAlignment="1"/>
    <xf numFmtId="0" fontId="8" fillId="3" borderId="1" xfId="0" applyFont="1" applyFill="1" applyBorder="1" applyAlignment="1">
      <alignment horizontal="left" vertical="center"/>
    </xf>
    <xf numFmtId="0" fontId="7" fillId="3" borderId="2" xfId="0" applyFont="1" applyFill="1" applyBorder="1" applyAlignment="1">
      <alignment horizontal="left" vertical="center"/>
    </xf>
    <xf numFmtId="0" fontId="7" fillId="3" borderId="4" xfId="0" applyFont="1" applyFill="1" applyBorder="1" applyAlignment="1">
      <alignment horizontal="left" vertical="center"/>
    </xf>
    <xf numFmtId="0" fontId="7" fillId="3" borderId="0" xfId="0" applyFont="1" applyFill="1" applyBorder="1" applyAlignment="1">
      <alignment horizontal="left" vertical="center"/>
    </xf>
    <xf numFmtId="0" fontId="0" fillId="3" borderId="4" xfId="0" applyFill="1" applyBorder="1" applyAlignment="1">
      <alignment horizontal="left" vertical="top" wrapText="1"/>
    </xf>
    <xf numFmtId="0" fontId="0" fillId="3" borderId="0" xfId="0" applyFill="1" applyBorder="1" applyAlignment="1">
      <alignment horizontal="left" vertical="top" wrapText="1"/>
    </xf>
    <xf numFmtId="0" fontId="9" fillId="3" borderId="4" xfId="0" applyFont="1" applyFill="1" applyBorder="1" applyAlignment="1">
      <alignment horizontal="left" vertical="center" wrapText="1"/>
    </xf>
    <xf numFmtId="0" fontId="10" fillId="3" borderId="0" xfId="0" applyFont="1" applyFill="1" applyBorder="1" applyAlignment="1">
      <alignment horizontal="left" vertical="center" wrapText="1"/>
    </xf>
    <xf numFmtId="0" fontId="0" fillId="3" borderId="4" xfId="0" applyFill="1" applyBorder="1" applyAlignment="1">
      <alignment horizontal="center" vertical="top"/>
    </xf>
    <xf numFmtId="0" fontId="0" fillId="3" borderId="0" xfId="0" applyFill="1" applyBorder="1" applyAlignment="1">
      <alignment horizontal="center" vertical="top"/>
    </xf>
    <xf numFmtId="0" fontId="0" fillId="3" borderId="5" xfId="0" applyFill="1" applyBorder="1" applyAlignment="1">
      <alignment horizontal="center" vertical="top"/>
    </xf>
    <xf numFmtId="0" fontId="0" fillId="3" borderId="4" xfId="0" applyFill="1" applyBorder="1" applyAlignment="1">
      <alignment horizontal="center" vertical="center" wrapText="1"/>
    </xf>
    <xf numFmtId="0" fontId="0" fillId="3" borderId="5"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22/10/relationships/richValueRel" Target="richData/richValueRel.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2"/>
          <c:order val="0"/>
          <c:tx>
            <c:v>Exhaust</c:v>
          </c:tx>
          <c:spPr>
            <a:ln w="28575" cap="rnd">
              <a:solidFill>
                <a:schemeClr val="accent5"/>
              </a:solidFill>
              <a:round/>
            </a:ln>
            <a:effectLst/>
          </c:spPr>
          <c:marker>
            <c:symbol val="none"/>
          </c:marker>
          <c:val>
            <c:numRef>
              <c:f>'Crankshaft &amp; Camshaft Data'!$L$5:$L$365</c:f>
              <c:numCache>
                <c:formatCode>General</c:formatCode>
                <c:ptCount val="361"/>
                <c:pt idx="0">
                  <c:v>83.1</c:v>
                </c:pt>
                <c:pt idx="1">
                  <c:v>83.081877808084769</c:v>
                </c:pt>
                <c:pt idx="2">
                  <c:v>83.027509160878935</c:v>
                </c:pt>
                <c:pt idx="3">
                  <c:v>82.936887928694702</c:v>
                </c:pt>
                <c:pt idx="4">
                  <c:v>82.810004177760732</c:v>
                </c:pt>
                <c:pt idx="5">
                  <c:v>82.646844594009679</c:v>
                </c:pt>
                <c:pt idx="6">
                  <c:v>82.44739307680311</c:v>
                </c:pt>
                <c:pt idx="7">
                  <c:v>82.211631502954702</c:v>
                </c:pt>
                <c:pt idx="8">
                  <c:v>81.939540661425752</c:v>
                </c:pt>
                <c:pt idx="9">
                  <c:v>81.631101359015091</c:v>
                </c:pt>
                <c:pt idx="10">
                  <c:v>81.286295697233385</c:v>
                </c:pt>
                <c:pt idx="11">
                  <c:v>80.905108520324347</c:v>
                </c:pt>
                <c:pt idx="12">
                  <c:v>80.487529034062405</c:v>
                </c:pt>
                <c:pt idx="13">
                  <c:v>80.03355259450332</c:v>
                </c:pt>
                <c:pt idx="14">
                  <c:v>79.543182665280355</c:v>
                </c:pt>
                <c:pt idx="15">
                  <c:v>79.016432941315657</c:v>
                </c:pt>
                <c:pt idx="16">
                  <c:v>78.453329635944883</c:v>
                </c:pt>
                <c:pt idx="17">
                  <c:v>77.853913927426561</c:v>
                </c:pt>
                <c:pt idx="18">
                  <c:v>77.218244559625902</c:v>
                </c:pt>
                <c:pt idx="19">
                  <c:v>76.546400590320715</c:v>
                </c:pt>
                <c:pt idx="20">
                  <c:v>75.83848427908211</c:v>
                </c:pt>
                <c:pt idx="21">
                  <c:v>75.094624105038662</c:v>
                </c:pt>
                <c:pt idx="22">
                  <c:v>74.314977903052196</c:v>
                </c:pt>
                <c:pt idx="23">
                  <c:v>73.499736104931543</c:v>
                </c:pt>
                <c:pt idx="24">
                  <c:v>72.649125070308045</c:v>
                </c:pt>
                <c:pt idx="25">
                  <c:v>71.76341048971905</c:v>
                </c:pt>
                <c:pt idx="26">
                  <c:v>70.842900840323765</c:v>
                </c:pt>
                <c:pt idx="27">
                  <c:v>69.887950872545829</c:v>
                </c:pt>
                <c:pt idx="28">
                  <c:v>68.898965103837838</c:v>
                </c:pt>
                <c:pt idx="29">
                  <c:v>67.876401293741978</c:v>
                </c:pt>
                <c:pt idx="30">
                  <c:v>66.820773872522594</c:v>
                </c:pt>
                <c:pt idx="31">
                  <c:v>65.732657293925968</c:v>
                </c:pt>
                <c:pt idx="32">
                  <c:v>64.612689281126293</c:v>
                </c:pt>
                <c:pt idx="33">
                  <c:v>63.461573933701935</c:v>
                </c:pt>
                <c:pt idx="34">
                  <c:v>62.280084662600224</c:v>
                </c:pt>
                <c:pt idx="35">
                  <c:v>61.069066919538308</c:v>
                </c:pt>
                <c:pt idx="36">
                  <c:v>59.829440687197703</c:v>
                </c:pt>
                <c:pt idx="37">
                  <c:v>58.562202696932289</c:v>
                </c:pt>
                <c:pt idx="38">
                  <c:v>57.268428341553999</c:v>
                </c:pt>
                <c:pt idx="39">
                  <c:v>55.949273252101364</c:v>
                </c:pt>
                <c:pt idx="40">
                  <c:v>54.605974509342239</c:v>
                </c:pt>
                <c:pt idx="41">
                  <c:v>53.239851463104003</c:v>
                </c:pt>
                <c:pt idx="42">
                  <c:v>51.852306135345223</c:v>
                </c:pt>
                <c:pt idx="43">
                  <c:v>50.444823186151467</c:v>
                </c:pt>
                <c:pt idx="44">
                  <c:v>49.018969425504494</c:v>
                </c:pt>
                <c:pt idx="45">
                  <c:v>47.576392857693179</c:v>
                </c:pt>
                <c:pt idx="46">
                  <c:v>46.118821249526668</c:v>
                </c:pt>
                <c:pt idx="47">
                  <c:v>44.648060218014635</c:v>
                </c:pt>
                <c:pt idx="48">
                  <c:v>43.165990837803243</c:v>
                </c:pt>
                <c:pt idx="49">
                  <c:v>41.674566773322539</c:v>
                </c:pt>
                <c:pt idx="50">
                  <c:v>40.175810945220356</c:v>
                </c:pt>
                <c:pt idx="51">
                  <c:v>38.67181174514554</c:v>
                </c:pt>
                <c:pt idx="52">
                  <c:v>37.164718817221626</c:v>
                </c:pt>
                <c:pt idx="53">
                  <c:v>35.656738428539661</c:v>
                </c:pt>
                <c:pt idx="54">
                  <c:v>34.150128454639585</c:v>
                </c:pt>
                <c:pt idx="55">
                  <c:v>32.64719300917524</c:v>
                </c:pt>
                <c:pt idx="56">
                  <c:v>31.150276749737937</c:v>
                </c:pt>
                <c:pt idx="57">
                  <c:v>29.661758894102956</c:v>
                </c:pt>
                <c:pt idx="58">
                  <c:v>28.184046982953951</c:v>
                </c:pt>
                <c:pt idx="59">
                  <c:v>26.719570426418461</c:v>
                </c:pt>
                <c:pt idx="60">
                  <c:v>25.270773872522575</c:v>
                </c:pt>
                <c:pt idx="61">
                  <c:v>23.840110435962654</c:v>
                </c:pt>
                <c:pt idx="62">
                  <c:v>22.43003482541878</c:v>
                </c:pt>
                <c:pt idx="63">
                  <c:v>21.042996407041311</c:v>
                </c:pt>
                <c:pt idx="64">
                  <c:v>19.681432240761531</c:v>
                </c:pt>
                <c:pt idx="65">
                  <c:v>18.347760124767635</c:v>
                </c:pt>
                <c:pt idx="66">
                  <c:v>17.044371681886958</c:v>
                </c:pt>
                <c:pt idx="67">
                  <c:v>15.773625519788872</c:v>
                </c:pt>
                <c:pt idx="68">
                  <c:v>14.537840494910302</c:v>
                </c:pt>
                <c:pt idx="69">
                  <c:v>13.339289107867206</c:v>
                </c:pt>
                <c:pt idx="70">
                  <c:v>12.180191055895055</c:v>
                </c:pt>
                <c:pt idx="71">
                  <c:v>11.062706965602121</c:v>
                </c:pt>
                <c:pt idx="72">
                  <c:v>9.9889323270677863</c:v>
                </c:pt>
                <c:pt idx="73">
                  <c:v>8.9608916481025762</c:v>
                </c:pt>
                <c:pt idx="74">
                  <c:v>7.9805328453458797</c:v>
                </c:pt>
                <c:pt idx="75">
                  <c:v>7.0497218868288272</c:v>
                </c:pt>
                <c:pt idx="76">
                  <c:v>6.1702376987035272</c:v>
                </c:pt>
                <c:pt idx="77">
                  <c:v>5.3437673470425775</c:v>
                </c:pt>
                <c:pt idx="78">
                  <c:v>4.5719015039622759</c:v>
                </c:pt>
                <c:pt idx="79">
                  <c:v>3.8561302058243179</c:v>
                </c:pt>
                <c:pt idx="80">
                  <c:v>3.1978389099244007</c:v>
                </c:pt>
                <c:pt idx="81">
                  <c:v>2.5983048548878305</c:v>
                </c:pt>
                <c:pt idx="82">
                  <c:v>2.0586937289514622</c:v>
                </c:pt>
                <c:pt idx="83">
                  <c:v>1.5800566494194128</c:v>
                </c:pt>
                <c:pt idx="84">
                  <c:v>1.1633274558238718</c:v>
                </c:pt>
                <c:pt idx="85">
                  <c:v>0.80932031869520227</c:v>
                </c:pt>
                <c:pt idx="86">
                  <c:v>0.51872766533625292</c:v>
                </c:pt>
                <c:pt idx="87">
                  <c:v>0.29211842359118884</c:v>
                </c:pt>
                <c:pt idx="88">
                  <c:v>0.12993658428754518</c:v>
                </c:pt>
                <c:pt idx="89">
                  <c:v>3.2500082797916073E-2</c:v>
                </c:pt>
                <c:pt idx="90">
                  <c:v>0</c:v>
                </c:pt>
                <c:pt idx="91">
                  <c:v>3.2500082797916073E-2</c:v>
                </c:pt>
                <c:pt idx="92">
                  <c:v>0.12993658428754054</c:v>
                </c:pt>
                <c:pt idx="93">
                  <c:v>0.29211842359118423</c:v>
                </c:pt>
                <c:pt idx="94">
                  <c:v>0.51872766533624826</c:v>
                </c:pt>
                <c:pt idx="95">
                  <c:v>0.8093203186951976</c:v>
                </c:pt>
                <c:pt idx="96">
                  <c:v>1.1633274558238718</c:v>
                </c:pt>
                <c:pt idx="97">
                  <c:v>1.5800566494194079</c:v>
                </c:pt>
                <c:pt idx="98">
                  <c:v>2.0586937289514671</c:v>
                </c:pt>
                <c:pt idx="99">
                  <c:v>2.598304854887826</c:v>
                </c:pt>
                <c:pt idx="100">
                  <c:v>3.1978389099244051</c:v>
                </c:pt>
                <c:pt idx="101">
                  <c:v>3.8561302058243134</c:v>
                </c:pt>
                <c:pt idx="102">
                  <c:v>4.5719015039622848</c:v>
                </c:pt>
                <c:pt idx="103">
                  <c:v>5.3437673470425517</c:v>
                </c:pt>
                <c:pt idx="104">
                  <c:v>6.1702376987035139</c:v>
                </c:pt>
                <c:pt idx="105">
                  <c:v>7.0497218868288183</c:v>
                </c:pt>
                <c:pt idx="106">
                  <c:v>7.9805328453458699</c:v>
                </c:pt>
                <c:pt idx="107">
                  <c:v>8.9608916481025851</c:v>
                </c:pt>
                <c:pt idx="108">
                  <c:v>9.9889323270677615</c:v>
                </c:pt>
                <c:pt idx="109">
                  <c:v>11.062706965602132</c:v>
                </c:pt>
                <c:pt idx="110">
                  <c:v>12.180191055895042</c:v>
                </c:pt>
                <c:pt idx="111">
                  <c:v>13.339289107867215</c:v>
                </c:pt>
                <c:pt idx="112">
                  <c:v>14.537840494910288</c:v>
                </c:pt>
                <c:pt idx="113">
                  <c:v>15.773625519788858</c:v>
                </c:pt>
                <c:pt idx="114">
                  <c:v>17.04437168188694</c:v>
                </c:pt>
                <c:pt idx="115">
                  <c:v>18.347760124767621</c:v>
                </c:pt>
                <c:pt idx="116">
                  <c:v>19.681432240761563</c:v>
                </c:pt>
                <c:pt idx="117">
                  <c:v>21.04299640704129</c:v>
                </c:pt>
                <c:pt idx="118">
                  <c:v>22.430034825418794</c:v>
                </c:pt>
                <c:pt idx="119">
                  <c:v>23.840110435962636</c:v>
                </c:pt>
                <c:pt idx="120">
                  <c:v>25.270773872522589</c:v>
                </c:pt>
                <c:pt idx="121">
                  <c:v>26.719570426418443</c:v>
                </c:pt>
                <c:pt idx="122">
                  <c:v>28.18404698295393</c:v>
                </c:pt>
                <c:pt idx="123">
                  <c:v>29.661758894102938</c:v>
                </c:pt>
                <c:pt idx="124">
                  <c:v>31.150276749737905</c:v>
                </c:pt>
                <c:pt idx="125">
                  <c:v>32.647193009175254</c:v>
                </c:pt>
                <c:pt idx="126">
                  <c:v>34.150128454639571</c:v>
                </c:pt>
                <c:pt idx="127">
                  <c:v>35.656738428539676</c:v>
                </c:pt>
                <c:pt idx="128">
                  <c:v>37.164718817221605</c:v>
                </c:pt>
                <c:pt idx="129">
                  <c:v>38.671811745145575</c:v>
                </c:pt>
                <c:pt idx="130">
                  <c:v>40.175810945220327</c:v>
                </c:pt>
                <c:pt idx="131">
                  <c:v>41.674566773322525</c:v>
                </c:pt>
                <c:pt idx="132">
                  <c:v>43.165990837803221</c:v>
                </c:pt>
                <c:pt idx="133">
                  <c:v>44.648060218014621</c:v>
                </c:pt>
                <c:pt idx="134">
                  <c:v>46.118821249526675</c:v>
                </c:pt>
                <c:pt idx="135">
                  <c:v>47.576392857693158</c:v>
                </c:pt>
                <c:pt idx="136">
                  <c:v>49.018969425504515</c:v>
                </c:pt>
                <c:pt idx="137">
                  <c:v>50.444823186151439</c:v>
                </c:pt>
                <c:pt idx="138">
                  <c:v>51.852306135345238</c:v>
                </c:pt>
                <c:pt idx="139">
                  <c:v>53.239851463103975</c:v>
                </c:pt>
                <c:pt idx="140">
                  <c:v>54.605974509342232</c:v>
                </c:pt>
                <c:pt idx="141">
                  <c:v>55.949273252101328</c:v>
                </c:pt>
                <c:pt idx="142">
                  <c:v>57.268428341554021</c:v>
                </c:pt>
                <c:pt idx="143">
                  <c:v>58.562202696932303</c:v>
                </c:pt>
                <c:pt idx="144">
                  <c:v>59.829440687197689</c:v>
                </c:pt>
                <c:pt idx="145">
                  <c:v>61.069066919538287</c:v>
                </c:pt>
                <c:pt idx="146">
                  <c:v>62.280084662600231</c:v>
                </c:pt>
                <c:pt idx="147">
                  <c:v>63.461573933701942</c:v>
                </c:pt>
                <c:pt idx="148">
                  <c:v>64.612689281126279</c:v>
                </c:pt>
                <c:pt idx="149">
                  <c:v>65.732657293925939</c:v>
                </c:pt>
                <c:pt idx="150">
                  <c:v>66.820773872522551</c:v>
                </c:pt>
                <c:pt idx="151">
                  <c:v>67.876401293741992</c:v>
                </c:pt>
                <c:pt idx="152">
                  <c:v>68.898965103837853</c:v>
                </c:pt>
                <c:pt idx="153">
                  <c:v>69.887950872545801</c:v>
                </c:pt>
                <c:pt idx="154">
                  <c:v>70.842900840323736</c:v>
                </c:pt>
                <c:pt idx="155">
                  <c:v>71.76341048971905</c:v>
                </c:pt>
                <c:pt idx="156">
                  <c:v>72.64912507030806</c:v>
                </c:pt>
                <c:pt idx="157">
                  <c:v>73.499736104931543</c:v>
                </c:pt>
                <c:pt idx="158">
                  <c:v>74.314977903052181</c:v>
                </c:pt>
                <c:pt idx="159">
                  <c:v>75.094624105038633</c:v>
                </c:pt>
                <c:pt idx="160">
                  <c:v>75.838484279082124</c:v>
                </c:pt>
                <c:pt idx="161">
                  <c:v>76.546400590320715</c:v>
                </c:pt>
                <c:pt idx="162">
                  <c:v>77.218244559625902</c:v>
                </c:pt>
                <c:pt idx="163">
                  <c:v>77.853913927426547</c:v>
                </c:pt>
                <c:pt idx="164">
                  <c:v>78.453329635944897</c:v>
                </c:pt>
                <c:pt idx="165">
                  <c:v>79.016432941315671</c:v>
                </c:pt>
                <c:pt idx="166">
                  <c:v>79.543182665280355</c:v>
                </c:pt>
                <c:pt idx="167">
                  <c:v>80.033552594503334</c:v>
                </c:pt>
                <c:pt idx="168">
                  <c:v>80.487529034062391</c:v>
                </c:pt>
                <c:pt idx="169">
                  <c:v>80.905108520324347</c:v>
                </c:pt>
                <c:pt idx="170">
                  <c:v>81.286295697233385</c:v>
                </c:pt>
                <c:pt idx="171">
                  <c:v>81.631101359015076</c:v>
                </c:pt>
                <c:pt idx="172">
                  <c:v>81.939540661425738</c:v>
                </c:pt>
                <c:pt idx="173">
                  <c:v>82.211631502954717</c:v>
                </c:pt>
                <c:pt idx="174">
                  <c:v>82.44739307680311</c:v>
                </c:pt>
                <c:pt idx="175">
                  <c:v>82.646844594009679</c:v>
                </c:pt>
                <c:pt idx="176">
                  <c:v>82.810004177760732</c:v>
                </c:pt>
                <c:pt idx="177">
                  <c:v>82.936887928694702</c:v>
                </c:pt>
                <c:pt idx="178">
                  <c:v>83.02750916087895</c:v>
                </c:pt>
                <c:pt idx="179">
                  <c:v>83.081877808084769</c:v>
                </c:pt>
                <c:pt idx="180">
                  <c:v>83.1</c:v>
                </c:pt>
                <c:pt idx="181">
                  <c:v>83.081877808084769</c:v>
                </c:pt>
                <c:pt idx="182">
                  <c:v>83.027509160878935</c:v>
                </c:pt>
                <c:pt idx="183">
                  <c:v>82.936887928694702</c:v>
                </c:pt>
                <c:pt idx="184">
                  <c:v>82.810004177760746</c:v>
                </c:pt>
                <c:pt idx="185">
                  <c:v>82.646844594009679</c:v>
                </c:pt>
                <c:pt idx="186">
                  <c:v>82.44739307680311</c:v>
                </c:pt>
                <c:pt idx="187">
                  <c:v>82.211631502954702</c:v>
                </c:pt>
                <c:pt idx="188">
                  <c:v>81.939540661425752</c:v>
                </c:pt>
                <c:pt idx="189">
                  <c:v>81.631101359015091</c:v>
                </c:pt>
                <c:pt idx="190">
                  <c:v>81.286295697233399</c:v>
                </c:pt>
                <c:pt idx="191">
                  <c:v>80.905108520324333</c:v>
                </c:pt>
                <c:pt idx="192">
                  <c:v>80.487529034062405</c:v>
                </c:pt>
                <c:pt idx="193">
                  <c:v>80.033552594503334</c:v>
                </c:pt>
                <c:pt idx="194">
                  <c:v>79.543182665280369</c:v>
                </c:pt>
                <c:pt idx="195">
                  <c:v>79.016432941315685</c:v>
                </c:pt>
                <c:pt idx="196">
                  <c:v>78.453329635944868</c:v>
                </c:pt>
                <c:pt idx="197">
                  <c:v>77.853913927426547</c:v>
                </c:pt>
                <c:pt idx="198">
                  <c:v>77.218244559625902</c:v>
                </c:pt>
                <c:pt idx="199">
                  <c:v>76.546400590320729</c:v>
                </c:pt>
                <c:pt idx="200">
                  <c:v>75.838484279082095</c:v>
                </c:pt>
                <c:pt idx="201">
                  <c:v>75.094624105038662</c:v>
                </c:pt>
                <c:pt idx="202">
                  <c:v>74.31497790305221</c:v>
                </c:pt>
                <c:pt idx="203">
                  <c:v>73.499736104931557</c:v>
                </c:pt>
                <c:pt idx="204">
                  <c:v>72.64912507030806</c:v>
                </c:pt>
                <c:pt idx="205">
                  <c:v>71.763410489719035</c:v>
                </c:pt>
                <c:pt idx="206">
                  <c:v>70.842900840323736</c:v>
                </c:pt>
                <c:pt idx="207">
                  <c:v>69.887950872545829</c:v>
                </c:pt>
                <c:pt idx="208">
                  <c:v>68.898965103837881</c:v>
                </c:pt>
                <c:pt idx="209">
                  <c:v>67.876401293741949</c:v>
                </c:pt>
                <c:pt idx="210">
                  <c:v>66.820773872522565</c:v>
                </c:pt>
                <c:pt idx="211">
                  <c:v>65.732657293925968</c:v>
                </c:pt>
                <c:pt idx="212">
                  <c:v>64.612689281126293</c:v>
                </c:pt>
                <c:pt idx="213">
                  <c:v>63.46157393370197</c:v>
                </c:pt>
                <c:pt idx="214">
                  <c:v>62.28008466260021</c:v>
                </c:pt>
                <c:pt idx="215">
                  <c:v>61.069066919538322</c:v>
                </c:pt>
                <c:pt idx="216">
                  <c:v>59.829440687197732</c:v>
                </c:pt>
                <c:pt idx="217">
                  <c:v>58.562202696932331</c:v>
                </c:pt>
                <c:pt idx="218">
                  <c:v>57.268428341553978</c:v>
                </c:pt>
                <c:pt idx="219">
                  <c:v>55.949273252101356</c:v>
                </c:pt>
                <c:pt idx="220">
                  <c:v>54.605974509342246</c:v>
                </c:pt>
                <c:pt idx="221">
                  <c:v>53.239851463104003</c:v>
                </c:pt>
                <c:pt idx="222">
                  <c:v>51.852306135345266</c:v>
                </c:pt>
                <c:pt idx="223">
                  <c:v>50.444823186151439</c:v>
                </c:pt>
                <c:pt idx="224">
                  <c:v>49.018969425504508</c:v>
                </c:pt>
                <c:pt idx="225">
                  <c:v>47.576392857693193</c:v>
                </c:pt>
                <c:pt idx="226">
                  <c:v>46.118821249526711</c:v>
                </c:pt>
                <c:pt idx="227">
                  <c:v>44.648060218014606</c:v>
                </c:pt>
                <c:pt idx="228">
                  <c:v>43.165990837803214</c:v>
                </c:pt>
                <c:pt idx="229">
                  <c:v>41.674566773322553</c:v>
                </c:pt>
                <c:pt idx="230">
                  <c:v>40.17581094522037</c:v>
                </c:pt>
                <c:pt idx="231">
                  <c:v>38.671811745145604</c:v>
                </c:pt>
                <c:pt idx="232">
                  <c:v>37.164718817221605</c:v>
                </c:pt>
                <c:pt idx="233">
                  <c:v>35.656738428539668</c:v>
                </c:pt>
                <c:pt idx="234">
                  <c:v>34.150128454639592</c:v>
                </c:pt>
                <c:pt idx="235">
                  <c:v>32.647193009175275</c:v>
                </c:pt>
                <c:pt idx="236">
                  <c:v>31.150276749737898</c:v>
                </c:pt>
                <c:pt idx="237">
                  <c:v>29.661758894102928</c:v>
                </c:pt>
                <c:pt idx="238">
                  <c:v>28.184046982953959</c:v>
                </c:pt>
                <c:pt idx="239">
                  <c:v>26.719570426418468</c:v>
                </c:pt>
                <c:pt idx="240">
                  <c:v>25.270773872522632</c:v>
                </c:pt>
                <c:pt idx="241">
                  <c:v>23.840110435962632</c:v>
                </c:pt>
                <c:pt idx="242">
                  <c:v>22.430034825418787</c:v>
                </c:pt>
                <c:pt idx="243">
                  <c:v>21.042996407041315</c:v>
                </c:pt>
                <c:pt idx="244">
                  <c:v>19.681432240761588</c:v>
                </c:pt>
                <c:pt idx="245">
                  <c:v>18.347760124767614</c:v>
                </c:pt>
                <c:pt idx="246">
                  <c:v>17.044371681886936</c:v>
                </c:pt>
                <c:pt idx="247">
                  <c:v>15.773625519788876</c:v>
                </c:pt>
                <c:pt idx="248">
                  <c:v>14.537840494910311</c:v>
                </c:pt>
                <c:pt idx="249">
                  <c:v>13.339289107867232</c:v>
                </c:pt>
                <c:pt idx="250">
                  <c:v>12.180191055895037</c:v>
                </c:pt>
                <c:pt idx="251">
                  <c:v>11.062706965602125</c:v>
                </c:pt>
                <c:pt idx="252">
                  <c:v>9.9889323270677952</c:v>
                </c:pt>
                <c:pt idx="253">
                  <c:v>8.9608916481026206</c:v>
                </c:pt>
                <c:pt idx="254">
                  <c:v>7.9805328453458655</c:v>
                </c:pt>
                <c:pt idx="255">
                  <c:v>7.049721886828813</c:v>
                </c:pt>
                <c:pt idx="256">
                  <c:v>6.1702376987035317</c:v>
                </c:pt>
                <c:pt idx="257">
                  <c:v>5.3437673470425828</c:v>
                </c:pt>
                <c:pt idx="258">
                  <c:v>4.571901503962299</c:v>
                </c:pt>
                <c:pt idx="259">
                  <c:v>3.8561302058243085</c:v>
                </c:pt>
                <c:pt idx="260">
                  <c:v>3.1978389099244051</c:v>
                </c:pt>
                <c:pt idx="261">
                  <c:v>2.5983048548878349</c:v>
                </c:pt>
                <c:pt idx="262">
                  <c:v>2.0586937289514715</c:v>
                </c:pt>
                <c:pt idx="263">
                  <c:v>1.5800566494194079</c:v>
                </c:pt>
                <c:pt idx="264">
                  <c:v>1.1633274558238671</c:v>
                </c:pt>
                <c:pt idx="265">
                  <c:v>0.80932031869520227</c:v>
                </c:pt>
                <c:pt idx="266">
                  <c:v>0.51872766533625292</c:v>
                </c:pt>
                <c:pt idx="267">
                  <c:v>0.29211842359119344</c:v>
                </c:pt>
                <c:pt idx="268">
                  <c:v>0.12993658428754054</c:v>
                </c:pt>
                <c:pt idx="269">
                  <c:v>3.2500082797916073E-2</c:v>
                </c:pt>
                <c:pt idx="270">
                  <c:v>0</c:v>
                </c:pt>
                <c:pt idx="271">
                  <c:v>3.2500082797916073E-2</c:v>
                </c:pt>
                <c:pt idx="272">
                  <c:v>0.12993658428754518</c:v>
                </c:pt>
                <c:pt idx="273">
                  <c:v>0.29211842359118884</c:v>
                </c:pt>
                <c:pt idx="274">
                  <c:v>0.51872766533624826</c:v>
                </c:pt>
                <c:pt idx="275">
                  <c:v>0.8093203186951976</c:v>
                </c:pt>
                <c:pt idx="276">
                  <c:v>1.163327455823858</c:v>
                </c:pt>
                <c:pt idx="277">
                  <c:v>1.5800566494194173</c:v>
                </c:pt>
                <c:pt idx="278">
                  <c:v>2.0586937289514622</c:v>
                </c:pt>
                <c:pt idx="279">
                  <c:v>2.5983048548878211</c:v>
                </c:pt>
                <c:pt idx="280">
                  <c:v>3.1978389099243913</c:v>
                </c:pt>
                <c:pt idx="281">
                  <c:v>3.8561302058243228</c:v>
                </c:pt>
                <c:pt idx="282">
                  <c:v>4.5719015039622803</c:v>
                </c:pt>
                <c:pt idx="283">
                  <c:v>5.3437673470425473</c:v>
                </c:pt>
                <c:pt idx="284">
                  <c:v>6.1702376987035086</c:v>
                </c:pt>
                <c:pt idx="285">
                  <c:v>7.0497218868287952</c:v>
                </c:pt>
                <c:pt idx="286">
                  <c:v>7.9805328453458841</c:v>
                </c:pt>
                <c:pt idx="287">
                  <c:v>8.9608916481025815</c:v>
                </c:pt>
                <c:pt idx="288">
                  <c:v>9.9889323270677561</c:v>
                </c:pt>
                <c:pt idx="289">
                  <c:v>11.0627069656021</c:v>
                </c:pt>
                <c:pt idx="290">
                  <c:v>12.18019105589506</c:v>
                </c:pt>
                <c:pt idx="291">
                  <c:v>13.339289107867209</c:v>
                </c:pt>
                <c:pt idx="292">
                  <c:v>14.537840494910263</c:v>
                </c:pt>
                <c:pt idx="293">
                  <c:v>15.773625519788851</c:v>
                </c:pt>
                <c:pt idx="294">
                  <c:v>17.044371681886979</c:v>
                </c:pt>
                <c:pt idx="295">
                  <c:v>18.347760124767639</c:v>
                </c:pt>
                <c:pt idx="296">
                  <c:v>19.681432240761538</c:v>
                </c:pt>
                <c:pt idx="297">
                  <c:v>21.042996407041283</c:v>
                </c:pt>
                <c:pt idx="298">
                  <c:v>22.430034825418758</c:v>
                </c:pt>
                <c:pt idx="299">
                  <c:v>23.840110435962657</c:v>
                </c:pt>
                <c:pt idx="300">
                  <c:v>25.270773872522579</c:v>
                </c:pt>
                <c:pt idx="301">
                  <c:v>26.719570426418432</c:v>
                </c:pt>
                <c:pt idx="302">
                  <c:v>28.184046982953923</c:v>
                </c:pt>
                <c:pt idx="303">
                  <c:v>29.66175889410296</c:v>
                </c:pt>
                <c:pt idx="304">
                  <c:v>31.150276749737948</c:v>
                </c:pt>
                <c:pt idx="305">
                  <c:v>32.64719300917524</c:v>
                </c:pt>
                <c:pt idx="306">
                  <c:v>34.150128454639557</c:v>
                </c:pt>
                <c:pt idx="307">
                  <c:v>35.656738428539626</c:v>
                </c:pt>
                <c:pt idx="308">
                  <c:v>37.164718817221633</c:v>
                </c:pt>
                <c:pt idx="309">
                  <c:v>38.671811745145561</c:v>
                </c:pt>
                <c:pt idx="310">
                  <c:v>40.175810945220313</c:v>
                </c:pt>
                <c:pt idx="311">
                  <c:v>41.67456677332251</c:v>
                </c:pt>
                <c:pt idx="312">
                  <c:v>43.16599083780325</c:v>
                </c:pt>
                <c:pt idx="313">
                  <c:v>44.648060218014649</c:v>
                </c:pt>
                <c:pt idx="314">
                  <c:v>46.118821249526668</c:v>
                </c:pt>
                <c:pt idx="315">
                  <c:v>47.576392857693151</c:v>
                </c:pt>
                <c:pt idx="316">
                  <c:v>49.018969425504466</c:v>
                </c:pt>
                <c:pt idx="317">
                  <c:v>50.444823186151467</c:v>
                </c:pt>
                <c:pt idx="318">
                  <c:v>51.852306135345231</c:v>
                </c:pt>
                <c:pt idx="319">
                  <c:v>53.239851463103975</c:v>
                </c:pt>
                <c:pt idx="320">
                  <c:v>54.605974509342225</c:v>
                </c:pt>
                <c:pt idx="321">
                  <c:v>55.949273252101371</c:v>
                </c:pt>
                <c:pt idx="322">
                  <c:v>57.268428341554014</c:v>
                </c:pt>
                <c:pt idx="323">
                  <c:v>58.562202696932289</c:v>
                </c:pt>
                <c:pt idx="324">
                  <c:v>59.829440687197689</c:v>
                </c:pt>
                <c:pt idx="325">
                  <c:v>61.06906691953828</c:v>
                </c:pt>
                <c:pt idx="326">
                  <c:v>62.280084662600224</c:v>
                </c:pt>
                <c:pt idx="327">
                  <c:v>63.461573933701935</c:v>
                </c:pt>
                <c:pt idx="328">
                  <c:v>64.612689281126265</c:v>
                </c:pt>
                <c:pt idx="329">
                  <c:v>65.732657293925939</c:v>
                </c:pt>
                <c:pt idx="330">
                  <c:v>66.820773872522594</c:v>
                </c:pt>
                <c:pt idx="331">
                  <c:v>67.876401293741978</c:v>
                </c:pt>
                <c:pt idx="332">
                  <c:v>68.898965103837838</c:v>
                </c:pt>
                <c:pt idx="333">
                  <c:v>69.887950872545801</c:v>
                </c:pt>
                <c:pt idx="334">
                  <c:v>70.842900840323736</c:v>
                </c:pt>
                <c:pt idx="335">
                  <c:v>71.76341048971905</c:v>
                </c:pt>
                <c:pt idx="336">
                  <c:v>72.649125070308045</c:v>
                </c:pt>
                <c:pt idx="337">
                  <c:v>73.499736104931543</c:v>
                </c:pt>
                <c:pt idx="338">
                  <c:v>74.314977903052181</c:v>
                </c:pt>
                <c:pt idx="339">
                  <c:v>75.09462410503869</c:v>
                </c:pt>
                <c:pt idx="340">
                  <c:v>75.838484279082124</c:v>
                </c:pt>
                <c:pt idx="341">
                  <c:v>76.546400590320701</c:v>
                </c:pt>
                <c:pt idx="342">
                  <c:v>77.218244559625902</c:v>
                </c:pt>
                <c:pt idx="343">
                  <c:v>77.853913927426547</c:v>
                </c:pt>
                <c:pt idx="344">
                  <c:v>78.453329635944897</c:v>
                </c:pt>
                <c:pt idx="345">
                  <c:v>79.016432941315657</c:v>
                </c:pt>
                <c:pt idx="346">
                  <c:v>79.543182665280341</c:v>
                </c:pt>
                <c:pt idx="347">
                  <c:v>80.033552594503334</c:v>
                </c:pt>
                <c:pt idx="348">
                  <c:v>80.487529034062419</c:v>
                </c:pt>
                <c:pt idx="349">
                  <c:v>80.905108520324347</c:v>
                </c:pt>
                <c:pt idx="350">
                  <c:v>81.286295697233385</c:v>
                </c:pt>
                <c:pt idx="351">
                  <c:v>81.631101359015076</c:v>
                </c:pt>
                <c:pt idx="352">
                  <c:v>81.939540661425738</c:v>
                </c:pt>
                <c:pt idx="353">
                  <c:v>82.211631502954717</c:v>
                </c:pt>
                <c:pt idx="354">
                  <c:v>82.44739307680311</c:v>
                </c:pt>
                <c:pt idx="355">
                  <c:v>82.646844594009679</c:v>
                </c:pt>
                <c:pt idx="356">
                  <c:v>82.810004177760732</c:v>
                </c:pt>
                <c:pt idx="357">
                  <c:v>82.936887928694702</c:v>
                </c:pt>
                <c:pt idx="358">
                  <c:v>83.02750916087895</c:v>
                </c:pt>
                <c:pt idx="359">
                  <c:v>83.081877808084769</c:v>
                </c:pt>
                <c:pt idx="360">
                  <c:v>83.1</c:v>
                </c:pt>
              </c:numCache>
            </c:numRef>
          </c:val>
          <c:smooth val="0"/>
          <c:extLst>
            <c:ext xmlns:c16="http://schemas.microsoft.com/office/drawing/2014/chart" uri="{C3380CC4-5D6E-409C-BE32-E72D297353CC}">
              <c16:uniqueId val="{00000001-D96C-406E-9B4A-78A682B9DFBB}"/>
            </c:ext>
          </c:extLst>
        </c:ser>
        <c:dLbls>
          <c:showLegendKey val="0"/>
          <c:showVal val="0"/>
          <c:showCatName val="0"/>
          <c:showSerName val="0"/>
          <c:showPercent val="0"/>
          <c:showBubbleSize val="0"/>
        </c:dLbls>
        <c:smooth val="0"/>
        <c:axId val="1368262816"/>
        <c:axId val="1368263776"/>
      </c:lineChart>
      <c:catAx>
        <c:axId val="13682628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r>
                  <a:rPr lang="en-GB" baseline="0"/>
                  <a:t>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8263776"/>
        <c:crosses val="autoZero"/>
        <c:auto val="1"/>
        <c:lblAlgn val="ctr"/>
        <c:lblOffset val="100"/>
        <c:noMultiLvlLbl val="0"/>
      </c:catAx>
      <c:valAx>
        <c:axId val="1368263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Position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826281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Measured Cam/Valve Lift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c:v>
          </c:tx>
          <c:spPr>
            <a:ln w="28575" cap="rnd">
              <a:solidFill>
                <a:schemeClr val="accent1"/>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Data'!$I$5:$I$365</c:f>
              <c:numCache>
                <c:formatCode>General</c:formatCode>
                <c:ptCount val="361"/>
                <c:pt idx="0">
                  <c:v>0</c:v>
                </c:pt>
                <c:pt idx="1">
                  <c:v>0.01</c:v>
                </c:pt>
                <c:pt idx="2">
                  <c:v>0.01</c:v>
                </c:pt>
                <c:pt idx="3">
                  <c:v>0.01</c:v>
                </c:pt>
                <c:pt idx="4">
                  <c:v>0.01</c:v>
                </c:pt>
                <c:pt idx="5">
                  <c:v>0.02</c:v>
                </c:pt>
                <c:pt idx="6">
                  <c:v>0.02</c:v>
                </c:pt>
                <c:pt idx="7">
                  <c:v>0.02</c:v>
                </c:pt>
                <c:pt idx="8">
                  <c:v>0.02</c:v>
                </c:pt>
                <c:pt idx="9">
                  <c:v>0.02</c:v>
                </c:pt>
                <c:pt idx="10">
                  <c:v>0.02</c:v>
                </c:pt>
                <c:pt idx="11">
                  <c:v>0.03</c:v>
                </c:pt>
                <c:pt idx="12">
                  <c:v>0.03</c:v>
                </c:pt>
                <c:pt idx="13">
                  <c:v>0.03</c:v>
                </c:pt>
                <c:pt idx="14">
                  <c:v>0.03</c:v>
                </c:pt>
                <c:pt idx="15">
                  <c:v>0.03</c:v>
                </c:pt>
                <c:pt idx="16">
                  <c:v>0.03</c:v>
                </c:pt>
                <c:pt idx="17">
                  <c:v>0.04</c:v>
                </c:pt>
                <c:pt idx="18">
                  <c:v>0.04</c:v>
                </c:pt>
                <c:pt idx="19">
                  <c:v>0.04</c:v>
                </c:pt>
                <c:pt idx="20">
                  <c:v>0.04</c:v>
                </c:pt>
                <c:pt idx="21">
                  <c:v>0.04</c:v>
                </c:pt>
                <c:pt idx="22">
                  <c:v>0.04</c:v>
                </c:pt>
                <c:pt idx="23">
                  <c:v>0.05</c:v>
                </c:pt>
                <c:pt idx="24">
                  <c:v>0.05</c:v>
                </c:pt>
                <c:pt idx="25">
                  <c:v>0.05</c:v>
                </c:pt>
                <c:pt idx="26">
                  <c:v>0.05</c:v>
                </c:pt>
                <c:pt idx="27">
                  <c:v>0.05</c:v>
                </c:pt>
                <c:pt idx="28">
                  <c:v>0.05</c:v>
                </c:pt>
                <c:pt idx="29">
                  <c:v>0.06</c:v>
                </c:pt>
                <c:pt idx="30">
                  <c:v>0.06</c:v>
                </c:pt>
                <c:pt idx="31">
                  <c:v>0.06</c:v>
                </c:pt>
                <c:pt idx="32">
                  <c:v>0.06</c:v>
                </c:pt>
                <c:pt idx="33">
                  <c:v>0.06</c:v>
                </c:pt>
                <c:pt idx="34">
                  <c:v>0.06</c:v>
                </c:pt>
                <c:pt idx="35">
                  <c:v>7.0000000000000007E-2</c:v>
                </c:pt>
                <c:pt idx="36">
                  <c:v>7.0000000000000007E-2</c:v>
                </c:pt>
                <c:pt idx="37">
                  <c:v>7.0000000000000007E-2</c:v>
                </c:pt>
                <c:pt idx="38">
                  <c:v>7.0000000000000007E-2</c:v>
                </c:pt>
                <c:pt idx="39">
                  <c:v>7.0000000000000007E-2</c:v>
                </c:pt>
                <c:pt idx="40">
                  <c:v>7.0000000000000007E-2</c:v>
                </c:pt>
                <c:pt idx="41">
                  <c:v>0.08</c:v>
                </c:pt>
                <c:pt idx="42">
                  <c:v>0.08</c:v>
                </c:pt>
                <c:pt idx="43">
                  <c:v>0.08</c:v>
                </c:pt>
                <c:pt idx="44">
                  <c:v>0.08</c:v>
                </c:pt>
                <c:pt idx="45">
                  <c:v>0.08</c:v>
                </c:pt>
                <c:pt idx="46">
                  <c:v>0.08</c:v>
                </c:pt>
                <c:pt idx="47">
                  <c:v>0.08</c:v>
                </c:pt>
                <c:pt idx="48">
                  <c:v>0.08</c:v>
                </c:pt>
                <c:pt idx="49">
                  <c:v>0.08</c:v>
                </c:pt>
                <c:pt idx="50">
                  <c:v>0.09</c:v>
                </c:pt>
                <c:pt idx="51">
                  <c:v>0.09</c:v>
                </c:pt>
                <c:pt idx="52">
                  <c:v>0.09</c:v>
                </c:pt>
                <c:pt idx="53">
                  <c:v>0.09</c:v>
                </c:pt>
                <c:pt idx="54">
                  <c:v>0.09</c:v>
                </c:pt>
                <c:pt idx="55">
                  <c:v>0.09</c:v>
                </c:pt>
                <c:pt idx="56">
                  <c:v>0.1</c:v>
                </c:pt>
                <c:pt idx="57">
                  <c:v>0.1</c:v>
                </c:pt>
                <c:pt idx="58">
                  <c:v>0.1</c:v>
                </c:pt>
                <c:pt idx="59">
                  <c:v>0.1</c:v>
                </c:pt>
                <c:pt idx="60">
                  <c:v>0.1</c:v>
                </c:pt>
                <c:pt idx="61">
                  <c:v>0.1</c:v>
                </c:pt>
                <c:pt idx="62">
                  <c:v>0.1</c:v>
                </c:pt>
                <c:pt idx="63">
                  <c:v>0.1</c:v>
                </c:pt>
                <c:pt idx="64">
                  <c:v>0.1</c:v>
                </c:pt>
                <c:pt idx="65">
                  <c:v>0.1</c:v>
                </c:pt>
                <c:pt idx="66">
                  <c:v>0.1</c:v>
                </c:pt>
                <c:pt idx="67">
                  <c:v>0.1</c:v>
                </c:pt>
                <c:pt idx="68">
                  <c:v>0.1</c:v>
                </c:pt>
                <c:pt idx="69">
                  <c:v>0.1</c:v>
                </c:pt>
                <c:pt idx="70">
                  <c:v>0.1</c:v>
                </c:pt>
                <c:pt idx="71">
                  <c:v>0.1</c:v>
                </c:pt>
                <c:pt idx="72">
                  <c:v>0.1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0.12</c:v>
                </c:pt>
                <c:pt idx="106">
                  <c:v>0.13</c:v>
                </c:pt>
                <c:pt idx="107">
                  <c:v>0.14000000000000001</c:v>
                </c:pt>
                <c:pt idx="108">
                  <c:v>0.15</c:v>
                </c:pt>
                <c:pt idx="109">
                  <c:v>0.16</c:v>
                </c:pt>
                <c:pt idx="110">
                  <c:v>0.18</c:v>
                </c:pt>
                <c:pt idx="111">
                  <c:v>0.2</c:v>
                </c:pt>
                <c:pt idx="112">
                  <c:v>0.22</c:v>
                </c:pt>
                <c:pt idx="113">
                  <c:v>0.23</c:v>
                </c:pt>
                <c:pt idx="114">
                  <c:v>0.25</c:v>
                </c:pt>
                <c:pt idx="115">
                  <c:v>0.27</c:v>
                </c:pt>
                <c:pt idx="116">
                  <c:v>0.28999999999999998</c:v>
                </c:pt>
                <c:pt idx="117">
                  <c:v>0.3</c:v>
                </c:pt>
                <c:pt idx="118">
                  <c:v>0.32</c:v>
                </c:pt>
                <c:pt idx="119">
                  <c:v>0.34</c:v>
                </c:pt>
                <c:pt idx="120">
                  <c:v>0.36</c:v>
                </c:pt>
                <c:pt idx="121">
                  <c:v>0.38</c:v>
                </c:pt>
                <c:pt idx="122">
                  <c:v>0.4</c:v>
                </c:pt>
                <c:pt idx="123">
                  <c:v>0.41</c:v>
                </c:pt>
                <c:pt idx="124">
                  <c:v>0.43</c:v>
                </c:pt>
                <c:pt idx="125">
                  <c:v>0.45</c:v>
                </c:pt>
                <c:pt idx="126">
                  <c:v>0.47</c:v>
                </c:pt>
                <c:pt idx="127">
                  <c:v>0.49</c:v>
                </c:pt>
                <c:pt idx="128">
                  <c:v>0.51</c:v>
                </c:pt>
                <c:pt idx="129">
                  <c:v>0.53</c:v>
                </c:pt>
                <c:pt idx="130">
                  <c:v>0.56000000000000005</c:v>
                </c:pt>
                <c:pt idx="131">
                  <c:v>0.59</c:v>
                </c:pt>
                <c:pt idx="132">
                  <c:v>0.63</c:v>
                </c:pt>
                <c:pt idx="133">
                  <c:v>0.67</c:v>
                </c:pt>
                <c:pt idx="134">
                  <c:v>0.71</c:v>
                </c:pt>
                <c:pt idx="135">
                  <c:v>0.77</c:v>
                </c:pt>
                <c:pt idx="136">
                  <c:v>0.82</c:v>
                </c:pt>
                <c:pt idx="137">
                  <c:v>0.89</c:v>
                </c:pt>
                <c:pt idx="138">
                  <c:v>0.96</c:v>
                </c:pt>
                <c:pt idx="139">
                  <c:v>1.04</c:v>
                </c:pt>
                <c:pt idx="140">
                  <c:v>1.1100000000000001</c:v>
                </c:pt>
                <c:pt idx="141">
                  <c:v>1.2</c:v>
                </c:pt>
                <c:pt idx="142">
                  <c:v>1.29</c:v>
                </c:pt>
                <c:pt idx="143">
                  <c:v>1.38</c:v>
                </c:pt>
                <c:pt idx="144">
                  <c:v>1.48</c:v>
                </c:pt>
                <c:pt idx="145">
                  <c:v>1.56</c:v>
                </c:pt>
                <c:pt idx="146">
                  <c:v>1.69</c:v>
                </c:pt>
                <c:pt idx="147">
                  <c:v>1.81</c:v>
                </c:pt>
                <c:pt idx="148">
                  <c:v>1.93</c:v>
                </c:pt>
                <c:pt idx="149">
                  <c:v>2.06</c:v>
                </c:pt>
                <c:pt idx="150">
                  <c:v>2.2000000000000002</c:v>
                </c:pt>
                <c:pt idx="151">
                  <c:v>2.34</c:v>
                </c:pt>
                <c:pt idx="152">
                  <c:v>2.4900000000000002</c:v>
                </c:pt>
                <c:pt idx="153">
                  <c:v>2.63</c:v>
                </c:pt>
                <c:pt idx="154">
                  <c:v>2.7</c:v>
                </c:pt>
                <c:pt idx="155">
                  <c:v>2.94</c:v>
                </c:pt>
                <c:pt idx="156">
                  <c:v>3.15</c:v>
                </c:pt>
                <c:pt idx="157">
                  <c:v>3.3</c:v>
                </c:pt>
                <c:pt idx="158">
                  <c:v>3.51</c:v>
                </c:pt>
                <c:pt idx="159">
                  <c:v>3.69</c:v>
                </c:pt>
                <c:pt idx="160">
                  <c:v>3.89</c:v>
                </c:pt>
                <c:pt idx="161">
                  <c:v>4.12</c:v>
                </c:pt>
                <c:pt idx="162">
                  <c:v>4.32</c:v>
                </c:pt>
                <c:pt idx="163">
                  <c:v>4.5599999999999996</c:v>
                </c:pt>
                <c:pt idx="164">
                  <c:v>4.75</c:v>
                </c:pt>
                <c:pt idx="165">
                  <c:v>5.0599999999999996</c:v>
                </c:pt>
                <c:pt idx="166">
                  <c:v>5.27</c:v>
                </c:pt>
                <c:pt idx="167">
                  <c:v>5.53</c:v>
                </c:pt>
                <c:pt idx="168">
                  <c:v>5.79</c:v>
                </c:pt>
                <c:pt idx="169">
                  <c:v>6.12</c:v>
                </c:pt>
                <c:pt idx="170">
                  <c:v>6.38</c:v>
                </c:pt>
                <c:pt idx="171">
                  <c:v>6.59</c:v>
                </c:pt>
                <c:pt idx="172">
                  <c:v>6.89</c:v>
                </c:pt>
                <c:pt idx="173">
                  <c:v>7.16</c:v>
                </c:pt>
                <c:pt idx="174">
                  <c:v>7.41</c:v>
                </c:pt>
                <c:pt idx="175">
                  <c:v>7.63</c:v>
                </c:pt>
                <c:pt idx="176">
                  <c:v>7.84</c:v>
                </c:pt>
                <c:pt idx="177">
                  <c:v>8.02</c:v>
                </c:pt>
                <c:pt idx="178">
                  <c:v>8.11</c:v>
                </c:pt>
                <c:pt idx="179">
                  <c:v>8.17</c:v>
                </c:pt>
                <c:pt idx="180">
                  <c:v>8.19</c:v>
                </c:pt>
                <c:pt idx="181">
                  <c:v>8.16</c:v>
                </c:pt>
                <c:pt idx="182">
                  <c:v>8.09</c:v>
                </c:pt>
                <c:pt idx="183">
                  <c:v>7.94</c:v>
                </c:pt>
                <c:pt idx="184">
                  <c:v>7.58</c:v>
                </c:pt>
                <c:pt idx="185">
                  <c:v>7.37</c:v>
                </c:pt>
                <c:pt idx="186">
                  <c:v>7.08</c:v>
                </c:pt>
                <c:pt idx="187">
                  <c:v>6.76</c:v>
                </c:pt>
                <c:pt idx="188">
                  <c:v>6.54</c:v>
                </c:pt>
                <c:pt idx="189">
                  <c:v>6.24</c:v>
                </c:pt>
                <c:pt idx="190">
                  <c:v>5.98</c:v>
                </c:pt>
                <c:pt idx="191">
                  <c:v>5.7</c:v>
                </c:pt>
                <c:pt idx="192">
                  <c:v>5.42</c:v>
                </c:pt>
                <c:pt idx="193">
                  <c:v>5.14</c:v>
                </c:pt>
                <c:pt idx="194">
                  <c:v>4.84</c:v>
                </c:pt>
                <c:pt idx="195">
                  <c:v>4.62</c:v>
                </c:pt>
                <c:pt idx="196">
                  <c:v>4.3600000000000003</c:v>
                </c:pt>
                <c:pt idx="197">
                  <c:v>4.1100000000000003</c:v>
                </c:pt>
                <c:pt idx="198">
                  <c:v>3.92</c:v>
                </c:pt>
                <c:pt idx="199">
                  <c:v>3.69</c:v>
                </c:pt>
                <c:pt idx="200">
                  <c:v>3.48</c:v>
                </c:pt>
                <c:pt idx="201">
                  <c:v>3.32</c:v>
                </c:pt>
                <c:pt idx="202">
                  <c:v>3.11</c:v>
                </c:pt>
                <c:pt idx="203">
                  <c:v>2.93</c:v>
                </c:pt>
                <c:pt idx="204">
                  <c:v>2.77</c:v>
                </c:pt>
                <c:pt idx="205">
                  <c:v>2.61</c:v>
                </c:pt>
                <c:pt idx="206">
                  <c:v>2.44</c:v>
                </c:pt>
                <c:pt idx="207">
                  <c:v>2.2999999999999998</c:v>
                </c:pt>
                <c:pt idx="208">
                  <c:v>2.16</c:v>
                </c:pt>
                <c:pt idx="209">
                  <c:v>2.02</c:v>
                </c:pt>
                <c:pt idx="210">
                  <c:v>1.9</c:v>
                </c:pt>
                <c:pt idx="211">
                  <c:v>1.79</c:v>
                </c:pt>
                <c:pt idx="212">
                  <c:v>1.66</c:v>
                </c:pt>
                <c:pt idx="213">
                  <c:v>1.55</c:v>
                </c:pt>
                <c:pt idx="214">
                  <c:v>1.45</c:v>
                </c:pt>
                <c:pt idx="215">
                  <c:v>1.37</c:v>
                </c:pt>
                <c:pt idx="216">
                  <c:v>1.28</c:v>
                </c:pt>
                <c:pt idx="217">
                  <c:v>1.19</c:v>
                </c:pt>
                <c:pt idx="218">
                  <c:v>1.1000000000000001</c:v>
                </c:pt>
                <c:pt idx="219">
                  <c:v>1.02</c:v>
                </c:pt>
                <c:pt idx="220">
                  <c:v>0.97</c:v>
                </c:pt>
                <c:pt idx="221">
                  <c:v>0.9</c:v>
                </c:pt>
                <c:pt idx="222">
                  <c:v>0.84</c:v>
                </c:pt>
                <c:pt idx="223">
                  <c:v>0.8</c:v>
                </c:pt>
                <c:pt idx="224">
                  <c:v>0.75</c:v>
                </c:pt>
                <c:pt idx="225">
                  <c:v>0.7</c:v>
                </c:pt>
                <c:pt idx="226">
                  <c:v>0.68</c:v>
                </c:pt>
                <c:pt idx="227">
                  <c:v>0.65</c:v>
                </c:pt>
                <c:pt idx="228">
                  <c:v>0.62</c:v>
                </c:pt>
                <c:pt idx="229">
                  <c:v>0.59</c:v>
                </c:pt>
                <c:pt idx="230">
                  <c:v>0.57999999999999996</c:v>
                </c:pt>
                <c:pt idx="231">
                  <c:v>0.55000000000000004</c:v>
                </c:pt>
                <c:pt idx="232">
                  <c:v>0.53</c:v>
                </c:pt>
                <c:pt idx="233">
                  <c:v>0.51</c:v>
                </c:pt>
                <c:pt idx="234">
                  <c:v>0.5</c:v>
                </c:pt>
                <c:pt idx="235">
                  <c:v>0.48</c:v>
                </c:pt>
                <c:pt idx="236">
                  <c:v>0.46</c:v>
                </c:pt>
                <c:pt idx="237">
                  <c:v>0.44</c:v>
                </c:pt>
                <c:pt idx="238">
                  <c:v>0.42</c:v>
                </c:pt>
                <c:pt idx="239">
                  <c:v>0.4</c:v>
                </c:pt>
                <c:pt idx="240">
                  <c:v>0.38</c:v>
                </c:pt>
                <c:pt idx="241">
                  <c:v>0.36</c:v>
                </c:pt>
                <c:pt idx="242">
                  <c:v>0.34</c:v>
                </c:pt>
                <c:pt idx="243">
                  <c:v>0.32</c:v>
                </c:pt>
                <c:pt idx="244">
                  <c:v>0.3</c:v>
                </c:pt>
                <c:pt idx="245">
                  <c:v>0.28000000000000003</c:v>
                </c:pt>
                <c:pt idx="246">
                  <c:v>0.26</c:v>
                </c:pt>
                <c:pt idx="247">
                  <c:v>0.24</c:v>
                </c:pt>
                <c:pt idx="248">
                  <c:v>0.22</c:v>
                </c:pt>
                <c:pt idx="249">
                  <c:v>0.2</c:v>
                </c:pt>
                <c:pt idx="250">
                  <c:v>0.19</c:v>
                </c:pt>
                <c:pt idx="251">
                  <c:v>0.17</c:v>
                </c:pt>
                <c:pt idx="252">
                  <c:v>0.15</c:v>
                </c:pt>
                <c:pt idx="253">
                  <c:v>0.13</c:v>
                </c:pt>
                <c:pt idx="254">
                  <c:v>0.11</c:v>
                </c:pt>
                <c:pt idx="255">
                  <c:v>0.1</c:v>
                </c:pt>
                <c:pt idx="256">
                  <c:v>0.09</c:v>
                </c:pt>
                <c:pt idx="257">
                  <c:v>0.08</c:v>
                </c:pt>
                <c:pt idx="258">
                  <c:v>7.0000000000000007E-2</c:v>
                </c:pt>
                <c:pt idx="259">
                  <c:v>7.0000000000000007E-2</c:v>
                </c:pt>
                <c:pt idx="260">
                  <c:v>7.0000000000000007E-2</c:v>
                </c:pt>
                <c:pt idx="261">
                  <c:v>0.06</c:v>
                </c:pt>
                <c:pt idx="262">
                  <c:v>0.06</c:v>
                </c:pt>
                <c:pt idx="263">
                  <c:v>0.06</c:v>
                </c:pt>
                <c:pt idx="264">
                  <c:v>0.06</c:v>
                </c:pt>
                <c:pt idx="265">
                  <c:v>0.06</c:v>
                </c:pt>
                <c:pt idx="266">
                  <c:v>0.05</c:v>
                </c:pt>
                <c:pt idx="267">
                  <c:v>0.05</c:v>
                </c:pt>
                <c:pt idx="268">
                  <c:v>0.05</c:v>
                </c:pt>
                <c:pt idx="269">
                  <c:v>0.05</c:v>
                </c:pt>
                <c:pt idx="270">
                  <c:v>0.05</c:v>
                </c:pt>
                <c:pt idx="271">
                  <c:v>0.04</c:v>
                </c:pt>
                <c:pt idx="272">
                  <c:v>0.04</c:v>
                </c:pt>
                <c:pt idx="273">
                  <c:v>0.04</c:v>
                </c:pt>
                <c:pt idx="274">
                  <c:v>0.04</c:v>
                </c:pt>
                <c:pt idx="275">
                  <c:v>0.04</c:v>
                </c:pt>
                <c:pt idx="276">
                  <c:v>0.04</c:v>
                </c:pt>
                <c:pt idx="277">
                  <c:v>0.03</c:v>
                </c:pt>
                <c:pt idx="278">
                  <c:v>0.03</c:v>
                </c:pt>
                <c:pt idx="279">
                  <c:v>0.03</c:v>
                </c:pt>
                <c:pt idx="280">
                  <c:v>0.03</c:v>
                </c:pt>
                <c:pt idx="281">
                  <c:v>0.03</c:v>
                </c:pt>
                <c:pt idx="282">
                  <c:v>0.03</c:v>
                </c:pt>
                <c:pt idx="283">
                  <c:v>0.02</c:v>
                </c:pt>
                <c:pt idx="284">
                  <c:v>0.02</c:v>
                </c:pt>
                <c:pt idx="285">
                  <c:v>0.02</c:v>
                </c:pt>
                <c:pt idx="286">
                  <c:v>0.02</c:v>
                </c:pt>
                <c:pt idx="287">
                  <c:v>0.02</c:v>
                </c:pt>
                <c:pt idx="288">
                  <c:v>0.01</c:v>
                </c:pt>
                <c:pt idx="289">
                  <c:v>0.01</c:v>
                </c:pt>
                <c:pt idx="290">
                  <c:v>0.01</c:v>
                </c:pt>
                <c:pt idx="291">
                  <c:v>0.01</c:v>
                </c:pt>
                <c:pt idx="292">
                  <c:v>0.01</c:v>
                </c:pt>
                <c:pt idx="293">
                  <c:v>0.01</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0.01</c:v>
                </c:pt>
                <c:pt idx="360">
                  <c:v>0.01</c:v>
                </c:pt>
              </c:numCache>
            </c:numRef>
          </c:val>
          <c:smooth val="0"/>
          <c:extLst>
            <c:ext xmlns:c16="http://schemas.microsoft.com/office/drawing/2014/chart" uri="{C3380CC4-5D6E-409C-BE32-E72D297353CC}">
              <c16:uniqueId val="{00000000-F653-4C15-AB23-24DFA48DF407}"/>
            </c:ext>
          </c:extLst>
        </c:ser>
        <c:ser>
          <c:idx val="1"/>
          <c:order val="1"/>
          <c:tx>
            <c:v>Inlet</c:v>
          </c:tx>
          <c:spPr>
            <a:ln w="28575" cap="rnd">
              <a:solidFill>
                <a:schemeClr val="accent2"/>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Data'!$S$5:$S$365</c:f>
              <c:numCache>
                <c:formatCode>General</c:formatCode>
                <c:ptCount val="361"/>
                <c:pt idx="0">
                  <c:v>0</c:v>
                </c:pt>
                <c:pt idx="1">
                  <c:v>0</c:v>
                </c:pt>
                <c:pt idx="2">
                  <c:v>0</c:v>
                </c:pt>
                <c:pt idx="3">
                  <c:v>0</c:v>
                </c:pt>
                <c:pt idx="4">
                  <c:v>0</c:v>
                </c:pt>
                <c:pt idx="5">
                  <c:v>0</c:v>
                </c:pt>
                <c:pt idx="6">
                  <c:v>0</c:v>
                </c:pt>
                <c:pt idx="7">
                  <c:v>0</c:v>
                </c:pt>
                <c:pt idx="8">
                  <c:v>0</c:v>
                </c:pt>
                <c:pt idx="9">
                  <c:v>0</c:v>
                </c:pt>
                <c:pt idx="10">
                  <c:v>0.01</c:v>
                </c:pt>
                <c:pt idx="11">
                  <c:v>0.01</c:v>
                </c:pt>
                <c:pt idx="12">
                  <c:v>0.01</c:v>
                </c:pt>
                <c:pt idx="13">
                  <c:v>0.01</c:v>
                </c:pt>
                <c:pt idx="14">
                  <c:v>0.01</c:v>
                </c:pt>
                <c:pt idx="15">
                  <c:v>0.01</c:v>
                </c:pt>
                <c:pt idx="16">
                  <c:v>0.01</c:v>
                </c:pt>
                <c:pt idx="17">
                  <c:v>0.01</c:v>
                </c:pt>
                <c:pt idx="18">
                  <c:v>0.01</c:v>
                </c:pt>
                <c:pt idx="19">
                  <c:v>0.01</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0.01</c:v>
                </c:pt>
                <c:pt idx="100">
                  <c:v>0.01</c:v>
                </c:pt>
                <c:pt idx="101">
                  <c:v>0.01</c:v>
                </c:pt>
                <c:pt idx="102">
                  <c:v>0.01</c:v>
                </c:pt>
                <c:pt idx="103">
                  <c:v>0.02</c:v>
                </c:pt>
                <c:pt idx="104">
                  <c:v>0.03</c:v>
                </c:pt>
                <c:pt idx="105">
                  <c:v>0.04</c:v>
                </c:pt>
                <c:pt idx="106">
                  <c:v>0.05</c:v>
                </c:pt>
                <c:pt idx="107">
                  <c:v>7.0000000000000007E-2</c:v>
                </c:pt>
                <c:pt idx="108">
                  <c:v>0.09</c:v>
                </c:pt>
                <c:pt idx="109">
                  <c:v>0.1</c:v>
                </c:pt>
                <c:pt idx="110">
                  <c:v>0.12</c:v>
                </c:pt>
                <c:pt idx="111">
                  <c:v>0.14000000000000001</c:v>
                </c:pt>
                <c:pt idx="112">
                  <c:v>0.15</c:v>
                </c:pt>
                <c:pt idx="113">
                  <c:v>0.17</c:v>
                </c:pt>
                <c:pt idx="114">
                  <c:v>0.19</c:v>
                </c:pt>
                <c:pt idx="115">
                  <c:v>0.2</c:v>
                </c:pt>
                <c:pt idx="116">
                  <c:v>0.22</c:v>
                </c:pt>
                <c:pt idx="117">
                  <c:v>0.24</c:v>
                </c:pt>
                <c:pt idx="118">
                  <c:v>0.26</c:v>
                </c:pt>
                <c:pt idx="119">
                  <c:v>0.27</c:v>
                </c:pt>
                <c:pt idx="120">
                  <c:v>0.28999999999999998</c:v>
                </c:pt>
                <c:pt idx="121">
                  <c:v>0.3</c:v>
                </c:pt>
                <c:pt idx="122">
                  <c:v>0.32</c:v>
                </c:pt>
                <c:pt idx="123">
                  <c:v>0.34</c:v>
                </c:pt>
                <c:pt idx="124">
                  <c:v>0.36</c:v>
                </c:pt>
                <c:pt idx="125">
                  <c:v>0.38</c:v>
                </c:pt>
                <c:pt idx="126">
                  <c:v>0.4</c:v>
                </c:pt>
                <c:pt idx="127">
                  <c:v>0.43</c:v>
                </c:pt>
                <c:pt idx="128">
                  <c:v>0.47</c:v>
                </c:pt>
                <c:pt idx="129">
                  <c:v>0.5</c:v>
                </c:pt>
                <c:pt idx="130">
                  <c:v>0.55000000000000004</c:v>
                </c:pt>
                <c:pt idx="131">
                  <c:v>0.59</c:v>
                </c:pt>
                <c:pt idx="132">
                  <c:v>0.65</c:v>
                </c:pt>
                <c:pt idx="133">
                  <c:v>0.71</c:v>
                </c:pt>
                <c:pt idx="134">
                  <c:v>0.76</c:v>
                </c:pt>
                <c:pt idx="135">
                  <c:v>0.83</c:v>
                </c:pt>
                <c:pt idx="136">
                  <c:v>0.91</c:v>
                </c:pt>
                <c:pt idx="137">
                  <c:v>0.99</c:v>
                </c:pt>
                <c:pt idx="138">
                  <c:v>1.06</c:v>
                </c:pt>
                <c:pt idx="139">
                  <c:v>1.1499999999999999</c:v>
                </c:pt>
                <c:pt idx="140">
                  <c:v>1.24</c:v>
                </c:pt>
                <c:pt idx="141">
                  <c:v>1.34</c:v>
                </c:pt>
                <c:pt idx="142">
                  <c:v>1.45</c:v>
                </c:pt>
                <c:pt idx="143">
                  <c:v>1.56</c:v>
                </c:pt>
                <c:pt idx="144">
                  <c:v>1.67</c:v>
                </c:pt>
                <c:pt idx="145">
                  <c:v>1.8</c:v>
                </c:pt>
                <c:pt idx="146">
                  <c:v>1.91</c:v>
                </c:pt>
                <c:pt idx="147">
                  <c:v>2.06</c:v>
                </c:pt>
                <c:pt idx="148">
                  <c:v>2.2000000000000002</c:v>
                </c:pt>
                <c:pt idx="149">
                  <c:v>2.3199999999999998</c:v>
                </c:pt>
                <c:pt idx="150">
                  <c:v>2.5</c:v>
                </c:pt>
                <c:pt idx="151">
                  <c:v>2.67</c:v>
                </c:pt>
                <c:pt idx="152">
                  <c:v>2.81</c:v>
                </c:pt>
                <c:pt idx="153">
                  <c:v>3</c:v>
                </c:pt>
                <c:pt idx="154">
                  <c:v>3.19</c:v>
                </c:pt>
                <c:pt idx="155">
                  <c:v>3.38</c:v>
                </c:pt>
                <c:pt idx="156">
                  <c:v>3.56</c:v>
                </c:pt>
                <c:pt idx="157">
                  <c:v>3.77</c:v>
                </c:pt>
                <c:pt idx="158">
                  <c:v>4.0199999999999996</c:v>
                </c:pt>
                <c:pt idx="159">
                  <c:v>4.21</c:v>
                </c:pt>
                <c:pt idx="160">
                  <c:v>4.42</c:v>
                </c:pt>
                <c:pt idx="161">
                  <c:v>4.67</c:v>
                </c:pt>
                <c:pt idx="162">
                  <c:v>4.91</c:v>
                </c:pt>
                <c:pt idx="163">
                  <c:v>5.2</c:v>
                </c:pt>
                <c:pt idx="164">
                  <c:v>5.34</c:v>
                </c:pt>
                <c:pt idx="165">
                  <c:v>5.72</c:v>
                </c:pt>
                <c:pt idx="166">
                  <c:v>6</c:v>
                </c:pt>
                <c:pt idx="167">
                  <c:v>6.27</c:v>
                </c:pt>
                <c:pt idx="168">
                  <c:v>6.57</c:v>
                </c:pt>
                <c:pt idx="169">
                  <c:v>6.89</c:v>
                </c:pt>
                <c:pt idx="170">
                  <c:v>7.15</c:v>
                </c:pt>
                <c:pt idx="171">
                  <c:v>7.45</c:v>
                </c:pt>
                <c:pt idx="172">
                  <c:v>7.76</c:v>
                </c:pt>
                <c:pt idx="173">
                  <c:v>8.01</c:v>
                </c:pt>
                <c:pt idx="174">
                  <c:v>8.2899999999999991</c:v>
                </c:pt>
                <c:pt idx="175">
                  <c:v>8.5299999999999994</c:v>
                </c:pt>
                <c:pt idx="176">
                  <c:v>8.7200000000000006</c:v>
                </c:pt>
                <c:pt idx="177">
                  <c:v>8.8699999999999992</c:v>
                </c:pt>
                <c:pt idx="178">
                  <c:v>8.94</c:v>
                </c:pt>
                <c:pt idx="179">
                  <c:v>8.99</c:v>
                </c:pt>
                <c:pt idx="180">
                  <c:v>9</c:v>
                </c:pt>
                <c:pt idx="181">
                  <c:v>8.9700000000000006</c:v>
                </c:pt>
                <c:pt idx="182">
                  <c:v>8.8800000000000008</c:v>
                </c:pt>
                <c:pt idx="183">
                  <c:v>8.7200000000000006</c:v>
                </c:pt>
                <c:pt idx="184">
                  <c:v>8.49</c:v>
                </c:pt>
                <c:pt idx="185">
                  <c:v>8.26</c:v>
                </c:pt>
                <c:pt idx="186">
                  <c:v>7.98</c:v>
                </c:pt>
                <c:pt idx="187">
                  <c:v>7.69</c:v>
                </c:pt>
                <c:pt idx="188">
                  <c:v>7.36</c:v>
                </c:pt>
                <c:pt idx="189">
                  <c:v>7.06</c:v>
                </c:pt>
                <c:pt idx="190">
                  <c:v>6.74</c:v>
                </c:pt>
                <c:pt idx="191">
                  <c:v>6.45</c:v>
                </c:pt>
                <c:pt idx="192">
                  <c:v>6.11</c:v>
                </c:pt>
                <c:pt idx="193">
                  <c:v>5.85</c:v>
                </c:pt>
                <c:pt idx="194">
                  <c:v>5.5</c:v>
                </c:pt>
                <c:pt idx="195">
                  <c:v>5.2</c:v>
                </c:pt>
                <c:pt idx="196">
                  <c:v>4.91</c:v>
                </c:pt>
                <c:pt idx="197">
                  <c:v>4.66</c:v>
                </c:pt>
                <c:pt idx="198">
                  <c:v>4.4000000000000004</c:v>
                </c:pt>
                <c:pt idx="199">
                  <c:v>4.1500000000000004</c:v>
                </c:pt>
                <c:pt idx="200">
                  <c:v>3.92</c:v>
                </c:pt>
                <c:pt idx="201">
                  <c:v>3.68</c:v>
                </c:pt>
                <c:pt idx="202">
                  <c:v>3.44</c:v>
                </c:pt>
                <c:pt idx="203">
                  <c:v>3.25</c:v>
                </c:pt>
                <c:pt idx="204">
                  <c:v>3.02</c:v>
                </c:pt>
                <c:pt idx="205">
                  <c:v>2.85</c:v>
                </c:pt>
                <c:pt idx="206">
                  <c:v>2.7</c:v>
                </c:pt>
                <c:pt idx="207">
                  <c:v>2.52</c:v>
                </c:pt>
                <c:pt idx="208">
                  <c:v>2.3199999999999998</c:v>
                </c:pt>
                <c:pt idx="209">
                  <c:v>2.1800000000000002</c:v>
                </c:pt>
                <c:pt idx="210">
                  <c:v>2.0499999999999998</c:v>
                </c:pt>
                <c:pt idx="211">
                  <c:v>1.89</c:v>
                </c:pt>
                <c:pt idx="212">
                  <c:v>1.75</c:v>
                </c:pt>
                <c:pt idx="213">
                  <c:v>1.62</c:v>
                </c:pt>
                <c:pt idx="214">
                  <c:v>1.49</c:v>
                </c:pt>
                <c:pt idx="215">
                  <c:v>1.38</c:v>
                </c:pt>
                <c:pt idx="216">
                  <c:v>1.26</c:v>
                </c:pt>
                <c:pt idx="217">
                  <c:v>1.1599999999999999</c:v>
                </c:pt>
                <c:pt idx="218">
                  <c:v>1.06</c:v>
                </c:pt>
                <c:pt idx="219">
                  <c:v>0.97</c:v>
                </c:pt>
                <c:pt idx="220">
                  <c:v>0.88</c:v>
                </c:pt>
                <c:pt idx="221">
                  <c:v>0.8</c:v>
                </c:pt>
                <c:pt idx="222">
                  <c:v>0.74</c:v>
                </c:pt>
                <c:pt idx="223">
                  <c:v>0.67</c:v>
                </c:pt>
                <c:pt idx="224">
                  <c:v>0.6</c:v>
                </c:pt>
                <c:pt idx="225">
                  <c:v>0.54</c:v>
                </c:pt>
                <c:pt idx="226">
                  <c:v>0.48</c:v>
                </c:pt>
                <c:pt idx="227">
                  <c:v>0.44</c:v>
                </c:pt>
                <c:pt idx="228">
                  <c:v>0.39</c:v>
                </c:pt>
                <c:pt idx="229">
                  <c:v>0.35</c:v>
                </c:pt>
                <c:pt idx="230">
                  <c:v>0.32</c:v>
                </c:pt>
                <c:pt idx="231">
                  <c:v>0.28999999999999998</c:v>
                </c:pt>
                <c:pt idx="232">
                  <c:v>0.26</c:v>
                </c:pt>
                <c:pt idx="233">
                  <c:v>0.24</c:v>
                </c:pt>
                <c:pt idx="234">
                  <c:v>0.21</c:v>
                </c:pt>
                <c:pt idx="235">
                  <c:v>0.2</c:v>
                </c:pt>
                <c:pt idx="236">
                  <c:v>0.18</c:v>
                </c:pt>
                <c:pt idx="237">
                  <c:v>0.16</c:v>
                </c:pt>
                <c:pt idx="238">
                  <c:v>0.14000000000000001</c:v>
                </c:pt>
                <c:pt idx="239">
                  <c:v>0.12</c:v>
                </c:pt>
                <c:pt idx="240">
                  <c:v>0.1</c:v>
                </c:pt>
                <c:pt idx="241">
                  <c:v>0.09</c:v>
                </c:pt>
                <c:pt idx="242">
                  <c:v>7.0000000000000007E-2</c:v>
                </c:pt>
                <c:pt idx="243">
                  <c:v>0.05</c:v>
                </c:pt>
                <c:pt idx="244">
                  <c:v>0.03</c:v>
                </c:pt>
                <c:pt idx="245">
                  <c:v>0.02</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F653-4C15-AB23-24DFA48DF407}"/>
            </c:ext>
          </c:extLst>
        </c:ser>
        <c:dLbls>
          <c:showLegendKey val="0"/>
          <c:showVal val="0"/>
          <c:showCatName val="0"/>
          <c:showSerName val="0"/>
          <c:showPercent val="0"/>
          <c:showBubbleSize val="0"/>
        </c:dLbls>
        <c:smooth val="0"/>
        <c:axId val="1328566624"/>
        <c:axId val="1328566144"/>
      </c:lineChart>
      <c:catAx>
        <c:axId val="132856662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8566144"/>
        <c:crosses val="autoZero"/>
        <c:auto val="1"/>
        <c:lblAlgn val="ctr"/>
        <c:lblOffset val="100"/>
        <c:noMultiLvlLbl val="0"/>
      </c:catAx>
      <c:valAx>
        <c:axId val="13285661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85666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Velocity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c:v>
          </c:tx>
          <c:spPr>
            <a:ln w="28575" cap="rnd">
              <a:solidFill>
                <a:schemeClr val="accent1"/>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Data'!$N$5:$N$365</c:f>
              <c:numCache>
                <c:formatCode>General</c:formatCode>
                <c:ptCount val="361"/>
                <c:pt idx="0">
                  <c:v>0</c:v>
                </c:pt>
                <c:pt idx="1">
                  <c:v>9.6750000000000003E-2</c:v>
                </c:pt>
                <c:pt idx="2">
                  <c:v>0</c:v>
                </c:pt>
                <c:pt idx="3">
                  <c:v>0</c:v>
                </c:pt>
                <c:pt idx="4">
                  <c:v>9.6750000000000003E-2</c:v>
                </c:pt>
                <c:pt idx="5">
                  <c:v>9.6750000000000003E-2</c:v>
                </c:pt>
                <c:pt idx="6">
                  <c:v>0</c:v>
                </c:pt>
                <c:pt idx="7">
                  <c:v>0</c:v>
                </c:pt>
                <c:pt idx="8">
                  <c:v>0</c:v>
                </c:pt>
                <c:pt idx="9">
                  <c:v>0</c:v>
                </c:pt>
                <c:pt idx="10">
                  <c:v>9.6749999999999989E-2</c:v>
                </c:pt>
                <c:pt idx="11">
                  <c:v>9.6749999999999989E-2</c:v>
                </c:pt>
                <c:pt idx="12">
                  <c:v>0</c:v>
                </c:pt>
                <c:pt idx="13">
                  <c:v>0</c:v>
                </c:pt>
                <c:pt idx="14">
                  <c:v>0</c:v>
                </c:pt>
                <c:pt idx="15">
                  <c:v>0</c:v>
                </c:pt>
                <c:pt idx="16">
                  <c:v>9.675000000000003E-2</c:v>
                </c:pt>
                <c:pt idx="17">
                  <c:v>9.675000000000003E-2</c:v>
                </c:pt>
                <c:pt idx="18">
                  <c:v>0</c:v>
                </c:pt>
                <c:pt idx="19">
                  <c:v>0</c:v>
                </c:pt>
                <c:pt idx="20">
                  <c:v>0</c:v>
                </c:pt>
                <c:pt idx="21">
                  <c:v>0</c:v>
                </c:pt>
                <c:pt idx="22">
                  <c:v>9.675000000000003E-2</c:v>
                </c:pt>
                <c:pt idx="23">
                  <c:v>9.675000000000003E-2</c:v>
                </c:pt>
                <c:pt idx="24">
                  <c:v>0</c:v>
                </c:pt>
                <c:pt idx="25">
                  <c:v>0</c:v>
                </c:pt>
                <c:pt idx="26">
                  <c:v>0</c:v>
                </c:pt>
                <c:pt idx="27">
                  <c:v>0</c:v>
                </c:pt>
                <c:pt idx="28">
                  <c:v>9.6749999999999961E-2</c:v>
                </c:pt>
                <c:pt idx="29">
                  <c:v>9.6749999999999961E-2</c:v>
                </c:pt>
                <c:pt idx="30">
                  <c:v>0</c:v>
                </c:pt>
                <c:pt idx="31">
                  <c:v>0</c:v>
                </c:pt>
                <c:pt idx="32">
                  <c:v>0</c:v>
                </c:pt>
                <c:pt idx="33">
                  <c:v>0</c:v>
                </c:pt>
                <c:pt idx="34">
                  <c:v>9.67500000000001E-2</c:v>
                </c:pt>
                <c:pt idx="35">
                  <c:v>9.67500000000001E-2</c:v>
                </c:pt>
                <c:pt idx="36">
                  <c:v>0</c:v>
                </c:pt>
                <c:pt idx="37">
                  <c:v>0</c:v>
                </c:pt>
                <c:pt idx="38">
                  <c:v>0</c:v>
                </c:pt>
                <c:pt idx="39">
                  <c:v>0</c:v>
                </c:pt>
                <c:pt idx="40">
                  <c:v>9.6749999999999961E-2</c:v>
                </c:pt>
                <c:pt idx="41">
                  <c:v>9.6749999999999961E-2</c:v>
                </c:pt>
                <c:pt idx="42">
                  <c:v>0</c:v>
                </c:pt>
                <c:pt idx="43">
                  <c:v>0</c:v>
                </c:pt>
                <c:pt idx="44">
                  <c:v>0</c:v>
                </c:pt>
                <c:pt idx="45">
                  <c:v>0</c:v>
                </c:pt>
                <c:pt idx="46">
                  <c:v>0</c:v>
                </c:pt>
                <c:pt idx="47">
                  <c:v>0</c:v>
                </c:pt>
                <c:pt idx="48">
                  <c:v>0</c:v>
                </c:pt>
                <c:pt idx="49">
                  <c:v>9.6749999999999961E-2</c:v>
                </c:pt>
                <c:pt idx="50">
                  <c:v>9.6749999999999961E-2</c:v>
                </c:pt>
                <c:pt idx="51">
                  <c:v>0</c:v>
                </c:pt>
                <c:pt idx="52">
                  <c:v>0</c:v>
                </c:pt>
                <c:pt idx="53">
                  <c:v>0</c:v>
                </c:pt>
                <c:pt idx="54">
                  <c:v>0</c:v>
                </c:pt>
                <c:pt idx="55">
                  <c:v>9.67500000000001E-2</c:v>
                </c:pt>
                <c:pt idx="56">
                  <c:v>9.67500000000001E-2</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9.6749999999999961E-2</c:v>
                </c:pt>
                <c:pt idx="73">
                  <c:v>9.6749999999999961E-2</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9.6749999999999961E-2</c:v>
                </c:pt>
                <c:pt idx="105">
                  <c:v>0.19350000000000006</c:v>
                </c:pt>
                <c:pt idx="106">
                  <c:v>0.1935000000000002</c:v>
                </c:pt>
                <c:pt idx="107">
                  <c:v>0.19349999999999992</c:v>
                </c:pt>
                <c:pt idx="108">
                  <c:v>0.19349999999999992</c:v>
                </c:pt>
                <c:pt idx="109">
                  <c:v>0.29025000000000001</c:v>
                </c:pt>
                <c:pt idx="110">
                  <c:v>0.38700000000000012</c:v>
                </c:pt>
                <c:pt idx="111">
                  <c:v>0.38700000000000012</c:v>
                </c:pt>
                <c:pt idx="112">
                  <c:v>0.29025000000000001</c:v>
                </c:pt>
                <c:pt idx="113">
                  <c:v>0.29025000000000001</c:v>
                </c:pt>
                <c:pt idx="114">
                  <c:v>0.38700000000000012</c:v>
                </c:pt>
                <c:pt idx="115">
                  <c:v>0.38699999999999984</c:v>
                </c:pt>
                <c:pt idx="116">
                  <c:v>0.29024999999999973</c:v>
                </c:pt>
                <c:pt idx="117">
                  <c:v>0.29025000000000029</c:v>
                </c:pt>
                <c:pt idx="118">
                  <c:v>0.3870000000000004</c:v>
                </c:pt>
                <c:pt idx="119">
                  <c:v>0.38699999999999984</c:v>
                </c:pt>
                <c:pt idx="120">
                  <c:v>0.38699999999999984</c:v>
                </c:pt>
                <c:pt idx="121">
                  <c:v>0.3870000000000004</c:v>
                </c:pt>
                <c:pt idx="122">
                  <c:v>0.29024999999999973</c:v>
                </c:pt>
                <c:pt idx="123">
                  <c:v>0.29024999999999973</c:v>
                </c:pt>
                <c:pt idx="124">
                  <c:v>0.3870000000000004</c:v>
                </c:pt>
                <c:pt idx="125">
                  <c:v>0.38699999999999984</c:v>
                </c:pt>
                <c:pt idx="126">
                  <c:v>0.38699999999999984</c:v>
                </c:pt>
                <c:pt idx="127">
                  <c:v>0.3870000000000004</c:v>
                </c:pt>
                <c:pt idx="128">
                  <c:v>0.3870000000000004</c:v>
                </c:pt>
                <c:pt idx="129">
                  <c:v>0.48375000000000046</c:v>
                </c:pt>
                <c:pt idx="130">
                  <c:v>0.58049999999999946</c:v>
                </c:pt>
                <c:pt idx="131">
                  <c:v>0.67724999999999957</c:v>
                </c:pt>
                <c:pt idx="132">
                  <c:v>0.7740000000000008</c:v>
                </c:pt>
                <c:pt idx="133">
                  <c:v>0.77399999999999969</c:v>
                </c:pt>
                <c:pt idx="134">
                  <c:v>0.9674999999999998</c:v>
                </c:pt>
                <c:pt idx="135">
                  <c:v>1.0642499999999999</c:v>
                </c:pt>
                <c:pt idx="136">
                  <c:v>1.161</c:v>
                </c:pt>
                <c:pt idx="137">
                  <c:v>1.3545000000000003</c:v>
                </c:pt>
                <c:pt idx="138">
                  <c:v>1.4512500000000004</c:v>
                </c:pt>
                <c:pt idx="139">
                  <c:v>1.4512500000000015</c:v>
                </c:pt>
                <c:pt idx="140">
                  <c:v>1.5479999999999994</c:v>
                </c:pt>
                <c:pt idx="141">
                  <c:v>1.7414999999999996</c:v>
                </c:pt>
                <c:pt idx="142">
                  <c:v>1.7414999999999996</c:v>
                </c:pt>
                <c:pt idx="143">
                  <c:v>1.8382499999999997</c:v>
                </c:pt>
                <c:pt idx="144">
                  <c:v>1.7415000000000016</c:v>
                </c:pt>
                <c:pt idx="145">
                  <c:v>2.0317499999999997</c:v>
                </c:pt>
                <c:pt idx="146">
                  <c:v>2.4187500000000002</c:v>
                </c:pt>
                <c:pt idx="147">
                  <c:v>2.3220000000000001</c:v>
                </c:pt>
                <c:pt idx="148">
                  <c:v>2.4187500000000002</c:v>
                </c:pt>
                <c:pt idx="149">
                  <c:v>2.6122500000000026</c:v>
                </c:pt>
                <c:pt idx="150">
                  <c:v>2.7089999999999983</c:v>
                </c:pt>
                <c:pt idx="151">
                  <c:v>2.8057500000000006</c:v>
                </c:pt>
                <c:pt idx="152">
                  <c:v>2.8057500000000006</c:v>
                </c:pt>
                <c:pt idx="153">
                  <c:v>2.0317499999999997</c:v>
                </c:pt>
                <c:pt idx="154">
                  <c:v>2.9992500000000009</c:v>
                </c:pt>
                <c:pt idx="155">
                  <c:v>4.353749999999998</c:v>
                </c:pt>
                <c:pt idx="156">
                  <c:v>3.4829999999999992</c:v>
                </c:pt>
                <c:pt idx="157">
                  <c:v>3.4829999999999992</c:v>
                </c:pt>
                <c:pt idx="158">
                  <c:v>3.7732500000000013</c:v>
                </c:pt>
                <c:pt idx="159">
                  <c:v>3.6765000000000034</c:v>
                </c:pt>
                <c:pt idx="160">
                  <c:v>4.1602500000000022</c:v>
                </c:pt>
                <c:pt idx="161">
                  <c:v>4.1602500000000022</c:v>
                </c:pt>
                <c:pt idx="162">
                  <c:v>4.2569999999999952</c:v>
                </c:pt>
                <c:pt idx="163">
                  <c:v>4.1602499999999978</c:v>
                </c:pt>
                <c:pt idx="164">
                  <c:v>4.8375000000000004</c:v>
                </c:pt>
                <c:pt idx="165">
                  <c:v>5.0309999999999961</c:v>
                </c:pt>
                <c:pt idx="166">
                  <c:v>4.5472500000000062</c:v>
                </c:pt>
                <c:pt idx="167">
                  <c:v>5.031000000000005</c:v>
                </c:pt>
                <c:pt idx="168">
                  <c:v>5.7082499999999987</c:v>
                </c:pt>
                <c:pt idx="169">
                  <c:v>5.7082499999999987</c:v>
                </c:pt>
                <c:pt idx="170">
                  <c:v>4.5472499999999982</c:v>
                </c:pt>
                <c:pt idx="171">
                  <c:v>4.9342499999999987</c:v>
                </c:pt>
                <c:pt idx="172">
                  <c:v>5.5147500000000029</c:v>
                </c:pt>
                <c:pt idx="173">
                  <c:v>5.031000000000005</c:v>
                </c:pt>
                <c:pt idx="174">
                  <c:v>4.5472499999999982</c:v>
                </c:pt>
                <c:pt idx="175">
                  <c:v>4.1602499999999978</c:v>
                </c:pt>
                <c:pt idx="176">
                  <c:v>3.7732499999999973</c:v>
                </c:pt>
                <c:pt idx="177">
                  <c:v>2.612249999999996</c:v>
                </c:pt>
                <c:pt idx="178">
                  <c:v>1.4512500000000035</c:v>
                </c:pt>
                <c:pt idx="179">
                  <c:v>0.7740000000000008</c:v>
                </c:pt>
                <c:pt idx="180">
                  <c:v>-9.6749999999997949E-2</c:v>
                </c:pt>
                <c:pt idx="181">
                  <c:v>-0.96749999999999658</c:v>
                </c:pt>
                <c:pt idx="182">
                  <c:v>-2.1284999999999976</c:v>
                </c:pt>
                <c:pt idx="183">
                  <c:v>-4.9342499999999987</c:v>
                </c:pt>
                <c:pt idx="184">
                  <c:v>-5.5147500000000029</c:v>
                </c:pt>
                <c:pt idx="185">
                  <c:v>-4.8375000000000004</c:v>
                </c:pt>
                <c:pt idx="186">
                  <c:v>-5.9017500000000034</c:v>
                </c:pt>
                <c:pt idx="187">
                  <c:v>-5.2245000000000008</c:v>
                </c:pt>
                <c:pt idx="188">
                  <c:v>-5.0309999999999961</c:v>
                </c:pt>
                <c:pt idx="189">
                  <c:v>-5.4179999999999966</c:v>
                </c:pt>
                <c:pt idx="190">
                  <c:v>-5.2245000000000008</c:v>
                </c:pt>
                <c:pt idx="191">
                  <c:v>-5.4180000000000055</c:v>
                </c:pt>
                <c:pt idx="192">
                  <c:v>-5.4180000000000055</c:v>
                </c:pt>
                <c:pt idx="193">
                  <c:v>-5.6115000000000013</c:v>
                </c:pt>
                <c:pt idx="194">
                  <c:v>-5.0309999999999961</c:v>
                </c:pt>
                <c:pt idx="195">
                  <c:v>-4.6439999999999957</c:v>
                </c:pt>
                <c:pt idx="196">
                  <c:v>-4.9342499999999987</c:v>
                </c:pt>
                <c:pt idx="197">
                  <c:v>-4.2570000000000041</c:v>
                </c:pt>
                <c:pt idx="198">
                  <c:v>-4.0635000000000039</c:v>
                </c:pt>
                <c:pt idx="199">
                  <c:v>-4.2569999999999997</c:v>
                </c:pt>
                <c:pt idx="200">
                  <c:v>-3.5797500000000011</c:v>
                </c:pt>
                <c:pt idx="201">
                  <c:v>-3.5797500000000011</c:v>
                </c:pt>
                <c:pt idx="202">
                  <c:v>-3.7732499999999973</c:v>
                </c:pt>
                <c:pt idx="203">
                  <c:v>-3.289499999999999</c:v>
                </c:pt>
                <c:pt idx="204">
                  <c:v>-3.0960000000000032</c:v>
                </c:pt>
                <c:pt idx="205">
                  <c:v>-3.1927500000000011</c:v>
                </c:pt>
                <c:pt idx="206">
                  <c:v>-2.9992500000000009</c:v>
                </c:pt>
                <c:pt idx="207">
                  <c:v>-2.7089999999999983</c:v>
                </c:pt>
                <c:pt idx="208">
                  <c:v>-2.7089999999999983</c:v>
                </c:pt>
                <c:pt idx="209">
                  <c:v>-2.5155000000000025</c:v>
                </c:pt>
                <c:pt idx="210">
                  <c:v>-2.22525</c:v>
                </c:pt>
                <c:pt idx="211">
                  <c:v>-2.3220000000000001</c:v>
                </c:pt>
                <c:pt idx="212">
                  <c:v>-2.3220000000000001</c:v>
                </c:pt>
                <c:pt idx="213">
                  <c:v>-2.0317499999999997</c:v>
                </c:pt>
                <c:pt idx="214">
                  <c:v>-1.7414999999999996</c:v>
                </c:pt>
                <c:pt idx="215">
                  <c:v>-1.6447499999999995</c:v>
                </c:pt>
                <c:pt idx="216">
                  <c:v>-1.7415000000000016</c:v>
                </c:pt>
                <c:pt idx="217">
                  <c:v>-1.7414999999999996</c:v>
                </c:pt>
                <c:pt idx="218">
                  <c:v>-1.6447499999999995</c:v>
                </c:pt>
                <c:pt idx="219">
                  <c:v>-1.2577500000000013</c:v>
                </c:pt>
                <c:pt idx="220">
                  <c:v>-1.161</c:v>
                </c:pt>
                <c:pt idx="221">
                  <c:v>-1.2577500000000001</c:v>
                </c:pt>
                <c:pt idx="222">
                  <c:v>-0.9674999999999998</c:v>
                </c:pt>
                <c:pt idx="223">
                  <c:v>-0.8707499999999998</c:v>
                </c:pt>
                <c:pt idx="224">
                  <c:v>-0.96750000000000091</c:v>
                </c:pt>
                <c:pt idx="225">
                  <c:v>-0.67724999999999957</c:v>
                </c:pt>
                <c:pt idx="226">
                  <c:v>-0.4837499999999994</c:v>
                </c:pt>
                <c:pt idx="227">
                  <c:v>-0.58050000000000057</c:v>
                </c:pt>
                <c:pt idx="228">
                  <c:v>-0.58050000000000057</c:v>
                </c:pt>
                <c:pt idx="229">
                  <c:v>-0.3870000000000004</c:v>
                </c:pt>
                <c:pt idx="230">
                  <c:v>-0.38699999999999929</c:v>
                </c:pt>
                <c:pt idx="231">
                  <c:v>-0.4837499999999994</c:v>
                </c:pt>
                <c:pt idx="232">
                  <c:v>-0.3870000000000004</c:v>
                </c:pt>
                <c:pt idx="233">
                  <c:v>-0.29025000000000029</c:v>
                </c:pt>
                <c:pt idx="234">
                  <c:v>-0.29025000000000029</c:v>
                </c:pt>
                <c:pt idx="235">
                  <c:v>-0.38699999999999984</c:v>
                </c:pt>
                <c:pt idx="236">
                  <c:v>-0.38699999999999984</c:v>
                </c:pt>
                <c:pt idx="237">
                  <c:v>-0.3870000000000004</c:v>
                </c:pt>
                <c:pt idx="238">
                  <c:v>-0.38699999999999984</c:v>
                </c:pt>
                <c:pt idx="239">
                  <c:v>-0.38699999999999984</c:v>
                </c:pt>
                <c:pt idx="240">
                  <c:v>-0.3870000000000004</c:v>
                </c:pt>
                <c:pt idx="241">
                  <c:v>-0.38699999999999984</c:v>
                </c:pt>
                <c:pt idx="242">
                  <c:v>-0.38699999999999984</c:v>
                </c:pt>
                <c:pt idx="243">
                  <c:v>-0.3870000000000004</c:v>
                </c:pt>
                <c:pt idx="244">
                  <c:v>-0.38699999999999984</c:v>
                </c:pt>
                <c:pt idx="245">
                  <c:v>-0.38699999999999984</c:v>
                </c:pt>
                <c:pt idx="246">
                  <c:v>-0.3870000000000004</c:v>
                </c:pt>
                <c:pt idx="247">
                  <c:v>-0.38700000000000012</c:v>
                </c:pt>
                <c:pt idx="248">
                  <c:v>-0.38699999999999984</c:v>
                </c:pt>
                <c:pt idx="249">
                  <c:v>-0.29025000000000001</c:v>
                </c:pt>
                <c:pt idx="250">
                  <c:v>-0.29025000000000001</c:v>
                </c:pt>
                <c:pt idx="251">
                  <c:v>-0.38700000000000012</c:v>
                </c:pt>
                <c:pt idx="252">
                  <c:v>-0.38700000000000012</c:v>
                </c:pt>
                <c:pt idx="253">
                  <c:v>-0.38699999999999996</c:v>
                </c:pt>
                <c:pt idx="254">
                  <c:v>-0.29025000000000001</c:v>
                </c:pt>
                <c:pt idx="255">
                  <c:v>-0.19350000000000006</c:v>
                </c:pt>
                <c:pt idx="256">
                  <c:v>-0.19350000000000006</c:v>
                </c:pt>
                <c:pt idx="257">
                  <c:v>-0.19349999999999992</c:v>
                </c:pt>
                <c:pt idx="258">
                  <c:v>-9.6749999999999961E-2</c:v>
                </c:pt>
                <c:pt idx="259">
                  <c:v>0</c:v>
                </c:pt>
                <c:pt idx="260">
                  <c:v>-9.67500000000001E-2</c:v>
                </c:pt>
                <c:pt idx="261">
                  <c:v>-9.67500000000001E-2</c:v>
                </c:pt>
                <c:pt idx="262">
                  <c:v>0</c:v>
                </c:pt>
                <c:pt idx="263">
                  <c:v>0</c:v>
                </c:pt>
                <c:pt idx="264">
                  <c:v>0</c:v>
                </c:pt>
                <c:pt idx="265">
                  <c:v>-9.6749999999999961E-2</c:v>
                </c:pt>
                <c:pt idx="266">
                  <c:v>-9.6749999999999961E-2</c:v>
                </c:pt>
                <c:pt idx="267">
                  <c:v>0</c:v>
                </c:pt>
                <c:pt idx="268">
                  <c:v>0</c:v>
                </c:pt>
                <c:pt idx="269">
                  <c:v>0</c:v>
                </c:pt>
                <c:pt idx="270">
                  <c:v>-9.675000000000003E-2</c:v>
                </c:pt>
                <c:pt idx="271">
                  <c:v>-9.675000000000003E-2</c:v>
                </c:pt>
                <c:pt idx="272">
                  <c:v>0</c:v>
                </c:pt>
                <c:pt idx="273">
                  <c:v>0</c:v>
                </c:pt>
                <c:pt idx="274">
                  <c:v>0</c:v>
                </c:pt>
                <c:pt idx="275">
                  <c:v>0</c:v>
                </c:pt>
                <c:pt idx="276">
                  <c:v>-9.675000000000003E-2</c:v>
                </c:pt>
                <c:pt idx="277">
                  <c:v>-9.675000000000003E-2</c:v>
                </c:pt>
                <c:pt idx="278">
                  <c:v>0</c:v>
                </c:pt>
                <c:pt idx="279">
                  <c:v>0</c:v>
                </c:pt>
                <c:pt idx="280">
                  <c:v>0</c:v>
                </c:pt>
                <c:pt idx="281">
                  <c:v>0</c:v>
                </c:pt>
                <c:pt idx="282">
                  <c:v>-9.6749999999999989E-2</c:v>
                </c:pt>
                <c:pt idx="283">
                  <c:v>-9.6749999999999989E-2</c:v>
                </c:pt>
                <c:pt idx="284">
                  <c:v>0</c:v>
                </c:pt>
                <c:pt idx="285">
                  <c:v>0</c:v>
                </c:pt>
                <c:pt idx="286">
                  <c:v>0</c:v>
                </c:pt>
                <c:pt idx="287">
                  <c:v>-9.6750000000000003E-2</c:v>
                </c:pt>
                <c:pt idx="288">
                  <c:v>-9.6750000000000003E-2</c:v>
                </c:pt>
                <c:pt idx="289">
                  <c:v>0</c:v>
                </c:pt>
                <c:pt idx="290">
                  <c:v>0</c:v>
                </c:pt>
                <c:pt idx="291">
                  <c:v>0</c:v>
                </c:pt>
                <c:pt idx="292">
                  <c:v>0</c:v>
                </c:pt>
                <c:pt idx="293">
                  <c:v>-9.6750000000000003E-2</c:v>
                </c:pt>
                <c:pt idx="294">
                  <c:v>-9.6750000000000003E-2</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9.6750000000000003E-2</c:v>
                </c:pt>
                <c:pt idx="359">
                  <c:v>9.6750000000000003E-2</c:v>
                </c:pt>
                <c:pt idx="360">
                  <c:v>0</c:v>
                </c:pt>
              </c:numCache>
            </c:numRef>
          </c:val>
          <c:smooth val="0"/>
          <c:extLst>
            <c:ext xmlns:c16="http://schemas.microsoft.com/office/drawing/2014/chart" uri="{C3380CC4-5D6E-409C-BE32-E72D297353CC}">
              <c16:uniqueId val="{00000000-6E6D-4DD7-8A1F-4F337F0517F3}"/>
            </c:ext>
          </c:extLst>
        </c:ser>
        <c:ser>
          <c:idx val="1"/>
          <c:order val="1"/>
          <c:tx>
            <c:v>Inlet</c:v>
          </c:tx>
          <c:spPr>
            <a:ln w="28575" cap="rnd">
              <a:solidFill>
                <a:schemeClr val="accent2"/>
              </a:solidFill>
              <a:round/>
            </a:ln>
            <a:effectLst/>
          </c:spPr>
          <c:marker>
            <c:symbol val="none"/>
          </c:marker>
          <c:val>
            <c:numRef>
              <c:f>'Crankshaft &amp; Camshaft Data'!$T$5:$T$365</c:f>
              <c:numCache>
                <c:formatCode>General</c:formatCode>
                <c:ptCount val="361"/>
                <c:pt idx="0">
                  <c:v>0</c:v>
                </c:pt>
                <c:pt idx="1">
                  <c:v>0</c:v>
                </c:pt>
                <c:pt idx="2">
                  <c:v>0</c:v>
                </c:pt>
                <c:pt idx="3">
                  <c:v>0</c:v>
                </c:pt>
                <c:pt idx="4">
                  <c:v>0</c:v>
                </c:pt>
                <c:pt idx="5">
                  <c:v>0</c:v>
                </c:pt>
                <c:pt idx="6">
                  <c:v>0</c:v>
                </c:pt>
                <c:pt idx="7">
                  <c:v>0</c:v>
                </c:pt>
                <c:pt idx="8">
                  <c:v>0</c:v>
                </c:pt>
                <c:pt idx="9">
                  <c:v>9.6750000000000003E-2</c:v>
                </c:pt>
                <c:pt idx="10">
                  <c:v>9.6750000000000003E-2</c:v>
                </c:pt>
                <c:pt idx="11">
                  <c:v>0</c:v>
                </c:pt>
                <c:pt idx="12">
                  <c:v>0</c:v>
                </c:pt>
                <c:pt idx="13">
                  <c:v>0</c:v>
                </c:pt>
                <c:pt idx="14">
                  <c:v>0</c:v>
                </c:pt>
                <c:pt idx="15">
                  <c:v>0</c:v>
                </c:pt>
                <c:pt idx="16">
                  <c:v>0</c:v>
                </c:pt>
                <c:pt idx="17">
                  <c:v>0</c:v>
                </c:pt>
                <c:pt idx="18">
                  <c:v>0</c:v>
                </c:pt>
                <c:pt idx="19">
                  <c:v>-9.6750000000000003E-2</c:v>
                </c:pt>
                <c:pt idx="20">
                  <c:v>-9.6750000000000003E-2</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9.6750000000000003E-2</c:v>
                </c:pt>
                <c:pt idx="70">
                  <c:v>9.6750000000000003E-2</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9.6750000000000003E-2</c:v>
                </c:pt>
                <c:pt idx="103">
                  <c:v>0.19349999999999998</c:v>
                </c:pt>
                <c:pt idx="104">
                  <c:v>0.19350000000000001</c:v>
                </c:pt>
                <c:pt idx="105">
                  <c:v>0.19350000000000006</c:v>
                </c:pt>
                <c:pt idx="106">
                  <c:v>0.29025000000000006</c:v>
                </c:pt>
                <c:pt idx="107">
                  <c:v>0.38699999999999996</c:v>
                </c:pt>
                <c:pt idx="108">
                  <c:v>0.29025000000000001</c:v>
                </c:pt>
                <c:pt idx="109">
                  <c:v>0.29025000000000001</c:v>
                </c:pt>
                <c:pt idx="110">
                  <c:v>0.38700000000000012</c:v>
                </c:pt>
                <c:pt idx="111">
                  <c:v>0.29025000000000001</c:v>
                </c:pt>
                <c:pt idx="112">
                  <c:v>0.29025000000000001</c:v>
                </c:pt>
                <c:pt idx="113">
                  <c:v>0.38700000000000012</c:v>
                </c:pt>
                <c:pt idx="114">
                  <c:v>0.29025000000000001</c:v>
                </c:pt>
                <c:pt idx="115">
                  <c:v>0.29025000000000001</c:v>
                </c:pt>
                <c:pt idx="116">
                  <c:v>0.38699999999999984</c:v>
                </c:pt>
                <c:pt idx="117">
                  <c:v>0.38700000000000012</c:v>
                </c:pt>
                <c:pt idx="118">
                  <c:v>0.29025000000000029</c:v>
                </c:pt>
                <c:pt idx="119">
                  <c:v>0.29024999999999973</c:v>
                </c:pt>
                <c:pt idx="120">
                  <c:v>0.29024999999999973</c:v>
                </c:pt>
                <c:pt idx="121">
                  <c:v>0.29025000000000029</c:v>
                </c:pt>
                <c:pt idx="122">
                  <c:v>0.3870000000000004</c:v>
                </c:pt>
                <c:pt idx="123">
                  <c:v>0.38699999999999984</c:v>
                </c:pt>
                <c:pt idx="124">
                  <c:v>0.38699999999999984</c:v>
                </c:pt>
                <c:pt idx="125">
                  <c:v>0.3870000000000004</c:v>
                </c:pt>
                <c:pt idx="126">
                  <c:v>0.4837499999999999</c:v>
                </c:pt>
                <c:pt idx="127">
                  <c:v>0.67724999999999957</c:v>
                </c:pt>
                <c:pt idx="128">
                  <c:v>0.67725000000000013</c:v>
                </c:pt>
                <c:pt idx="129">
                  <c:v>0.7740000000000008</c:v>
                </c:pt>
                <c:pt idx="130">
                  <c:v>0.8707499999999998</c:v>
                </c:pt>
                <c:pt idx="131">
                  <c:v>0.9674999999999998</c:v>
                </c:pt>
                <c:pt idx="132">
                  <c:v>1.161</c:v>
                </c:pt>
                <c:pt idx="133">
                  <c:v>1.0642499999999999</c:v>
                </c:pt>
                <c:pt idx="134">
                  <c:v>1.161</c:v>
                </c:pt>
                <c:pt idx="135">
                  <c:v>1.4512500000000004</c:v>
                </c:pt>
                <c:pt idx="136">
                  <c:v>1.5480000000000005</c:v>
                </c:pt>
                <c:pt idx="137">
                  <c:v>1.4512500000000004</c:v>
                </c:pt>
                <c:pt idx="138">
                  <c:v>1.5479999999999994</c:v>
                </c:pt>
                <c:pt idx="139">
                  <c:v>1.7414999999999996</c:v>
                </c:pt>
                <c:pt idx="140">
                  <c:v>1.8382500000000017</c:v>
                </c:pt>
                <c:pt idx="141">
                  <c:v>2.0317499999999997</c:v>
                </c:pt>
                <c:pt idx="142">
                  <c:v>2.1284999999999998</c:v>
                </c:pt>
                <c:pt idx="143">
                  <c:v>2.1284999999999998</c:v>
                </c:pt>
                <c:pt idx="144">
                  <c:v>2.3220000000000001</c:v>
                </c:pt>
                <c:pt idx="145">
                  <c:v>2.3220000000000001</c:v>
                </c:pt>
                <c:pt idx="146">
                  <c:v>2.5155000000000003</c:v>
                </c:pt>
                <c:pt idx="147">
                  <c:v>2.8057500000000029</c:v>
                </c:pt>
                <c:pt idx="148">
                  <c:v>2.5154999999999981</c:v>
                </c:pt>
                <c:pt idx="149">
                  <c:v>2.9024999999999985</c:v>
                </c:pt>
                <c:pt idx="150">
                  <c:v>3.3862500000000013</c:v>
                </c:pt>
                <c:pt idx="151">
                  <c:v>2.9992500000000009</c:v>
                </c:pt>
                <c:pt idx="152">
                  <c:v>3.1927500000000011</c:v>
                </c:pt>
                <c:pt idx="153">
                  <c:v>3.6764999999999994</c:v>
                </c:pt>
                <c:pt idx="154">
                  <c:v>3.6764999999999994</c:v>
                </c:pt>
                <c:pt idx="155">
                  <c:v>3.5797500000000011</c:v>
                </c:pt>
                <c:pt idx="156">
                  <c:v>3.7732500000000013</c:v>
                </c:pt>
                <c:pt idx="157">
                  <c:v>4.4504999999999955</c:v>
                </c:pt>
                <c:pt idx="158">
                  <c:v>4.2569999999999997</c:v>
                </c:pt>
                <c:pt idx="159">
                  <c:v>3.8700000000000037</c:v>
                </c:pt>
                <c:pt idx="160">
                  <c:v>4.4504999999999999</c:v>
                </c:pt>
                <c:pt idx="161">
                  <c:v>4.740750000000002</c:v>
                </c:pt>
                <c:pt idx="162">
                  <c:v>5.1277500000000025</c:v>
                </c:pt>
                <c:pt idx="163">
                  <c:v>4.1602499999999978</c:v>
                </c:pt>
                <c:pt idx="164">
                  <c:v>5.0309999999999961</c:v>
                </c:pt>
                <c:pt idx="165">
                  <c:v>6.3855000000000022</c:v>
                </c:pt>
                <c:pt idx="166">
                  <c:v>5.3212499999999983</c:v>
                </c:pt>
                <c:pt idx="167">
                  <c:v>5.5147500000000029</c:v>
                </c:pt>
                <c:pt idx="168">
                  <c:v>5.9985000000000017</c:v>
                </c:pt>
                <c:pt idx="169">
                  <c:v>5.6115000000000013</c:v>
                </c:pt>
                <c:pt idx="170">
                  <c:v>5.4180000000000055</c:v>
                </c:pt>
                <c:pt idx="171">
                  <c:v>5.9017499999999945</c:v>
                </c:pt>
                <c:pt idx="172">
                  <c:v>5.4179999999999966</c:v>
                </c:pt>
                <c:pt idx="173">
                  <c:v>5.1277499999999945</c:v>
                </c:pt>
                <c:pt idx="174">
                  <c:v>5.0309999999999961</c:v>
                </c:pt>
                <c:pt idx="175">
                  <c:v>4.1602500000000147</c:v>
                </c:pt>
                <c:pt idx="176">
                  <c:v>3.289499999999999</c:v>
                </c:pt>
                <c:pt idx="177">
                  <c:v>2.1284999999999892</c:v>
                </c:pt>
                <c:pt idx="178">
                  <c:v>1.1610000000000098</c:v>
                </c:pt>
                <c:pt idx="179">
                  <c:v>0.5805000000000049</c:v>
                </c:pt>
                <c:pt idx="180">
                  <c:v>-0.1934999999999959</c:v>
                </c:pt>
                <c:pt idx="181">
                  <c:v>-1.1609999999999925</c:v>
                </c:pt>
                <c:pt idx="182">
                  <c:v>-2.4187500000000002</c:v>
                </c:pt>
                <c:pt idx="183">
                  <c:v>-3.7732500000000058</c:v>
                </c:pt>
                <c:pt idx="184">
                  <c:v>-4.4505000000000088</c:v>
                </c:pt>
                <c:pt idx="185">
                  <c:v>-4.9342499999999987</c:v>
                </c:pt>
                <c:pt idx="186">
                  <c:v>-5.5147499999999949</c:v>
                </c:pt>
                <c:pt idx="187">
                  <c:v>-5.9985000000000017</c:v>
                </c:pt>
                <c:pt idx="188">
                  <c:v>-6.0952500000000081</c:v>
                </c:pt>
                <c:pt idx="189">
                  <c:v>-5.9985000000000017</c:v>
                </c:pt>
                <c:pt idx="190">
                  <c:v>-5.9017499999999945</c:v>
                </c:pt>
                <c:pt idx="191">
                  <c:v>-6.0952499999999992</c:v>
                </c:pt>
                <c:pt idx="192">
                  <c:v>-5.8050000000000059</c:v>
                </c:pt>
                <c:pt idx="193">
                  <c:v>-5.9017500000000034</c:v>
                </c:pt>
                <c:pt idx="194">
                  <c:v>-6.288749999999995</c:v>
                </c:pt>
                <c:pt idx="195">
                  <c:v>-5.7082499999999987</c:v>
                </c:pt>
                <c:pt idx="196">
                  <c:v>-5.2245000000000008</c:v>
                </c:pt>
                <c:pt idx="197">
                  <c:v>-4.9342499999999987</c:v>
                </c:pt>
                <c:pt idx="198">
                  <c:v>-4.9342499999999987</c:v>
                </c:pt>
                <c:pt idx="199">
                  <c:v>-4.6440000000000046</c:v>
                </c:pt>
                <c:pt idx="200">
                  <c:v>-4.5472500000000018</c:v>
                </c:pt>
                <c:pt idx="201">
                  <c:v>-4.6440000000000001</c:v>
                </c:pt>
                <c:pt idx="202">
                  <c:v>-4.1602500000000022</c:v>
                </c:pt>
                <c:pt idx="203">
                  <c:v>-4.0634999999999994</c:v>
                </c:pt>
                <c:pt idx="204">
                  <c:v>-3.8699999999999992</c:v>
                </c:pt>
                <c:pt idx="205">
                  <c:v>-3.0959999999999988</c:v>
                </c:pt>
                <c:pt idx="206">
                  <c:v>-3.1927500000000011</c:v>
                </c:pt>
                <c:pt idx="207">
                  <c:v>-3.6765000000000034</c:v>
                </c:pt>
                <c:pt idx="208">
                  <c:v>-3.289499999999999</c:v>
                </c:pt>
                <c:pt idx="209">
                  <c:v>-2.6122500000000004</c:v>
                </c:pt>
                <c:pt idx="210">
                  <c:v>-2.8057500000000029</c:v>
                </c:pt>
                <c:pt idx="211">
                  <c:v>-2.9024999999999985</c:v>
                </c:pt>
                <c:pt idx="212">
                  <c:v>-2.6122499999999982</c:v>
                </c:pt>
                <c:pt idx="213">
                  <c:v>-2.5155000000000003</c:v>
                </c:pt>
                <c:pt idx="214">
                  <c:v>-2.3220000000000023</c:v>
                </c:pt>
                <c:pt idx="215">
                  <c:v>-2.22525</c:v>
                </c:pt>
                <c:pt idx="216">
                  <c:v>-2.1284999999999998</c:v>
                </c:pt>
                <c:pt idx="217">
                  <c:v>-1.9349999999999996</c:v>
                </c:pt>
                <c:pt idx="218">
                  <c:v>-1.8382499999999997</c:v>
                </c:pt>
                <c:pt idx="219">
                  <c:v>-1.7415000000000005</c:v>
                </c:pt>
                <c:pt idx="220">
                  <c:v>-1.6447499999999995</c:v>
                </c:pt>
                <c:pt idx="221">
                  <c:v>-1.3545000000000003</c:v>
                </c:pt>
                <c:pt idx="222">
                  <c:v>-1.2577500000000001</c:v>
                </c:pt>
                <c:pt idx="223">
                  <c:v>-1.3545000000000003</c:v>
                </c:pt>
                <c:pt idx="224">
                  <c:v>-1.2577500000000001</c:v>
                </c:pt>
                <c:pt idx="225">
                  <c:v>-1.161</c:v>
                </c:pt>
                <c:pt idx="226">
                  <c:v>-0.96750000000000036</c:v>
                </c:pt>
                <c:pt idx="227">
                  <c:v>-0.8707499999999998</c:v>
                </c:pt>
                <c:pt idx="228">
                  <c:v>-0.87075000000000025</c:v>
                </c:pt>
                <c:pt idx="229">
                  <c:v>-0.67725000000000013</c:v>
                </c:pt>
                <c:pt idx="230">
                  <c:v>-0.58050000000000002</c:v>
                </c:pt>
                <c:pt idx="231">
                  <c:v>-0.58050000000000002</c:v>
                </c:pt>
                <c:pt idx="232">
                  <c:v>-0.4837499999999999</c:v>
                </c:pt>
                <c:pt idx="233">
                  <c:v>-0.48375000000000018</c:v>
                </c:pt>
                <c:pt idx="234">
                  <c:v>-0.38699999999999984</c:v>
                </c:pt>
                <c:pt idx="235">
                  <c:v>-0.29025000000000001</c:v>
                </c:pt>
                <c:pt idx="236">
                  <c:v>-0.38700000000000012</c:v>
                </c:pt>
                <c:pt idx="237">
                  <c:v>-0.38699999999999984</c:v>
                </c:pt>
                <c:pt idx="238">
                  <c:v>-0.38700000000000012</c:v>
                </c:pt>
                <c:pt idx="239">
                  <c:v>-0.38700000000000012</c:v>
                </c:pt>
                <c:pt idx="240">
                  <c:v>-0.29025000000000001</c:v>
                </c:pt>
                <c:pt idx="241">
                  <c:v>-0.29025000000000001</c:v>
                </c:pt>
                <c:pt idx="242">
                  <c:v>-0.38699999999999996</c:v>
                </c:pt>
                <c:pt idx="243">
                  <c:v>-0.38700000000000012</c:v>
                </c:pt>
                <c:pt idx="244">
                  <c:v>-0.29025000000000006</c:v>
                </c:pt>
                <c:pt idx="245">
                  <c:v>-0.29025000000000001</c:v>
                </c:pt>
                <c:pt idx="246">
                  <c:v>-0.19350000000000001</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6E6D-4DD7-8A1F-4F337F0517F3}"/>
            </c:ext>
          </c:extLst>
        </c:ser>
        <c:dLbls>
          <c:showLegendKey val="0"/>
          <c:showVal val="0"/>
          <c:showCatName val="0"/>
          <c:showSerName val="0"/>
          <c:showPercent val="0"/>
          <c:showBubbleSize val="0"/>
        </c:dLbls>
        <c:smooth val="0"/>
        <c:axId val="634215520"/>
        <c:axId val="634215040"/>
      </c:lineChart>
      <c:catAx>
        <c:axId val="6342155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4215040"/>
        <c:crosses val="autoZero"/>
        <c:auto val="1"/>
        <c:lblAlgn val="ctr"/>
        <c:lblOffset val="100"/>
        <c:noMultiLvlLbl val="0"/>
      </c:catAx>
      <c:valAx>
        <c:axId val="6342150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3421552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c:v>
          </c:tx>
          <c:spPr>
            <a:ln w="28575" cap="rnd">
              <a:solidFill>
                <a:schemeClr val="accent1"/>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Data'!$O$5:$O$365</c:f>
              <c:numCache>
                <c:formatCode>General</c:formatCode>
                <c:ptCount val="361"/>
                <c:pt idx="0">
                  <c:v>0</c:v>
                </c:pt>
                <c:pt idx="1">
                  <c:v>0</c:v>
                </c:pt>
                <c:pt idx="2">
                  <c:v>-53632.072511842591</c:v>
                </c:pt>
                <c:pt idx="3">
                  <c:v>53632.072511842591</c:v>
                </c:pt>
                <c:pt idx="4">
                  <c:v>53632.072511842591</c:v>
                </c:pt>
                <c:pt idx="5">
                  <c:v>-53632.072511842591</c:v>
                </c:pt>
                <c:pt idx="6">
                  <c:v>-53632.072511842933</c:v>
                </c:pt>
                <c:pt idx="7">
                  <c:v>0</c:v>
                </c:pt>
                <c:pt idx="8">
                  <c:v>0</c:v>
                </c:pt>
                <c:pt idx="9">
                  <c:v>53632.072511842583</c:v>
                </c:pt>
                <c:pt idx="10">
                  <c:v>53632.072511842583</c:v>
                </c:pt>
                <c:pt idx="11">
                  <c:v>-53632.072511842583</c:v>
                </c:pt>
                <c:pt idx="12">
                  <c:v>-53632.072511842583</c:v>
                </c:pt>
                <c:pt idx="13">
                  <c:v>0</c:v>
                </c:pt>
                <c:pt idx="14">
                  <c:v>0</c:v>
                </c:pt>
                <c:pt idx="15">
                  <c:v>53632.072511842955</c:v>
                </c:pt>
                <c:pt idx="16">
                  <c:v>53632.072511842955</c:v>
                </c:pt>
                <c:pt idx="17">
                  <c:v>-53632.072511842605</c:v>
                </c:pt>
                <c:pt idx="18">
                  <c:v>-53632.072511842605</c:v>
                </c:pt>
                <c:pt idx="19">
                  <c:v>0</c:v>
                </c:pt>
                <c:pt idx="20">
                  <c:v>0</c:v>
                </c:pt>
                <c:pt idx="21">
                  <c:v>53632.072511842605</c:v>
                </c:pt>
                <c:pt idx="22">
                  <c:v>53632.072511842605</c:v>
                </c:pt>
                <c:pt idx="23">
                  <c:v>-53632.072511842605</c:v>
                </c:pt>
                <c:pt idx="24">
                  <c:v>-53632.072511842955</c:v>
                </c:pt>
                <c:pt idx="25">
                  <c:v>0</c:v>
                </c:pt>
                <c:pt idx="26">
                  <c:v>0</c:v>
                </c:pt>
                <c:pt idx="27">
                  <c:v>53632.072511842562</c:v>
                </c:pt>
                <c:pt idx="28">
                  <c:v>53632.072511842562</c:v>
                </c:pt>
                <c:pt idx="29">
                  <c:v>-53632.072511843253</c:v>
                </c:pt>
                <c:pt idx="30">
                  <c:v>-53632.072511842562</c:v>
                </c:pt>
                <c:pt idx="31">
                  <c:v>0</c:v>
                </c:pt>
                <c:pt idx="32">
                  <c:v>0</c:v>
                </c:pt>
                <c:pt idx="33">
                  <c:v>53632.072511842642</c:v>
                </c:pt>
                <c:pt idx="34">
                  <c:v>53632.072511842642</c:v>
                </c:pt>
                <c:pt idx="35">
                  <c:v>-53632.072511842642</c:v>
                </c:pt>
                <c:pt idx="36">
                  <c:v>-53632.072511842642</c:v>
                </c:pt>
                <c:pt idx="37">
                  <c:v>0</c:v>
                </c:pt>
                <c:pt idx="38">
                  <c:v>0</c:v>
                </c:pt>
                <c:pt idx="39">
                  <c:v>53632.072511842562</c:v>
                </c:pt>
                <c:pt idx="40">
                  <c:v>53632.072511842562</c:v>
                </c:pt>
                <c:pt idx="41">
                  <c:v>-53632.072511842562</c:v>
                </c:pt>
                <c:pt idx="42">
                  <c:v>-53632.072511842562</c:v>
                </c:pt>
                <c:pt idx="43">
                  <c:v>0</c:v>
                </c:pt>
                <c:pt idx="44">
                  <c:v>0</c:v>
                </c:pt>
                <c:pt idx="45">
                  <c:v>0</c:v>
                </c:pt>
                <c:pt idx="46">
                  <c:v>0</c:v>
                </c:pt>
                <c:pt idx="47">
                  <c:v>0</c:v>
                </c:pt>
                <c:pt idx="48">
                  <c:v>53632.072511842562</c:v>
                </c:pt>
                <c:pt idx="49">
                  <c:v>53632.072511842562</c:v>
                </c:pt>
                <c:pt idx="50">
                  <c:v>-53632.072511842562</c:v>
                </c:pt>
                <c:pt idx="51">
                  <c:v>-53632.072511842562</c:v>
                </c:pt>
                <c:pt idx="52">
                  <c:v>0</c:v>
                </c:pt>
                <c:pt idx="53">
                  <c:v>0</c:v>
                </c:pt>
                <c:pt idx="54">
                  <c:v>53632.072511842642</c:v>
                </c:pt>
                <c:pt idx="55">
                  <c:v>53632.072511842642</c:v>
                </c:pt>
                <c:pt idx="56">
                  <c:v>-53632.072511843326</c:v>
                </c:pt>
                <c:pt idx="57">
                  <c:v>-53632.072511842642</c:v>
                </c:pt>
                <c:pt idx="58">
                  <c:v>0</c:v>
                </c:pt>
                <c:pt idx="59">
                  <c:v>0</c:v>
                </c:pt>
                <c:pt idx="60">
                  <c:v>0</c:v>
                </c:pt>
                <c:pt idx="61">
                  <c:v>0</c:v>
                </c:pt>
                <c:pt idx="62">
                  <c:v>0</c:v>
                </c:pt>
                <c:pt idx="63">
                  <c:v>0</c:v>
                </c:pt>
                <c:pt idx="64">
                  <c:v>0</c:v>
                </c:pt>
                <c:pt idx="65">
                  <c:v>0</c:v>
                </c:pt>
                <c:pt idx="66">
                  <c:v>0</c:v>
                </c:pt>
                <c:pt idx="67">
                  <c:v>0</c:v>
                </c:pt>
                <c:pt idx="68">
                  <c:v>0</c:v>
                </c:pt>
                <c:pt idx="69">
                  <c:v>0</c:v>
                </c:pt>
                <c:pt idx="70">
                  <c:v>0</c:v>
                </c:pt>
                <c:pt idx="71">
                  <c:v>53632.072511842562</c:v>
                </c:pt>
                <c:pt idx="72">
                  <c:v>53632.072511842562</c:v>
                </c:pt>
                <c:pt idx="73">
                  <c:v>-53632.072511842562</c:v>
                </c:pt>
                <c:pt idx="74">
                  <c:v>-53632.072511843253</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53632.072511843253</c:v>
                </c:pt>
                <c:pt idx="104">
                  <c:v>107264.14502368521</c:v>
                </c:pt>
                <c:pt idx="105">
                  <c:v>53632.072511842722</c:v>
                </c:pt>
                <c:pt idx="106">
                  <c:v>-7.6929666357898705E-11</c:v>
                </c:pt>
                <c:pt idx="107">
                  <c:v>-1.5385933271579741E-10</c:v>
                </c:pt>
                <c:pt idx="108">
                  <c:v>53632.072511842634</c:v>
                </c:pt>
                <c:pt idx="109">
                  <c:v>107264.14502368528</c:v>
                </c:pt>
                <c:pt idx="110">
                  <c:v>53632.072511842649</c:v>
                </c:pt>
                <c:pt idx="111">
                  <c:v>-53632.072511842649</c:v>
                </c:pt>
                <c:pt idx="112">
                  <c:v>-53632.07251184334</c:v>
                </c:pt>
                <c:pt idx="113">
                  <c:v>53632.072511842649</c:v>
                </c:pt>
                <c:pt idx="114">
                  <c:v>53632.072511842496</c:v>
                </c:pt>
                <c:pt idx="115">
                  <c:v>-53632.072511842802</c:v>
                </c:pt>
                <c:pt idx="116">
                  <c:v>-53632.072511842343</c:v>
                </c:pt>
                <c:pt idx="117">
                  <c:v>53632.072511842962</c:v>
                </c:pt>
                <c:pt idx="118">
                  <c:v>53632.072511842343</c:v>
                </c:pt>
                <c:pt idx="119">
                  <c:v>-3.0771866543159482E-10</c:v>
                </c:pt>
                <c:pt idx="120">
                  <c:v>3.0771866543159482E-10</c:v>
                </c:pt>
                <c:pt idx="121">
                  <c:v>-53632.07251184334</c:v>
                </c:pt>
                <c:pt idx="122">
                  <c:v>-53632.072511842962</c:v>
                </c:pt>
                <c:pt idx="123">
                  <c:v>53632.072511842962</c:v>
                </c:pt>
                <c:pt idx="124">
                  <c:v>53632.072511842649</c:v>
                </c:pt>
                <c:pt idx="125">
                  <c:v>-3.0771866543159482E-10</c:v>
                </c:pt>
                <c:pt idx="126">
                  <c:v>3.0771866543159482E-10</c:v>
                </c:pt>
                <c:pt idx="127">
                  <c:v>3.0771866543159482E-10</c:v>
                </c:pt>
                <c:pt idx="128">
                  <c:v>53632.072511842627</c:v>
                </c:pt>
                <c:pt idx="129">
                  <c:v>107264.14502368466</c:v>
                </c:pt>
                <c:pt idx="130">
                  <c:v>107264.14502368605</c:v>
                </c:pt>
                <c:pt idx="131">
                  <c:v>107264.14502368592</c:v>
                </c:pt>
                <c:pt idx="132">
                  <c:v>53632.072511842649</c:v>
                </c:pt>
                <c:pt idx="133">
                  <c:v>107264.14502368463</c:v>
                </c:pt>
                <c:pt idx="134">
                  <c:v>160896.21753552789</c:v>
                </c:pt>
                <c:pt idx="135">
                  <c:v>107264.1450236853</c:v>
                </c:pt>
                <c:pt idx="136">
                  <c:v>160896.21753552795</c:v>
                </c:pt>
                <c:pt idx="137">
                  <c:v>160896.21753552795</c:v>
                </c:pt>
                <c:pt idx="138">
                  <c:v>53632.072511843267</c:v>
                </c:pt>
                <c:pt idx="139">
                  <c:v>53632.072511842722</c:v>
                </c:pt>
                <c:pt idx="140">
                  <c:v>160896.21753552879</c:v>
                </c:pt>
                <c:pt idx="141">
                  <c:v>107264.14502368394</c:v>
                </c:pt>
                <c:pt idx="142">
                  <c:v>53632.072511841972</c:v>
                </c:pt>
                <c:pt idx="143">
                  <c:v>1.1077871955537554E-9</c:v>
                </c:pt>
                <c:pt idx="144">
                  <c:v>107264.14502368655</c:v>
                </c:pt>
                <c:pt idx="145">
                  <c:v>375424.50758289255</c:v>
                </c:pt>
                <c:pt idx="146">
                  <c:v>160896.21753552591</c:v>
                </c:pt>
                <c:pt idx="147">
                  <c:v>0</c:v>
                </c:pt>
                <c:pt idx="148">
                  <c:v>160896.21753553124</c:v>
                </c:pt>
                <c:pt idx="149">
                  <c:v>160896.21753552879</c:v>
                </c:pt>
                <c:pt idx="150">
                  <c:v>107264.14502368271</c:v>
                </c:pt>
                <c:pt idx="151">
                  <c:v>53632.072511843202</c:v>
                </c:pt>
                <c:pt idx="152">
                  <c:v>-429056.58009474672</c:v>
                </c:pt>
                <c:pt idx="153">
                  <c:v>107264.14502368668</c:v>
                </c:pt>
                <c:pt idx="154">
                  <c:v>1287169.7402842047</c:v>
                </c:pt>
                <c:pt idx="155">
                  <c:v>268160.36255920865</c:v>
                </c:pt>
                <c:pt idx="156">
                  <c:v>-482688.65260658873</c:v>
                </c:pt>
                <c:pt idx="157">
                  <c:v>160896.21753553097</c:v>
                </c:pt>
                <c:pt idx="158">
                  <c:v>107264.14502368889</c:v>
                </c:pt>
                <c:pt idx="159">
                  <c:v>214528.29004736812</c:v>
                </c:pt>
                <c:pt idx="160">
                  <c:v>268160.36255920888</c:v>
                </c:pt>
                <c:pt idx="161">
                  <c:v>53632.072511839397</c:v>
                </c:pt>
                <c:pt idx="162">
                  <c:v>-2.46174932345279E-9</c:v>
                </c:pt>
                <c:pt idx="163">
                  <c:v>321792.43507105426</c:v>
                </c:pt>
                <c:pt idx="164">
                  <c:v>482688.65260657627</c:v>
                </c:pt>
                <c:pt idx="165">
                  <c:v>-160896.21753552655</c:v>
                </c:pt>
                <c:pt idx="166">
                  <c:v>4.92349864690558E-9</c:v>
                </c:pt>
                <c:pt idx="167">
                  <c:v>643584.87014211516</c:v>
                </c:pt>
                <c:pt idx="168">
                  <c:v>375424.50758288987</c:v>
                </c:pt>
                <c:pt idx="169">
                  <c:v>-643584.87014210317</c:v>
                </c:pt>
                <c:pt idx="170">
                  <c:v>-429056.5800947462</c:v>
                </c:pt>
                <c:pt idx="171">
                  <c:v>536320.72511843534</c:v>
                </c:pt>
                <c:pt idx="172">
                  <c:v>53632.072511845414</c:v>
                </c:pt>
                <c:pt idx="173">
                  <c:v>-536320.72511842172</c:v>
                </c:pt>
                <c:pt idx="174">
                  <c:v>-482688.65260659344</c:v>
                </c:pt>
                <c:pt idx="175">
                  <c:v>-429056.58009474672</c:v>
                </c:pt>
                <c:pt idx="176">
                  <c:v>-858113.16018949344</c:v>
                </c:pt>
                <c:pt idx="177">
                  <c:v>-1287169.7402842022</c:v>
                </c:pt>
                <c:pt idx="178">
                  <c:v>-1019009.3777249935</c:v>
                </c:pt>
                <c:pt idx="179">
                  <c:v>-858113.16018949309</c:v>
                </c:pt>
                <c:pt idx="180">
                  <c:v>-965377.30521317734</c:v>
                </c:pt>
                <c:pt idx="181">
                  <c:v>-1126273.5227486799</c:v>
                </c:pt>
                <c:pt idx="182">
                  <c:v>-2198914.9729855191</c:v>
                </c:pt>
                <c:pt idx="183">
                  <c:v>-1877122.5379145176</c:v>
                </c:pt>
                <c:pt idx="184">
                  <c:v>53632.072511842351</c:v>
                </c:pt>
                <c:pt idx="185">
                  <c:v>-214528.29004737336</c:v>
                </c:pt>
                <c:pt idx="186">
                  <c:v>-214528.29004736789</c:v>
                </c:pt>
                <c:pt idx="187">
                  <c:v>482688.65260658122</c:v>
                </c:pt>
                <c:pt idx="188">
                  <c:v>-107264.14502368421</c:v>
                </c:pt>
                <c:pt idx="189">
                  <c:v>-107264.14502368914</c:v>
                </c:pt>
                <c:pt idx="190">
                  <c:v>-4.9234986469054542E-9</c:v>
                </c:pt>
                <c:pt idx="191">
                  <c:v>-107264.1450236864</c:v>
                </c:pt>
                <c:pt idx="192">
                  <c:v>-107264.14502368421</c:v>
                </c:pt>
                <c:pt idx="193">
                  <c:v>214528.29004737828</c:v>
                </c:pt>
                <c:pt idx="194">
                  <c:v>536320.7251184358</c:v>
                </c:pt>
                <c:pt idx="195">
                  <c:v>53632.072511840495</c:v>
                </c:pt>
                <c:pt idx="196">
                  <c:v>214528.29004736297</c:v>
                </c:pt>
                <c:pt idx="197">
                  <c:v>482688.65260658658</c:v>
                </c:pt>
                <c:pt idx="198">
                  <c:v>2.46174932345279E-9</c:v>
                </c:pt>
                <c:pt idx="199">
                  <c:v>268160.36255921109</c:v>
                </c:pt>
                <c:pt idx="200">
                  <c:v>375424.50758289255</c:v>
                </c:pt>
                <c:pt idx="201">
                  <c:v>-107264.14502368445</c:v>
                </c:pt>
                <c:pt idx="202">
                  <c:v>160896.21753553097</c:v>
                </c:pt>
                <c:pt idx="203">
                  <c:v>375424.50758289965</c:v>
                </c:pt>
                <c:pt idx="204">
                  <c:v>53632.072511840743</c:v>
                </c:pt>
                <c:pt idx="205">
                  <c:v>53632.072511843202</c:v>
                </c:pt>
                <c:pt idx="206">
                  <c:v>268160.3625592179</c:v>
                </c:pt>
                <c:pt idx="207">
                  <c:v>160896.21753553124</c:v>
                </c:pt>
                <c:pt idx="208">
                  <c:v>107264.14502368149</c:v>
                </c:pt>
                <c:pt idx="209">
                  <c:v>268160.36255920865</c:v>
                </c:pt>
                <c:pt idx="210">
                  <c:v>107264.1450236879</c:v>
                </c:pt>
                <c:pt idx="211">
                  <c:v>-53632.07251184334</c:v>
                </c:pt>
                <c:pt idx="212">
                  <c:v>160896.21753553001</c:v>
                </c:pt>
                <c:pt idx="213">
                  <c:v>321792.4350710517</c:v>
                </c:pt>
                <c:pt idx="214">
                  <c:v>214528.29004736774</c:v>
                </c:pt>
                <c:pt idx="215">
                  <c:v>-1.1077871955537554E-9</c:v>
                </c:pt>
                <c:pt idx="216">
                  <c:v>-53632.07251184334</c:v>
                </c:pt>
                <c:pt idx="217">
                  <c:v>53632.072511843078</c:v>
                </c:pt>
                <c:pt idx="218">
                  <c:v>268160.36255920865</c:v>
                </c:pt>
                <c:pt idx="219">
                  <c:v>268160.36255921604</c:v>
                </c:pt>
                <c:pt idx="220">
                  <c:v>6.154373308631975E-10</c:v>
                </c:pt>
                <c:pt idx="221">
                  <c:v>107264.14502368668</c:v>
                </c:pt>
                <c:pt idx="222">
                  <c:v>214528.29004736783</c:v>
                </c:pt>
                <c:pt idx="223">
                  <c:v>-6.1543733086318178E-10</c:v>
                </c:pt>
                <c:pt idx="224">
                  <c:v>107264.14502368668</c:v>
                </c:pt>
                <c:pt idx="225">
                  <c:v>268160.3625592172</c:v>
                </c:pt>
                <c:pt idx="226">
                  <c:v>53632.072511841354</c:v>
                </c:pt>
                <c:pt idx="227">
                  <c:v>-53632.072511842554</c:v>
                </c:pt>
                <c:pt idx="228">
                  <c:v>107264.14502368664</c:v>
                </c:pt>
                <c:pt idx="229">
                  <c:v>107264.14502368726</c:v>
                </c:pt>
                <c:pt idx="230">
                  <c:v>-53632.072511842722</c:v>
                </c:pt>
                <c:pt idx="231">
                  <c:v>-6.1543733086318178E-10</c:v>
                </c:pt>
                <c:pt idx="232">
                  <c:v>107264.14502368332</c:v>
                </c:pt>
                <c:pt idx="233">
                  <c:v>53632.07251184334</c:v>
                </c:pt>
                <c:pt idx="234">
                  <c:v>-53632.072511843027</c:v>
                </c:pt>
                <c:pt idx="235">
                  <c:v>-53632.072511841659</c:v>
                </c:pt>
                <c:pt idx="236">
                  <c:v>-3.0771866543159089E-10</c:v>
                </c:pt>
                <c:pt idx="237">
                  <c:v>0</c:v>
                </c:pt>
                <c:pt idx="238">
                  <c:v>3.0771866543159875E-10</c:v>
                </c:pt>
                <c:pt idx="239">
                  <c:v>-3.0771866543159875E-10</c:v>
                </c:pt>
                <c:pt idx="240">
                  <c:v>0</c:v>
                </c:pt>
                <c:pt idx="241">
                  <c:v>3.0771866543159089E-10</c:v>
                </c:pt>
                <c:pt idx="242">
                  <c:v>-3.0771866543159875E-10</c:v>
                </c:pt>
                <c:pt idx="243">
                  <c:v>0</c:v>
                </c:pt>
                <c:pt idx="244">
                  <c:v>3.0771866543159089E-10</c:v>
                </c:pt>
                <c:pt idx="245">
                  <c:v>-3.0771866543159089E-10</c:v>
                </c:pt>
                <c:pt idx="246">
                  <c:v>-1.5385933271579937E-10</c:v>
                </c:pt>
                <c:pt idx="247">
                  <c:v>3.0771866543159875E-10</c:v>
                </c:pt>
                <c:pt idx="248">
                  <c:v>53632.07251184334</c:v>
                </c:pt>
                <c:pt idx="249">
                  <c:v>53632.07251184182</c:v>
                </c:pt>
                <c:pt idx="250">
                  <c:v>-53632.072511841972</c:v>
                </c:pt>
                <c:pt idx="251">
                  <c:v>-53632.07251184334</c:v>
                </c:pt>
                <c:pt idx="252">
                  <c:v>9.2315599629479609E-11</c:v>
                </c:pt>
                <c:pt idx="253">
                  <c:v>53632.072511841972</c:v>
                </c:pt>
                <c:pt idx="254">
                  <c:v>107264.14502368376</c:v>
                </c:pt>
                <c:pt idx="255">
                  <c:v>53632.072511843246</c:v>
                </c:pt>
                <c:pt idx="256">
                  <c:v>7.6929666357899687E-11</c:v>
                </c:pt>
                <c:pt idx="257">
                  <c:v>53632.072511843326</c:v>
                </c:pt>
                <c:pt idx="258">
                  <c:v>107264.14502368377</c:v>
                </c:pt>
                <c:pt idx="259">
                  <c:v>-7.6929666357897723E-11</c:v>
                </c:pt>
                <c:pt idx="260">
                  <c:v>-53632.072511843326</c:v>
                </c:pt>
                <c:pt idx="261">
                  <c:v>53632.072511843326</c:v>
                </c:pt>
                <c:pt idx="262">
                  <c:v>53632.072511841965</c:v>
                </c:pt>
                <c:pt idx="263">
                  <c:v>0</c:v>
                </c:pt>
                <c:pt idx="264">
                  <c:v>-53632.072511843253</c:v>
                </c:pt>
                <c:pt idx="265">
                  <c:v>-53632.072511843253</c:v>
                </c:pt>
                <c:pt idx="266">
                  <c:v>53632.072511843253</c:v>
                </c:pt>
                <c:pt idx="267">
                  <c:v>53632.072511841885</c:v>
                </c:pt>
                <c:pt idx="268">
                  <c:v>0</c:v>
                </c:pt>
                <c:pt idx="269">
                  <c:v>-53632.072511843289</c:v>
                </c:pt>
                <c:pt idx="270">
                  <c:v>-53632.072511843289</c:v>
                </c:pt>
                <c:pt idx="271">
                  <c:v>53632.072511841921</c:v>
                </c:pt>
                <c:pt idx="272">
                  <c:v>53632.072511841921</c:v>
                </c:pt>
                <c:pt idx="273">
                  <c:v>0</c:v>
                </c:pt>
                <c:pt idx="274">
                  <c:v>0</c:v>
                </c:pt>
                <c:pt idx="275">
                  <c:v>-53632.072511843289</c:v>
                </c:pt>
                <c:pt idx="276">
                  <c:v>-53632.072511841921</c:v>
                </c:pt>
                <c:pt idx="277">
                  <c:v>53632.072511841921</c:v>
                </c:pt>
                <c:pt idx="278">
                  <c:v>53632.072511843289</c:v>
                </c:pt>
                <c:pt idx="279">
                  <c:v>0</c:v>
                </c:pt>
                <c:pt idx="280">
                  <c:v>0</c:v>
                </c:pt>
                <c:pt idx="281">
                  <c:v>-53632.0725118419</c:v>
                </c:pt>
                <c:pt idx="282">
                  <c:v>-53632.072511843267</c:v>
                </c:pt>
                <c:pt idx="283">
                  <c:v>53632.072511843267</c:v>
                </c:pt>
                <c:pt idx="284">
                  <c:v>53632.072511843267</c:v>
                </c:pt>
                <c:pt idx="285">
                  <c:v>0</c:v>
                </c:pt>
                <c:pt idx="286">
                  <c:v>-53632.072511841914</c:v>
                </c:pt>
                <c:pt idx="287">
                  <c:v>-53632.072511843275</c:v>
                </c:pt>
                <c:pt idx="288">
                  <c:v>53632.072511843275</c:v>
                </c:pt>
                <c:pt idx="289">
                  <c:v>53632.072511841914</c:v>
                </c:pt>
                <c:pt idx="290">
                  <c:v>0</c:v>
                </c:pt>
                <c:pt idx="291">
                  <c:v>0</c:v>
                </c:pt>
                <c:pt idx="292">
                  <c:v>-53632.072511843275</c:v>
                </c:pt>
                <c:pt idx="293">
                  <c:v>-53632.072511841914</c:v>
                </c:pt>
                <c:pt idx="294">
                  <c:v>53632.072511841914</c:v>
                </c:pt>
                <c:pt idx="295">
                  <c:v>53632.072511843275</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53632.072511841914</c:v>
                </c:pt>
                <c:pt idx="358">
                  <c:v>53632.072511843275</c:v>
                </c:pt>
                <c:pt idx="359">
                  <c:v>-53632.072511843275</c:v>
                </c:pt>
                <c:pt idx="360">
                  <c:v>0</c:v>
                </c:pt>
              </c:numCache>
            </c:numRef>
          </c:val>
          <c:smooth val="0"/>
          <c:extLst>
            <c:ext xmlns:c16="http://schemas.microsoft.com/office/drawing/2014/chart" uri="{C3380CC4-5D6E-409C-BE32-E72D297353CC}">
              <c16:uniqueId val="{00000000-78AC-40DF-8FBD-FE4D337067AE}"/>
            </c:ext>
          </c:extLst>
        </c:ser>
        <c:ser>
          <c:idx val="1"/>
          <c:order val="1"/>
          <c:tx>
            <c:v>Inlet</c:v>
          </c:tx>
          <c:spPr>
            <a:ln w="28575" cap="rnd">
              <a:solidFill>
                <a:schemeClr val="accent2"/>
              </a:solidFill>
              <a:round/>
            </a:ln>
            <a:effectLst/>
          </c:spPr>
          <c:marker>
            <c:symbol val="none"/>
          </c:marker>
          <c:val>
            <c:numRef>
              <c:f>'Crankshaft &amp; Camshaft Data'!$U$5:$U$365</c:f>
              <c:numCache>
                <c:formatCode>General</c:formatCode>
                <c:ptCount val="361"/>
                <c:pt idx="0">
                  <c:v>0</c:v>
                </c:pt>
                <c:pt idx="1">
                  <c:v>0</c:v>
                </c:pt>
                <c:pt idx="2">
                  <c:v>0</c:v>
                </c:pt>
                <c:pt idx="3">
                  <c:v>0</c:v>
                </c:pt>
                <c:pt idx="4">
                  <c:v>0</c:v>
                </c:pt>
                <c:pt idx="5">
                  <c:v>0</c:v>
                </c:pt>
                <c:pt idx="6">
                  <c:v>0</c:v>
                </c:pt>
                <c:pt idx="7">
                  <c:v>0</c:v>
                </c:pt>
                <c:pt idx="8">
                  <c:v>53632.072511842591</c:v>
                </c:pt>
                <c:pt idx="9">
                  <c:v>53632.072511842591</c:v>
                </c:pt>
                <c:pt idx="10">
                  <c:v>-53632.072511842591</c:v>
                </c:pt>
                <c:pt idx="11">
                  <c:v>-53632.072511842591</c:v>
                </c:pt>
                <c:pt idx="12">
                  <c:v>0</c:v>
                </c:pt>
                <c:pt idx="13">
                  <c:v>0</c:v>
                </c:pt>
                <c:pt idx="14">
                  <c:v>0</c:v>
                </c:pt>
                <c:pt idx="15">
                  <c:v>0</c:v>
                </c:pt>
                <c:pt idx="16">
                  <c:v>0</c:v>
                </c:pt>
                <c:pt idx="17">
                  <c:v>0</c:v>
                </c:pt>
                <c:pt idx="18">
                  <c:v>-53632.072511842591</c:v>
                </c:pt>
                <c:pt idx="19">
                  <c:v>-53632.072511842591</c:v>
                </c:pt>
                <c:pt idx="20">
                  <c:v>53632.072511842591</c:v>
                </c:pt>
                <c:pt idx="21">
                  <c:v>53632.072511842591</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53632.072511842591</c:v>
                </c:pt>
                <c:pt idx="69">
                  <c:v>53632.072511842591</c:v>
                </c:pt>
                <c:pt idx="70">
                  <c:v>-53632.072511842591</c:v>
                </c:pt>
                <c:pt idx="71">
                  <c:v>-53632.072511842591</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53632.072511842591</c:v>
                </c:pt>
                <c:pt idx="102">
                  <c:v>107264.14502368517</c:v>
                </c:pt>
                <c:pt idx="103">
                  <c:v>53632.072511843275</c:v>
                </c:pt>
                <c:pt idx="104">
                  <c:v>4.6157799814739216E-11</c:v>
                </c:pt>
                <c:pt idx="105">
                  <c:v>53632.072511842627</c:v>
                </c:pt>
                <c:pt idx="106">
                  <c:v>107264.14502368512</c:v>
                </c:pt>
                <c:pt idx="107">
                  <c:v>-3.0771866543159482E-11</c:v>
                </c:pt>
                <c:pt idx="108">
                  <c:v>-53632.072511842562</c:v>
                </c:pt>
                <c:pt idx="109">
                  <c:v>53632.072511842649</c:v>
                </c:pt>
                <c:pt idx="110">
                  <c:v>0</c:v>
                </c:pt>
                <c:pt idx="111">
                  <c:v>-53632.072511842649</c:v>
                </c:pt>
                <c:pt idx="112">
                  <c:v>53632.07251184334</c:v>
                </c:pt>
                <c:pt idx="113">
                  <c:v>0</c:v>
                </c:pt>
                <c:pt idx="114">
                  <c:v>-53632.072511842649</c:v>
                </c:pt>
                <c:pt idx="115">
                  <c:v>53632.072511842496</c:v>
                </c:pt>
                <c:pt idx="116">
                  <c:v>53632.072511842649</c:v>
                </c:pt>
                <c:pt idx="117">
                  <c:v>-53632.072511842343</c:v>
                </c:pt>
                <c:pt idx="118">
                  <c:v>-53632.072511842802</c:v>
                </c:pt>
                <c:pt idx="119">
                  <c:v>-3.0771866543159482E-10</c:v>
                </c:pt>
                <c:pt idx="120">
                  <c:v>3.0771866543159482E-10</c:v>
                </c:pt>
                <c:pt idx="121">
                  <c:v>53632.072511843638</c:v>
                </c:pt>
                <c:pt idx="122">
                  <c:v>53632.072511842343</c:v>
                </c:pt>
                <c:pt idx="123">
                  <c:v>-3.0771866543159482E-10</c:v>
                </c:pt>
                <c:pt idx="124">
                  <c:v>3.0771866543159482E-10</c:v>
                </c:pt>
                <c:pt idx="125">
                  <c:v>53632.072511842627</c:v>
                </c:pt>
                <c:pt idx="126">
                  <c:v>160896.21753552731</c:v>
                </c:pt>
                <c:pt idx="127">
                  <c:v>107264.1450236853</c:v>
                </c:pt>
                <c:pt idx="128">
                  <c:v>53632.072511843267</c:v>
                </c:pt>
                <c:pt idx="129">
                  <c:v>107264.14502368499</c:v>
                </c:pt>
                <c:pt idx="130">
                  <c:v>107264.14502368598</c:v>
                </c:pt>
                <c:pt idx="131">
                  <c:v>160896.21753552789</c:v>
                </c:pt>
                <c:pt idx="132">
                  <c:v>53632.072511842649</c:v>
                </c:pt>
                <c:pt idx="133">
                  <c:v>0</c:v>
                </c:pt>
                <c:pt idx="134">
                  <c:v>214528.2900473706</c:v>
                </c:pt>
                <c:pt idx="135">
                  <c:v>214528.2900473706</c:v>
                </c:pt>
                <c:pt idx="136">
                  <c:v>0</c:v>
                </c:pt>
                <c:pt idx="137">
                  <c:v>-6.1543733086318964E-10</c:v>
                </c:pt>
                <c:pt idx="138">
                  <c:v>160896.21753552734</c:v>
                </c:pt>
                <c:pt idx="139">
                  <c:v>160896.21753553112</c:v>
                </c:pt>
                <c:pt idx="140">
                  <c:v>160896.2175355299</c:v>
                </c:pt>
                <c:pt idx="141">
                  <c:v>160896.21753552469</c:v>
                </c:pt>
                <c:pt idx="142">
                  <c:v>53632.072511841972</c:v>
                </c:pt>
                <c:pt idx="143">
                  <c:v>107264.14502368668</c:v>
                </c:pt>
                <c:pt idx="144">
                  <c:v>107264.14502368668</c:v>
                </c:pt>
                <c:pt idx="145">
                  <c:v>107264.14502368394</c:v>
                </c:pt>
                <c:pt idx="146">
                  <c:v>268160.36255921109</c:v>
                </c:pt>
                <c:pt idx="147">
                  <c:v>-1.230874661726395E-9</c:v>
                </c:pt>
                <c:pt idx="148">
                  <c:v>53632.072511840874</c:v>
                </c:pt>
                <c:pt idx="149">
                  <c:v>482688.65260659123</c:v>
                </c:pt>
                <c:pt idx="150">
                  <c:v>53632.072511843202</c:v>
                </c:pt>
                <c:pt idx="151">
                  <c:v>-107264.14502368394</c:v>
                </c:pt>
                <c:pt idx="152">
                  <c:v>375424.50758290209</c:v>
                </c:pt>
                <c:pt idx="153">
                  <c:v>268160.36255921546</c:v>
                </c:pt>
                <c:pt idx="154">
                  <c:v>-53632.072511840983</c:v>
                </c:pt>
                <c:pt idx="155">
                  <c:v>53632.072511842955</c:v>
                </c:pt>
                <c:pt idx="156">
                  <c:v>482688.65260658634</c:v>
                </c:pt>
                <c:pt idx="157">
                  <c:v>268160.36255921546</c:v>
                </c:pt>
                <c:pt idx="158">
                  <c:v>-321792.43507105508</c:v>
                </c:pt>
                <c:pt idx="159">
                  <c:v>107264.14502368394</c:v>
                </c:pt>
                <c:pt idx="160">
                  <c:v>482688.65260657627</c:v>
                </c:pt>
                <c:pt idx="161">
                  <c:v>375424.50758290431</c:v>
                </c:pt>
                <c:pt idx="162">
                  <c:v>-321792.43507106195</c:v>
                </c:pt>
                <c:pt idx="163">
                  <c:v>-53632.072511845414</c:v>
                </c:pt>
                <c:pt idx="164">
                  <c:v>1233537.6677723664</c:v>
                </c:pt>
                <c:pt idx="165">
                  <c:v>160896.21753553097</c:v>
                </c:pt>
                <c:pt idx="166">
                  <c:v>-482688.65260658902</c:v>
                </c:pt>
                <c:pt idx="167">
                  <c:v>375424.50758290483</c:v>
                </c:pt>
                <c:pt idx="168">
                  <c:v>53632.072511840983</c:v>
                </c:pt>
                <c:pt idx="169">
                  <c:v>-321792.43507104937</c:v>
                </c:pt>
                <c:pt idx="170">
                  <c:v>160896.21753552606</c:v>
                </c:pt>
                <c:pt idx="171">
                  <c:v>-4.92349864690558E-9</c:v>
                </c:pt>
                <c:pt idx="172">
                  <c:v>-429056.58009473531</c:v>
                </c:pt>
                <c:pt idx="173">
                  <c:v>-214528.29004736789</c:v>
                </c:pt>
                <c:pt idx="174">
                  <c:v>-536320.72511842148</c:v>
                </c:pt>
                <c:pt idx="175">
                  <c:v>-965377.30521317734</c:v>
                </c:pt>
                <c:pt idx="176">
                  <c:v>-1126273.5227487227</c:v>
                </c:pt>
                <c:pt idx="177">
                  <c:v>-1179905.5952605158</c:v>
                </c:pt>
                <c:pt idx="178">
                  <c:v>-858113.16018946178</c:v>
                </c:pt>
                <c:pt idx="179">
                  <c:v>-750849.01516580884</c:v>
                </c:pt>
                <c:pt idx="180">
                  <c:v>-965377.30521317734</c:v>
                </c:pt>
                <c:pt idx="181">
                  <c:v>-1233537.6677723664</c:v>
                </c:pt>
                <c:pt idx="182">
                  <c:v>-1448065.9578197389</c:v>
                </c:pt>
                <c:pt idx="183">
                  <c:v>-1126273.5227487134</c:v>
                </c:pt>
                <c:pt idx="184">
                  <c:v>-643584.87014211528</c:v>
                </c:pt>
                <c:pt idx="185">
                  <c:v>-589952.79763026838</c:v>
                </c:pt>
                <c:pt idx="186">
                  <c:v>-589952.79763026268</c:v>
                </c:pt>
                <c:pt idx="187">
                  <c:v>-321792.43507105875</c:v>
                </c:pt>
                <c:pt idx="188">
                  <c:v>0</c:v>
                </c:pt>
                <c:pt idx="189">
                  <c:v>107264.14502369404</c:v>
                </c:pt>
                <c:pt idx="190">
                  <c:v>-53632.072511840495</c:v>
                </c:pt>
                <c:pt idx="191">
                  <c:v>53632.072511835569</c:v>
                </c:pt>
                <c:pt idx="192">
                  <c:v>107264.14502368421</c:v>
                </c:pt>
                <c:pt idx="193">
                  <c:v>-268160.36255921028</c:v>
                </c:pt>
                <c:pt idx="194">
                  <c:v>107264.14502368914</c:v>
                </c:pt>
                <c:pt idx="195">
                  <c:v>589952.79763025779</c:v>
                </c:pt>
                <c:pt idx="196">
                  <c:v>429056.58009473531</c:v>
                </c:pt>
                <c:pt idx="197">
                  <c:v>160896.21753553097</c:v>
                </c:pt>
                <c:pt idx="198">
                  <c:v>160896.21753552655</c:v>
                </c:pt>
                <c:pt idx="199">
                  <c:v>214528.29004736594</c:v>
                </c:pt>
                <c:pt idx="200">
                  <c:v>2.4617493234527271E-9</c:v>
                </c:pt>
                <c:pt idx="201">
                  <c:v>214528.29004737284</c:v>
                </c:pt>
                <c:pt idx="202">
                  <c:v>321792.43507106003</c:v>
                </c:pt>
                <c:pt idx="203">
                  <c:v>160896.21753553147</c:v>
                </c:pt>
                <c:pt idx="204">
                  <c:v>536320.7251184195</c:v>
                </c:pt>
                <c:pt idx="205">
                  <c:v>375424.50758289231</c:v>
                </c:pt>
                <c:pt idx="206">
                  <c:v>-321792.43507106224</c:v>
                </c:pt>
                <c:pt idx="207">
                  <c:v>-53632.072511842103</c:v>
                </c:pt>
                <c:pt idx="208">
                  <c:v>589952.79763026268</c:v>
                </c:pt>
                <c:pt idx="209">
                  <c:v>268160.36255920742</c:v>
                </c:pt>
                <c:pt idx="210">
                  <c:v>-160896.21753552879</c:v>
                </c:pt>
                <c:pt idx="211">
                  <c:v>107264.14502368914</c:v>
                </c:pt>
                <c:pt idx="212">
                  <c:v>214528.29004737211</c:v>
                </c:pt>
                <c:pt idx="213">
                  <c:v>160896.21753552346</c:v>
                </c:pt>
                <c:pt idx="214">
                  <c:v>160896.21753552591</c:v>
                </c:pt>
                <c:pt idx="215">
                  <c:v>107264.1450236879</c:v>
                </c:pt>
                <c:pt idx="216">
                  <c:v>160896.21753553001</c:v>
                </c:pt>
                <c:pt idx="217">
                  <c:v>160896.21753552579</c:v>
                </c:pt>
                <c:pt idx="218">
                  <c:v>107264.14502368332</c:v>
                </c:pt>
                <c:pt idx="219">
                  <c:v>107264.14502368668</c:v>
                </c:pt>
                <c:pt idx="220">
                  <c:v>214528.29004737322</c:v>
                </c:pt>
                <c:pt idx="221">
                  <c:v>214528.29004737272</c:v>
                </c:pt>
                <c:pt idx="222">
                  <c:v>0</c:v>
                </c:pt>
                <c:pt idx="223">
                  <c:v>0</c:v>
                </c:pt>
                <c:pt idx="224">
                  <c:v>107264.14502368668</c:v>
                </c:pt>
                <c:pt idx="225">
                  <c:v>160896.21753552972</c:v>
                </c:pt>
                <c:pt idx="226">
                  <c:v>160896.21753552585</c:v>
                </c:pt>
                <c:pt idx="227">
                  <c:v>53632.072511841972</c:v>
                </c:pt>
                <c:pt idx="228">
                  <c:v>107264.14502368636</c:v>
                </c:pt>
                <c:pt idx="229">
                  <c:v>160896.21753552996</c:v>
                </c:pt>
                <c:pt idx="230">
                  <c:v>53632.07251184334</c:v>
                </c:pt>
                <c:pt idx="231">
                  <c:v>53632.072511841972</c:v>
                </c:pt>
                <c:pt idx="232">
                  <c:v>53632.07251184182</c:v>
                </c:pt>
                <c:pt idx="233">
                  <c:v>53632.072511843304</c:v>
                </c:pt>
                <c:pt idx="234">
                  <c:v>107264.14502368664</c:v>
                </c:pt>
                <c:pt idx="235">
                  <c:v>-1.5385933271579545E-10</c:v>
                </c:pt>
                <c:pt idx="236">
                  <c:v>-53632.07251184182</c:v>
                </c:pt>
                <c:pt idx="237">
                  <c:v>0</c:v>
                </c:pt>
                <c:pt idx="238">
                  <c:v>-1.5385933271579937E-10</c:v>
                </c:pt>
                <c:pt idx="239">
                  <c:v>53632.07251184334</c:v>
                </c:pt>
                <c:pt idx="240">
                  <c:v>53632.072511841972</c:v>
                </c:pt>
                <c:pt idx="241">
                  <c:v>-53632.072511841878</c:v>
                </c:pt>
                <c:pt idx="242">
                  <c:v>-53632.07251184334</c:v>
                </c:pt>
                <c:pt idx="243">
                  <c:v>53632.072511843209</c:v>
                </c:pt>
                <c:pt idx="244">
                  <c:v>53632.072511841972</c:v>
                </c:pt>
                <c:pt idx="245">
                  <c:v>53632.072511841936</c:v>
                </c:pt>
                <c:pt idx="246">
                  <c:v>160896.21753552981</c:v>
                </c:pt>
                <c:pt idx="247">
                  <c:v>107264.14502368655</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78AC-40DF-8FBD-FE4D337067AE}"/>
            </c:ext>
          </c:extLst>
        </c:ser>
        <c:dLbls>
          <c:showLegendKey val="0"/>
          <c:showVal val="0"/>
          <c:showCatName val="0"/>
          <c:showSerName val="0"/>
          <c:showPercent val="0"/>
          <c:showBubbleSize val="0"/>
        </c:dLbls>
        <c:smooth val="0"/>
        <c:axId val="1261411456"/>
        <c:axId val="1261407616"/>
      </c:lineChart>
      <c:catAx>
        <c:axId val="12614114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layout>
            <c:manualLayout>
              <c:xMode val="edge"/>
              <c:yMode val="edge"/>
              <c:x val="0.51544854887753289"/>
              <c:y val="0.8973860584232605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407616"/>
        <c:crosses val="autoZero"/>
        <c:auto val="1"/>
        <c:lblAlgn val="ctr"/>
        <c:lblOffset val="100"/>
        <c:noMultiLvlLbl val="0"/>
      </c:catAx>
      <c:valAx>
        <c:axId val="12614076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14114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Jerk</a:t>
            </a:r>
            <a:r>
              <a:rPr lang="en-GB" baseline="0"/>
              <a:t>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c:v>
          </c:tx>
          <c:spPr>
            <a:ln w="28575" cap="rnd">
              <a:solidFill>
                <a:schemeClr val="accent1"/>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Data'!$P$5:$P$365</c:f>
              <c:numCache>
                <c:formatCode>General</c:formatCode>
                <c:ptCount val="361"/>
                <c:pt idx="0">
                  <c:v>0</c:v>
                </c:pt>
                <c:pt idx="1">
                  <c:v>-518890301.55207705</c:v>
                </c:pt>
                <c:pt idx="2">
                  <c:v>518890301.55207705</c:v>
                </c:pt>
                <c:pt idx="3">
                  <c:v>1037780603.1041541</c:v>
                </c:pt>
                <c:pt idx="4">
                  <c:v>-1037780603.1041541</c:v>
                </c:pt>
                <c:pt idx="5">
                  <c:v>-1037780603.1041576</c:v>
                </c:pt>
                <c:pt idx="6">
                  <c:v>518890301.55207705</c:v>
                </c:pt>
                <c:pt idx="7">
                  <c:v>518890301.55208039</c:v>
                </c:pt>
                <c:pt idx="8">
                  <c:v>518890301.552077</c:v>
                </c:pt>
                <c:pt idx="9">
                  <c:v>518890301.552077</c:v>
                </c:pt>
                <c:pt idx="10">
                  <c:v>-1037780603.104154</c:v>
                </c:pt>
                <c:pt idx="11">
                  <c:v>-1037780603.104154</c:v>
                </c:pt>
                <c:pt idx="12">
                  <c:v>518890301.552077</c:v>
                </c:pt>
                <c:pt idx="13">
                  <c:v>518890301.552077</c:v>
                </c:pt>
                <c:pt idx="14">
                  <c:v>518890301.55208057</c:v>
                </c:pt>
                <c:pt idx="15">
                  <c:v>518890301.55208057</c:v>
                </c:pt>
                <c:pt idx="16">
                  <c:v>-1037780603.1041578</c:v>
                </c:pt>
                <c:pt idx="17">
                  <c:v>-1037780603.1041578</c:v>
                </c:pt>
                <c:pt idx="18">
                  <c:v>518890301.55207723</c:v>
                </c:pt>
                <c:pt idx="19">
                  <c:v>518890301.55207723</c:v>
                </c:pt>
                <c:pt idx="20">
                  <c:v>518890301.55207723</c:v>
                </c:pt>
                <c:pt idx="21">
                  <c:v>518890301.55207723</c:v>
                </c:pt>
                <c:pt idx="22">
                  <c:v>-1037780603.1041545</c:v>
                </c:pt>
                <c:pt idx="23">
                  <c:v>-1037780603.1041578</c:v>
                </c:pt>
                <c:pt idx="24">
                  <c:v>518890301.55207723</c:v>
                </c:pt>
                <c:pt idx="25">
                  <c:v>518890301.55208057</c:v>
                </c:pt>
                <c:pt idx="26">
                  <c:v>518890301.55207676</c:v>
                </c:pt>
                <c:pt idx="27">
                  <c:v>518890301.55207676</c:v>
                </c:pt>
                <c:pt idx="28">
                  <c:v>-1037780603.1041603</c:v>
                </c:pt>
                <c:pt idx="29">
                  <c:v>-1037780603.1041535</c:v>
                </c:pt>
                <c:pt idx="30">
                  <c:v>518890301.55208349</c:v>
                </c:pt>
                <c:pt idx="31">
                  <c:v>518890301.55207676</c:v>
                </c:pt>
                <c:pt idx="32">
                  <c:v>518890301.55207753</c:v>
                </c:pt>
                <c:pt idx="33">
                  <c:v>518890301.55207753</c:v>
                </c:pt>
                <c:pt idx="34">
                  <c:v>-1037780603.1041551</c:v>
                </c:pt>
                <c:pt idx="35">
                  <c:v>-1037780603.1041551</c:v>
                </c:pt>
                <c:pt idx="36">
                  <c:v>518890301.55207753</c:v>
                </c:pt>
                <c:pt idx="37">
                  <c:v>518890301.55207753</c:v>
                </c:pt>
                <c:pt idx="38">
                  <c:v>518890301.55207676</c:v>
                </c:pt>
                <c:pt idx="39">
                  <c:v>518890301.55207676</c:v>
                </c:pt>
                <c:pt idx="40">
                  <c:v>-1037780603.1041535</c:v>
                </c:pt>
                <c:pt idx="41">
                  <c:v>-1037780603.1041535</c:v>
                </c:pt>
                <c:pt idx="42">
                  <c:v>518890301.55207676</c:v>
                </c:pt>
                <c:pt idx="43">
                  <c:v>518890301.55207676</c:v>
                </c:pt>
                <c:pt idx="44">
                  <c:v>0</c:v>
                </c:pt>
                <c:pt idx="45">
                  <c:v>0</c:v>
                </c:pt>
                <c:pt idx="46">
                  <c:v>0</c:v>
                </c:pt>
                <c:pt idx="47">
                  <c:v>518890301.55207676</c:v>
                </c:pt>
                <c:pt idx="48">
                  <c:v>518890301.55207676</c:v>
                </c:pt>
                <c:pt idx="49">
                  <c:v>-1037780603.1041535</c:v>
                </c:pt>
                <c:pt idx="50">
                  <c:v>-1037780603.1041535</c:v>
                </c:pt>
                <c:pt idx="51">
                  <c:v>518890301.55207676</c:v>
                </c:pt>
                <c:pt idx="52">
                  <c:v>518890301.55207676</c:v>
                </c:pt>
                <c:pt idx="53">
                  <c:v>518890301.55207753</c:v>
                </c:pt>
                <c:pt idx="54">
                  <c:v>518890301.55207753</c:v>
                </c:pt>
                <c:pt idx="55">
                  <c:v>-1037780603.1041617</c:v>
                </c:pt>
                <c:pt idx="56">
                  <c:v>-1037780603.1041551</c:v>
                </c:pt>
                <c:pt idx="57">
                  <c:v>518890301.55208415</c:v>
                </c:pt>
                <c:pt idx="58">
                  <c:v>518890301.55207753</c:v>
                </c:pt>
                <c:pt idx="59">
                  <c:v>0</c:v>
                </c:pt>
                <c:pt idx="60">
                  <c:v>0</c:v>
                </c:pt>
                <c:pt idx="61">
                  <c:v>0</c:v>
                </c:pt>
                <c:pt idx="62">
                  <c:v>0</c:v>
                </c:pt>
                <c:pt idx="63">
                  <c:v>0</c:v>
                </c:pt>
                <c:pt idx="64">
                  <c:v>0</c:v>
                </c:pt>
                <c:pt idx="65">
                  <c:v>0</c:v>
                </c:pt>
                <c:pt idx="66">
                  <c:v>0</c:v>
                </c:pt>
                <c:pt idx="67">
                  <c:v>0</c:v>
                </c:pt>
                <c:pt idx="68">
                  <c:v>0</c:v>
                </c:pt>
                <c:pt idx="69">
                  <c:v>0</c:v>
                </c:pt>
                <c:pt idx="70">
                  <c:v>518890301.55207676</c:v>
                </c:pt>
                <c:pt idx="71">
                  <c:v>518890301.55207676</c:v>
                </c:pt>
                <c:pt idx="72">
                  <c:v>-1037780603.1041535</c:v>
                </c:pt>
                <c:pt idx="73">
                  <c:v>-1037780603.1041603</c:v>
                </c:pt>
                <c:pt idx="74">
                  <c:v>518890301.55207676</c:v>
                </c:pt>
                <c:pt idx="75">
                  <c:v>518890301.55208349</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518890301.55208349</c:v>
                </c:pt>
                <c:pt idx="103">
                  <c:v>1037780603.1041545</c:v>
                </c:pt>
                <c:pt idx="104">
                  <c:v>-5.1388269639573991E-6</c:v>
                </c:pt>
                <c:pt idx="105">
                  <c:v>-1037780603.1041551</c:v>
                </c:pt>
                <c:pt idx="106">
                  <c:v>-518890301.5520798</c:v>
                </c:pt>
                <c:pt idx="107">
                  <c:v>518890301.55207825</c:v>
                </c:pt>
                <c:pt idx="108">
                  <c:v>1037780603.1041566</c:v>
                </c:pt>
                <c:pt idx="109">
                  <c:v>1.4078977983444929E-7</c:v>
                </c:pt>
                <c:pt idx="110">
                  <c:v>-1556670904.6562328</c:v>
                </c:pt>
                <c:pt idx="111">
                  <c:v>-1037780603.104162</c:v>
                </c:pt>
                <c:pt idx="112">
                  <c:v>1037780603.1041553</c:v>
                </c:pt>
                <c:pt idx="113">
                  <c:v>1037780603.1041604</c:v>
                </c:pt>
                <c:pt idx="114">
                  <c:v>-1037780603.1041566</c:v>
                </c:pt>
                <c:pt idx="115">
                  <c:v>-1037780603.1041508</c:v>
                </c:pt>
                <c:pt idx="116">
                  <c:v>1037780603.1041597</c:v>
                </c:pt>
                <c:pt idx="117">
                  <c:v>1037780603.1041493</c:v>
                </c:pt>
                <c:pt idx="118">
                  <c:v>-518890301.55208361</c:v>
                </c:pt>
                <c:pt idx="119">
                  <c:v>-518890301.55207169</c:v>
                </c:pt>
                <c:pt idx="120">
                  <c:v>-518890301.55208135</c:v>
                </c:pt>
                <c:pt idx="121">
                  <c:v>-518890301.55208361</c:v>
                </c:pt>
                <c:pt idx="122">
                  <c:v>1037780603.104165</c:v>
                </c:pt>
                <c:pt idx="123">
                  <c:v>1037780603.1041584</c:v>
                </c:pt>
                <c:pt idx="124">
                  <c:v>-518890301.55208361</c:v>
                </c:pt>
                <c:pt idx="125">
                  <c:v>-518890301.55207467</c:v>
                </c:pt>
                <c:pt idx="126">
                  <c:v>5.9543561761013597E-6</c:v>
                </c:pt>
                <c:pt idx="127">
                  <c:v>518890301.55207443</c:v>
                </c:pt>
                <c:pt idx="128">
                  <c:v>1037780603.1041461</c:v>
                </c:pt>
                <c:pt idx="129">
                  <c:v>518890301.55208516</c:v>
                </c:pt>
                <c:pt idx="130">
                  <c:v>1.2248710845597088E-5</c:v>
                </c:pt>
                <c:pt idx="131">
                  <c:v>-518890301.55208492</c:v>
                </c:pt>
                <c:pt idx="132">
                  <c:v>-1.2530290405265987E-5</c:v>
                </c:pt>
                <c:pt idx="133">
                  <c:v>1037780603.1041547</c:v>
                </c:pt>
                <c:pt idx="134">
                  <c:v>6.4763298723846674E-6</c:v>
                </c:pt>
                <c:pt idx="135">
                  <c:v>5.6315911933779716E-7</c:v>
                </c:pt>
                <c:pt idx="136">
                  <c:v>518890301.55207765</c:v>
                </c:pt>
                <c:pt idx="137">
                  <c:v>-1037780603.1041493</c:v>
                </c:pt>
                <c:pt idx="138">
                  <c:v>-1037780603.1041546</c:v>
                </c:pt>
                <c:pt idx="139">
                  <c:v>1037780603.1041576</c:v>
                </c:pt>
                <c:pt idx="140">
                  <c:v>518890301.55206382</c:v>
                </c:pt>
                <c:pt idx="141">
                  <c:v>-1037780603.1041698</c:v>
                </c:pt>
                <c:pt idx="142">
                  <c:v>-1037780603.1041315</c:v>
                </c:pt>
                <c:pt idx="143">
                  <c:v>518890301.55209631</c:v>
                </c:pt>
                <c:pt idx="144">
                  <c:v>3632232110.8644748</c:v>
                </c:pt>
                <c:pt idx="145">
                  <c:v>518890301.55204582</c:v>
                </c:pt>
                <c:pt idx="146">
                  <c:v>-3632232110.8644853</c:v>
                </c:pt>
                <c:pt idx="147">
                  <c:v>5.1529059419408441E-5</c:v>
                </c:pt>
                <c:pt idx="148">
                  <c:v>1556670904.6562409</c:v>
                </c:pt>
                <c:pt idx="149">
                  <c:v>-518890301.55213451</c:v>
                </c:pt>
                <c:pt idx="150">
                  <c:v>-1037780603.104158</c:v>
                </c:pt>
                <c:pt idx="151">
                  <c:v>-5188903015.5208044</c:v>
                </c:pt>
                <c:pt idx="152">
                  <c:v>518890301.55208564</c:v>
                </c:pt>
                <c:pt idx="153">
                  <c:v>16604489649.666355</c:v>
                </c:pt>
                <c:pt idx="154">
                  <c:v>1556670904.6561749</c:v>
                </c:pt>
                <c:pt idx="155">
                  <c:v>-17123379951.218428</c:v>
                </c:pt>
                <c:pt idx="156">
                  <c:v>-1037780603.1040815</c:v>
                </c:pt>
                <c:pt idx="157">
                  <c:v>5707793317.0729351</c:v>
                </c:pt>
                <c:pt idx="158">
                  <c:v>518890301.55202442</c:v>
                </c:pt>
                <c:pt idx="159">
                  <c:v>1556670904.6561558</c:v>
                </c:pt>
                <c:pt idx="160">
                  <c:v>-1556670904.6562405</c:v>
                </c:pt>
                <c:pt idx="161">
                  <c:v>-2594451507.7603698</c:v>
                </c:pt>
                <c:pt idx="162">
                  <c:v>2594451507.7604041</c:v>
                </c:pt>
                <c:pt idx="163">
                  <c:v>4670012713.9686489</c:v>
                </c:pt>
                <c:pt idx="164">
                  <c:v>-4670012713.9686689</c:v>
                </c:pt>
                <c:pt idx="165">
                  <c:v>-4670012713.9685774</c:v>
                </c:pt>
                <c:pt idx="166">
                  <c:v>7783354523.2811842</c:v>
                </c:pt>
                <c:pt idx="167">
                  <c:v>3632232110.8644118</c:v>
                </c:pt>
                <c:pt idx="168">
                  <c:v>-12453367237.249813</c:v>
                </c:pt>
                <c:pt idx="169">
                  <c:v>-7783354523.2811289</c:v>
                </c:pt>
                <c:pt idx="170">
                  <c:v>11415586634.145712</c:v>
                </c:pt>
                <c:pt idx="171">
                  <c:v>4670012713.9687738</c:v>
                </c:pt>
                <c:pt idx="172">
                  <c:v>-10377806031.041592</c:v>
                </c:pt>
                <c:pt idx="173">
                  <c:v>-5188903015.520896</c:v>
                </c:pt>
                <c:pt idx="174">
                  <c:v>1037780603.1040555</c:v>
                </c:pt>
                <c:pt idx="175">
                  <c:v>-3632232110.8645573</c:v>
                </c:pt>
                <c:pt idx="176">
                  <c:v>-8302244824.8329811</c:v>
                </c:pt>
                <c:pt idx="177">
                  <c:v>-1556670904.6559632</c:v>
                </c:pt>
                <c:pt idx="178">
                  <c:v>4151122412.4163103</c:v>
                </c:pt>
                <c:pt idx="179">
                  <c:v>518890301.55182141</c:v>
                </c:pt>
                <c:pt idx="180">
                  <c:v>-2594451507.7601318</c:v>
                </c:pt>
                <c:pt idx="181">
                  <c:v>-11934476935.697407</c:v>
                </c:pt>
                <c:pt idx="182">
                  <c:v>-7264464221.7294798</c:v>
                </c:pt>
                <c:pt idx="183">
                  <c:v>21793392665.186974</c:v>
                </c:pt>
                <c:pt idx="184">
                  <c:v>16085599348.11462</c:v>
                </c:pt>
                <c:pt idx="185">
                  <c:v>-2594451507.7603588</c:v>
                </c:pt>
                <c:pt idx="186">
                  <c:v>6745573920.1770105</c:v>
                </c:pt>
                <c:pt idx="187">
                  <c:v>1037780603.1041397</c:v>
                </c:pt>
                <c:pt idx="188">
                  <c:v>-5707793317.0728655</c:v>
                </c:pt>
                <c:pt idx="189">
                  <c:v>1037780603.1040971</c:v>
                </c:pt>
                <c:pt idx="190">
                  <c:v>2.6468478608876467E-5</c:v>
                </c:pt>
                <c:pt idx="191">
                  <c:v>-1037780603.1040971</c:v>
                </c:pt>
                <c:pt idx="192">
                  <c:v>3113341809.312551</c:v>
                </c:pt>
                <c:pt idx="193">
                  <c:v>6226683618.6250114</c:v>
                </c:pt>
                <c:pt idx="194">
                  <c:v>-1556670904.656328</c:v>
                </c:pt>
                <c:pt idx="195">
                  <c:v>-3113341809.3126297</c:v>
                </c:pt>
                <c:pt idx="196">
                  <c:v>4151122412.4166684</c:v>
                </c:pt>
                <c:pt idx="197">
                  <c:v>-2075561206.2082129</c:v>
                </c:pt>
                <c:pt idx="198">
                  <c:v>-2075561206.2083578</c:v>
                </c:pt>
                <c:pt idx="199">
                  <c:v>3632232110.8644619</c:v>
                </c:pt>
                <c:pt idx="200">
                  <c:v>-3632232110.8645148</c:v>
                </c:pt>
                <c:pt idx="201">
                  <c:v>-2075561206.2082233</c:v>
                </c:pt>
                <c:pt idx="202">
                  <c:v>4670012713.9687014</c:v>
                </c:pt>
                <c:pt idx="203">
                  <c:v>-1037780603.104203</c:v>
                </c:pt>
                <c:pt idx="204">
                  <c:v>-3113341809.3124714</c:v>
                </c:pt>
                <c:pt idx="205">
                  <c:v>2075561206.2083743</c:v>
                </c:pt>
                <c:pt idx="206">
                  <c:v>1037780603.1041818</c:v>
                </c:pt>
                <c:pt idx="207">
                  <c:v>-1556670904.6563148</c:v>
                </c:pt>
                <c:pt idx="208">
                  <c:v>1037780603.104079</c:v>
                </c:pt>
                <c:pt idx="209">
                  <c:v>6.2088292906992137E-5</c:v>
                </c:pt>
                <c:pt idx="210">
                  <c:v>-3113341809.312428</c:v>
                </c:pt>
                <c:pt idx="211">
                  <c:v>518890301.55207241</c:v>
                </c:pt>
                <c:pt idx="212">
                  <c:v>3632232110.8645096</c:v>
                </c:pt>
                <c:pt idx="213">
                  <c:v>518890301.55203003</c:v>
                </c:pt>
                <c:pt idx="214">
                  <c:v>-3113341809.3124361</c:v>
                </c:pt>
                <c:pt idx="215">
                  <c:v>-2594451507.7603674</c:v>
                </c:pt>
                <c:pt idx="216">
                  <c:v>518890301.55209249</c:v>
                </c:pt>
                <c:pt idx="217">
                  <c:v>3113341809.312428</c:v>
                </c:pt>
                <c:pt idx="218">
                  <c:v>2075561206.2083333</c:v>
                </c:pt>
                <c:pt idx="219">
                  <c:v>-2594451507.7603374</c:v>
                </c:pt>
                <c:pt idx="220">
                  <c:v>-1556670904.6562464</c:v>
                </c:pt>
                <c:pt idx="221">
                  <c:v>2075561206.2082779</c:v>
                </c:pt>
                <c:pt idx="222">
                  <c:v>-1037780603.1041745</c:v>
                </c:pt>
                <c:pt idx="223">
                  <c:v>-1037780603.1041151</c:v>
                </c:pt>
                <c:pt idx="224">
                  <c:v>2594451507.7604327</c:v>
                </c:pt>
                <c:pt idx="225">
                  <c:v>-518890301.55210352</c:v>
                </c:pt>
                <c:pt idx="226">
                  <c:v>-3113341809.3125029</c:v>
                </c:pt>
                <c:pt idx="227">
                  <c:v>518890301.5521031</c:v>
                </c:pt>
                <c:pt idx="228">
                  <c:v>1556670904.656251</c:v>
                </c:pt>
                <c:pt idx="229">
                  <c:v>-1556670904.6562464</c:v>
                </c:pt>
                <c:pt idx="230">
                  <c:v>-1037780603.1041802</c:v>
                </c:pt>
                <c:pt idx="231">
                  <c:v>1556670904.6562142</c:v>
                </c:pt>
                <c:pt idx="232">
                  <c:v>518890301.55209029</c:v>
                </c:pt>
                <c:pt idx="233">
                  <c:v>-1556670904.6562173</c:v>
                </c:pt>
                <c:pt idx="234">
                  <c:v>-1037780603.1041524</c:v>
                </c:pt>
                <c:pt idx="235">
                  <c:v>518890301.55207831</c:v>
                </c:pt>
                <c:pt idx="236">
                  <c:v>518890301.55206805</c:v>
                </c:pt>
                <c:pt idx="237">
                  <c:v>5.9543561761013597E-6</c:v>
                </c:pt>
                <c:pt idx="238">
                  <c:v>-2.977178088050718E-6</c:v>
                </c:pt>
                <c:pt idx="239">
                  <c:v>-2.977178088050718E-6</c:v>
                </c:pt>
                <c:pt idx="240">
                  <c:v>5.9543561761013597E-6</c:v>
                </c:pt>
                <c:pt idx="241">
                  <c:v>-2.977178088050718E-6</c:v>
                </c:pt>
                <c:pt idx="242">
                  <c:v>-2.9771780880506418E-6</c:v>
                </c:pt>
                <c:pt idx="243">
                  <c:v>5.9543561761013597E-6</c:v>
                </c:pt>
                <c:pt idx="244">
                  <c:v>-2.9771780880506418E-6</c:v>
                </c:pt>
                <c:pt idx="245">
                  <c:v>-4.4657671320760012E-6</c:v>
                </c:pt>
                <c:pt idx="246">
                  <c:v>5.9543561761013597E-6</c:v>
                </c:pt>
                <c:pt idx="247">
                  <c:v>518890301.55208582</c:v>
                </c:pt>
                <c:pt idx="248">
                  <c:v>518890301.55206662</c:v>
                </c:pt>
                <c:pt idx="249">
                  <c:v>-1037780603.1041554</c:v>
                </c:pt>
                <c:pt idx="250">
                  <c:v>-1037780603.1041539</c:v>
                </c:pt>
                <c:pt idx="251">
                  <c:v>518890301.55207199</c:v>
                </c:pt>
                <c:pt idx="252">
                  <c:v>1037780603.1041554</c:v>
                </c:pt>
                <c:pt idx="253">
                  <c:v>1037780603.1041394</c:v>
                </c:pt>
                <c:pt idx="254">
                  <c:v>1.2319105735514313E-5</c:v>
                </c:pt>
                <c:pt idx="255">
                  <c:v>-1037780603.1041397</c:v>
                </c:pt>
                <c:pt idx="256">
                  <c:v>7.743437890894711E-7</c:v>
                </c:pt>
                <c:pt idx="257">
                  <c:v>1037780603.1041398</c:v>
                </c:pt>
                <c:pt idx="258">
                  <c:v>-518890301.55208492</c:v>
                </c:pt>
                <c:pt idx="259">
                  <c:v>-1556670904.6562247</c:v>
                </c:pt>
                <c:pt idx="260">
                  <c:v>518890301.55208492</c:v>
                </c:pt>
                <c:pt idx="261">
                  <c:v>1037780603.1041553</c:v>
                </c:pt>
                <c:pt idx="262">
                  <c:v>-518890301.55208415</c:v>
                </c:pt>
                <c:pt idx="263">
                  <c:v>-1037780603.1041545</c:v>
                </c:pt>
                <c:pt idx="264">
                  <c:v>-518890301.55208349</c:v>
                </c:pt>
                <c:pt idx="265">
                  <c:v>1037780603.104167</c:v>
                </c:pt>
                <c:pt idx="266">
                  <c:v>1037780603.1041538</c:v>
                </c:pt>
                <c:pt idx="267">
                  <c:v>-518890301.55208349</c:v>
                </c:pt>
                <c:pt idx="268">
                  <c:v>-1037780603.1041541</c:v>
                </c:pt>
                <c:pt idx="269">
                  <c:v>-518890301.55208385</c:v>
                </c:pt>
                <c:pt idx="270">
                  <c:v>1037780603.1041545</c:v>
                </c:pt>
                <c:pt idx="271">
                  <c:v>1037780603.1041545</c:v>
                </c:pt>
                <c:pt idx="272">
                  <c:v>-518890301.55207062</c:v>
                </c:pt>
                <c:pt idx="273">
                  <c:v>-518890301.55207062</c:v>
                </c:pt>
                <c:pt idx="274">
                  <c:v>-518890301.55208385</c:v>
                </c:pt>
                <c:pt idx="275">
                  <c:v>-518890301.55207062</c:v>
                </c:pt>
                <c:pt idx="276">
                  <c:v>1037780603.1041545</c:v>
                </c:pt>
                <c:pt idx="277">
                  <c:v>1037780603.1041545</c:v>
                </c:pt>
                <c:pt idx="278">
                  <c:v>-518890301.55207062</c:v>
                </c:pt>
                <c:pt idx="279">
                  <c:v>-518890301.55208385</c:v>
                </c:pt>
                <c:pt idx="280">
                  <c:v>-518890301.55207038</c:v>
                </c:pt>
                <c:pt idx="281">
                  <c:v>-518890301.55208361</c:v>
                </c:pt>
                <c:pt idx="282">
                  <c:v>1037780603.104154</c:v>
                </c:pt>
                <c:pt idx="283">
                  <c:v>1037780603.1041672</c:v>
                </c:pt>
                <c:pt idx="284">
                  <c:v>-518890301.55208361</c:v>
                </c:pt>
                <c:pt idx="285">
                  <c:v>-1037780603.1041541</c:v>
                </c:pt>
                <c:pt idx="286">
                  <c:v>-518890301.55208367</c:v>
                </c:pt>
                <c:pt idx="287">
                  <c:v>1037780603.1041541</c:v>
                </c:pt>
                <c:pt idx="288">
                  <c:v>1037780603.1041541</c:v>
                </c:pt>
                <c:pt idx="289">
                  <c:v>-518890301.55208367</c:v>
                </c:pt>
                <c:pt idx="290">
                  <c:v>-518890301.5520705</c:v>
                </c:pt>
                <c:pt idx="291">
                  <c:v>-518890301.55208367</c:v>
                </c:pt>
                <c:pt idx="292">
                  <c:v>-518890301.5520705</c:v>
                </c:pt>
                <c:pt idx="293">
                  <c:v>1037780603.1041541</c:v>
                </c:pt>
                <c:pt idx="294">
                  <c:v>1037780603.1041541</c:v>
                </c:pt>
                <c:pt idx="295">
                  <c:v>-518890301.5520705</c:v>
                </c:pt>
                <c:pt idx="296">
                  <c:v>-518890301.55208367</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518890301.5520705</c:v>
                </c:pt>
                <c:pt idx="357">
                  <c:v>518890301.55208367</c:v>
                </c:pt>
                <c:pt idx="358">
                  <c:v>-1037780603.1041541</c:v>
                </c:pt>
                <c:pt idx="359">
                  <c:v>-518890301.55208367</c:v>
                </c:pt>
                <c:pt idx="360">
                  <c:v>0</c:v>
                </c:pt>
              </c:numCache>
            </c:numRef>
          </c:val>
          <c:smooth val="0"/>
          <c:extLst>
            <c:ext xmlns:c16="http://schemas.microsoft.com/office/drawing/2014/chart" uri="{C3380CC4-5D6E-409C-BE32-E72D297353CC}">
              <c16:uniqueId val="{00000000-003D-4722-B4F4-6A92F7E1A006}"/>
            </c:ext>
          </c:extLst>
        </c:ser>
        <c:ser>
          <c:idx val="1"/>
          <c:order val="1"/>
          <c:tx>
            <c:v>Inlet</c:v>
          </c:tx>
          <c:spPr>
            <a:ln w="28575" cap="rnd">
              <a:solidFill>
                <a:schemeClr val="accent2"/>
              </a:solidFill>
              <a:round/>
            </a:ln>
            <a:effectLst/>
          </c:spPr>
          <c:marker>
            <c:symbol val="none"/>
          </c:marker>
          <c:val>
            <c:numRef>
              <c:f>'Crankshaft &amp; Camshaft Data'!$V$5:$V$365</c:f>
              <c:numCache>
                <c:formatCode>General</c:formatCode>
                <c:ptCount val="361"/>
                <c:pt idx="0">
                  <c:v>0</c:v>
                </c:pt>
                <c:pt idx="1">
                  <c:v>0</c:v>
                </c:pt>
                <c:pt idx="2">
                  <c:v>0</c:v>
                </c:pt>
                <c:pt idx="3">
                  <c:v>0</c:v>
                </c:pt>
                <c:pt idx="4">
                  <c:v>0</c:v>
                </c:pt>
                <c:pt idx="5">
                  <c:v>0</c:v>
                </c:pt>
                <c:pt idx="6">
                  <c:v>0</c:v>
                </c:pt>
                <c:pt idx="7">
                  <c:v>518890301.55207705</c:v>
                </c:pt>
                <c:pt idx="8">
                  <c:v>518890301.55207705</c:v>
                </c:pt>
                <c:pt idx="9">
                  <c:v>-1037780603.1041541</c:v>
                </c:pt>
                <c:pt idx="10">
                  <c:v>-1037780603.1041541</c:v>
                </c:pt>
                <c:pt idx="11">
                  <c:v>518890301.55207705</c:v>
                </c:pt>
                <c:pt idx="12">
                  <c:v>518890301.55207705</c:v>
                </c:pt>
                <c:pt idx="13">
                  <c:v>0</c:v>
                </c:pt>
                <c:pt idx="14">
                  <c:v>0</c:v>
                </c:pt>
                <c:pt idx="15">
                  <c:v>0</c:v>
                </c:pt>
                <c:pt idx="16">
                  <c:v>0</c:v>
                </c:pt>
                <c:pt idx="17">
                  <c:v>-518890301.55207705</c:v>
                </c:pt>
                <c:pt idx="18">
                  <c:v>-518890301.55207705</c:v>
                </c:pt>
                <c:pt idx="19">
                  <c:v>1037780603.1041541</c:v>
                </c:pt>
                <c:pt idx="20">
                  <c:v>1037780603.1041541</c:v>
                </c:pt>
                <c:pt idx="21">
                  <c:v>-518890301.55207705</c:v>
                </c:pt>
                <c:pt idx="22">
                  <c:v>-518890301.55207705</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518890301.55207705</c:v>
                </c:pt>
                <c:pt idx="68">
                  <c:v>518890301.55207705</c:v>
                </c:pt>
                <c:pt idx="69">
                  <c:v>-1037780603.1041541</c:v>
                </c:pt>
                <c:pt idx="70">
                  <c:v>-1037780603.1041541</c:v>
                </c:pt>
                <c:pt idx="71">
                  <c:v>518890301.55207705</c:v>
                </c:pt>
                <c:pt idx="72">
                  <c:v>518890301.55207705</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518890301.55207705</c:v>
                </c:pt>
                <c:pt idx="101">
                  <c:v>1037780603.104154</c:v>
                </c:pt>
                <c:pt idx="102">
                  <c:v>6.6171196522191167E-6</c:v>
                </c:pt>
                <c:pt idx="103">
                  <c:v>-1037780603.1041535</c:v>
                </c:pt>
                <c:pt idx="104">
                  <c:v>-6.2651452026329935E-6</c:v>
                </c:pt>
                <c:pt idx="105">
                  <c:v>1037780603.1041532</c:v>
                </c:pt>
                <c:pt idx="106">
                  <c:v>-518890301.55207771</c:v>
                </c:pt>
                <c:pt idx="107">
                  <c:v>-1556670904.6562304</c:v>
                </c:pt>
                <c:pt idx="108">
                  <c:v>518890301.55207789</c:v>
                </c:pt>
                <c:pt idx="109">
                  <c:v>518890301.55207676</c:v>
                </c:pt>
                <c:pt idx="110">
                  <c:v>-1037780603.1041553</c:v>
                </c:pt>
                <c:pt idx="111">
                  <c:v>518890301.55208433</c:v>
                </c:pt>
                <c:pt idx="112">
                  <c:v>518890301.55207765</c:v>
                </c:pt>
                <c:pt idx="113">
                  <c:v>-1037780603.104162</c:v>
                </c:pt>
                <c:pt idx="114">
                  <c:v>518890301.55207616</c:v>
                </c:pt>
                <c:pt idx="115">
                  <c:v>1037780603.1041553</c:v>
                </c:pt>
                <c:pt idx="116">
                  <c:v>-1037780603.1041508</c:v>
                </c:pt>
                <c:pt idx="117">
                  <c:v>-1037780603.1041566</c:v>
                </c:pt>
                <c:pt idx="118">
                  <c:v>518890301.55207169</c:v>
                </c:pt>
                <c:pt idx="119">
                  <c:v>518890301.55208206</c:v>
                </c:pt>
                <c:pt idx="120">
                  <c:v>518890301.55209017</c:v>
                </c:pt>
                <c:pt idx="121">
                  <c:v>518890301.55207169</c:v>
                </c:pt>
                <c:pt idx="122">
                  <c:v>-518890301.55209017</c:v>
                </c:pt>
                <c:pt idx="123">
                  <c:v>-518890301.55207169</c:v>
                </c:pt>
                <c:pt idx="124">
                  <c:v>518890301.55208039</c:v>
                </c:pt>
                <c:pt idx="125">
                  <c:v>1556670904.6562235</c:v>
                </c:pt>
                <c:pt idx="126">
                  <c:v>518890301.55207783</c:v>
                </c:pt>
                <c:pt idx="127">
                  <c:v>-1037780603.1041431</c:v>
                </c:pt>
                <c:pt idx="128">
                  <c:v>-2.9565853765234351E-6</c:v>
                </c:pt>
                <c:pt idx="129">
                  <c:v>518890301.55207825</c:v>
                </c:pt>
                <c:pt idx="130">
                  <c:v>518890301.55208004</c:v>
                </c:pt>
                <c:pt idx="131">
                  <c:v>-518890301.55208427</c:v>
                </c:pt>
                <c:pt idx="132">
                  <c:v>-1556670904.6562324</c:v>
                </c:pt>
                <c:pt idx="133">
                  <c:v>1556670904.6562328</c:v>
                </c:pt>
                <c:pt idx="134">
                  <c:v>2075561206.2083106</c:v>
                </c:pt>
                <c:pt idx="135">
                  <c:v>-2075561206.2083106</c:v>
                </c:pt>
                <c:pt idx="136">
                  <c:v>-2075561206.2083163</c:v>
                </c:pt>
                <c:pt idx="137">
                  <c:v>1556670904.6562269</c:v>
                </c:pt>
                <c:pt idx="138">
                  <c:v>1556670904.6562696</c:v>
                </c:pt>
                <c:pt idx="139">
                  <c:v>2.4779001250863075E-5</c:v>
                </c:pt>
                <c:pt idx="140">
                  <c:v>-6.2229082686826587E-5</c:v>
                </c:pt>
                <c:pt idx="141">
                  <c:v>-1037780603.1041806</c:v>
                </c:pt>
                <c:pt idx="142">
                  <c:v>-518890301.55203271</c:v>
                </c:pt>
                <c:pt idx="143">
                  <c:v>518890301.55209756</c:v>
                </c:pt>
                <c:pt idx="144">
                  <c:v>-2.6468478608876467E-5</c:v>
                </c:pt>
                <c:pt idx="145">
                  <c:v>1556670904.6561985</c:v>
                </c:pt>
                <c:pt idx="146">
                  <c:v>-1037780603.1041541</c:v>
                </c:pt>
                <c:pt idx="147">
                  <c:v>-2075561206.2083068</c:v>
                </c:pt>
                <c:pt idx="148">
                  <c:v>4670012713.9687824</c:v>
                </c:pt>
                <c:pt idx="149">
                  <c:v>2.2526364773511887E-5</c:v>
                </c:pt>
                <c:pt idx="150">
                  <c:v>-5707793317.0729122</c:v>
                </c:pt>
                <c:pt idx="151">
                  <c:v>3113341809.3124952</c:v>
                </c:pt>
                <c:pt idx="152">
                  <c:v>3632232110.864552</c:v>
                </c:pt>
                <c:pt idx="153">
                  <c:v>-4151122412.4166389</c:v>
                </c:pt>
                <c:pt idx="154">
                  <c:v>-2075561206.2083292</c:v>
                </c:pt>
                <c:pt idx="155">
                  <c:v>5188903015.5207844</c:v>
                </c:pt>
                <c:pt idx="156">
                  <c:v>2075561206.2083292</c:v>
                </c:pt>
                <c:pt idx="157">
                  <c:v>-7783354523.2811804</c:v>
                </c:pt>
                <c:pt idx="158">
                  <c:v>-1556670904.6562672</c:v>
                </c:pt>
                <c:pt idx="159">
                  <c:v>7783354523.2810831</c:v>
                </c:pt>
                <c:pt idx="160">
                  <c:v>2594451507.760457</c:v>
                </c:pt>
                <c:pt idx="161">
                  <c:v>-7783354523.2811508</c:v>
                </c:pt>
                <c:pt idx="162">
                  <c:v>-4151122412.4167032</c:v>
                </c:pt>
                <c:pt idx="163">
                  <c:v>15047818745.01017</c:v>
                </c:pt>
                <c:pt idx="164">
                  <c:v>2075561206.2083666</c:v>
                </c:pt>
                <c:pt idx="165">
                  <c:v>-16604489649.666393</c:v>
                </c:pt>
                <c:pt idx="166">
                  <c:v>2075561206.2083421</c:v>
                </c:pt>
                <c:pt idx="167">
                  <c:v>5188903015.5208101</c:v>
                </c:pt>
                <c:pt idx="168">
                  <c:v>-6745573920.1770077</c:v>
                </c:pt>
                <c:pt idx="169">
                  <c:v>1037780603.104153</c:v>
                </c:pt>
                <c:pt idx="170">
                  <c:v>3113341809.312355</c:v>
                </c:pt>
                <c:pt idx="171">
                  <c:v>-5707793317.0727787</c:v>
                </c:pt>
                <c:pt idx="172">
                  <c:v>-2075561206.2082367</c:v>
                </c:pt>
                <c:pt idx="173">
                  <c:v>-1037780603.1041636</c:v>
                </c:pt>
                <c:pt idx="174">
                  <c:v>-7264464221.7292061</c:v>
                </c:pt>
                <c:pt idx="175">
                  <c:v>-5707793317.073164</c:v>
                </c:pt>
                <c:pt idx="176">
                  <c:v>-2075561206.2079997</c:v>
                </c:pt>
                <c:pt idx="177">
                  <c:v>2594451507.7608495</c:v>
                </c:pt>
                <c:pt idx="178">
                  <c:v>4151122412.4162898</c:v>
                </c:pt>
                <c:pt idx="179">
                  <c:v>-1037780603.1044481</c:v>
                </c:pt>
                <c:pt idx="180">
                  <c:v>-4670012713.9684448</c:v>
                </c:pt>
                <c:pt idx="181">
                  <c:v>-4670012713.968483</c:v>
                </c:pt>
                <c:pt idx="182">
                  <c:v>1037780603.1038432</c:v>
                </c:pt>
                <c:pt idx="183">
                  <c:v>7783354523.2810087</c:v>
                </c:pt>
                <c:pt idx="184">
                  <c:v>5188903015.5209551</c:v>
                </c:pt>
                <c:pt idx="185">
                  <c:v>518890301.55217391</c:v>
                </c:pt>
                <c:pt idx="186">
                  <c:v>2594451507.7603531</c:v>
                </c:pt>
                <c:pt idx="187">
                  <c:v>5707793317.0727911</c:v>
                </c:pt>
                <c:pt idx="188">
                  <c:v>4151122412.4167333</c:v>
                </c:pt>
                <c:pt idx="189">
                  <c:v>-518890301.55205679</c:v>
                </c:pt>
                <c:pt idx="190">
                  <c:v>-518890301.55223072</c:v>
                </c:pt>
                <c:pt idx="191">
                  <c:v>1556670904.6562014</c:v>
                </c:pt>
                <c:pt idx="192">
                  <c:v>-3113341809.3123684</c:v>
                </c:pt>
                <c:pt idx="193">
                  <c:v>4.772773536387831E-5</c:v>
                </c:pt>
                <c:pt idx="194">
                  <c:v>8302244824.8331032</c:v>
                </c:pt>
                <c:pt idx="195">
                  <c:v>3113341809.3123717</c:v>
                </c:pt>
                <c:pt idx="196">
                  <c:v>-4151122412.416482</c:v>
                </c:pt>
                <c:pt idx="197">
                  <c:v>-2594451507.760345</c:v>
                </c:pt>
                <c:pt idx="198">
                  <c:v>518890301.55200326</c:v>
                </c:pt>
                <c:pt idx="199">
                  <c:v>-1556670904.6561954</c:v>
                </c:pt>
                <c:pt idx="200">
                  <c:v>6.6734355641528964E-5</c:v>
                </c:pt>
                <c:pt idx="201">
                  <c:v>3113341809.3124819</c:v>
                </c:pt>
                <c:pt idx="202">
                  <c:v>-518890301.55206525</c:v>
                </c:pt>
                <c:pt idx="203">
                  <c:v>2075561206.2082028</c:v>
                </c:pt>
                <c:pt idx="204">
                  <c:v>2075561206.2082162</c:v>
                </c:pt>
                <c:pt idx="205">
                  <c:v>-8302244824.8332357</c:v>
                </c:pt>
                <c:pt idx="206">
                  <c:v>-4151122412.4165559</c:v>
                </c:pt>
                <c:pt idx="207">
                  <c:v>8821135126.3853188</c:v>
                </c:pt>
                <c:pt idx="208">
                  <c:v>3113341809.3124042</c:v>
                </c:pt>
                <c:pt idx="209">
                  <c:v>-7264464221.7290325</c:v>
                </c:pt>
                <c:pt idx="210">
                  <c:v>-1556670904.6561394</c:v>
                </c:pt>
                <c:pt idx="211">
                  <c:v>3632232110.8645663</c:v>
                </c:pt>
                <c:pt idx="212">
                  <c:v>518890301.55199713</c:v>
                </c:pt>
                <c:pt idx="213">
                  <c:v>-518890301.55211198</c:v>
                </c:pt>
                <c:pt idx="214">
                  <c:v>-518890301.55200905</c:v>
                </c:pt>
                <c:pt idx="215">
                  <c:v>3.97027179133147E-5</c:v>
                </c:pt>
                <c:pt idx="216">
                  <c:v>518890301.55203158</c:v>
                </c:pt>
                <c:pt idx="217">
                  <c:v>-518890301.55211675</c:v>
                </c:pt>
                <c:pt idx="218">
                  <c:v>-518890301.55204344</c:v>
                </c:pt>
                <c:pt idx="219">
                  <c:v>1037780603.1041998</c:v>
                </c:pt>
                <c:pt idx="220">
                  <c:v>1037780603.1041625</c:v>
                </c:pt>
                <c:pt idx="221">
                  <c:v>-2075561206.2083359</c:v>
                </c:pt>
                <c:pt idx="222">
                  <c:v>-2075561206.2083311</c:v>
                </c:pt>
                <c:pt idx="223">
                  <c:v>1037780603.1041687</c:v>
                </c:pt>
                <c:pt idx="224">
                  <c:v>1556670904.65625</c:v>
                </c:pt>
                <c:pt idx="225">
                  <c:v>518890301.55204397</c:v>
                </c:pt>
                <c:pt idx="226">
                  <c:v>-1037780603.1041789</c:v>
                </c:pt>
                <c:pt idx="227">
                  <c:v>-518890301.55204707</c:v>
                </c:pt>
                <c:pt idx="228">
                  <c:v>1037780603.1041812</c:v>
                </c:pt>
                <c:pt idx="229">
                  <c:v>-518890301.55208123</c:v>
                </c:pt>
                <c:pt idx="230">
                  <c:v>-1037780603.1041812</c:v>
                </c:pt>
                <c:pt idx="231">
                  <c:v>-1.4712531992699951E-5</c:v>
                </c:pt>
                <c:pt idx="232">
                  <c:v>1.288226485485211E-5</c:v>
                </c:pt>
                <c:pt idx="233">
                  <c:v>518890301.55209863</c:v>
                </c:pt>
                <c:pt idx="234">
                  <c:v>-518890301.55208546</c:v>
                </c:pt>
                <c:pt idx="235">
                  <c:v>-1556670904.6562378</c:v>
                </c:pt>
                <c:pt idx="236">
                  <c:v>1.4885890440253209E-6</c:v>
                </c:pt>
                <c:pt idx="237">
                  <c:v>518890301.55206811</c:v>
                </c:pt>
                <c:pt idx="238">
                  <c:v>518890301.55208433</c:v>
                </c:pt>
                <c:pt idx="239">
                  <c:v>518890301.55207258</c:v>
                </c:pt>
                <c:pt idx="240">
                  <c:v>-1037780603.1041545</c:v>
                </c:pt>
                <c:pt idx="241">
                  <c:v>-1037780603.1041554</c:v>
                </c:pt>
                <c:pt idx="242">
                  <c:v>1037780603.1041533</c:v>
                </c:pt>
                <c:pt idx="243">
                  <c:v>1037780603.1041554</c:v>
                </c:pt>
                <c:pt idx="244">
                  <c:v>-1.2319105735514313E-5</c:v>
                </c:pt>
                <c:pt idx="245">
                  <c:v>1037780603.1041797</c:v>
                </c:pt>
                <c:pt idx="246">
                  <c:v>518890301.55209666</c:v>
                </c:pt>
                <c:pt idx="247">
                  <c:v>-1556670904.656251</c:v>
                </c:pt>
                <c:pt idx="248">
                  <c:v>-1037780603.1041673</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003D-4722-B4F4-6A92F7E1A006}"/>
            </c:ext>
          </c:extLst>
        </c:ser>
        <c:dLbls>
          <c:showLegendKey val="0"/>
          <c:showVal val="0"/>
          <c:showCatName val="0"/>
          <c:showSerName val="0"/>
          <c:showPercent val="0"/>
          <c:showBubbleSize val="0"/>
        </c:dLbls>
        <c:smooth val="0"/>
        <c:axId val="1542764495"/>
        <c:axId val="1542755855"/>
      </c:lineChart>
      <c:catAx>
        <c:axId val="15427644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55855"/>
        <c:crosses val="autoZero"/>
        <c:auto val="1"/>
        <c:lblAlgn val="ctr"/>
        <c:lblOffset val="100"/>
        <c:noMultiLvlLbl val="0"/>
      </c:catAx>
      <c:valAx>
        <c:axId val="15427558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(m/s^3)</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276449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&amp; Piston Position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 Valve Lift</c:v>
          </c:tx>
          <c:spPr>
            <a:ln w="28575" cap="rnd">
              <a:solidFill>
                <a:schemeClr val="accent2"/>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Data'!$I$5:$I$365</c:f>
              <c:numCache>
                <c:formatCode>General</c:formatCode>
                <c:ptCount val="361"/>
                <c:pt idx="0">
                  <c:v>0</c:v>
                </c:pt>
                <c:pt idx="1">
                  <c:v>0.01</c:v>
                </c:pt>
                <c:pt idx="2">
                  <c:v>0.01</c:v>
                </c:pt>
                <c:pt idx="3">
                  <c:v>0.01</c:v>
                </c:pt>
                <c:pt idx="4">
                  <c:v>0.01</c:v>
                </c:pt>
                <c:pt idx="5">
                  <c:v>0.02</c:v>
                </c:pt>
                <c:pt idx="6">
                  <c:v>0.02</c:v>
                </c:pt>
                <c:pt idx="7">
                  <c:v>0.02</c:v>
                </c:pt>
                <c:pt idx="8">
                  <c:v>0.02</c:v>
                </c:pt>
                <c:pt idx="9">
                  <c:v>0.02</c:v>
                </c:pt>
                <c:pt idx="10">
                  <c:v>0.02</c:v>
                </c:pt>
                <c:pt idx="11">
                  <c:v>0.03</c:v>
                </c:pt>
                <c:pt idx="12">
                  <c:v>0.03</c:v>
                </c:pt>
                <c:pt idx="13">
                  <c:v>0.03</c:v>
                </c:pt>
                <c:pt idx="14">
                  <c:v>0.03</c:v>
                </c:pt>
                <c:pt idx="15">
                  <c:v>0.03</c:v>
                </c:pt>
                <c:pt idx="16">
                  <c:v>0.03</c:v>
                </c:pt>
                <c:pt idx="17">
                  <c:v>0.04</c:v>
                </c:pt>
                <c:pt idx="18">
                  <c:v>0.04</c:v>
                </c:pt>
                <c:pt idx="19">
                  <c:v>0.04</c:v>
                </c:pt>
                <c:pt idx="20">
                  <c:v>0.04</c:v>
                </c:pt>
                <c:pt idx="21">
                  <c:v>0.04</c:v>
                </c:pt>
                <c:pt idx="22">
                  <c:v>0.04</c:v>
                </c:pt>
                <c:pt idx="23">
                  <c:v>0.05</c:v>
                </c:pt>
                <c:pt idx="24">
                  <c:v>0.05</c:v>
                </c:pt>
                <c:pt idx="25">
                  <c:v>0.05</c:v>
                </c:pt>
                <c:pt idx="26">
                  <c:v>0.05</c:v>
                </c:pt>
                <c:pt idx="27">
                  <c:v>0.05</c:v>
                </c:pt>
                <c:pt idx="28">
                  <c:v>0.05</c:v>
                </c:pt>
                <c:pt idx="29">
                  <c:v>0.06</c:v>
                </c:pt>
                <c:pt idx="30">
                  <c:v>0.06</c:v>
                </c:pt>
                <c:pt idx="31">
                  <c:v>0.06</c:v>
                </c:pt>
                <c:pt idx="32">
                  <c:v>0.06</c:v>
                </c:pt>
                <c:pt idx="33">
                  <c:v>0.06</c:v>
                </c:pt>
                <c:pt idx="34">
                  <c:v>0.06</c:v>
                </c:pt>
                <c:pt idx="35">
                  <c:v>7.0000000000000007E-2</c:v>
                </c:pt>
                <c:pt idx="36">
                  <c:v>7.0000000000000007E-2</c:v>
                </c:pt>
                <c:pt idx="37">
                  <c:v>7.0000000000000007E-2</c:v>
                </c:pt>
                <c:pt idx="38">
                  <c:v>7.0000000000000007E-2</c:v>
                </c:pt>
                <c:pt idx="39">
                  <c:v>7.0000000000000007E-2</c:v>
                </c:pt>
                <c:pt idx="40">
                  <c:v>7.0000000000000007E-2</c:v>
                </c:pt>
                <c:pt idx="41">
                  <c:v>0.08</c:v>
                </c:pt>
                <c:pt idx="42">
                  <c:v>0.08</c:v>
                </c:pt>
                <c:pt idx="43">
                  <c:v>0.08</c:v>
                </c:pt>
                <c:pt idx="44">
                  <c:v>0.08</c:v>
                </c:pt>
                <c:pt idx="45">
                  <c:v>0.08</c:v>
                </c:pt>
                <c:pt idx="46">
                  <c:v>0.08</c:v>
                </c:pt>
                <c:pt idx="47">
                  <c:v>0.08</c:v>
                </c:pt>
                <c:pt idx="48">
                  <c:v>0.08</c:v>
                </c:pt>
                <c:pt idx="49">
                  <c:v>0.08</c:v>
                </c:pt>
                <c:pt idx="50">
                  <c:v>0.09</c:v>
                </c:pt>
                <c:pt idx="51">
                  <c:v>0.09</c:v>
                </c:pt>
                <c:pt idx="52">
                  <c:v>0.09</c:v>
                </c:pt>
                <c:pt idx="53">
                  <c:v>0.09</c:v>
                </c:pt>
                <c:pt idx="54">
                  <c:v>0.09</c:v>
                </c:pt>
                <c:pt idx="55">
                  <c:v>0.09</c:v>
                </c:pt>
                <c:pt idx="56">
                  <c:v>0.1</c:v>
                </c:pt>
                <c:pt idx="57">
                  <c:v>0.1</c:v>
                </c:pt>
                <c:pt idx="58">
                  <c:v>0.1</c:v>
                </c:pt>
                <c:pt idx="59">
                  <c:v>0.1</c:v>
                </c:pt>
                <c:pt idx="60">
                  <c:v>0.1</c:v>
                </c:pt>
                <c:pt idx="61">
                  <c:v>0.1</c:v>
                </c:pt>
                <c:pt idx="62">
                  <c:v>0.1</c:v>
                </c:pt>
                <c:pt idx="63">
                  <c:v>0.1</c:v>
                </c:pt>
                <c:pt idx="64">
                  <c:v>0.1</c:v>
                </c:pt>
                <c:pt idx="65">
                  <c:v>0.1</c:v>
                </c:pt>
                <c:pt idx="66">
                  <c:v>0.1</c:v>
                </c:pt>
                <c:pt idx="67">
                  <c:v>0.1</c:v>
                </c:pt>
                <c:pt idx="68">
                  <c:v>0.1</c:v>
                </c:pt>
                <c:pt idx="69">
                  <c:v>0.1</c:v>
                </c:pt>
                <c:pt idx="70">
                  <c:v>0.1</c:v>
                </c:pt>
                <c:pt idx="71">
                  <c:v>0.1</c:v>
                </c:pt>
                <c:pt idx="72">
                  <c:v>0.1</c:v>
                </c:pt>
                <c:pt idx="73">
                  <c:v>0.11</c:v>
                </c:pt>
                <c:pt idx="74">
                  <c:v>0.11</c:v>
                </c:pt>
                <c:pt idx="75">
                  <c:v>0.11</c:v>
                </c:pt>
                <c:pt idx="76">
                  <c:v>0.11</c:v>
                </c:pt>
                <c:pt idx="77">
                  <c:v>0.11</c:v>
                </c:pt>
                <c:pt idx="78">
                  <c:v>0.11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0.12</c:v>
                </c:pt>
                <c:pt idx="106">
                  <c:v>0.13</c:v>
                </c:pt>
                <c:pt idx="107">
                  <c:v>0.14000000000000001</c:v>
                </c:pt>
                <c:pt idx="108">
                  <c:v>0.15</c:v>
                </c:pt>
                <c:pt idx="109">
                  <c:v>0.16</c:v>
                </c:pt>
                <c:pt idx="110">
                  <c:v>0.18</c:v>
                </c:pt>
                <c:pt idx="111">
                  <c:v>0.2</c:v>
                </c:pt>
                <c:pt idx="112">
                  <c:v>0.22</c:v>
                </c:pt>
                <c:pt idx="113">
                  <c:v>0.23</c:v>
                </c:pt>
                <c:pt idx="114">
                  <c:v>0.25</c:v>
                </c:pt>
                <c:pt idx="115">
                  <c:v>0.27</c:v>
                </c:pt>
                <c:pt idx="116">
                  <c:v>0.28999999999999998</c:v>
                </c:pt>
                <c:pt idx="117">
                  <c:v>0.3</c:v>
                </c:pt>
                <c:pt idx="118">
                  <c:v>0.32</c:v>
                </c:pt>
                <c:pt idx="119">
                  <c:v>0.34</c:v>
                </c:pt>
                <c:pt idx="120">
                  <c:v>0.36</c:v>
                </c:pt>
                <c:pt idx="121">
                  <c:v>0.38</c:v>
                </c:pt>
                <c:pt idx="122">
                  <c:v>0.4</c:v>
                </c:pt>
                <c:pt idx="123">
                  <c:v>0.41</c:v>
                </c:pt>
                <c:pt idx="124">
                  <c:v>0.43</c:v>
                </c:pt>
                <c:pt idx="125">
                  <c:v>0.45</c:v>
                </c:pt>
                <c:pt idx="126">
                  <c:v>0.47</c:v>
                </c:pt>
                <c:pt idx="127">
                  <c:v>0.49</c:v>
                </c:pt>
                <c:pt idx="128">
                  <c:v>0.51</c:v>
                </c:pt>
                <c:pt idx="129">
                  <c:v>0.53</c:v>
                </c:pt>
                <c:pt idx="130">
                  <c:v>0.56000000000000005</c:v>
                </c:pt>
                <c:pt idx="131">
                  <c:v>0.59</c:v>
                </c:pt>
                <c:pt idx="132">
                  <c:v>0.63</c:v>
                </c:pt>
                <c:pt idx="133">
                  <c:v>0.67</c:v>
                </c:pt>
                <c:pt idx="134">
                  <c:v>0.71</c:v>
                </c:pt>
                <c:pt idx="135">
                  <c:v>0.77</c:v>
                </c:pt>
                <c:pt idx="136">
                  <c:v>0.82</c:v>
                </c:pt>
                <c:pt idx="137">
                  <c:v>0.89</c:v>
                </c:pt>
                <c:pt idx="138">
                  <c:v>0.96</c:v>
                </c:pt>
                <c:pt idx="139">
                  <c:v>1.04</c:v>
                </c:pt>
                <c:pt idx="140">
                  <c:v>1.1100000000000001</c:v>
                </c:pt>
                <c:pt idx="141">
                  <c:v>1.2</c:v>
                </c:pt>
                <c:pt idx="142">
                  <c:v>1.29</c:v>
                </c:pt>
                <c:pt idx="143">
                  <c:v>1.38</c:v>
                </c:pt>
                <c:pt idx="144">
                  <c:v>1.48</c:v>
                </c:pt>
                <c:pt idx="145">
                  <c:v>1.56</c:v>
                </c:pt>
                <c:pt idx="146">
                  <c:v>1.69</c:v>
                </c:pt>
                <c:pt idx="147">
                  <c:v>1.81</c:v>
                </c:pt>
                <c:pt idx="148">
                  <c:v>1.93</c:v>
                </c:pt>
                <c:pt idx="149">
                  <c:v>2.06</c:v>
                </c:pt>
                <c:pt idx="150">
                  <c:v>2.2000000000000002</c:v>
                </c:pt>
                <c:pt idx="151">
                  <c:v>2.34</c:v>
                </c:pt>
                <c:pt idx="152">
                  <c:v>2.4900000000000002</c:v>
                </c:pt>
                <c:pt idx="153">
                  <c:v>2.63</c:v>
                </c:pt>
                <c:pt idx="154">
                  <c:v>2.7</c:v>
                </c:pt>
                <c:pt idx="155">
                  <c:v>2.94</c:v>
                </c:pt>
                <c:pt idx="156">
                  <c:v>3.15</c:v>
                </c:pt>
                <c:pt idx="157">
                  <c:v>3.3</c:v>
                </c:pt>
                <c:pt idx="158">
                  <c:v>3.51</c:v>
                </c:pt>
                <c:pt idx="159">
                  <c:v>3.69</c:v>
                </c:pt>
                <c:pt idx="160">
                  <c:v>3.89</c:v>
                </c:pt>
                <c:pt idx="161">
                  <c:v>4.12</c:v>
                </c:pt>
                <c:pt idx="162">
                  <c:v>4.32</c:v>
                </c:pt>
                <c:pt idx="163">
                  <c:v>4.5599999999999996</c:v>
                </c:pt>
                <c:pt idx="164">
                  <c:v>4.75</c:v>
                </c:pt>
                <c:pt idx="165">
                  <c:v>5.0599999999999996</c:v>
                </c:pt>
                <c:pt idx="166">
                  <c:v>5.27</c:v>
                </c:pt>
                <c:pt idx="167">
                  <c:v>5.53</c:v>
                </c:pt>
                <c:pt idx="168">
                  <c:v>5.79</c:v>
                </c:pt>
                <c:pt idx="169">
                  <c:v>6.12</c:v>
                </c:pt>
                <c:pt idx="170">
                  <c:v>6.38</c:v>
                </c:pt>
                <c:pt idx="171">
                  <c:v>6.59</c:v>
                </c:pt>
                <c:pt idx="172">
                  <c:v>6.89</c:v>
                </c:pt>
                <c:pt idx="173">
                  <c:v>7.16</c:v>
                </c:pt>
                <c:pt idx="174">
                  <c:v>7.41</c:v>
                </c:pt>
                <c:pt idx="175">
                  <c:v>7.63</c:v>
                </c:pt>
                <c:pt idx="176">
                  <c:v>7.84</c:v>
                </c:pt>
                <c:pt idx="177">
                  <c:v>8.02</c:v>
                </c:pt>
                <c:pt idx="178">
                  <c:v>8.11</c:v>
                </c:pt>
                <c:pt idx="179">
                  <c:v>8.17</c:v>
                </c:pt>
                <c:pt idx="180">
                  <c:v>8.19</c:v>
                </c:pt>
                <c:pt idx="181">
                  <c:v>8.16</c:v>
                </c:pt>
                <c:pt idx="182">
                  <c:v>8.09</c:v>
                </c:pt>
                <c:pt idx="183">
                  <c:v>7.94</c:v>
                </c:pt>
                <c:pt idx="184">
                  <c:v>7.58</c:v>
                </c:pt>
                <c:pt idx="185">
                  <c:v>7.37</c:v>
                </c:pt>
                <c:pt idx="186">
                  <c:v>7.08</c:v>
                </c:pt>
                <c:pt idx="187">
                  <c:v>6.76</c:v>
                </c:pt>
                <c:pt idx="188">
                  <c:v>6.54</c:v>
                </c:pt>
                <c:pt idx="189">
                  <c:v>6.24</c:v>
                </c:pt>
                <c:pt idx="190">
                  <c:v>5.98</c:v>
                </c:pt>
                <c:pt idx="191">
                  <c:v>5.7</c:v>
                </c:pt>
                <c:pt idx="192">
                  <c:v>5.42</c:v>
                </c:pt>
                <c:pt idx="193">
                  <c:v>5.14</c:v>
                </c:pt>
                <c:pt idx="194">
                  <c:v>4.84</c:v>
                </c:pt>
                <c:pt idx="195">
                  <c:v>4.62</c:v>
                </c:pt>
                <c:pt idx="196">
                  <c:v>4.3600000000000003</c:v>
                </c:pt>
                <c:pt idx="197">
                  <c:v>4.1100000000000003</c:v>
                </c:pt>
                <c:pt idx="198">
                  <c:v>3.92</c:v>
                </c:pt>
                <c:pt idx="199">
                  <c:v>3.69</c:v>
                </c:pt>
                <c:pt idx="200">
                  <c:v>3.48</c:v>
                </c:pt>
                <c:pt idx="201">
                  <c:v>3.32</c:v>
                </c:pt>
                <c:pt idx="202">
                  <c:v>3.11</c:v>
                </c:pt>
                <c:pt idx="203">
                  <c:v>2.93</c:v>
                </c:pt>
                <c:pt idx="204">
                  <c:v>2.77</c:v>
                </c:pt>
                <c:pt idx="205">
                  <c:v>2.61</c:v>
                </c:pt>
                <c:pt idx="206">
                  <c:v>2.44</c:v>
                </c:pt>
                <c:pt idx="207">
                  <c:v>2.2999999999999998</c:v>
                </c:pt>
                <c:pt idx="208">
                  <c:v>2.16</c:v>
                </c:pt>
                <c:pt idx="209">
                  <c:v>2.02</c:v>
                </c:pt>
                <c:pt idx="210">
                  <c:v>1.9</c:v>
                </c:pt>
                <c:pt idx="211">
                  <c:v>1.79</c:v>
                </c:pt>
                <c:pt idx="212">
                  <c:v>1.66</c:v>
                </c:pt>
                <c:pt idx="213">
                  <c:v>1.55</c:v>
                </c:pt>
                <c:pt idx="214">
                  <c:v>1.45</c:v>
                </c:pt>
                <c:pt idx="215">
                  <c:v>1.37</c:v>
                </c:pt>
                <c:pt idx="216">
                  <c:v>1.28</c:v>
                </c:pt>
                <c:pt idx="217">
                  <c:v>1.19</c:v>
                </c:pt>
                <c:pt idx="218">
                  <c:v>1.1000000000000001</c:v>
                </c:pt>
                <c:pt idx="219">
                  <c:v>1.02</c:v>
                </c:pt>
                <c:pt idx="220">
                  <c:v>0.97</c:v>
                </c:pt>
                <c:pt idx="221">
                  <c:v>0.9</c:v>
                </c:pt>
                <c:pt idx="222">
                  <c:v>0.84</c:v>
                </c:pt>
                <c:pt idx="223">
                  <c:v>0.8</c:v>
                </c:pt>
                <c:pt idx="224">
                  <c:v>0.75</c:v>
                </c:pt>
                <c:pt idx="225">
                  <c:v>0.7</c:v>
                </c:pt>
                <c:pt idx="226">
                  <c:v>0.68</c:v>
                </c:pt>
                <c:pt idx="227">
                  <c:v>0.65</c:v>
                </c:pt>
                <c:pt idx="228">
                  <c:v>0.62</c:v>
                </c:pt>
                <c:pt idx="229">
                  <c:v>0.59</c:v>
                </c:pt>
                <c:pt idx="230">
                  <c:v>0.57999999999999996</c:v>
                </c:pt>
                <c:pt idx="231">
                  <c:v>0.55000000000000004</c:v>
                </c:pt>
                <c:pt idx="232">
                  <c:v>0.53</c:v>
                </c:pt>
                <c:pt idx="233">
                  <c:v>0.51</c:v>
                </c:pt>
                <c:pt idx="234">
                  <c:v>0.5</c:v>
                </c:pt>
                <c:pt idx="235">
                  <c:v>0.48</c:v>
                </c:pt>
                <c:pt idx="236">
                  <c:v>0.46</c:v>
                </c:pt>
                <c:pt idx="237">
                  <c:v>0.44</c:v>
                </c:pt>
                <c:pt idx="238">
                  <c:v>0.42</c:v>
                </c:pt>
                <c:pt idx="239">
                  <c:v>0.4</c:v>
                </c:pt>
                <c:pt idx="240">
                  <c:v>0.38</c:v>
                </c:pt>
                <c:pt idx="241">
                  <c:v>0.36</c:v>
                </c:pt>
                <c:pt idx="242">
                  <c:v>0.34</c:v>
                </c:pt>
                <c:pt idx="243">
                  <c:v>0.32</c:v>
                </c:pt>
                <c:pt idx="244">
                  <c:v>0.3</c:v>
                </c:pt>
                <c:pt idx="245">
                  <c:v>0.28000000000000003</c:v>
                </c:pt>
                <c:pt idx="246">
                  <c:v>0.26</c:v>
                </c:pt>
                <c:pt idx="247">
                  <c:v>0.24</c:v>
                </c:pt>
                <c:pt idx="248">
                  <c:v>0.22</c:v>
                </c:pt>
                <c:pt idx="249">
                  <c:v>0.2</c:v>
                </c:pt>
                <c:pt idx="250">
                  <c:v>0.19</c:v>
                </c:pt>
                <c:pt idx="251">
                  <c:v>0.17</c:v>
                </c:pt>
                <c:pt idx="252">
                  <c:v>0.15</c:v>
                </c:pt>
                <c:pt idx="253">
                  <c:v>0.13</c:v>
                </c:pt>
                <c:pt idx="254">
                  <c:v>0.11</c:v>
                </c:pt>
                <c:pt idx="255">
                  <c:v>0.1</c:v>
                </c:pt>
                <c:pt idx="256">
                  <c:v>0.09</c:v>
                </c:pt>
                <c:pt idx="257">
                  <c:v>0.08</c:v>
                </c:pt>
                <c:pt idx="258">
                  <c:v>7.0000000000000007E-2</c:v>
                </c:pt>
                <c:pt idx="259">
                  <c:v>7.0000000000000007E-2</c:v>
                </c:pt>
                <c:pt idx="260">
                  <c:v>7.0000000000000007E-2</c:v>
                </c:pt>
                <c:pt idx="261">
                  <c:v>0.06</c:v>
                </c:pt>
                <c:pt idx="262">
                  <c:v>0.06</c:v>
                </c:pt>
                <c:pt idx="263">
                  <c:v>0.06</c:v>
                </c:pt>
                <c:pt idx="264">
                  <c:v>0.06</c:v>
                </c:pt>
                <c:pt idx="265">
                  <c:v>0.06</c:v>
                </c:pt>
                <c:pt idx="266">
                  <c:v>0.05</c:v>
                </c:pt>
                <c:pt idx="267">
                  <c:v>0.05</c:v>
                </c:pt>
                <c:pt idx="268">
                  <c:v>0.05</c:v>
                </c:pt>
                <c:pt idx="269">
                  <c:v>0.05</c:v>
                </c:pt>
                <c:pt idx="270">
                  <c:v>0.05</c:v>
                </c:pt>
                <c:pt idx="271">
                  <c:v>0.04</c:v>
                </c:pt>
                <c:pt idx="272">
                  <c:v>0.04</c:v>
                </c:pt>
                <c:pt idx="273">
                  <c:v>0.04</c:v>
                </c:pt>
                <c:pt idx="274">
                  <c:v>0.04</c:v>
                </c:pt>
                <c:pt idx="275">
                  <c:v>0.04</c:v>
                </c:pt>
                <c:pt idx="276">
                  <c:v>0.04</c:v>
                </c:pt>
                <c:pt idx="277">
                  <c:v>0.03</c:v>
                </c:pt>
                <c:pt idx="278">
                  <c:v>0.03</c:v>
                </c:pt>
                <c:pt idx="279">
                  <c:v>0.03</c:v>
                </c:pt>
                <c:pt idx="280">
                  <c:v>0.03</c:v>
                </c:pt>
                <c:pt idx="281">
                  <c:v>0.03</c:v>
                </c:pt>
                <c:pt idx="282">
                  <c:v>0.03</c:v>
                </c:pt>
                <c:pt idx="283">
                  <c:v>0.02</c:v>
                </c:pt>
                <c:pt idx="284">
                  <c:v>0.02</c:v>
                </c:pt>
                <c:pt idx="285">
                  <c:v>0.02</c:v>
                </c:pt>
                <c:pt idx="286">
                  <c:v>0.02</c:v>
                </c:pt>
                <c:pt idx="287">
                  <c:v>0.02</c:v>
                </c:pt>
                <c:pt idx="288">
                  <c:v>0.01</c:v>
                </c:pt>
                <c:pt idx="289">
                  <c:v>0.01</c:v>
                </c:pt>
                <c:pt idx="290">
                  <c:v>0.01</c:v>
                </c:pt>
                <c:pt idx="291">
                  <c:v>0.01</c:v>
                </c:pt>
                <c:pt idx="292">
                  <c:v>0.01</c:v>
                </c:pt>
                <c:pt idx="293">
                  <c:v>0.01</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0.01</c:v>
                </c:pt>
                <c:pt idx="360">
                  <c:v>0.01</c:v>
                </c:pt>
              </c:numCache>
            </c:numRef>
          </c:val>
          <c:smooth val="0"/>
          <c:extLst>
            <c:ext xmlns:c16="http://schemas.microsoft.com/office/drawing/2014/chart" uri="{C3380CC4-5D6E-409C-BE32-E72D297353CC}">
              <c16:uniqueId val="{00000000-D7E4-4584-A1FC-5256303BF632}"/>
            </c:ext>
          </c:extLst>
        </c:ser>
        <c:ser>
          <c:idx val="1"/>
          <c:order val="1"/>
          <c:tx>
            <c:v>Piston Position</c:v>
          </c:tx>
          <c:spPr>
            <a:ln w="28575" cap="rnd">
              <a:solidFill>
                <a:schemeClr val="accent4"/>
              </a:solidFill>
              <a:round/>
            </a:ln>
            <a:effectLst/>
          </c:spPr>
          <c:marker>
            <c:symbol val="none"/>
          </c:marker>
          <c:cat>
            <c:numRef>
              <c:f>'Crankshaft &amp; Camshaft Data'!$J$5:$J$365</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'Crankshaft &amp; Camshaft Data'!$L$5:$L$365</c:f>
              <c:numCache>
                <c:formatCode>General</c:formatCode>
                <c:ptCount val="361"/>
                <c:pt idx="0">
                  <c:v>83.1</c:v>
                </c:pt>
                <c:pt idx="1">
                  <c:v>83.081877808084769</c:v>
                </c:pt>
                <c:pt idx="2">
                  <c:v>83.027509160878935</c:v>
                </c:pt>
                <c:pt idx="3">
                  <c:v>82.936887928694702</c:v>
                </c:pt>
                <c:pt idx="4">
                  <c:v>82.810004177760732</c:v>
                </c:pt>
                <c:pt idx="5">
                  <c:v>82.646844594009679</c:v>
                </c:pt>
                <c:pt idx="6">
                  <c:v>82.44739307680311</c:v>
                </c:pt>
                <c:pt idx="7">
                  <c:v>82.211631502954702</c:v>
                </c:pt>
                <c:pt idx="8">
                  <c:v>81.939540661425752</c:v>
                </c:pt>
                <c:pt idx="9">
                  <c:v>81.631101359015091</c:v>
                </c:pt>
                <c:pt idx="10">
                  <c:v>81.286295697233385</c:v>
                </c:pt>
                <c:pt idx="11">
                  <c:v>80.905108520324347</c:v>
                </c:pt>
                <c:pt idx="12">
                  <c:v>80.487529034062405</c:v>
                </c:pt>
                <c:pt idx="13">
                  <c:v>80.03355259450332</c:v>
                </c:pt>
                <c:pt idx="14">
                  <c:v>79.543182665280355</c:v>
                </c:pt>
                <c:pt idx="15">
                  <c:v>79.016432941315657</c:v>
                </c:pt>
                <c:pt idx="16">
                  <c:v>78.453329635944883</c:v>
                </c:pt>
                <c:pt idx="17">
                  <c:v>77.853913927426561</c:v>
                </c:pt>
                <c:pt idx="18">
                  <c:v>77.218244559625902</c:v>
                </c:pt>
                <c:pt idx="19">
                  <c:v>76.546400590320715</c:v>
                </c:pt>
                <c:pt idx="20">
                  <c:v>75.83848427908211</c:v>
                </c:pt>
                <c:pt idx="21">
                  <c:v>75.094624105038662</c:v>
                </c:pt>
                <c:pt idx="22">
                  <c:v>74.314977903052196</c:v>
                </c:pt>
                <c:pt idx="23">
                  <c:v>73.499736104931543</c:v>
                </c:pt>
                <c:pt idx="24">
                  <c:v>72.649125070308045</c:v>
                </c:pt>
                <c:pt idx="25">
                  <c:v>71.76341048971905</c:v>
                </c:pt>
                <c:pt idx="26">
                  <c:v>70.842900840323765</c:v>
                </c:pt>
                <c:pt idx="27">
                  <c:v>69.887950872545829</c:v>
                </c:pt>
                <c:pt idx="28">
                  <c:v>68.898965103837838</c:v>
                </c:pt>
                <c:pt idx="29">
                  <c:v>67.876401293741978</c:v>
                </c:pt>
                <c:pt idx="30">
                  <c:v>66.820773872522594</c:v>
                </c:pt>
                <c:pt idx="31">
                  <c:v>65.732657293925968</c:v>
                </c:pt>
                <c:pt idx="32">
                  <c:v>64.612689281126293</c:v>
                </c:pt>
                <c:pt idx="33">
                  <c:v>63.461573933701935</c:v>
                </c:pt>
                <c:pt idx="34">
                  <c:v>62.280084662600224</c:v>
                </c:pt>
                <c:pt idx="35">
                  <c:v>61.069066919538308</c:v>
                </c:pt>
                <c:pt idx="36">
                  <c:v>59.829440687197703</c:v>
                </c:pt>
                <c:pt idx="37">
                  <c:v>58.562202696932289</c:v>
                </c:pt>
                <c:pt idx="38">
                  <c:v>57.268428341553999</c:v>
                </c:pt>
                <c:pt idx="39">
                  <c:v>55.949273252101364</c:v>
                </c:pt>
                <c:pt idx="40">
                  <c:v>54.605974509342239</c:v>
                </c:pt>
                <c:pt idx="41">
                  <c:v>53.239851463104003</c:v>
                </c:pt>
                <c:pt idx="42">
                  <c:v>51.852306135345223</c:v>
                </c:pt>
                <c:pt idx="43">
                  <c:v>50.444823186151467</c:v>
                </c:pt>
                <c:pt idx="44">
                  <c:v>49.018969425504494</c:v>
                </c:pt>
                <c:pt idx="45">
                  <c:v>47.576392857693179</c:v>
                </c:pt>
                <c:pt idx="46">
                  <c:v>46.118821249526668</c:v>
                </c:pt>
                <c:pt idx="47">
                  <c:v>44.648060218014635</c:v>
                </c:pt>
                <c:pt idx="48">
                  <c:v>43.165990837803243</c:v>
                </c:pt>
                <c:pt idx="49">
                  <c:v>41.674566773322539</c:v>
                </c:pt>
                <c:pt idx="50">
                  <c:v>40.175810945220356</c:v>
                </c:pt>
                <c:pt idx="51">
                  <c:v>38.67181174514554</c:v>
                </c:pt>
                <c:pt idx="52">
                  <c:v>37.164718817221626</c:v>
                </c:pt>
                <c:pt idx="53">
                  <c:v>35.656738428539661</c:v>
                </c:pt>
                <c:pt idx="54">
                  <c:v>34.150128454639585</c:v>
                </c:pt>
                <c:pt idx="55">
                  <c:v>32.64719300917524</c:v>
                </c:pt>
                <c:pt idx="56">
                  <c:v>31.150276749737937</c:v>
                </c:pt>
                <c:pt idx="57">
                  <c:v>29.661758894102956</c:v>
                </c:pt>
                <c:pt idx="58">
                  <c:v>28.184046982953951</c:v>
                </c:pt>
                <c:pt idx="59">
                  <c:v>26.719570426418461</c:v>
                </c:pt>
                <c:pt idx="60">
                  <c:v>25.270773872522575</c:v>
                </c:pt>
                <c:pt idx="61">
                  <c:v>23.840110435962654</c:v>
                </c:pt>
                <c:pt idx="62">
                  <c:v>22.43003482541878</c:v>
                </c:pt>
                <c:pt idx="63">
                  <c:v>21.042996407041311</c:v>
                </c:pt>
                <c:pt idx="64">
                  <c:v>19.681432240761531</c:v>
                </c:pt>
                <c:pt idx="65">
                  <c:v>18.347760124767635</c:v>
                </c:pt>
                <c:pt idx="66">
                  <c:v>17.044371681886958</c:v>
                </c:pt>
                <c:pt idx="67">
                  <c:v>15.773625519788872</c:v>
                </c:pt>
                <c:pt idx="68">
                  <c:v>14.537840494910302</c:v>
                </c:pt>
                <c:pt idx="69">
                  <c:v>13.339289107867206</c:v>
                </c:pt>
                <c:pt idx="70">
                  <c:v>12.180191055895055</c:v>
                </c:pt>
                <c:pt idx="71">
                  <c:v>11.062706965602121</c:v>
                </c:pt>
                <c:pt idx="72">
                  <c:v>9.9889323270677863</c:v>
                </c:pt>
                <c:pt idx="73">
                  <c:v>8.9608916481025762</c:v>
                </c:pt>
                <c:pt idx="74">
                  <c:v>7.9805328453458797</c:v>
                </c:pt>
                <c:pt idx="75">
                  <c:v>7.0497218868288272</c:v>
                </c:pt>
                <c:pt idx="76">
                  <c:v>6.1702376987035272</c:v>
                </c:pt>
                <c:pt idx="77">
                  <c:v>5.3437673470425775</c:v>
                </c:pt>
                <c:pt idx="78">
                  <c:v>4.5719015039622759</c:v>
                </c:pt>
                <c:pt idx="79">
                  <c:v>3.8561302058243179</c:v>
                </c:pt>
                <c:pt idx="80">
                  <c:v>3.1978389099244007</c:v>
                </c:pt>
                <c:pt idx="81">
                  <c:v>2.5983048548878305</c:v>
                </c:pt>
                <c:pt idx="82">
                  <c:v>2.0586937289514622</c:v>
                </c:pt>
                <c:pt idx="83">
                  <c:v>1.5800566494194128</c:v>
                </c:pt>
                <c:pt idx="84">
                  <c:v>1.1633274558238718</c:v>
                </c:pt>
                <c:pt idx="85">
                  <c:v>0.80932031869520227</c:v>
                </c:pt>
                <c:pt idx="86">
                  <c:v>0.51872766533625292</c:v>
                </c:pt>
                <c:pt idx="87">
                  <c:v>0.29211842359118884</c:v>
                </c:pt>
                <c:pt idx="88">
                  <c:v>0.12993658428754518</c:v>
                </c:pt>
                <c:pt idx="89">
                  <c:v>3.2500082797916073E-2</c:v>
                </c:pt>
                <c:pt idx="90">
                  <c:v>0</c:v>
                </c:pt>
                <c:pt idx="91">
                  <c:v>3.2500082797916073E-2</c:v>
                </c:pt>
                <c:pt idx="92">
                  <c:v>0.12993658428754054</c:v>
                </c:pt>
                <c:pt idx="93">
                  <c:v>0.29211842359118423</c:v>
                </c:pt>
                <c:pt idx="94">
                  <c:v>0.51872766533624826</c:v>
                </c:pt>
                <c:pt idx="95">
                  <c:v>0.8093203186951976</c:v>
                </c:pt>
                <c:pt idx="96">
                  <c:v>1.1633274558238718</c:v>
                </c:pt>
                <c:pt idx="97">
                  <c:v>1.5800566494194079</c:v>
                </c:pt>
                <c:pt idx="98">
                  <c:v>2.0586937289514671</c:v>
                </c:pt>
                <c:pt idx="99">
                  <c:v>2.598304854887826</c:v>
                </c:pt>
                <c:pt idx="100">
                  <c:v>3.1978389099244051</c:v>
                </c:pt>
                <c:pt idx="101">
                  <c:v>3.8561302058243134</c:v>
                </c:pt>
                <c:pt idx="102">
                  <c:v>4.5719015039622848</c:v>
                </c:pt>
                <c:pt idx="103">
                  <c:v>5.3437673470425517</c:v>
                </c:pt>
                <c:pt idx="104">
                  <c:v>6.1702376987035139</c:v>
                </c:pt>
                <c:pt idx="105">
                  <c:v>7.0497218868288183</c:v>
                </c:pt>
                <c:pt idx="106">
                  <c:v>7.9805328453458699</c:v>
                </c:pt>
                <c:pt idx="107">
                  <c:v>8.9608916481025851</c:v>
                </c:pt>
                <c:pt idx="108">
                  <c:v>9.9889323270677615</c:v>
                </c:pt>
                <c:pt idx="109">
                  <c:v>11.062706965602132</c:v>
                </c:pt>
                <c:pt idx="110">
                  <c:v>12.180191055895042</c:v>
                </c:pt>
                <c:pt idx="111">
                  <c:v>13.339289107867215</c:v>
                </c:pt>
                <c:pt idx="112">
                  <c:v>14.537840494910288</c:v>
                </c:pt>
                <c:pt idx="113">
                  <c:v>15.773625519788858</c:v>
                </c:pt>
                <c:pt idx="114">
                  <c:v>17.04437168188694</c:v>
                </c:pt>
                <c:pt idx="115">
                  <c:v>18.347760124767621</c:v>
                </c:pt>
                <c:pt idx="116">
                  <c:v>19.681432240761563</c:v>
                </c:pt>
                <c:pt idx="117">
                  <c:v>21.04299640704129</c:v>
                </c:pt>
                <c:pt idx="118">
                  <c:v>22.430034825418794</c:v>
                </c:pt>
                <c:pt idx="119">
                  <c:v>23.840110435962636</c:v>
                </c:pt>
                <c:pt idx="120">
                  <c:v>25.270773872522589</c:v>
                </c:pt>
                <c:pt idx="121">
                  <c:v>26.719570426418443</c:v>
                </c:pt>
                <c:pt idx="122">
                  <c:v>28.18404698295393</c:v>
                </c:pt>
                <c:pt idx="123">
                  <c:v>29.661758894102938</c:v>
                </c:pt>
                <c:pt idx="124">
                  <c:v>31.150276749737905</c:v>
                </c:pt>
                <c:pt idx="125">
                  <c:v>32.647193009175254</c:v>
                </c:pt>
                <c:pt idx="126">
                  <c:v>34.150128454639571</c:v>
                </c:pt>
                <c:pt idx="127">
                  <c:v>35.656738428539676</c:v>
                </c:pt>
                <c:pt idx="128">
                  <c:v>37.164718817221605</c:v>
                </c:pt>
                <c:pt idx="129">
                  <c:v>38.671811745145575</c:v>
                </c:pt>
                <c:pt idx="130">
                  <c:v>40.175810945220327</c:v>
                </c:pt>
                <c:pt idx="131">
                  <c:v>41.674566773322525</c:v>
                </c:pt>
                <c:pt idx="132">
                  <c:v>43.165990837803221</c:v>
                </c:pt>
                <c:pt idx="133">
                  <c:v>44.648060218014621</c:v>
                </c:pt>
                <c:pt idx="134">
                  <c:v>46.118821249526675</c:v>
                </c:pt>
                <c:pt idx="135">
                  <c:v>47.576392857693158</c:v>
                </c:pt>
                <c:pt idx="136">
                  <c:v>49.018969425504515</c:v>
                </c:pt>
                <c:pt idx="137">
                  <c:v>50.444823186151439</c:v>
                </c:pt>
                <c:pt idx="138">
                  <c:v>51.852306135345238</c:v>
                </c:pt>
                <c:pt idx="139">
                  <c:v>53.239851463103975</c:v>
                </c:pt>
                <c:pt idx="140">
                  <c:v>54.605974509342232</c:v>
                </c:pt>
                <c:pt idx="141">
                  <c:v>55.949273252101328</c:v>
                </c:pt>
                <c:pt idx="142">
                  <c:v>57.268428341554021</c:v>
                </c:pt>
                <c:pt idx="143">
                  <c:v>58.562202696932303</c:v>
                </c:pt>
                <c:pt idx="144">
                  <c:v>59.829440687197689</c:v>
                </c:pt>
                <c:pt idx="145">
                  <c:v>61.069066919538287</c:v>
                </c:pt>
                <c:pt idx="146">
                  <c:v>62.280084662600231</c:v>
                </c:pt>
                <c:pt idx="147">
                  <c:v>63.461573933701942</c:v>
                </c:pt>
                <c:pt idx="148">
                  <c:v>64.612689281126279</c:v>
                </c:pt>
                <c:pt idx="149">
                  <c:v>65.732657293925939</c:v>
                </c:pt>
                <c:pt idx="150">
                  <c:v>66.820773872522551</c:v>
                </c:pt>
                <c:pt idx="151">
                  <c:v>67.876401293741992</c:v>
                </c:pt>
                <c:pt idx="152">
                  <c:v>68.898965103837853</c:v>
                </c:pt>
                <c:pt idx="153">
                  <c:v>69.887950872545801</c:v>
                </c:pt>
                <c:pt idx="154">
                  <c:v>70.842900840323736</c:v>
                </c:pt>
                <c:pt idx="155">
                  <c:v>71.76341048971905</c:v>
                </c:pt>
                <c:pt idx="156">
                  <c:v>72.64912507030806</c:v>
                </c:pt>
                <c:pt idx="157">
                  <c:v>73.499736104931543</c:v>
                </c:pt>
                <c:pt idx="158">
                  <c:v>74.314977903052181</c:v>
                </c:pt>
                <c:pt idx="159">
                  <c:v>75.094624105038633</c:v>
                </c:pt>
                <c:pt idx="160">
                  <c:v>75.838484279082124</c:v>
                </c:pt>
                <c:pt idx="161">
                  <c:v>76.546400590320715</c:v>
                </c:pt>
                <c:pt idx="162">
                  <c:v>77.218244559625902</c:v>
                </c:pt>
                <c:pt idx="163">
                  <c:v>77.853913927426547</c:v>
                </c:pt>
                <c:pt idx="164">
                  <c:v>78.453329635944897</c:v>
                </c:pt>
                <c:pt idx="165">
                  <c:v>79.016432941315671</c:v>
                </c:pt>
                <c:pt idx="166">
                  <c:v>79.543182665280355</c:v>
                </c:pt>
                <c:pt idx="167">
                  <c:v>80.033552594503334</c:v>
                </c:pt>
                <c:pt idx="168">
                  <c:v>80.487529034062391</c:v>
                </c:pt>
                <c:pt idx="169">
                  <c:v>80.905108520324347</c:v>
                </c:pt>
                <c:pt idx="170">
                  <c:v>81.286295697233385</c:v>
                </c:pt>
                <c:pt idx="171">
                  <c:v>81.631101359015076</c:v>
                </c:pt>
                <c:pt idx="172">
                  <c:v>81.939540661425738</c:v>
                </c:pt>
                <c:pt idx="173">
                  <c:v>82.211631502954717</c:v>
                </c:pt>
                <c:pt idx="174">
                  <c:v>82.44739307680311</c:v>
                </c:pt>
                <c:pt idx="175">
                  <c:v>82.646844594009679</c:v>
                </c:pt>
                <c:pt idx="176">
                  <c:v>82.810004177760732</c:v>
                </c:pt>
                <c:pt idx="177">
                  <c:v>82.936887928694702</c:v>
                </c:pt>
                <c:pt idx="178">
                  <c:v>83.02750916087895</c:v>
                </c:pt>
                <c:pt idx="179">
                  <c:v>83.081877808084769</c:v>
                </c:pt>
                <c:pt idx="180">
                  <c:v>83.1</c:v>
                </c:pt>
                <c:pt idx="181">
                  <c:v>83.081877808084769</c:v>
                </c:pt>
                <c:pt idx="182">
                  <c:v>83.027509160878935</c:v>
                </c:pt>
                <c:pt idx="183">
                  <c:v>82.936887928694702</c:v>
                </c:pt>
                <c:pt idx="184">
                  <c:v>82.810004177760746</c:v>
                </c:pt>
                <c:pt idx="185">
                  <c:v>82.646844594009679</c:v>
                </c:pt>
                <c:pt idx="186">
                  <c:v>82.44739307680311</c:v>
                </c:pt>
                <c:pt idx="187">
                  <c:v>82.211631502954702</c:v>
                </c:pt>
                <c:pt idx="188">
                  <c:v>81.939540661425752</c:v>
                </c:pt>
                <c:pt idx="189">
                  <c:v>81.631101359015091</c:v>
                </c:pt>
                <c:pt idx="190">
                  <c:v>81.286295697233399</c:v>
                </c:pt>
                <c:pt idx="191">
                  <c:v>80.905108520324333</c:v>
                </c:pt>
                <c:pt idx="192">
                  <c:v>80.487529034062405</c:v>
                </c:pt>
                <c:pt idx="193">
                  <c:v>80.033552594503334</c:v>
                </c:pt>
                <c:pt idx="194">
                  <c:v>79.543182665280369</c:v>
                </c:pt>
                <c:pt idx="195">
                  <c:v>79.016432941315685</c:v>
                </c:pt>
                <c:pt idx="196">
                  <c:v>78.453329635944868</c:v>
                </c:pt>
                <c:pt idx="197">
                  <c:v>77.853913927426547</c:v>
                </c:pt>
                <c:pt idx="198">
                  <c:v>77.218244559625902</c:v>
                </c:pt>
                <c:pt idx="199">
                  <c:v>76.546400590320729</c:v>
                </c:pt>
                <c:pt idx="200">
                  <c:v>75.838484279082095</c:v>
                </c:pt>
                <c:pt idx="201">
                  <c:v>75.094624105038662</c:v>
                </c:pt>
                <c:pt idx="202">
                  <c:v>74.31497790305221</c:v>
                </c:pt>
                <c:pt idx="203">
                  <c:v>73.499736104931557</c:v>
                </c:pt>
                <c:pt idx="204">
                  <c:v>72.64912507030806</c:v>
                </c:pt>
                <c:pt idx="205">
                  <c:v>71.763410489719035</c:v>
                </c:pt>
                <c:pt idx="206">
                  <c:v>70.842900840323736</c:v>
                </c:pt>
                <c:pt idx="207">
                  <c:v>69.887950872545829</c:v>
                </c:pt>
                <c:pt idx="208">
                  <c:v>68.898965103837881</c:v>
                </c:pt>
                <c:pt idx="209">
                  <c:v>67.876401293741949</c:v>
                </c:pt>
                <c:pt idx="210">
                  <c:v>66.820773872522565</c:v>
                </c:pt>
                <c:pt idx="211">
                  <c:v>65.732657293925968</c:v>
                </c:pt>
                <c:pt idx="212">
                  <c:v>64.612689281126293</c:v>
                </c:pt>
                <c:pt idx="213">
                  <c:v>63.46157393370197</c:v>
                </c:pt>
                <c:pt idx="214">
                  <c:v>62.28008466260021</c:v>
                </c:pt>
                <c:pt idx="215">
                  <c:v>61.069066919538322</c:v>
                </c:pt>
                <c:pt idx="216">
                  <c:v>59.829440687197732</c:v>
                </c:pt>
                <c:pt idx="217">
                  <c:v>58.562202696932331</c:v>
                </c:pt>
                <c:pt idx="218">
                  <c:v>57.268428341553978</c:v>
                </c:pt>
                <c:pt idx="219">
                  <c:v>55.949273252101356</c:v>
                </c:pt>
                <c:pt idx="220">
                  <c:v>54.605974509342246</c:v>
                </c:pt>
                <c:pt idx="221">
                  <c:v>53.239851463104003</c:v>
                </c:pt>
                <c:pt idx="222">
                  <c:v>51.852306135345266</c:v>
                </c:pt>
                <c:pt idx="223">
                  <c:v>50.444823186151439</c:v>
                </c:pt>
                <c:pt idx="224">
                  <c:v>49.018969425504508</c:v>
                </c:pt>
                <c:pt idx="225">
                  <c:v>47.576392857693193</c:v>
                </c:pt>
                <c:pt idx="226">
                  <c:v>46.118821249526711</c:v>
                </c:pt>
                <c:pt idx="227">
                  <c:v>44.648060218014606</c:v>
                </c:pt>
                <c:pt idx="228">
                  <c:v>43.165990837803214</c:v>
                </c:pt>
                <c:pt idx="229">
                  <c:v>41.674566773322553</c:v>
                </c:pt>
                <c:pt idx="230">
                  <c:v>40.17581094522037</c:v>
                </c:pt>
                <c:pt idx="231">
                  <c:v>38.671811745145604</c:v>
                </c:pt>
                <c:pt idx="232">
                  <c:v>37.164718817221605</c:v>
                </c:pt>
                <c:pt idx="233">
                  <c:v>35.656738428539668</c:v>
                </c:pt>
                <c:pt idx="234">
                  <c:v>34.150128454639592</c:v>
                </c:pt>
                <c:pt idx="235">
                  <c:v>32.647193009175275</c:v>
                </c:pt>
                <c:pt idx="236">
                  <c:v>31.150276749737898</c:v>
                </c:pt>
                <c:pt idx="237">
                  <c:v>29.661758894102928</c:v>
                </c:pt>
                <c:pt idx="238">
                  <c:v>28.184046982953959</c:v>
                </c:pt>
                <c:pt idx="239">
                  <c:v>26.719570426418468</c:v>
                </c:pt>
                <c:pt idx="240">
                  <c:v>25.270773872522632</c:v>
                </c:pt>
                <c:pt idx="241">
                  <c:v>23.840110435962632</c:v>
                </c:pt>
                <c:pt idx="242">
                  <c:v>22.430034825418787</c:v>
                </c:pt>
                <c:pt idx="243">
                  <c:v>21.042996407041315</c:v>
                </c:pt>
                <c:pt idx="244">
                  <c:v>19.681432240761588</c:v>
                </c:pt>
                <c:pt idx="245">
                  <c:v>18.347760124767614</c:v>
                </c:pt>
                <c:pt idx="246">
                  <c:v>17.044371681886936</c:v>
                </c:pt>
                <c:pt idx="247">
                  <c:v>15.773625519788876</c:v>
                </c:pt>
                <c:pt idx="248">
                  <c:v>14.537840494910311</c:v>
                </c:pt>
                <c:pt idx="249">
                  <c:v>13.339289107867232</c:v>
                </c:pt>
                <c:pt idx="250">
                  <c:v>12.180191055895037</c:v>
                </c:pt>
                <c:pt idx="251">
                  <c:v>11.062706965602125</c:v>
                </c:pt>
                <c:pt idx="252">
                  <c:v>9.9889323270677952</c:v>
                </c:pt>
                <c:pt idx="253">
                  <c:v>8.9608916481026206</c:v>
                </c:pt>
                <c:pt idx="254">
                  <c:v>7.9805328453458655</c:v>
                </c:pt>
                <c:pt idx="255">
                  <c:v>7.049721886828813</c:v>
                </c:pt>
                <c:pt idx="256">
                  <c:v>6.1702376987035317</c:v>
                </c:pt>
                <c:pt idx="257">
                  <c:v>5.3437673470425828</c:v>
                </c:pt>
                <c:pt idx="258">
                  <c:v>4.571901503962299</c:v>
                </c:pt>
                <c:pt idx="259">
                  <c:v>3.8561302058243085</c:v>
                </c:pt>
                <c:pt idx="260">
                  <c:v>3.1978389099244051</c:v>
                </c:pt>
                <c:pt idx="261">
                  <c:v>2.5983048548878349</c:v>
                </c:pt>
                <c:pt idx="262">
                  <c:v>2.0586937289514715</c:v>
                </c:pt>
                <c:pt idx="263">
                  <c:v>1.5800566494194079</c:v>
                </c:pt>
                <c:pt idx="264">
                  <c:v>1.1633274558238671</c:v>
                </c:pt>
                <c:pt idx="265">
                  <c:v>0.80932031869520227</c:v>
                </c:pt>
                <c:pt idx="266">
                  <c:v>0.51872766533625292</c:v>
                </c:pt>
                <c:pt idx="267">
                  <c:v>0.29211842359119344</c:v>
                </c:pt>
                <c:pt idx="268">
                  <c:v>0.12993658428754054</c:v>
                </c:pt>
                <c:pt idx="269">
                  <c:v>3.2500082797916073E-2</c:v>
                </c:pt>
                <c:pt idx="270">
                  <c:v>0</c:v>
                </c:pt>
                <c:pt idx="271">
                  <c:v>3.2500082797916073E-2</c:v>
                </c:pt>
                <c:pt idx="272">
                  <c:v>0.12993658428754518</c:v>
                </c:pt>
                <c:pt idx="273">
                  <c:v>0.29211842359118884</c:v>
                </c:pt>
                <c:pt idx="274">
                  <c:v>0.51872766533624826</c:v>
                </c:pt>
                <c:pt idx="275">
                  <c:v>0.8093203186951976</c:v>
                </c:pt>
                <c:pt idx="276">
                  <c:v>1.163327455823858</c:v>
                </c:pt>
                <c:pt idx="277">
                  <c:v>1.5800566494194173</c:v>
                </c:pt>
                <c:pt idx="278">
                  <c:v>2.0586937289514622</c:v>
                </c:pt>
                <c:pt idx="279">
                  <c:v>2.5983048548878211</c:v>
                </c:pt>
                <c:pt idx="280">
                  <c:v>3.1978389099243913</c:v>
                </c:pt>
                <c:pt idx="281">
                  <c:v>3.8561302058243228</c:v>
                </c:pt>
                <c:pt idx="282">
                  <c:v>4.5719015039622803</c:v>
                </c:pt>
                <c:pt idx="283">
                  <c:v>5.3437673470425473</c:v>
                </c:pt>
                <c:pt idx="284">
                  <c:v>6.1702376987035086</c:v>
                </c:pt>
                <c:pt idx="285">
                  <c:v>7.0497218868287952</c:v>
                </c:pt>
                <c:pt idx="286">
                  <c:v>7.9805328453458841</c:v>
                </c:pt>
                <c:pt idx="287">
                  <c:v>8.9608916481025815</c:v>
                </c:pt>
                <c:pt idx="288">
                  <c:v>9.9889323270677561</c:v>
                </c:pt>
                <c:pt idx="289">
                  <c:v>11.0627069656021</c:v>
                </c:pt>
                <c:pt idx="290">
                  <c:v>12.18019105589506</c:v>
                </c:pt>
                <c:pt idx="291">
                  <c:v>13.339289107867209</c:v>
                </c:pt>
                <c:pt idx="292">
                  <c:v>14.537840494910263</c:v>
                </c:pt>
                <c:pt idx="293">
                  <c:v>15.773625519788851</c:v>
                </c:pt>
                <c:pt idx="294">
                  <c:v>17.044371681886979</c:v>
                </c:pt>
                <c:pt idx="295">
                  <c:v>18.347760124767639</c:v>
                </c:pt>
                <c:pt idx="296">
                  <c:v>19.681432240761538</c:v>
                </c:pt>
                <c:pt idx="297">
                  <c:v>21.042996407041283</c:v>
                </c:pt>
                <c:pt idx="298">
                  <c:v>22.430034825418758</c:v>
                </c:pt>
                <c:pt idx="299">
                  <c:v>23.840110435962657</c:v>
                </c:pt>
                <c:pt idx="300">
                  <c:v>25.270773872522579</c:v>
                </c:pt>
                <c:pt idx="301">
                  <c:v>26.719570426418432</c:v>
                </c:pt>
                <c:pt idx="302">
                  <c:v>28.184046982953923</c:v>
                </c:pt>
                <c:pt idx="303">
                  <c:v>29.66175889410296</c:v>
                </c:pt>
                <c:pt idx="304">
                  <c:v>31.150276749737948</c:v>
                </c:pt>
                <c:pt idx="305">
                  <c:v>32.64719300917524</c:v>
                </c:pt>
                <c:pt idx="306">
                  <c:v>34.150128454639557</c:v>
                </c:pt>
                <c:pt idx="307">
                  <c:v>35.656738428539626</c:v>
                </c:pt>
                <c:pt idx="308">
                  <c:v>37.164718817221633</c:v>
                </c:pt>
                <c:pt idx="309">
                  <c:v>38.671811745145561</c:v>
                </c:pt>
                <c:pt idx="310">
                  <c:v>40.175810945220313</c:v>
                </c:pt>
                <c:pt idx="311">
                  <c:v>41.67456677332251</c:v>
                </c:pt>
                <c:pt idx="312">
                  <c:v>43.16599083780325</c:v>
                </c:pt>
                <c:pt idx="313">
                  <c:v>44.648060218014649</c:v>
                </c:pt>
                <c:pt idx="314">
                  <c:v>46.118821249526668</c:v>
                </c:pt>
                <c:pt idx="315">
                  <c:v>47.576392857693151</c:v>
                </c:pt>
                <c:pt idx="316">
                  <c:v>49.018969425504466</c:v>
                </c:pt>
                <c:pt idx="317">
                  <c:v>50.444823186151467</c:v>
                </c:pt>
                <c:pt idx="318">
                  <c:v>51.852306135345231</c:v>
                </c:pt>
                <c:pt idx="319">
                  <c:v>53.239851463103975</c:v>
                </c:pt>
                <c:pt idx="320">
                  <c:v>54.605974509342225</c:v>
                </c:pt>
                <c:pt idx="321">
                  <c:v>55.949273252101371</c:v>
                </c:pt>
                <c:pt idx="322">
                  <c:v>57.268428341554014</c:v>
                </c:pt>
                <c:pt idx="323">
                  <c:v>58.562202696932289</c:v>
                </c:pt>
                <c:pt idx="324">
                  <c:v>59.829440687197689</c:v>
                </c:pt>
                <c:pt idx="325">
                  <c:v>61.06906691953828</c:v>
                </c:pt>
                <c:pt idx="326">
                  <c:v>62.280084662600224</c:v>
                </c:pt>
                <c:pt idx="327">
                  <c:v>63.461573933701935</c:v>
                </c:pt>
                <c:pt idx="328">
                  <c:v>64.612689281126265</c:v>
                </c:pt>
                <c:pt idx="329">
                  <c:v>65.732657293925939</c:v>
                </c:pt>
                <c:pt idx="330">
                  <c:v>66.820773872522594</c:v>
                </c:pt>
                <c:pt idx="331">
                  <c:v>67.876401293741978</c:v>
                </c:pt>
                <c:pt idx="332">
                  <c:v>68.898965103837838</c:v>
                </c:pt>
                <c:pt idx="333">
                  <c:v>69.887950872545801</c:v>
                </c:pt>
                <c:pt idx="334">
                  <c:v>70.842900840323736</c:v>
                </c:pt>
                <c:pt idx="335">
                  <c:v>71.76341048971905</c:v>
                </c:pt>
                <c:pt idx="336">
                  <c:v>72.649125070308045</c:v>
                </c:pt>
                <c:pt idx="337">
                  <c:v>73.499736104931543</c:v>
                </c:pt>
                <c:pt idx="338">
                  <c:v>74.314977903052181</c:v>
                </c:pt>
                <c:pt idx="339">
                  <c:v>75.09462410503869</c:v>
                </c:pt>
                <c:pt idx="340">
                  <c:v>75.838484279082124</c:v>
                </c:pt>
                <c:pt idx="341">
                  <c:v>76.546400590320701</c:v>
                </c:pt>
                <c:pt idx="342">
                  <c:v>77.218244559625902</c:v>
                </c:pt>
                <c:pt idx="343">
                  <c:v>77.853913927426547</c:v>
                </c:pt>
                <c:pt idx="344">
                  <c:v>78.453329635944897</c:v>
                </c:pt>
                <c:pt idx="345">
                  <c:v>79.016432941315657</c:v>
                </c:pt>
                <c:pt idx="346">
                  <c:v>79.543182665280341</c:v>
                </c:pt>
                <c:pt idx="347">
                  <c:v>80.033552594503334</c:v>
                </c:pt>
                <c:pt idx="348">
                  <c:v>80.487529034062419</c:v>
                </c:pt>
                <c:pt idx="349">
                  <c:v>80.905108520324347</c:v>
                </c:pt>
                <c:pt idx="350">
                  <c:v>81.286295697233385</c:v>
                </c:pt>
                <c:pt idx="351">
                  <c:v>81.631101359015076</c:v>
                </c:pt>
                <c:pt idx="352">
                  <c:v>81.939540661425738</c:v>
                </c:pt>
                <c:pt idx="353">
                  <c:v>82.211631502954717</c:v>
                </c:pt>
                <c:pt idx="354">
                  <c:v>82.44739307680311</c:v>
                </c:pt>
                <c:pt idx="355">
                  <c:v>82.646844594009679</c:v>
                </c:pt>
                <c:pt idx="356">
                  <c:v>82.810004177760732</c:v>
                </c:pt>
                <c:pt idx="357">
                  <c:v>82.936887928694702</c:v>
                </c:pt>
                <c:pt idx="358">
                  <c:v>83.02750916087895</c:v>
                </c:pt>
                <c:pt idx="359">
                  <c:v>83.081877808084769</c:v>
                </c:pt>
                <c:pt idx="360">
                  <c:v>83.1</c:v>
                </c:pt>
              </c:numCache>
            </c:numRef>
          </c:val>
          <c:smooth val="0"/>
          <c:extLst>
            <c:ext xmlns:c16="http://schemas.microsoft.com/office/drawing/2014/chart" uri="{C3380CC4-5D6E-409C-BE32-E72D297353CC}">
              <c16:uniqueId val="{00000001-D7E4-4584-A1FC-5256303BF632}"/>
            </c:ext>
          </c:extLst>
        </c:ser>
        <c:ser>
          <c:idx val="2"/>
          <c:order val="2"/>
          <c:tx>
            <c:v>Inlet Valve Lift</c:v>
          </c:tx>
          <c:spPr>
            <a:ln w="28575" cap="rnd">
              <a:solidFill>
                <a:schemeClr val="accent6"/>
              </a:solidFill>
              <a:round/>
            </a:ln>
            <a:effectLst/>
          </c:spPr>
          <c:marker>
            <c:symbol val="none"/>
          </c:marker>
          <c:val>
            <c:numRef>
              <c:f>'Crankshaft &amp; Camshaft Data'!$S$5:$S$365</c:f>
              <c:numCache>
                <c:formatCode>General</c:formatCode>
                <c:ptCount val="361"/>
                <c:pt idx="0">
                  <c:v>0</c:v>
                </c:pt>
                <c:pt idx="1">
                  <c:v>0</c:v>
                </c:pt>
                <c:pt idx="2">
                  <c:v>0</c:v>
                </c:pt>
                <c:pt idx="3">
                  <c:v>0</c:v>
                </c:pt>
                <c:pt idx="4">
                  <c:v>0</c:v>
                </c:pt>
                <c:pt idx="5">
                  <c:v>0</c:v>
                </c:pt>
                <c:pt idx="6">
                  <c:v>0</c:v>
                </c:pt>
                <c:pt idx="7">
                  <c:v>0</c:v>
                </c:pt>
                <c:pt idx="8">
                  <c:v>0</c:v>
                </c:pt>
                <c:pt idx="9">
                  <c:v>0</c:v>
                </c:pt>
                <c:pt idx="10">
                  <c:v>0.01</c:v>
                </c:pt>
                <c:pt idx="11">
                  <c:v>0.01</c:v>
                </c:pt>
                <c:pt idx="12">
                  <c:v>0.01</c:v>
                </c:pt>
                <c:pt idx="13">
                  <c:v>0.01</c:v>
                </c:pt>
                <c:pt idx="14">
                  <c:v>0.01</c:v>
                </c:pt>
                <c:pt idx="15">
                  <c:v>0.01</c:v>
                </c:pt>
                <c:pt idx="16">
                  <c:v>0.01</c:v>
                </c:pt>
                <c:pt idx="17">
                  <c:v>0.01</c:v>
                </c:pt>
                <c:pt idx="18">
                  <c:v>0.01</c:v>
                </c:pt>
                <c:pt idx="19">
                  <c:v>0.01</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0.01</c:v>
                </c:pt>
                <c:pt idx="100">
                  <c:v>0.01</c:v>
                </c:pt>
                <c:pt idx="101">
                  <c:v>0.01</c:v>
                </c:pt>
                <c:pt idx="102">
                  <c:v>0.01</c:v>
                </c:pt>
                <c:pt idx="103">
                  <c:v>0.02</c:v>
                </c:pt>
                <c:pt idx="104">
                  <c:v>0.03</c:v>
                </c:pt>
                <c:pt idx="105">
                  <c:v>0.04</c:v>
                </c:pt>
                <c:pt idx="106">
                  <c:v>0.05</c:v>
                </c:pt>
                <c:pt idx="107">
                  <c:v>7.0000000000000007E-2</c:v>
                </c:pt>
                <c:pt idx="108">
                  <c:v>0.09</c:v>
                </c:pt>
                <c:pt idx="109">
                  <c:v>0.1</c:v>
                </c:pt>
                <c:pt idx="110">
                  <c:v>0.12</c:v>
                </c:pt>
                <c:pt idx="111">
                  <c:v>0.14000000000000001</c:v>
                </c:pt>
                <c:pt idx="112">
                  <c:v>0.15</c:v>
                </c:pt>
                <c:pt idx="113">
                  <c:v>0.17</c:v>
                </c:pt>
                <c:pt idx="114">
                  <c:v>0.19</c:v>
                </c:pt>
                <c:pt idx="115">
                  <c:v>0.2</c:v>
                </c:pt>
                <c:pt idx="116">
                  <c:v>0.22</c:v>
                </c:pt>
                <c:pt idx="117">
                  <c:v>0.24</c:v>
                </c:pt>
                <c:pt idx="118">
                  <c:v>0.26</c:v>
                </c:pt>
                <c:pt idx="119">
                  <c:v>0.27</c:v>
                </c:pt>
                <c:pt idx="120">
                  <c:v>0.28999999999999998</c:v>
                </c:pt>
                <c:pt idx="121">
                  <c:v>0.3</c:v>
                </c:pt>
                <c:pt idx="122">
                  <c:v>0.32</c:v>
                </c:pt>
                <c:pt idx="123">
                  <c:v>0.34</c:v>
                </c:pt>
                <c:pt idx="124">
                  <c:v>0.36</c:v>
                </c:pt>
                <c:pt idx="125">
                  <c:v>0.38</c:v>
                </c:pt>
                <c:pt idx="126">
                  <c:v>0.4</c:v>
                </c:pt>
                <c:pt idx="127">
                  <c:v>0.43</c:v>
                </c:pt>
                <c:pt idx="128">
                  <c:v>0.47</c:v>
                </c:pt>
                <c:pt idx="129">
                  <c:v>0.5</c:v>
                </c:pt>
                <c:pt idx="130">
                  <c:v>0.55000000000000004</c:v>
                </c:pt>
                <c:pt idx="131">
                  <c:v>0.59</c:v>
                </c:pt>
                <c:pt idx="132">
                  <c:v>0.65</c:v>
                </c:pt>
                <c:pt idx="133">
                  <c:v>0.71</c:v>
                </c:pt>
                <c:pt idx="134">
                  <c:v>0.76</c:v>
                </c:pt>
                <c:pt idx="135">
                  <c:v>0.83</c:v>
                </c:pt>
                <c:pt idx="136">
                  <c:v>0.91</c:v>
                </c:pt>
                <c:pt idx="137">
                  <c:v>0.99</c:v>
                </c:pt>
                <c:pt idx="138">
                  <c:v>1.06</c:v>
                </c:pt>
                <c:pt idx="139">
                  <c:v>1.1499999999999999</c:v>
                </c:pt>
                <c:pt idx="140">
                  <c:v>1.24</c:v>
                </c:pt>
                <c:pt idx="141">
                  <c:v>1.34</c:v>
                </c:pt>
                <c:pt idx="142">
                  <c:v>1.45</c:v>
                </c:pt>
                <c:pt idx="143">
                  <c:v>1.56</c:v>
                </c:pt>
                <c:pt idx="144">
                  <c:v>1.67</c:v>
                </c:pt>
                <c:pt idx="145">
                  <c:v>1.8</c:v>
                </c:pt>
                <c:pt idx="146">
                  <c:v>1.91</c:v>
                </c:pt>
                <c:pt idx="147">
                  <c:v>2.06</c:v>
                </c:pt>
                <c:pt idx="148">
                  <c:v>2.2000000000000002</c:v>
                </c:pt>
                <c:pt idx="149">
                  <c:v>2.3199999999999998</c:v>
                </c:pt>
                <c:pt idx="150">
                  <c:v>2.5</c:v>
                </c:pt>
                <c:pt idx="151">
                  <c:v>2.67</c:v>
                </c:pt>
                <c:pt idx="152">
                  <c:v>2.81</c:v>
                </c:pt>
                <c:pt idx="153">
                  <c:v>3</c:v>
                </c:pt>
                <c:pt idx="154">
                  <c:v>3.19</c:v>
                </c:pt>
                <c:pt idx="155">
                  <c:v>3.38</c:v>
                </c:pt>
                <c:pt idx="156">
                  <c:v>3.56</c:v>
                </c:pt>
                <c:pt idx="157">
                  <c:v>3.77</c:v>
                </c:pt>
                <c:pt idx="158">
                  <c:v>4.0199999999999996</c:v>
                </c:pt>
                <c:pt idx="159">
                  <c:v>4.21</c:v>
                </c:pt>
                <c:pt idx="160">
                  <c:v>4.42</c:v>
                </c:pt>
                <c:pt idx="161">
                  <c:v>4.67</c:v>
                </c:pt>
                <c:pt idx="162">
                  <c:v>4.91</c:v>
                </c:pt>
                <c:pt idx="163">
                  <c:v>5.2</c:v>
                </c:pt>
                <c:pt idx="164">
                  <c:v>5.34</c:v>
                </c:pt>
                <c:pt idx="165">
                  <c:v>5.72</c:v>
                </c:pt>
                <c:pt idx="166">
                  <c:v>6</c:v>
                </c:pt>
                <c:pt idx="167">
                  <c:v>6.27</c:v>
                </c:pt>
                <c:pt idx="168">
                  <c:v>6.57</c:v>
                </c:pt>
                <c:pt idx="169">
                  <c:v>6.89</c:v>
                </c:pt>
                <c:pt idx="170">
                  <c:v>7.15</c:v>
                </c:pt>
                <c:pt idx="171">
                  <c:v>7.45</c:v>
                </c:pt>
                <c:pt idx="172">
                  <c:v>7.76</c:v>
                </c:pt>
                <c:pt idx="173">
                  <c:v>8.01</c:v>
                </c:pt>
                <c:pt idx="174">
                  <c:v>8.2899999999999991</c:v>
                </c:pt>
                <c:pt idx="175">
                  <c:v>8.5299999999999994</c:v>
                </c:pt>
                <c:pt idx="176">
                  <c:v>8.7200000000000006</c:v>
                </c:pt>
                <c:pt idx="177">
                  <c:v>8.8699999999999992</c:v>
                </c:pt>
                <c:pt idx="178">
                  <c:v>8.94</c:v>
                </c:pt>
                <c:pt idx="179">
                  <c:v>8.99</c:v>
                </c:pt>
                <c:pt idx="180">
                  <c:v>9</c:v>
                </c:pt>
                <c:pt idx="181">
                  <c:v>8.9700000000000006</c:v>
                </c:pt>
                <c:pt idx="182">
                  <c:v>8.8800000000000008</c:v>
                </c:pt>
                <c:pt idx="183">
                  <c:v>8.7200000000000006</c:v>
                </c:pt>
                <c:pt idx="184">
                  <c:v>8.49</c:v>
                </c:pt>
                <c:pt idx="185">
                  <c:v>8.26</c:v>
                </c:pt>
                <c:pt idx="186">
                  <c:v>7.98</c:v>
                </c:pt>
                <c:pt idx="187">
                  <c:v>7.69</c:v>
                </c:pt>
                <c:pt idx="188">
                  <c:v>7.36</c:v>
                </c:pt>
                <c:pt idx="189">
                  <c:v>7.06</c:v>
                </c:pt>
                <c:pt idx="190">
                  <c:v>6.74</c:v>
                </c:pt>
                <c:pt idx="191">
                  <c:v>6.45</c:v>
                </c:pt>
                <c:pt idx="192">
                  <c:v>6.11</c:v>
                </c:pt>
                <c:pt idx="193">
                  <c:v>5.85</c:v>
                </c:pt>
                <c:pt idx="194">
                  <c:v>5.5</c:v>
                </c:pt>
                <c:pt idx="195">
                  <c:v>5.2</c:v>
                </c:pt>
                <c:pt idx="196">
                  <c:v>4.91</c:v>
                </c:pt>
                <c:pt idx="197">
                  <c:v>4.66</c:v>
                </c:pt>
                <c:pt idx="198">
                  <c:v>4.4000000000000004</c:v>
                </c:pt>
                <c:pt idx="199">
                  <c:v>4.1500000000000004</c:v>
                </c:pt>
                <c:pt idx="200">
                  <c:v>3.92</c:v>
                </c:pt>
                <c:pt idx="201">
                  <c:v>3.68</c:v>
                </c:pt>
                <c:pt idx="202">
                  <c:v>3.44</c:v>
                </c:pt>
                <c:pt idx="203">
                  <c:v>3.25</c:v>
                </c:pt>
                <c:pt idx="204">
                  <c:v>3.02</c:v>
                </c:pt>
                <c:pt idx="205">
                  <c:v>2.85</c:v>
                </c:pt>
                <c:pt idx="206">
                  <c:v>2.7</c:v>
                </c:pt>
                <c:pt idx="207">
                  <c:v>2.52</c:v>
                </c:pt>
                <c:pt idx="208">
                  <c:v>2.3199999999999998</c:v>
                </c:pt>
                <c:pt idx="209">
                  <c:v>2.1800000000000002</c:v>
                </c:pt>
                <c:pt idx="210">
                  <c:v>2.0499999999999998</c:v>
                </c:pt>
                <c:pt idx="211">
                  <c:v>1.89</c:v>
                </c:pt>
                <c:pt idx="212">
                  <c:v>1.75</c:v>
                </c:pt>
                <c:pt idx="213">
                  <c:v>1.62</c:v>
                </c:pt>
                <c:pt idx="214">
                  <c:v>1.49</c:v>
                </c:pt>
                <c:pt idx="215">
                  <c:v>1.38</c:v>
                </c:pt>
                <c:pt idx="216">
                  <c:v>1.26</c:v>
                </c:pt>
                <c:pt idx="217">
                  <c:v>1.1599999999999999</c:v>
                </c:pt>
                <c:pt idx="218">
                  <c:v>1.06</c:v>
                </c:pt>
                <c:pt idx="219">
                  <c:v>0.97</c:v>
                </c:pt>
                <c:pt idx="220">
                  <c:v>0.88</c:v>
                </c:pt>
                <c:pt idx="221">
                  <c:v>0.8</c:v>
                </c:pt>
                <c:pt idx="222">
                  <c:v>0.74</c:v>
                </c:pt>
                <c:pt idx="223">
                  <c:v>0.67</c:v>
                </c:pt>
                <c:pt idx="224">
                  <c:v>0.6</c:v>
                </c:pt>
                <c:pt idx="225">
                  <c:v>0.54</c:v>
                </c:pt>
                <c:pt idx="226">
                  <c:v>0.48</c:v>
                </c:pt>
                <c:pt idx="227">
                  <c:v>0.44</c:v>
                </c:pt>
                <c:pt idx="228">
                  <c:v>0.39</c:v>
                </c:pt>
                <c:pt idx="229">
                  <c:v>0.35</c:v>
                </c:pt>
                <c:pt idx="230">
                  <c:v>0.32</c:v>
                </c:pt>
                <c:pt idx="231">
                  <c:v>0.28999999999999998</c:v>
                </c:pt>
                <c:pt idx="232">
                  <c:v>0.26</c:v>
                </c:pt>
                <c:pt idx="233">
                  <c:v>0.24</c:v>
                </c:pt>
                <c:pt idx="234">
                  <c:v>0.21</c:v>
                </c:pt>
                <c:pt idx="235">
                  <c:v>0.2</c:v>
                </c:pt>
                <c:pt idx="236">
                  <c:v>0.18</c:v>
                </c:pt>
                <c:pt idx="237">
                  <c:v>0.16</c:v>
                </c:pt>
                <c:pt idx="238">
                  <c:v>0.14000000000000001</c:v>
                </c:pt>
                <c:pt idx="239">
                  <c:v>0.12</c:v>
                </c:pt>
                <c:pt idx="240">
                  <c:v>0.1</c:v>
                </c:pt>
                <c:pt idx="241">
                  <c:v>0.09</c:v>
                </c:pt>
                <c:pt idx="242">
                  <c:v>7.0000000000000007E-2</c:v>
                </c:pt>
                <c:pt idx="243">
                  <c:v>0.05</c:v>
                </c:pt>
                <c:pt idx="244">
                  <c:v>0.03</c:v>
                </c:pt>
                <c:pt idx="245">
                  <c:v>0.02</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2-D7E4-4584-A1FC-5256303BF632}"/>
            </c:ext>
          </c:extLst>
        </c:ser>
        <c:dLbls>
          <c:showLegendKey val="0"/>
          <c:showVal val="0"/>
          <c:showCatName val="0"/>
          <c:showSerName val="0"/>
          <c:showPercent val="0"/>
          <c:showBubbleSize val="0"/>
        </c:dLbls>
        <c:smooth val="0"/>
        <c:axId val="1273706656"/>
        <c:axId val="1273714816"/>
      </c:lineChart>
      <c:catAx>
        <c:axId val="12737066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3714816"/>
        <c:crosses val="autoZero"/>
        <c:auto val="1"/>
        <c:lblAlgn val="ctr"/>
        <c:lblOffset val="100"/>
        <c:noMultiLvlLbl val="0"/>
      </c:catAx>
      <c:valAx>
        <c:axId val="12737148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Displacement</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370665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Inlet Flow Rate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cat>
            <c:numRef>
              <c:f>'Flow Test'!$D$30:$K$30</c:f>
              <c:numCache>
                <c:formatCode>General</c:formatCode>
                <c:ptCount val="8"/>
                <c:pt idx="0">
                  <c:v>1.75</c:v>
                </c:pt>
                <c:pt idx="1">
                  <c:v>3.5</c:v>
                </c:pt>
                <c:pt idx="2">
                  <c:v>5.25</c:v>
                </c:pt>
                <c:pt idx="3">
                  <c:v>7</c:v>
                </c:pt>
                <c:pt idx="4">
                  <c:v>8.75</c:v>
                </c:pt>
                <c:pt idx="5">
                  <c:v>10.5</c:v>
                </c:pt>
                <c:pt idx="6">
                  <c:v>12.25</c:v>
                </c:pt>
                <c:pt idx="7">
                  <c:v>14</c:v>
                </c:pt>
              </c:numCache>
            </c:numRef>
          </c:cat>
          <c:val>
            <c:numRef>
              <c:f>'Flow Test'!$D$36:$K$36</c:f>
              <c:numCache>
                <c:formatCode>General</c:formatCode>
                <c:ptCount val="8"/>
                <c:pt idx="0">
                  <c:v>29.216000000000001</c:v>
                </c:pt>
                <c:pt idx="1">
                  <c:v>52.972000000000001</c:v>
                </c:pt>
                <c:pt idx="2">
                  <c:v>78.773999999999987</c:v>
                </c:pt>
                <c:pt idx="3">
                  <c:v>96.739999999999981</c:v>
                </c:pt>
                <c:pt idx="4">
                  <c:v>107.79599999999999</c:v>
                </c:pt>
                <c:pt idx="5">
                  <c:v>114.70599999999999</c:v>
                </c:pt>
                <c:pt idx="6">
                  <c:v>110.56</c:v>
                </c:pt>
                <c:pt idx="7">
                  <c:v>118.85199999999999</c:v>
                </c:pt>
              </c:numCache>
            </c:numRef>
          </c:val>
          <c:smooth val="0"/>
          <c:extLst>
            <c:ext xmlns:c16="http://schemas.microsoft.com/office/drawing/2014/chart" uri="{C3380CC4-5D6E-409C-BE32-E72D297353CC}">
              <c16:uniqueId val="{00000000-E975-4639-92D4-51C3CA99ADDB}"/>
            </c:ext>
          </c:extLst>
        </c:ser>
        <c:dLbls>
          <c:showLegendKey val="0"/>
          <c:showVal val="0"/>
          <c:showCatName val="0"/>
          <c:showSerName val="0"/>
          <c:showPercent val="0"/>
          <c:showBubbleSize val="0"/>
        </c:dLbls>
        <c:smooth val="0"/>
        <c:axId val="1780455328"/>
        <c:axId val="1780458208"/>
      </c:lineChart>
      <c:catAx>
        <c:axId val="17804553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0458208"/>
        <c:crosses val="autoZero"/>
        <c:auto val="1"/>
        <c:lblAlgn val="ctr"/>
        <c:lblOffset val="100"/>
        <c:noMultiLvlLbl val="0"/>
      </c:catAx>
      <c:valAx>
        <c:axId val="17804582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045532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Rate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cat>
            <c:numRef>
              <c:f>'Flow Test'!$D$44:$M$44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'Flow Test'!$D$50:$M$50</c:f>
              <c:numCache>
                <c:formatCode>General</c:formatCode>
                <c:ptCount val="10"/>
                <c:pt idx="0">
                  <c:v>15.989999999999998</c:v>
                </c:pt>
                <c:pt idx="1">
                  <c:v>40.5</c:v>
                </c:pt>
                <c:pt idx="2">
                  <c:v>56.25</c:v>
                </c:pt>
                <c:pt idx="3">
                  <c:v>63.75</c:v>
                </c:pt>
                <c:pt idx="4">
                  <c:v>69</c:v>
                </c:pt>
                <c:pt idx="5">
                  <c:v>65.34</c:v>
                </c:pt>
                <c:pt idx="6">
                  <c:v>73.507499999999993</c:v>
                </c:pt>
                <c:pt idx="7">
                  <c:v>74.25</c:v>
                </c:pt>
                <c:pt idx="8">
                  <c:v>77.22</c:v>
                </c:pt>
                <c:pt idx="9">
                  <c:v>75.734999999999999</c:v>
                </c:pt>
              </c:numCache>
            </c:numRef>
          </c:val>
          <c:smooth val="0"/>
          <c:extLst>
            <c:ext xmlns:c16="http://schemas.microsoft.com/office/drawing/2014/chart" uri="{C3380CC4-5D6E-409C-BE32-E72D297353CC}">
              <c16:uniqueId val="{00000000-D3B4-4A85-805A-17E9E9190D3B}"/>
            </c:ext>
          </c:extLst>
        </c:ser>
        <c:dLbls>
          <c:showLegendKey val="0"/>
          <c:showVal val="0"/>
          <c:showCatName val="0"/>
          <c:showSerName val="0"/>
          <c:showPercent val="0"/>
          <c:showBubbleSize val="0"/>
        </c:dLbls>
        <c:smooth val="0"/>
        <c:axId val="1727593520"/>
        <c:axId val="1727594000"/>
      </c:lineChart>
      <c:catAx>
        <c:axId val="172759352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594000"/>
        <c:crosses val="autoZero"/>
        <c:auto val="1"/>
        <c:lblAlgn val="ctr"/>
        <c:lblOffset val="100"/>
        <c:noMultiLvlLbl val="0"/>
      </c:catAx>
      <c:valAx>
        <c:axId val="17275940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759352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Inlet Flow Rate Per Unit Area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 Per Unit Area</c:v>
          </c:tx>
          <c:spPr>
            <a:ln w="28575" cap="rnd">
              <a:solidFill>
                <a:schemeClr val="accent1"/>
              </a:solidFill>
              <a:round/>
            </a:ln>
            <a:effectLst/>
          </c:spPr>
          <c:marker>
            <c:symbol val="none"/>
          </c:marker>
          <c:cat>
            <c:numRef>
              <c:f>'Flow Test'!$D$30:$K$30</c:f>
              <c:numCache>
                <c:formatCode>General</c:formatCode>
                <c:ptCount val="8"/>
                <c:pt idx="0">
                  <c:v>1.75</c:v>
                </c:pt>
                <c:pt idx="1">
                  <c:v>3.5</c:v>
                </c:pt>
                <c:pt idx="2">
                  <c:v>5.25</c:v>
                </c:pt>
                <c:pt idx="3">
                  <c:v>7</c:v>
                </c:pt>
                <c:pt idx="4">
                  <c:v>8.75</c:v>
                </c:pt>
                <c:pt idx="5">
                  <c:v>10.5</c:v>
                </c:pt>
                <c:pt idx="6">
                  <c:v>12.25</c:v>
                </c:pt>
                <c:pt idx="7">
                  <c:v>14</c:v>
                </c:pt>
              </c:numCache>
            </c:numRef>
          </c:cat>
          <c:val>
            <c:numRef>
              <c:f>'Flow Test'!$D$37:$K$37</c:f>
              <c:numCache>
                <c:formatCode>General</c:formatCode>
                <c:ptCount val="8"/>
                <c:pt idx="0">
                  <c:v>1.5567677982415784</c:v>
                </c:pt>
                <c:pt idx="1">
                  <c:v>2.8226007601469361</c:v>
                </c:pt>
                <c:pt idx="2">
                  <c:v>4.1974543585255359</c:v>
                </c:pt>
                <c:pt idx="3">
                  <c:v>5.1547685104699568</c:v>
                </c:pt>
                <c:pt idx="4">
                  <c:v>5.743884911666524</c:v>
                </c:pt>
                <c:pt idx="5">
                  <c:v>6.1120826624143776</c:v>
                </c:pt>
                <c:pt idx="6">
                  <c:v>5.8911640119656656</c:v>
                </c:pt>
                <c:pt idx="7">
                  <c:v>6.3330013128630904</c:v>
                </c:pt>
              </c:numCache>
            </c:numRef>
          </c:val>
          <c:smooth val="0"/>
          <c:extLst>
            <c:ext xmlns:c16="http://schemas.microsoft.com/office/drawing/2014/chart" uri="{C3380CC4-5D6E-409C-BE32-E72D297353CC}">
              <c16:uniqueId val="{00000000-69EF-4EC8-A3A4-5EA381F9D95C}"/>
            </c:ext>
          </c:extLst>
        </c:ser>
        <c:dLbls>
          <c:showLegendKey val="0"/>
          <c:showVal val="0"/>
          <c:showCatName val="0"/>
          <c:showSerName val="0"/>
          <c:showPercent val="0"/>
          <c:showBubbleSize val="0"/>
        </c:dLbls>
        <c:smooth val="0"/>
        <c:axId val="1327761376"/>
        <c:axId val="1327765216"/>
      </c:lineChart>
      <c:catAx>
        <c:axId val="132776137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7765216"/>
        <c:crosses val="autoZero"/>
        <c:auto val="1"/>
        <c:lblAlgn val="ctr"/>
        <c:lblOffset val="100"/>
        <c:noMultiLvlLbl val="0"/>
      </c:catAx>
      <c:valAx>
        <c:axId val="13277652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776137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Exhaust Flow Rate Per Unit Area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 Flow Rate Per Unit Area</c:v>
          </c:tx>
          <c:spPr>
            <a:ln w="28575" cap="rnd">
              <a:solidFill>
                <a:schemeClr val="accent1"/>
              </a:solidFill>
              <a:round/>
            </a:ln>
            <a:effectLst/>
          </c:spPr>
          <c:marker>
            <c:symbol val="none"/>
          </c:marker>
          <c:cat>
            <c:numRef>
              <c:f>'Flow Test'!$D$44:$M$44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'Flow Test'!$D$51:$M$51</c:f>
              <c:numCache>
                <c:formatCode>General</c:formatCode>
                <c:ptCount val="10"/>
                <c:pt idx="0">
                  <c:v>1.1633771611608714</c:v>
                </c:pt>
                <c:pt idx="1">
                  <c:v>2.9466400892442337</c:v>
                </c:pt>
                <c:pt idx="2">
                  <c:v>4.09255567950588</c:v>
                </c:pt>
                <c:pt idx="3">
                  <c:v>4.6382297701066646</c:v>
                </c:pt>
                <c:pt idx="4">
                  <c:v>5.020201633527213</c:v>
                </c:pt>
                <c:pt idx="5">
                  <c:v>4.7539126773140312</c:v>
                </c:pt>
                <c:pt idx="6">
                  <c:v>5.3481517619782837</c:v>
                </c:pt>
                <c:pt idx="7">
                  <c:v>5.4021734969477624</c:v>
                </c:pt>
                <c:pt idx="8">
                  <c:v>5.6182604368256728</c:v>
                </c:pt>
                <c:pt idx="9">
                  <c:v>5.5102169668867171</c:v>
                </c:pt>
              </c:numCache>
            </c:numRef>
          </c:val>
          <c:smooth val="0"/>
          <c:extLst>
            <c:ext xmlns:c16="http://schemas.microsoft.com/office/drawing/2014/chart" uri="{C3380CC4-5D6E-409C-BE32-E72D297353CC}">
              <c16:uniqueId val="{00000000-44C0-419B-9172-15489285DA5B}"/>
            </c:ext>
          </c:extLst>
        </c:ser>
        <c:dLbls>
          <c:showLegendKey val="0"/>
          <c:showVal val="0"/>
          <c:showCatName val="0"/>
          <c:showSerName val="0"/>
          <c:showPercent val="0"/>
          <c:showBubbleSize val="0"/>
        </c:dLbls>
        <c:smooth val="0"/>
        <c:axId val="1304566016"/>
        <c:axId val="1304561696"/>
      </c:lineChart>
      <c:catAx>
        <c:axId val="13045660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4561696"/>
        <c:crosses val="autoZero"/>
        <c:auto val="1"/>
        <c:lblAlgn val="ctr"/>
        <c:lblOffset val="100"/>
        <c:noMultiLvlLbl val="0"/>
      </c:catAx>
      <c:valAx>
        <c:axId val="13045616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Rate (l/s/sq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456601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vs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Inlet</c:v>
          </c:tx>
          <c:spPr>
            <a:ln w="28575" cap="rnd">
              <a:solidFill>
                <a:schemeClr val="accent1"/>
              </a:solidFill>
              <a:round/>
            </a:ln>
            <a:effectLst/>
          </c:spPr>
          <c:marker>
            <c:symbol val="none"/>
          </c:marker>
          <c:cat>
            <c:numRef>
              <c:f>'Flow Test'!$D$30:$K$30</c:f>
              <c:numCache>
                <c:formatCode>General</c:formatCode>
                <c:ptCount val="8"/>
                <c:pt idx="0">
                  <c:v>1.75</c:v>
                </c:pt>
                <c:pt idx="1">
                  <c:v>3.5</c:v>
                </c:pt>
                <c:pt idx="2">
                  <c:v>5.25</c:v>
                </c:pt>
                <c:pt idx="3">
                  <c:v>7</c:v>
                </c:pt>
                <c:pt idx="4">
                  <c:v>8.75</c:v>
                </c:pt>
                <c:pt idx="5">
                  <c:v>10.5</c:v>
                </c:pt>
                <c:pt idx="6">
                  <c:v>12.25</c:v>
                </c:pt>
                <c:pt idx="7">
                  <c:v>14</c:v>
                </c:pt>
              </c:numCache>
            </c:numRef>
          </c:cat>
          <c:val>
            <c:numRef>
              <c:f>'Flow Test'!$D$38:$K$38</c:f>
              <c:numCache>
                <c:formatCode>General</c:formatCode>
                <c:ptCount val="8"/>
                <c:pt idx="0">
                  <c:v>0.24593488123879595</c:v>
                </c:pt>
                <c:pt idx="1">
                  <c:v>0.44590849291420792</c:v>
                </c:pt>
                <c:pt idx="2">
                  <c:v>0.66310495395348124</c:v>
                </c:pt>
                <c:pt idx="3">
                  <c:v>0.81433941713585412</c:v>
                </c:pt>
                <c:pt idx="4">
                  <c:v>0.90740677909423761</c:v>
                </c:pt>
                <c:pt idx="5">
                  <c:v>0.96557388031822711</c:v>
                </c:pt>
                <c:pt idx="6">
                  <c:v>0.93067361958383343</c:v>
                </c:pt>
                <c:pt idx="7">
                  <c:v>1.000474141052621</c:v>
                </c:pt>
              </c:numCache>
            </c:numRef>
          </c:val>
          <c:smooth val="0"/>
          <c:extLst>
            <c:ext xmlns:c16="http://schemas.microsoft.com/office/drawing/2014/chart" uri="{C3380CC4-5D6E-409C-BE32-E72D297353CC}">
              <c16:uniqueId val="{00000000-4E5E-47E3-9B26-8E9CAEDACB23}"/>
            </c:ext>
          </c:extLst>
        </c:ser>
        <c:ser>
          <c:idx val="1"/>
          <c:order val="1"/>
          <c:tx>
            <c:v>Exhaust</c:v>
          </c:tx>
          <c:spPr>
            <a:ln w="28575" cap="rnd">
              <a:solidFill>
                <a:schemeClr val="accent2"/>
              </a:solidFill>
              <a:round/>
            </a:ln>
            <a:effectLst/>
          </c:spPr>
          <c:marker>
            <c:symbol val="none"/>
          </c:marker>
          <c:val>
            <c:numRef>
              <c:f>'Flow Test'!$D$52:$M$52</c:f>
              <c:numCache>
                <c:formatCode>General</c:formatCode>
                <c:ptCount val="10"/>
                <c:pt idx="0">
                  <c:v>0.18378786116285489</c:v>
                </c:pt>
                <c:pt idx="1">
                  <c:v>0.46550396354569251</c:v>
                </c:pt>
                <c:pt idx="2">
                  <c:v>0.64653328270235066</c:v>
                </c:pt>
                <c:pt idx="3">
                  <c:v>0.7327377203959976</c:v>
                </c:pt>
                <c:pt idx="4">
                  <c:v>0.79308082678155023</c:v>
                </c:pt>
                <c:pt idx="5">
                  <c:v>0.75101306118705069</c:v>
                </c:pt>
                <c:pt idx="6">
                  <c:v>0.84488969383543189</c:v>
                </c:pt>
                <c:pt idx="7">
                  <c:v>0.85342393316710308</c:v>
                </c:pt>
                <c:pt idx="8">
                  <c:v>0.88756089049378717</c:v>
                </c:pt>
                <c:pt idx="9">
                  <c:v>0.87049241183044501</c:v>
                </c:pt>
              </c:numCache>
            </c:numRef>
          </c:val>
          <c:smooth val="0"/>
          <c:extLst>
            <c:ext xmlns:c16="http://schemas.microsoft.com/office/drawing/2014/chart" uri="{C3380CC4-5D6E-409C-BE32-E72D297353CC}">
              <c16:uniqueId val="{00000000-E51E-46A1-BF07-3D3AE5742323}"/>
            </c:ext>
          </c:extLst>
        </c:ser>
        <c:dLbls>
          <c:showLegendKey val="0"/>
          <c:showVal val="0"/>
          <c:showCatName val="0"/>
          <c:showSerName val="0"/>
          <c:showPercent val="0"/>
          <c:showBubbleSize val="0"/>
        </c:dLbls>
        <c:smooth val="0"/>
        <c:axId val="10363696"/>
        <c:axId val="10365136"/>
      </c:lineChart>
      <c:catAx>
        <c:axId val="1036369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65136"/>
        <c:crosses val="autoZero"/>
        <c:auto val="1"/>
        <c:lblAlgn val="ctr"/>
        <c:lblOffset val="100"/>
        <c:noMultiLvlLbl val="0"/>
      </c:catAx>
      <c:valAx>
        <c:axId val="103651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6369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5" Type="http://schemas.openxmlformats.org/officeDocument/2006/relationships/chart" Target="../charts/chart11.xml"/><Relationship Id="rId4"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10</xdr:col>
      <xdr:colOff>533400</xdr:colOff>
      <xdr:row>8</xdr:row>
      <xdr:rowOff>161925</xdr:rowOff>
    </xdr:from>
    <xdr:to>
      <xdr:col>17</xdr:col>
      <xdr:colOff>64337</xdr:colOff>
      <xdr:row>17</xdr:row>
      <xdr:rowOff>142260</xdr:rowOff>
    </xdr:to>
    <xdr:pic>
      <xdr:nvPicPr>
        <xdr:cNvPr id="3" name="Picture 2">
          <a:extLst>
            <a:ext uri="{FF2B5EF4-FFF2-40B4-BE49-F238E27FC236}">
              <a16:creationId xmlns:a16="http://schemas.microsoft.com/office/drawing/2014/main" id="{C6433F3A-9EEA-78B7-6C07-3B2CDFCD1B77}"/>
            </a:ext>
          </a:extLst>
        </xdr:cNvPr>
        <xdr:cNvPicPr>
          <a:picLocks noChangeAspect="1"/>
        </xdr:cNvPicPr>
      </xdr:nvPicPr>
      <xdr:blipFill>
        <a:blip xmlns:r="http://schemas.openxmlformats.org/officeDocument/2006/relationships" r:embed="rId1"/>
        <a:stretch>
          <a:fillRect/>
        </a:stretch>
      </xdr:blipFill>
      <xdr:spPr>
        <a:xfrm>
          <a:off x="6629400" y="1685925"/>
          <a:ext cx="3798137" cy="1694835"/>
        </a:xfrm>
        <a:prstGeom prst="rect">
          <a:avLst/>
        </a:prstGeom>
      </xdr:spPr>
    </xdr:pic>
    <xdr:clientData/>
  </xdr:twoCellAnchor>
  <xdr:twoCellAnchor>
    <xdr:from>
      <xdr:col>12</xdr:col>
      <xdr:colOff>371476</xdr:colOff>
      <xdr:row>1</xdr:row>
      <xdr:rowOff>9525</xdr:rowOff>
    </xdr:from>
    <xdr:to>
      <xdr:col>15</xdr:col>
      <xdr:colOff>257176</xdr:colOff>
      <xdr:row>4</xdr:row>
      <xdr:rowOff>123825</xdr:rowOff>
    </xdr:to>
    <xdr:sp macro="" textlink="">
      <xdr:nvSpPr>
        <xdr:cNvPr id="4" name="TextBox 3">
          <a:extLst>
            <a:ext uri="{FF2B5EF4-FFF2-40B4-BE49-F238E27FC236}">
              <a16:creationId xmlns:a16="http://schemas.microsoft.com/office/drawing/2014/main" id="{EF382471-A512-6745-A333-36E3248AD20D}"/>
            </a:ext>
          </a:extLst>
        </xdr:cNvPr>
        <xdr:cNvSpPr txBox="1"/>
      </xdr:nvSpPr>
      <xdr:spPr>
        <a:xfrm>
          <a:off x="7686676" y="200025"/>
          <a:ext cx="171450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3600"/>
            <a:t>UWTSD</a:t>
          </a:r>
        </a:p>
        <a:p>
          <a:endParaRPr lang="en-GB" sz="1100"/>
        </a:p>
      </xdr:txBody>
    </xdr:sp>
    <xdr:clientData/>
  </xdr:twoCellAnchor>
  <xdr:twoCellAnchor>
    <xdr:from>
      <xdr:col>13</xdr:col>
      <xdr:colOff>247650</xdr:colOff>
      <xdr:row>5</xdr:row>
      <xdr:rowOff>47626</xdr:rowOff>
    </xdr:from>
    <xdr:to>
      <xdr:col>14</xdr:col>
      <xdr:colOff>390525</xdr:colOff>
      <xdr:row>7</xdr:row>
      <xdr:rowOff>123826</xdr:rowOff>
    </xdr:to>
    <xdr:sp macro="" textlink="">
      <xdr:nvSpPr>
        <xdr:cNvPr id="5" name="TextBox 4">
          <a:extLst>
            <a:ext uri="{FF2B5EF4-FFF2-40B4-BE49-F238E27FC236}">
              <a16:creationId xmlns:a16="http://schemas.microsoft.com/office/drawing/2014/main" id="{DDC41AE6-9FE7-A36F-7DDC-45F1D68ACB61}"/>
            </a:ext>
          </a:extLst>
        </xdr:cNvPr>
        <xdr:cNvSpPr txBox="1"/>
      </xdr:nvSpPr>
      <xdr:spPr>
        <a:xfrm>
          <a:off x="8172450" y="1000126"/>
          <a:ext cx="752475"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000"/>
            <a:t>WISA</a:t>
          </a:r>
        </a:p>
        <a:p>
          <a:endParaRPr lang="en-GB" sz="1100"/>
        </a:p>
      </xdr:txBody>
    </xdr:sp>
    <xdr:clientData/>
  </xdr:twoCellAnchor>
  <xdr:twoCellAnchor>
    <xdr:from>
      <xdr:col>9</xdr:col>
      <xdr:colOff>466725</xdr:colOff>
      <xdr:row>19</xdr:row>
      <xdr:rowOff>133350</xdr:rowOff>
    </xdr:from>
    <xdr:to>
      <xdr:col>18</xdr:col>
      <xdr:colOff>133350</xdr:colOff>
      <xdr:row>25</xdr:row>
      <xdr:rowOff>28575</xdr:rowOff>
    </xdr:to>
    <xdr:sp macro="" textlink="">
      <xdr:nvSpPr>
        <xdr:cNvPr id="6" name="TextBox 5">
          <a:extLst>
            <a:ext uri="{FF2B5EF4-FFF2-40B4-BE49-F238E27FC236}">
              <a16:creationId xmlns:a16="http://schemas.microsoft.com/office/drawing/2014/main" id="{DC825E96-09EA-E882-4B77-265CFA3DD197}"/>
            </a:ext>
          </a:extLst>
        </xdr:cNvPr>
        <xdr:cNvSpPr txBox="1"/>
      </xdr:nvSpPr>
      <xdr:spPr>
        <a:xfrm>
          <a:off x="5953125" y="3752850"/>
          <a:ext cx="5153025"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000"/>
            <a:t>Engine</a:t>
          </a:r>
          <a:r>
            <a:rPr lang="en-GB" sz="2000" baseline="0"/>
            <a:t> Performance Analysis</a:t>
          </a:r>
        </a:p>
        <a:p>
          <a:pPr algn="ctr"/>
          <a:endParaRPr lang="en-GB" sz="2000"/>
        </a:p>
        <a:p>
          <a:r>
            <a:rPr lang="en-GB" sz="2000"/>
            <a:t>Thermodynamics</a:t>
          </a:r>
          <a:r>
            <a:rPr lang="en-GB" sz="2000" baseline="0"/>
            <a:t> and Combustion </a:t>
          </a:r>
          <a:r>
            <a:rPr lang="en-GB" sz="2000"/>
            <a:t>ACHA5011</a:t>
          </a:r>
          <a:endParaRPr lang="en-GB" sz="1100"/>
        </a:p>
      </xdr:txBody>
    </xdr:sp>
    <xdr:clientData/>
  </xdr:twoCellAnchor>
  <xdr:twoCellAnchor>
    <xdr:from>
      <xdr:col>12</xdr:col>
      <xdr:colOff>114300</xdr:colOff>
      <xdr:row>28</xdr:row>
      <xdr:rowOff>9525</xdr:rowOff>
    </xdr:from>
    <xdr:to>
      <xdr:col>15</xdr:col>
      <xdr:colOff>485775</xdr:colOff>
      <xdr:row>33</xdr:row>
      <xdr:rowOff>85725</xdr:rowOff>
    </xdr:to>
    <xdr:sp macro="" textlink="">
      <xdr:nvSpPr>
        <xdr:cNvPr id="7" name="TextBox 6">
          <a:extLst>
            <a:ext uri="{FF2B5EF4-FFF2-40B4-BE49-F238E27FC236}">
              <a16:creationId xmlns:a16="http://schemas.microsoft.com/office/drawing/2014/main" id="{2397CF7A-9C18-9F11-DBE7-B307C97066A9}"/>
            </a:ext>
          </a:extLst>
        </xdr:cNvPr>
        <xdr:cNvSpPr txBox="1"/>
      </xdr:nvSpPr>
      <xdr:spPr>
        <a:xfrm>
          <a:off x="7429500" y="5343525"/>
          <a:ext cx="2200275" cy="1028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a:t>Keira Phillips</a:t>
          </a:r>
        </a:p>
        <a:p>
          <a:pPr algn="ctr"/>
          <a:r>
            <a:rPr lang="en-GB" sz="1400"/>
            <a:t>2321194</a:t>
          </a:r>
        </a:p>
        <a:p>
          <a:pPr algn="ctr"/>
          <a:endParaRPr lang="en-GB" sz="1400"/>
        </a:p>
        <a:p>
          <a:pPr algn="ctr"/>
          <a:r>
            <a:rPr lang="en-GB" sz="1400"/>
            <a:t>12/11/25</a:t>
          </a:r>
        </a:p>
        <a:p>
          <a:br>
            <a:rPr lang="en-GB" sz="1100"/>
          </a:b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2</xdr:row>
      <xdr:rowOff>14286</xdr:rowOff>
    </xdr:from>
    <xdr:to>
      <xdr:col>11</xdr:col>
      <xdr:colOff>585391</xdr:colOff>
      <xdr:row>20</xdr:row>
      <xdr:rowOff>178594</xdr:rowOff>
    </xdr:to>
    <xdr:graphicFrame macro="">
      <xdr:nvGraphicFramePr>
        <xdr:cNvPr id="2" name="Chart 1">
          <a:extLst>
            <a:ext uri="{FF2B5EF4-FFF2-40B4-BE49-F238E27FC236}">
              <a16:creationId xmlns:a16="http://schemas.microsoft.com/office/drawing/2014/main" id="{1A7F73FB-370D-F990-2F41-4E09E7F16FD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19844</xdr:colOff>
      <xdr:row>2</xdr:row>
      <xdr:rowOff>24605</xdr:rowOff>
    </xdr:from>
    <xdr:to>
      <xdr:col>22</xdr:col>
      <xdr:colOff>575469</xdr:colOff>
      <xdr:row>21</xdr:row>
      <xdr:rowOff>0</xdr:rowOff>
    </xdr:to>
    <xdr:graphicFrame macro="">
      <xdr:nvGraphicFramePr>
        <xdr:cNvPr id="4" name="Chart 3">
          <a:extLst>
            <a:ext uri="{FF2B5EF4-FFF2-40B4-BE49-F238E27FC236}">
              <a16:creationId xmlns:a16="http://schemas.microsoft.com/office/drawing/2014/main" id="{9C7E13FD-AA13-9205-FCBA-00775366E8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24604</xdr:colOff>
      <xdr:row>36</xdr:row>
      <xdr:rowOff>24604</xdr:rowOff>
    </xdr:from>
    <xdr:to>
      <xdr:col>11</xdr:col>
      <xdr:colOff>585390</xdr:colOff>
      <xdr:row>53</xdr:row>
      <xdr:rowOff>188513</xdr:rowOff>
    </xdr:to>
    <xdr:graphicFrame macro="">
      <xdr:nvGraphicFramePr>
        <xdr:cNvPr id="5" name="Chart 4">
          <a:extLst>
            <a:ext uri="{FF2B5EF4-FFF2-40B4-BE49-F238E27FC236}">
              <a16:creationId xmlns:a16="http://schemas.microsoft.com/office/drawing/2014/main" id="{79B44C79-6386-F7C6-B0F9-6FA7A17C984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19446</xdr:colOff>
      <xdr:row>38</xdr:row>
      <xdr:rowOff>14286</xdr:rowOff>
    </xdr:from>
    <xdr:to>
      <xdr:col>22</xdr:col>
      <xdr:colOff>585391</xdr:colOff>
      <xdr:row>55</xdr:row>
      <xdr:rowOff>168672</xdr:rowOff>
    </xdr:to>
    <xdr:graphicFrame macro="">
      <xdr:nvGraphicFramePr>
        <xdr:cNvPr id="6" name="Chart 5">
          <a:extLst>
            <a:ext uri="{FF2B5EF4-FFF2-40B4-BE49-F238E27FC236}">
              <a16:creationId xmlns:a16="http://schemas.microsoft.com/office/drawing/2014/main" id="{F38AED6F-52AB-734C-C497-4425D34E95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19444</xdr:colOff>
      <xdr:row>69</xdr:row>
      <xdr:rowOff>33736</xdr:rowOff>
    </xdr:from>
    <xdr:to>
      <xdr:col>11</xdr:col>
      <xdr:colOff>585390</xdr:colOff>
      <xdr:row>88</xdr:row>
      <xdr:rowOff>0</xdr:rowOff>
    </xdr:to>
    <xdr:graphicFrame macro="">
      <xdr:nvGraphicFramePr>
        <xdr:cNvPr id="7" name="Chart 6">
          <a:extLst>
            <a:ext uri="{FF2B5EF4-FFF2-40B4-BE49-F238E27FC236}">
              <a16:creationId xmlns:a16="http://schemas.microsoft.com/office/drawing/2014/main" id="{C5567004-9697-C421-0250-BB547D89417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10912</xdr:colOff>
      <xdr:row>72</xdr:row>
      <xdr:rowOff>37307</xdr:rowOff>
    </xdr:from>
    <xdr:to>
      <xdr:col>22</xdr:col>
      <xdr:colOff>575468</xdr:colOff>
      <xdr:row>91</xdr:row>
      <xdr:rowOff>19843</xdr:rowOff>
    </xdr:to>
    <xdr:graphicFrame macro="">
      <xdr:nvGraphicFramePr>
        <xdr:cNvPr id="8" name="Chart 7">
          <a:extLst>
            <a:ext uri="{FF2B5EF4-FFF2-40B4-BE49-F238E27FC236}">
              <a16:creationId xmlns:a16="http://schemas.microsoft.com/office/drawing/2014/main" id="{D2D8506A-8584-13D3-3D5A-1E6633171A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9921</xdr:colOff>
      <xdr:row>2</xdr:row>
      <xdr:rowOff>9922</xdr:rowOff>
    </xdr:from>
    <xdr:to>
      <xdr:col>2</xdr:col>
      <xdr:colOff>396874</xdr:colOff>
      <xdr:row>3</xdr:row>
      <xdr:rowOff>99219</xdr:rowOff>
    </xdr:to>
    <xdr:sp macro="" textlink="">
      <xdr:nvSpPr>
        <xdr:cNvPr id="9" name="TextBox 8">
          <a:extLst>
            <a:ext uri="{FF2B5EF4-FFF2-40B4-BE49-F238E27FC236}">
              <a16:creationId xmlns:a16="http://schemas.microsoft.com/office/drawing/2014/main" id="{114A4207-6268-E6B6-7C27-AD8610AA23FA}"/>
            </a:ext>
          </a:extLst>
        </xdr:cNvPr>
        <xdr:cNvSpPr txBox="1"/>
      </xdr:nvSpPr>
      <xdr:spPr>
        <a:xfrm>
          <a:off x="1220390" y="396875"/>
          <a:ext cx="386953"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1/6</a:t>
          </a:r>
        </a:p>
      </xdr:txBody>
    </xdr:sp>
    <xdr:clientData/>
  </xdr:twoCellAnchor>
  <xdr:twoCellAnchor>
    <xdr:from>
      <xdr:col>13</xdr:col>
      <xdr:colOff>29765</xdr:colOff>
      <xdr:row>2</xdr:row>
      <xdr:rowOff>29765</xdr:rowOff>
    </xdr:from>
    <xdr:to>
      <xdr:col>13</xdr:col>
      <xdr:colOff>416718</xdr:colOff>
      <xdr:row>3</xdr:row>
      <xdr:rowOff>119062</xdr:rowOff>
    </xdr:to>
    <xdr:sp macro="" textlink="">
      <xdr:nvSpPr>
        <xdr:cNvPr id="11" name="TextBox 10">
          <a:extLst>
            <a:ext uri="{FF2B5EF4-FFF2-40B4-BE49-F238E27FC236}">
              <a16:creationId xmlns:a16="http://schemas.microsoft.com/office/drawing/2014/main" id="{2755943B-ED60-4437-90B4-E4DD26F919A0}"/>
            </a:ext>
          </a:extLst>
        </xdr:cNvPr>
        <xdr:cNvSpPr txBox="1"/>
      </xdr:nvSpPr>
      <xdr:spPr>
        <a:xfrm>
          <a:off x="7897812" y="416718"/>
          <a:ext cx="386953"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2/6</a:t>
          </a:r>
        </a:p>
      </xdr:txBody>
    </xdr:sp>
    <xdr:clientData/>
  </xdr:twoCellAnchor>
  <xdr:twoCellAnchor>
    <xdr:from>
      <xdr:col>2</xdr:col>
      <xdr:colOff>9921</xdr:colOff>
      <xdr:row>36</xdr:row>
      <xdr:rowOff>9922</xdr:rowOff>
    </xdr:from>
    <xdr:to>
      <xdr:col>2</xdr:col>
      <xdr:colOff>396875</xdr:colOff>
      <xdr:row>37</xdr:row>
      <xdr:rowOff>99219</xdr:rowOff>
    </xdr:to>
    <xdr:sp macro="" textlink="">
      <xdr:nvSpPr>
        <xdr:cNvPr id="13" name="TextBox 12">
          <a:extLst>
            <a:ext uri="{FF2B5EF4-FFF2-40B4-BE49-F238E27FC236}">
              <a16:creationId xmlns:a16="http://schemas.microsoft.com/office/drawing/2014/main" id="{39F21145-45B6-4C42-8B30-E68AE7C02FD9}"/>
            </a:ext>
          </a:extLst>
        </xdr:cNvPr>
        <xdr:cNvSpPr txBox="1"/>
      </xdr:nvSpPr>
      <xdr:spPr>
        <a:xfrm>
          <a:off x="1220390" y="6826250"/>
          <a:ext cx="386954"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3/6</a:t>
          </a:r>
        </a:p>
      </xdr:txBody>
    </xdr:sp>
    <xdr:clientData/>
  </xdr:twoCellAnchor>
  <xdr:twoCellAnchor>
    <xdr:from>
      <xdr:col>13</xdr:col>
      <xdr:colOff>9923</xdr:colOff>
      <xdr:row>38</xdr:row>
      <xdr:rowOff>9923</xdr:rowOff>
    </xdr:from>
    <xdr:to>
      <xdr:col>13</xdr:col>
      <xdr:colOff>406797</xdr:colOff>
      <xdr:row>39</xdr:row>
      <xdr:rowOff>99220</xdr:rowOff>
    </xdr:to>
    <xdr:sp macro="" textlink="">
      <xdr:nvSpPr>
        <xdr:cNvPr id="14" name="TextBox 13">
          <a:extLst>
            <a:ext uri="{FF2B5EF4-FFF2-40B4-BE49-F238E27FC236}">
              <a16:creationId xmlns:a16="http://schemas.microsoft.com/office/drawing/2014/main" id="{FB333A94-2CB3-4D6C-8823-092E93239D8D}"/>
            </a:ext>
          </a:extLst>
        </xdr:cNvPr>
        <xdr:cNvSpPr txBox="1"/>
      </xdr:nvSpPr>
      <xdr:spPr>
        <a:xfrm>
          <a:off x="7877970" y="7213204"/>
          <a:ext cx="396874"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4/6</a:t>
          </a:r>
        </a:p>
      </xdr:txBody>
    </xdr:sp>
    <xdr:clientData/>
  </xdr:twoCellAnchor>
  <xdr:twoCellAnchor>
    <xdr:from>
      <xdr:col>2</xdr:col>
      <xdr:colOff>9921</xdr:colOff>
      <xdr:row>69</xdr:row>
      <xdr:rowOff>9922</xdr:rowOff>
    </xdr:from>
    <xdr:to>
      <xdr:col>2</xdr:col>
      <xdr:colOff>406797</xdr:colOff>
      <xdr:row>70</xdr:row>
      <xdr:rowOff>89297</xdr:rowOff>
    </xdr:to>
    <xdr:sp macro="" textlink="">
      <xdr:nvSpPr>
        <xdr:cNvPr id="15" name="TextBox 14">
          <a:extLst>
            <a:ext uri="{FF2B5EF4-FFF2-40B4-BE49-F238E27FC236}">
              <a16:creationId xmlns:a16="http://schemas.microsoft.com/office/drawing/2014/main" id="{1D27B16C-65D1-4E21-B355-AB7D68DC3C9D}"/>
            </a:ext>
          </a:extLst>
        </xdr:cNvPr>
        <xdr:cNvSpPr txBox="1"/>
      </xdr:nvSpPr>
      <xdr:spPr>
        <a:xfrm>
          <a:off x="1220390" y="13077031"/>
          <a:ext cx="396876"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5/6</a:t>
          </a:r>
        </a:p>
      </xdr:txBody>
    </xdr:sp>
    <xdr:clientData/>
  </xdr:twoCellAnchor>
  <xdr:twoCellAnchor>
    <xdr:from>
      <xdr:col>13</xdr:col>
      <xdr:colOff>9921</xdr:colOff>
      <xdr:row>72</xdr:row>
      <xdr:rowOff>9922</xdr:rowOff>
    </xdr:from>
    <xdr:to>
      <xdr:col>13</xdr:col>
      <xdr:colOff>406797</xdr:colOff>
      <xdr:row>73</xdr:row>
      <xdr:rowOff>99219</xdr:rowOff>
    </xdr:to>
    <xdr:sp macro="" textlink="">
      <xdr:nvSpPr>
        <xdr:cNvPr id="17" name="TextBox 16">
          <a:extLst>
            <a:ext uri="{FF2B5EF4-FFF2-40B4-BE49-F238E27FC236}">
              <a16:creationId xmlns:a16="http://schemas.microsoft.com/office/drawing/2014/main" id="{4BB3871A-2084-4CC4-9C44-31402B2E99D8}"/>
            </a:ext>
          </a:extLst>
        </xdr:cNvPr>
        <xdr:cNvSpPr txBox="1"/>
      </xdr:nvSpPr>
      <xdr:spPr>
        <a:xfrm>
          <a:off x="7877968" y="13662422"/>
          <a:ext cx="396876"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6/6</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8</xdr:col>
      <xdr:colOff>523152</xdr:colOff>
      <xdr:row>2</xdr:row>
      <xdr:rowOff>190499</xdr:rowOff>
    </xdr:to>
    <xdr:pic>
      <xdr:nvPicPr>
        <xdr:cNvPr id="2" name="Picture 1" descr="See the source image">
          <a:extLst>
            <a:ext uri="{FF2B5EF4-FFF2-40B4-BE49-F238E27FC236}">
              <a16:creationId xmlns:a16="http://schemas.microsoft.com/office/drawing/2014/main" id="{7A4D1E9F-EDCB-4B92-9968-A304883F99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58</xdr:row>
      <xdr:rowOff>180554</xdr:rowOff>
    </xdr:from>
    <xdr:to>
      <xdr:col>9</xdr:col>
      <xdr:colOff>19429</xdr:colOff>
      <xdr:row>60</xdr:row>
      <xdr:rowOff>103513</xdr:rowOff>
    </xdr:to>
    <xdr:pic>
      <xdr:nvPicPr>
        <xdr:cNvPr id="3" name="Picture 2" descr="See the source image">
          <a:extLst>
            <a:ext uri="{FF2B5EF4-FFF2-40B4-BE49-F238E27FC236}">
              <a16:creationId xmlns:a16="http://schemas.microsoft.com/office/drawing/2014/main" id="{CEE03AD4-21A9-4395-A39B-C233C8319A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590549</xdr:colOff>
      <xdr:row>3</xdr:row>
      <xdr:rowOff>14287</xdr:rowOff>
    </xdr:from>
    <xdr:to>
      <xdr:col>10</xdr:col>
      <xdr:colOff>600074</xdr:colOff>
      <xdr:row>18</xdr:row>
      <xdr:rowOff>9525</xdr:rowOff>
    </xdr:to>
    <xdr:graphicFrame macro="">
      <xdr:nvGraphicFramePr>
        <xdr:cNvPr id="2" name="Chart 1">
          <a:extLst>
            <a:ext uri="{FF2B5EF4-FFF2-40B4-BE49-F238E27FC236}">
              <a16:creationId xmlns:a16="http://schemas.microsoft.com/office/drawing/2014/main" id="{F5AB5110-AC91-4544-A578-3E2510CB70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14287</xdr:colOff>
      <xdr:row>3</xdr:row>
      <xdr:rowOff>14286</xdr:rowOff>
    </xdr:from>
    <xdr:to>
      <xdr:col>22</xdr:col>
      <xdr:colOff>9525</xdr:colOff>
      <xdr:row>18</xdr:row>
      <xdr:rowOff>9524</xdr:rowOff>
    </xdr:to>
    <xdr:graphicFrame macro="">
      <xdr:nvGraphicFramePr>
        <xdr:cNvPr id="3" name="Chart 2">
          <a:extLst>
            <a:ext uri="{FF2B5EF4-FFF2-40B4-BE49-F238E27FC236}">
              <a16:creationId xmlns:a16="http://schemas.microsoft.com/office/drawing/2014/main" id="{6AB33AC7-FC46-121A-79D9-AF1C133721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4762</xdr:colOff>
      <xdr:row>18</xdr:row>
      <xdr:rowOff>14287</xdr:rowOff>
    </xdr:from>
    <xdr:to>
      <xdr:col>11</xdr:col>
      <xdr:colOff>0</xdr:colOff>
      <xdr:row>33</xdr:row>
      <xdr:rowOff>9525</xdr:rowOff>
    </xdr:to>
    <xdr:graphicFrame macro="">
      <xdr:nvGraphicFramePr>
        <xdr:cNvPr id="4" name="Chart 3">
          <a:extLst>
            <a:ext uri="{FF2B5EF4-FFF2-40B4-BE49-F238E27FC236}">
              <a16:creationId xmlns:a16="http://schemas.microsoft.com/office/drawing/2014/main" id="{490B9787-AED9-2C7C-D1DE-CE1107F52F1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4762</xdr:colOff>
      <xdr:row>18</xdr:row>
      <xdr:rowOff>14286</xdr:rowOff>
    </xdr:from>
    <xdr:to>
      <xdr:col>22</xdr:col>
      <xdr:colOff>19050</xdr:colOff>
      <xdr:row>33</xdr:row>
      <xdr:rowOff>19049</xdr:rowOff>
    </xdr:to>
    <xdr:graphicFrame macro="">
      <xdr:nvGraphicFramePr>
        <xdr:cNvPr id="5" name="Chart 4">
          <a:extLst>
            <a:ext uri="{FF2B5EF4-FFF2-40B4-BE49-F238E27FC236}">
              <a16:creationId xmlns:a16="http://schemas.microsoft.com/office/drawing/2014/main" id="{884A80E2-B4E2-6347-8FB3-B9F6B2871B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25</xdr:col>
      <xdr:colOff>9524</xdr:colOff>
      <xdr:row>3</xdr:row>
      <xdr:rowOff>4761</xdr:rowOff>
    </xdr:from>
    <xdr:to>
      <xdr:col>32</xdr:col>
      <xdr:colOff>609599</xdr:colOff>
      <xdr:row>17</xdr:row>
      <xdr:rowOff>180974</xdr:rowOff>
    </xdr:to>
    <xdr:graphicFrame macro="">
      <xdr:nvGraphicFramePr>
        <xdr:cNvPr id="7" name="Chart 6">
          <a:extLst>
            <a:ext uri="{FF2B5EF4-FFF2-40B4-BE49-F238E27FC236}">
              <a16:creationId xmlns:a16="http://schemas.microsoft.com/office/drawing/2014/main" id="{41F60C8C-63CA-5EE5-E2CB-76463A82A2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19050</xdr:colOff>
      <xdr:row>1</xdr:row>
      <xdr:rowOff>19050</xdr:rowOff>
    </xdr:from>
    <xdr:to>
      <xdr:col>2</xdr:col>
      <xdr:colOff>415926</xdr:colOff>
      <xdr:row>2</xdr:row>
      <xdr:rowOff>106363</xdr:rowOff>
    </xdr:to>
    <xdr:sp macro="" textlink="">
      <xdr:nvSpPr>
        <xdr:cNvPr id="12" name="TextBox 11">
          <a:extLst>
            <a:ext uri="{FF2B5EF4-FFF2-40B4-BE49-F238E27FC236}">
              <a16:creationId xmlns:a16="http://schemas.microsoft.com/office/drawing/2014/main" id="{82EC87B3-7556-47A9-A9C2-F71FB6DF69DE}"/>
            </a:ext>
          </a:extLst>
        </xdr:cNvPr>
        <xdr:cNvSpPr txBox="1"/>
      </xdr:nvSpPr>
      <xdr:spPr>
        <a:xfrm>
          <a:off x="1238250" y="219075"/>
          <a:ext cx="396876"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a:t>
          </a:r>
        </a:p>
      </xdr:txBody>
    </xdr:sp>
    <xdr:clientData/>
  </xdr:twoCellAnchor>
  <xdr:twoCellAnchor>
    <xdr:from>
      <xdr:col>13</xdr:col>
      <xdr:colOff>19050</xdr:colOff>
      <xdr:row>1</xdr:row>
      <xdr:rowOff>19050</xdr:rowOff>
    </xdr:from>
    <xdr:to>
      <xdr:col>13</xdr:col>
      <xdr:colOff>415926</xdr:colOff>
      <xdr:row>2</xdr:row>
      <xdr:rowOff>106363</xdr:rowOff>
    </xdr:to>
    <xdr:sp macro="" textlink="">
      <xdr:nvSpPr>
        <xdr:cNvPr id="13" name="TextBox 12">
          <a:extLst>
            <a:ext uri="{FF2B5EF4-FFF2-40B4-BE49-F238E27FC236}">
              <a16:creationId xmlns:a16="http://schemas.microsoft.com/office/drawing/2014/main" id="{458D103E-D11B-4452-A543-86D9C137AB5F}"/>
            </a:ext>
          </a:extLst>
        </xdr:cNvPr>
        <xdr:cNvSpPr txBox="1"/>
      </xdr:nvSpPr>
      <xdr:spPr>
        <a:xfrm>
          <a:off x="7943850" y="219075"/>
          <a:ext cx="396876"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2/3</a:t>
          </a:r>
        </a:p>
      </xdr:txBody>
    </xdr:sp>
    <xdr:clientData/>
  </xdr:twoCellAnchor>
  <xdr:twoCellAnchor>
    <xdr:from>
      <xdr:col>24</xdr:col>
      <xdr:colOff>19050</xdr:colOff>
      <xdr:row>1</xdr:row>
      <xdr:rowOff>19050</xdr:rowOff>
    </xdr:from>
    <xdr:to>
      <xdr:col>24</xdr:col>
      <xdr:colOff>415926</xdr:colOff>
      <xdr:row>2</xdr:row>
      <xdr:rowOff>106363</xdr:rowOff>
    </xdr:to>
    <xdr:sp macro="" textlink="">
      <xdr:nvSpPr>
        <xdr:cNvPr id="14" name="TextBox 13">
          <a:extLst>
            <a:ext uri="{FF2B5EF4-FFF2-40B4-BE49-F238E27FC236}">
              <a16:creationId xmlns:a16="http://schemas.microsoft.com/office/drawing/2014/main" id="{EE645D11-0C73-4E6B-931E-7AD3F2C4737D}"/>
            </a:ext>
          </a:extLst>
        </xdr:cNvPr>
        <xdr:cNvSpPr txBox="1"/>
      </xdr:nvSpPr>
      <xdr:spPr>
        <a:xfrm>
          <a:off x="14649450" y="219075"/>
          <a:ext cx="396876" cy="2778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3/3</a:t>
          </a:r>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04C70943-2DBF-4F41-8263-FEC7C4BBE7A1}" userId="S::abi.summerfield@uwtsd.ac.uk::ca5258b9-f1a4-4ad2-af5d-1c126a171107" providerId="AD"/>
</personList>
</file>

<file path=xl/richData/_rels/richValueRel.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
  <rv s="0">
    <v>0</v>
    <v>5</v>
  </rv>
  <rv s="0">
    <v>1</v>
    <v>5</v>
  </rv>
  <rv s="0">
    <v>2</v>
    <v>5</v>
  </rv>
  <rv s="0">
    <v>3</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ichValueRel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4C70943-2DBF-4F41-8263-FEC7C4BBE7A1}" id="{DF690008-EC8F-4E83-B7BE-4AF0A897D415}">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66F35-E9A7-C04B-85F1-58D9FB66B26E}">
  <dimension ref="A1:AD62"/>
  <sheetViews>
    <sheetView tabSelected="1" zoomScaleNormal="150" zoomScaleSheetLayoutView="100" workbookViewId="0">
      <selection activeCell="V23" sqref="V23"/>
    </sheetView>
  </sheetViews>
  <sheetFormatPr defaultRowHeight="15" x14ac:dyDescent="0.25"/>
  <sheetData>
    <row r="1" spans="1:30" x14ac:dyDescent="0.25">
      <c r="A1" s="12"/>
      <c r="B1" s="12"/>
      <c r="C1" s="12"/>
      <c r="D1" s="12"/>
      <c r="E1" s="12"/>
      <c r="F1" s="12"/>
      <c r="G1" s="12"/>
      <c r="H1" s="12"/>
      <c r="I1" s="122"/>
      <c r="J1" s="123"/>
      <c r="K1" s="123"/>
      <c r="L1" s="123"/>
      <c r="M1" s="123"/>
      <c r="N1" s="123"/>
      <c r="O1" s="123"/>
      <c r="P1" s="123"/>
      <c r="Q1" s="123"/>
      <c r="R1" s="123"/>
      <c r="S1" s="123"/>
      <c r="T1" s="124"/>
      <c r="U1" s="12"/>
      <c r="V1" s="12"/>
      <c r="W1" s="12"/>
      <c r="X1" s="12"/>
      <c r="Y1" s="12"/>
      <c r="Z1" s="12"/>
      <c r="AA1" s="12"/>
      <c r="AB1" s="12"/>
      <c r="AC1" s="12"/>
      <c r="AD1" s="12"/>
    </row>
    <row r="2" spans="1:30" x14ac:dyDescent="0.25">
      <c r="A2" s="12"/>
      <c r="B2" s="12"/>
      <c r="C2" s="12"/>
      <c r="D2" s="12"/>
      <c r="E2" s="12"/>
      <c r="F2" s="12"/>
      <c r="G2" s="12"/>
      <c r="H2" s="12"/>
      <c r="I2" s="1"/>
      <c r="J2" s="162"/>
      <c r="K2" s="162"/>
      <c r="L2" s="162"/>
      <c r="M2" s="162"/>
      <c r="N2" s="162"/>
      <c r="O2" s="162"/>
      <c r="P2" s="162"/>
      <c r="Q2" s="162"/>
      <c r="R2" s="162"/>
      <c r="S2" s="162"/>
      <c r="T2" s="13"/>
      <c r="U2" s="12"/>
      <c r="V2" s="12"/>
      <c r="W2" s="12"/>
      <c r="X2" s="12"/>
      <c r="Y2" s="12"/>
      <c r="Z2" s="12"/>
      <c r="AA2" s="12"/>
      <c r="AB2" s="12"/>
      <c r="AC2" s="12"/>
      <c r="AD2" s="12"/>
    </row>
    <row r="3" spans="1:30" x14ac:dyDescent="0.25">
      <c r="A3" s="12"/>
      <c r="B3" s="12"/>
      <c r="C3" s="12"/>
      <c r="D3" s="12"/>
      <c r="E3" s="12"/>
      <c r="F3" s="12"/>
      <c r="G3" s="12"/>
      <c r="H3" s="12"/>
      <c r="I3" s="1"/>
      <c r="J3" s="162"/>
      <c r="K3" s="162"/>
      <c r="L3" s="162"/>
      <c r="M3" s="162"/>
      <c r="N3" s="162"/>
      <c r="O3" s="162"/>
      <c r="P3" s="162"/>
      <c r="Q3" s="162"/>
      <c r="R3" s="162"/>
      <c r="S3" s="162"/>
      <c r="T3" s="13"/>
      <c r="U3" s="12"/>
      <c r="V3" s="12"/>
      <c r="W3" s="12"/>
      <c r="X3" s="12"/>
      <c r="Y3" s="12"/>
      <c r="Z3" s="12"/>
      <c r="AA3" s="12"/>
      <c r="AB3" s="12"/>
      <c r="AC3" s="12"/>
      <c r="AD3" s="12"/>
    </row>
    <row r="4" spans="1:30" x14ac:dyDescent="0.25">
      <c r="A4" s="12"/>
      <c r="B4" s="12"/>
      <c r="C4" s="12"/>
      <c r="D4" s="12"/>
      <c r="E4" s="12"/>
      <c r="F4" s="12"/>
      <c r="G4" s="12"/>
      <c r="H4" s="12"/>
      <c r="I4" s="1"/>
      <c r="J4" s="162"/>
      <c r="K4" s="162"/>
      <c r="L4" s="162"/>
      <c r="M4" s="162"/>
      <c r="N4" s="162"/>
      <c r="O4" s="162"/>
      <c r="P4" s="162"/>
      <c r="Q4" s="162"/>
      <c r="R4" s="162"/>
      <c r="S4" s="162"/>
      <c r="T4" s="13"/>
      <c r="U4" s="12"/>
      <c r="V4" s="12"/>
      <c r="W4" s="12"/>
      <c r="X4" s="12"/>
      <c r="Y4" s="12"/>
      <c r="Z4" s="12"/>
      <c r="AA4" s="12"/>
      <c r="AB4" s="12"/>
      <c r="AC4" s="12"/>
      <c r="AD4" s="12"/>
    </row>
    <row r="5" spans="1:30" x14ac:dyDescent="0.25">
      <c r="A5" s="12"/>
      <c r="B5" s="12"/>
      <c r="C5" s="12"/>
      <c r="D5" s="12"/>
      <c r="E5" s="12"/>
      <c r="F5" s="12"/>
      <c r="G5" s="12"/>
      <c r="H5" s="12"/>
      <c r="I5" s="1"/>
      <c r="J5" s="162"/>
      <c r="K5" s="162"/>
      <c r="L5" s="162"/>
      <c r="M5" s="162"/>
      <c r="N5" s="162"/>
      <c r="O5" s="162"/>
      <c r="P5" s="162"/>
      <c r="Q5" s="162"/>
      <c r="R5" s="162"/>
      <c r="S5" s="162"/>
      <c r="T5" s="13"/>
      <c r="U5" s="12"/>
      <c r="V5" s="12"/>
      <c r="W5" s="12"/>
      <c r="X5" s="12"/>
      <c r="Y5" s="12"/>
      <c r="Z5" s="12"/>
      <c r="AA5" s="12"/>
      <c r="AB5" s="12"/>
      <c r="AC5" s="12"/>
      <c r="AD5" s="12"/>
    </row>
    <row r="6" spans="1:30" x14ac:dyDescent="0.25">
      <c r="A6" s="12"/>
      <c r="B6" s="12"/>
      <c r="C6" s="12"/>
      <c r="D6" s="12"/>
      <c r="E6" s="12"/>
      <c r="F6" s="12"/>
      <c r="G6" s="12"/>
      <c r="H6" s="12"/>
      <c r="I6" s="1"/>
      <c r="J6" s="162"/>
      <c r="K6" s="162"/>
      <c r="L6" s="162"/>
      <c r="M6" s="162"/>
      <c r="N6" s="162"/>
      <c r="O6" s="162"/>
      <c r="P6" s="162"/>
      <c r="Q6" s="162"/>
      <c r="R6" s="162"/>
      <c r="S6" s="162"/>
      <c r="T6" s="13"/>
      <c r="U6" s="12"/>
      <c r="V6" s="12"/>
      <c r="W6" s="12"/>
      <c r="X6" s="12"/>
      <c r="Y6" s="12"/>
      <c r="Z6" s="12"/>
      <c r="AA6" s="12"/>
      <c r="AB6" s="12"/>
      <c r="AC6" s="12"/>
      <c r="AD6" s="12"/>
    </row>
    <row r="7" spans="1:30" x14ac:dyDescent="0.25">
      <c r="A7" s="12"/>
      <c r="B7" s="12"/>
      <c r="C7" s="12"/>
      <c r="D7" s="12"/>
      <c r="E7" s="12"/>
      <c r="F7" s="12"/>
      <c r="G7" s="12"/>
      <c r="H7" s="12"/>
      <c r="I7" s="1"/>
      <c r="J7" s="162"/>
      <c r="K7" s="162"/>
      <c r="L7" s="162"/>
      <c r="M7" s="162"/>
      <c r="N7" s="162"/>
      <c r="O7" s="162"/>
      <c r="P7" s="162"/>
      <c r="Q7" s="162"/>
      <c r="R7" s="162"/>
      <c r="S7" s="162"/>
      <c r="T7" s="13"/>
      <c r="U7" s="12"/>
      <c r="V7" s="12"/>
      <c r="W7" s="12"/>
      <c r="X7" s="12"/>
      <c r="Y7" s="12"/>
      <c r="Z7" s="12"/>
      <c r="AA7" s="12"/>
      <c r="AB7" s="12"/>
      <c r="AC7" s="12"/>
      <c r="AD7" s="12"/>
    </row>
    <row r="8" spans="1:30" x14ac:dyDescent="0.25">
      <c r="A8" s="12"/>
      <c r="B8" s="12"/>
      <c r="C8" s="12"/>
      <c r="D8" s="12"/>
      <c r="E8" s="12"/>
      <c r="F8" s="12"/>
      <c r="G8" s="12"/>
      <c r="H8" s="12"/>
      <c r="I8" s="1"/>
      <c r="J8" s="162"/>
      <c r="K8" s="162"/>
      <c r="L8" s="162"/>
      <c r="M8" s="162"/>
      <c r="N8" s="162"/>
      <c r="O8" s="162"/>
      <c r="P8" s="162"/>
      <c r="Q8" s="162"/>
      <c r="R8" s="162"/>
      <c r="S8" s="162"/>
      <c r="T8" s="13"/>
      <c r="U8" s="12"/>
      <c r="V8" s="12"/>
      <c r="W8" s="12"/>
      <c r="X8" s="12"/>
      <c r="Y8" s="12"/>
      <c r="Z8" s="12"/>
      <c r="AA8" s="12"/>
      <c r="AB8" s="12"/>
      <c r="AC8" s="12"/>
      <c r="AD8" s="12"/>
    </row>
    <row r="9" spans="1:30" x14ac:dyDescent="0.25">
      <c r="A9" s="12"/>
      <c r="B9" s="12"/>
      <c r="C9" s="12"/>
      <c r="D9" s="12"/>
      <c r="E9" s="12"/>
      <c r="F9" s="12"/>
      <c r="G9" s="12"/>
      <c r="H9" s="12"/>
      <c r="I9" s="1"/>
      <c r="J9" s="162"/>
      <c r="K9" s="162"/>
      <c r="L9" s="162"/>
      <c r="M9" s="162"/>
      <c r="N9" s="162"/>
      <c r="O9" s="162"/>
      <c r="P9" s="162"/>
      <c r="Q9" s="162"/>
      <c r="R9" s="162"/>
      <c r="S9" s="162"/>
      <c r="T9" s="13"/>
      <c r="U9" s="12"/>
      <c r="V9" s="12"/>
      <c r="W9" s="12"/>
      <c r="X9" s="12"/>
      <c r="Y9" s="12"/>
      <c r="Z9" s="12"/>
      <c r="AA9" s="12"/>
      <c r="AB9" s="12"/>
      <c r="AC9" s="12"/>
      <c r="AD9" s="12"/>
    </row>
    <row r="10" spans="1:30" x14ac:dyDescent="0.25">
      <c r="A10" s="12"/>
      <c r="B10" s="12"/>
      <c r="C10" s="12"/>
      <c r="D10" s="12"/>
      <c r="E10" s="12"/>
      <c r="F10" s="12"/>
      <c r="G10" s="12"/>
      <c r="H10" s="12"/>
      <c r="I10" s="1"/>
      <c r="J10" s="162"/>
      <c r="K10" s="162"/>
      <c r="L10" s="162"/>
      <c r="M10" s="162"/>
      <c r="N10" s="162"/>
      <c r="O10" s="162"/>
      <c r="P10" s="162"/>
      <c r="Q10" s="162"/>
      <c r="R10" s="162"/>
      <c r="S10" s="162"/>
      <c r="T10" s="13"/>
      <c r="U10" s="12"/>
      <c r="V10" s="12"/>
      <c r="W10" s="12"/>
      <c r="X10" s="12"/>
      <c r="Y10" s="12"/>
      <c r="Z10" s="12"/>
      <c r="AA10" s="12"/>
      <c r="AB10" s="12"/>
      <c r="AC10" s="12"/>
      <c r="AD10" s="12"/>
    </row>
    <row r="11" spans="1:30" x14ac:dyDescent="0.25">
      <c r="A11" s="12"/>
      <c r="B11" s="12"/>
      <c r="C11" s="12"/>
      <c r="D11" s="12"/>
      <c r="E11" s="12"/>
      <c r="F11" s="12"/>
      <c r="G11" s="12"/>
      <c r="H11" s="12"/>
      <c r="I11" s="1"/>
      <c r="J11" s="162"/>
      <c r="K11" s="162"/>
      <c r="L11" s="162"/>
      <c r="M11" s="162"/>
      <c r="N11" s="162"/>
      <c r="O11" s="162"/>
      <c r="P11" s="162"/>
      <c r="Q11" s="162"/>
      <c r="R11" s="162"/>
      <c r="S11" s="162"/>
      <c r="T11" s="13"/>
      <c r="U11" s="12"/>
      <c r="V11" s="12"/>
      <c r="W11" s="12"/>
      <c r="X11" s="12"/>
      <c r="Y11" s="12"/>
      <c r="Z11" s="12"/>
      <c r="AA11" s="12"/>
      <c r="AB11" s="12"/>
      <c r="AC11" s="12"/>
      <c r="AD11" s="12"/>
    </row>
    <row r="12" spans="1:30" x14ac:dyDescent="0.25">
      <c r="A12" s="12"/>
      <c r="B12" s="12"/>
      <c r="C12" s="12"/>
      <c r="D12" s="12"/>
      <c r="E12" s="12"/>
      <c r="F12" s="12"/>
      <c r="G12" s="12"/>
      <c r="H12" s="12"/>
      <c r="I12" s="1"/>
      <c r="J12" s="162"/>
      <c r="K12" s="162"/>
      <c r="L12" s="162"/>
      <c r="M12" s="162"/>
      <c r="N12" s="162"/>
      <c r="O12" s="162"/>
      <c r="P12" s="162"/>
      <c r="Q12" s="162"/>
      <c r="R12" s="162"/>
      <c r="S12" s="162"/>
      <c r="T12" s="13"/>
      <c r="U12" s="12"/>
      <c r="V12" s="12"/>
      <c r="W12" s="12"/>
      <c r="X12" s="12"/>
      <c r="Y12" s="12"/>
      <c r="Z12" s="12"/>
      <c r="AA12" s="12"/>
      <c r="AB12" s="12"/>
      <c r="AC12" s="12"/>
      <c r="AD12" s="12"/>
    </row>
    <row r="13" spans="1:30" x14ac:dyDescent="0.25">
      <c r="A13" s="12"/>
      <c r="B13" s="12"/>
      <c r="C13" s="12"/>
      <c r="D13" s="12"/>
      <c r="E13" s="12"/>
      <c r="F13" s="12"/>
      <c r="G13" s="12"/>
      <c r="H13" s="12"/>
      <c r="I13" s="1"/>
      <c r="J13" s="162"/>
      <c r="K13" s="162"/>
      <c r="L13" s="162"/>
      <c r="M13" s="162"/>
      <c r="N13" s="162"/>
      <c r="O13" s="162"/>
      <c r="P13" s="162"/>
      <c r="Q13" s="162"/>
      <c r="R13" s="162"/>
      <c r="S13" s="162"/>
      <c r="T13" s="13"/>
      <c r="U13" s="12"/>
      <c r="V13" s="12"/>
      <c r="W13" s="12"/>
      <c r="X13" s="12"/>
      <c r="Y13" s="12"/>
      <c r="Z13" s="12"/>
      <c r="AA13" s="12"/>
      <c r="AB13" s="12"/>
      <c r="AC13" s="12"/>
      <c r="AD13" s="12"/>
    </row>
    <row r="14" spans="1:30" x14ac:dyDescent="0.25">
      <c r="A14" s="12"/>
      <c r="B14" s="12"/>
      <c r="C14" s="12"/>
      <c r="D14" s="12"/>
      <c r="E14" s="12"/>
      <c r="F14" s="12"/>
      <c r="G14" s="12"/>
      <c r="H14" s="12"/>
      <c r="I14" s="1"/>
      <c r="J14" s="162"/>
      <c r="K14" s="162"/>
      <c r="L14" s="162"/>
      <c r="M14" s="162"/>
      <c r="N14" s="162"/>
      <c r="O14" s="162"/>
      <c r="P14" s="162"/>
      <c r="Q14" s="162"/>
      <c r="R14" s="162"/>
      <c r="S14" s="162"/>
      <c r="T14" s="13"/>
      <c r="U14" s="12"/>
      <c r="V14" s="12"/>
      <c r="W14" s="12"/>
      <c r="X14" s="12"/>
      <c r="Y14" s="12"/>
      <c r="Z14" s="12"/>
      <c r="AA14" s="12"/>
      <c r="AB14" s="12"/>
      <c r="AC14" s="12"/>
      <c r="AD14" s="12"/>
    </row>
    <row r="15" spans="1:30" x14ac:dyDescent="0.25">
      <c r="A15" s="12"/>
      <c r="B15" s="12"/>
      <c r="C15" s="12"/>
      <c r="D15" s="12"/>
      <c r="E15" s="12"/>
      <c r="F15" s="12"/>
      <c r="G15" s="12"/>
      <c r="H15" s="12"/>
      <c r="I15" s="1"/>
      <c r="J15" s="162"/>
      <c r="K15" s="162"/>
      <c r="L15" s="162"/>
      <c r="M15" s="162"/>
      <c r="N15" s="162"/>
      <c r="O15" s="162"/>
      <c r="P15" s="162"/>
      <c r="Q15" s="162"/>
      <c r="R15" s="162"/>
      <c r="S15" s="162"/>
      <c r="T15" s="13"/>
      <c r="U15" s="12"/>
      <c r="V15" s="12"/>
      <c r="W15" s="12"/>
      <c r="X15" s="12"/>
      <c r="Y15" s="12"/>
      <c r="Z15" s="12"/>
      <c r="AA15" s="12"/>
      <c r="AB15" s="12"/>
      <c r="AC15" s="12"/>
      <c r="AD15" s="12"/>
    </row>
    <row r="16" spans="1:30" x14ac:dyDescent="0.25">
      <c r="A16" s="12"/>
      <c r="B16" s="12"/>
      <c r="C16" s="12"/>
      <c r="D16" s="12"/>
      <c r="E16" s="12"/>
      <c r="F16" s="12"/>
      <c r="G16" s="12"/>
      <c r="H16" s="12"/>
      <c r="I16" s="1"/>
      <c r="J16" s="162"/>
      <c r="K16" s="162"/>
      <c r="L16" s="162"/>
      <c r="M16" s="162"/>
      <c r="N16" s="162"/>
      <c r="O16" s="162"/>
      <c r="P16" s="162"/>
      <c r="Q16" s="162"/>
      <c r="R16" s="162"/>
      <c r="S16" s="162"/>
      <c r="T16" s="13"/>
      <c r="U16" s="12"/>
      <c r="V16" s="12"/>
      <c r="W16" s="12"/>
      <c r="X16" s="12"/>
      <c r="Y16" s="12"/>
      <c r="Z16" s="12"/>
      <c r="AA16" s="12"/>
      <c r="AB16" s="12"/>
      <c r="AC16" s="12"/>
      <c r="AD16" s="12"/>
    </row>
    <row r="17" spans="1:30" x14ac:dyDescent="0.25">
      <c r="A17" s="12"/>
      <c r="B17" s="12"/>
      <c r="C17" s="12"/>
      <c r="D17" s="12"/>
      <c r="E17" s="12"/>
      <c r="F17" s="12"/>
      <c r="G17" s="12"/>
      <c r="H17" s="12"/>
      <c r="I17" s="1"/>
      <c r="J17" s="162"/>
      <c r="K17" s="162"/>
      <c r="L17" s="162"/>
      <c r="M17" s="162"/>
      <c r="N17" s="162"/>
      <c r="O17" s="162"/>
      <c r="P17" s="162"/>
      <c r="Q17" s="162"/>
      <c r="R17" s="162"/>
      <c r="S17" s="162"/>
      <c r="T17" s="13"/>
      <c r="U17" s="12"/>
      <c r="V17" s="12"/>
      <c r="W17" s="12"/>
      <c r="X17" s="12"/>
      <c r="Y17" s="12"/>
      <c r="Z17" s="12"/>
      <c r="AA17" s="12"/>
      <c r="AB17" s="12"/>
      <c r="AC17" s="12"/>
      <c r="AD17" s="12"/>
    </row>
    <row r="18" spans="1:30" x14ac:dyDescent="0.25">
      <c r="A18" s="12"/>
      <c r="B18" s="12"/>
      <c r="C18" s="12"/>
      <c r="D18" s="12"/>
      <c r="E18" s="12"/>
      <c r="F18" s="12"/>
      <c r="G18" s="12"/>
      <c r="H18" s="12"/>
      <c r="I18" s="1"/>
      <c r="J18" s="162"/>
      <c r="K18" s="162"/>
      <c r="L18" s="162"/>
      <c r="M18" s="162"/>
      <c r="N18" s="163"/>
      <c r="O18" s="163"/>
      <c r="P18" s="162"/>
      <c r="Q18" s="162"/>
      <c r="R18" s="162"/>
      <c r="S18" s="162"/>
      <c r="T18" s="13"/>
      <c r="U18" s="12"/>
      <c r="V18" s="12"/>
      <c r="W18" s="12"/>
      <c r="X18" s="12"/>
      <c r="Y18" s="12"/>
      <c r="Z18" s="12"/>
      <c r="AA18" s="12"/>
      <c r="AB18" s="12"/>
      <c r="AC18" s="12"/>
      <c r="AD18" s="12"/>
    </row>
    <row r="19" spans="1:30" x14ac:dyDescent="0.25">
      <c r="A19" s="12"/>
      <c r="B19" s="12"/>
      <c r="C19" s="12"/>
      <c r="D19" s="12"/>
      <c r="E19" s="12"/>
      <c r="F19" s="12"/>
      <c r="G19" s="12"/>
      <c r="H19" s="12"/>
      <c r="I19" s="1"/>
      <c r="J19" s="162"/>
      <c r="K19" s="162"/>
      <c r="L19" s="162"/>
      <c r="M19" s="162"/>
      <c r="N19" s="163"/>
      <c r="O19" s="163"/>
      <c r="P19" s="162"/>
      <c r="Q19" s="162"/>
      <c r="R19" s="162"/>
      <c r="S19" s="162"/>
      <c r="T19" s="13"/>
      <c r="U19" s="12"/>
      <c r="V19" s="12"/>
      <c r="W19" s="12"/>
      <c r="X19" s="12"/>
      <c r="Y19" s="12"/>
      <c r="Z19" s="12"/>
      <c r="AA19" s="12"/>
      <c r="AB19" s="12"/>
      <c r="AC19" s="12"/>
      <c r="AD19" s="12"/>
    </row>
    <row r="20" spans="1:30" x14ac:dyDescent="0.25">
      <c r="A20" s="12"/>
      <c r="B20" s="12"/>
      <c r="C20" s="12"/>
      <c r="D20" s="12"/>
      <c r="E20" s="12"/>
      <c r="F20" s="12"/>
      <c r="G20" s="12"/>
      <c r="H20" s="12"/>
      <c r="I20" s="1"/>
      <c r="J20" s="162"/>
      <c r="K20" s="162"/>
      <c r="L20" s="162"/>
      <c r="M20" s="162"/>
      <c r="N20" s="162"/>
      <c r="O20" s="162"/>
      <c r="P20" s="162"/>
      <c r="Q20" s="162"/>
      <c r="R20" s="162"/>
      <c r="S20" s="162"/>
      <c r="T20" s="13"/>
      <c r="U20" s="12"/>
      <c r="V20" s="12"/>
      <c r="W20" s="12"/>
      <c r="X20" s="12"/>
      <c r="Y20" s="12"/>
      <c r="Z20" s="12"/>
      <c r="AA20" s="12"/>
      <c r="AB20" s="12"/>
      <c r="AC20" s="12"/>
      <c r="AD20" s="12"/>
    </row>
    <row r="21" spans="1:30" x14ac:dyDescent="0.25">
      <c r="A21" s="12"/>
      <c r="B21" s="12"/>
      <c r="C21" s="12"/>
      <c r="D21" s="12"/>
      <c r="E21" s="12"/>
      <c r="F21" s="12"/>
      <c r="G21" s="12"/>
      <c r="H21" s="12"/>
      <c r="I21" s="1"/>
      <c r="J21" s="162"/>
      <c r="K21" s="162"/>
      <c r="L21" s="162"/>
      <c r="M21" s="162"/>
      <c r="N21" s="162"/>
      <c r="O21" s="162"/>
      <c r="P21" s="162"/>
      <c r="Q21" s="162"/>
      <c r="R21" s="162"/>
      <c r="S21" s="162"/>
      <c r="T21" s="13"/>
      <c r="U21" s="12"/>
      <c r="V21" s="12"/>
      <c r="W21" s="12"/>
      <c r="X21" s="12"/>
      <c r="Y21" s="12"/>
      <c r="Z21" s="12"/>
      <c r="AA21" s="12"/>
      <c r="AB21" s="12"/>
      <c r="AC21" s="12"/>
      <c r="AD21" s="12"/>
    </row>
    <row r="22" spans="1:30" x14ac:dyDescent="0.25">
      <c r="A22" s="12"/>
      <c r="B22" s="12"/>
      <c r="C22" s="12"/>
      <c r="D22" s="12"/>
      <c r="E22" s="12"/>
      <c r="F22" s="12"/>
      <c r="G22" s="12"/>
      <c r="H22" s="12"/>
      <c r="I22" s="1"/>
      <c r="J22" s="162"/>
      <c r="K22" s="162"/>
      <c r="L22" s="162"/>
      <c r="M22" s="162"/>
      <c r="N22" s="162"/>
      <c r="O22" s="162"/>
      <c r="P22" s="162"/>
      <c r="Q22" s="162"/>
      <c r="R22" s="162"/>
      <c r="S22" s="162"/>
      <c r="T22" s="13"/>
      <c r="U22" s="12"/>
      <c r="V22" s="12"/>
      <c r="W22" s="12"/>
      <c r="X22" s="12"/>
      <c r="Y22" s="12"/>
      <c r="Z22" s="12"/>
      <c r="AA22" s="12"/>
      <c r="AB22" s="12"/>
      <c r="AC22" s="12"/>
      <c r="AD22" s="12"/>
    </row>
    <row r="23" spans="1:30" x14ac:dyDescent="0.25">
      <c r="A23" s="12"/>
      <c r="B23" s="12"/>
      <c r="C23" s="12"/>
      <c r="D23" s="12"/>
      <c r="E23" s="12"/>
      <c r="F23" s="12"/>
      <c r="G23" s="12"/>
      <c r="H23" s="12"/>
      <c r="I23" s="1"/>
      <c r="J23" s="162"/>
      <c r="K23" s="162"/>
      <c r="L23" s="162"/>
      <c r="M23" s="162"/>
      <c r="N23" s="162"/>
      <c r="O23" s="162"/>
      <c r="P23" s="162"/>
      <c r="Q23" s="162"/>
      <c r="R23" s="162"/>
      <c r="S23" s="162"/>
      <c r="T23" s="13"/>
      <c r="U23" s="12"/>
      <c r="V23" s="12"/>
      <c r="W23" s="12"/>
      <c r="X23" s="12"/>
      <c r="Y23" s="12"/>
      <c r="Z23" s="12"/>
      <c r="AA23" s="12"/>
      <c r="AB23" s="12"/>
      <c r="AC23" s="12"/>
      <c r="AD23" s="12"/>
    </row>
    <row r="24" spans="1:30" x14ac:dyDescent="0.25">
      <c r="A24" s="12"/>
      <c r="B24" s="12"/>
      <c r="C24" s="12"/>
      <c r="D24" s="12"/>
      <c r="E24" s="12"/>
      <c r="F24" s="12"/>
      <c r="G24" s="12"/>
      <c r="H24" s="12"/>
      <c r="I24" s="1"/>
      <c r="J24" s="162"/>
      <c r="K24" s="162"/>
      <c r="L24" s="162"/>
      <c r="M24" s="162"/>
      <c r="N24" s="162"/>
      <c r="O24" s="162"/>
      <c r="P24" s="162"/>
      <c r="Q24" s="162"/>
      <c r="R24" s="162"/>
      <c r="S24" s="162"/>
      <c r="T24" s="13"/>
      <c r="U24" s="12"/>
      <c r="V24" s="12"/>
      <c r="W24" s="12"/>
      <c r="X24" s="12"/>
      <c r="Y24" s="12"/>
      <c r="Z24" s="12"/>
      <c r="AA24" s="12"/>
      <c r="AB24" s="12"/>
      <c r="AC24" s="12"/>
      <c r="AD24" s="12"/>
    </row>
    <row r="25" spans="1:30" x14ac:dyDescent="0.25">
      <c r="A25" s="12"/>
      <c r="B25" s="12"/>
      <c r="C25" s="12"/>
      <c r="D25" s="12"/>
      <c r="E25" s="12"/>
      <c r="F25" s="12"/>
      <c r="G25" s="12"/>
      <c r="H25" s="12"/>
      <c r="I25" s="1"/>
      <c r="J25" s="162"/>
      <c r="K25" s="162"/>
      <c r="L25" s="162"/>
      <c r="M25" s="162"/>
      <c r="N25" s="162"/>
      <c r="O25" s="162"/>
      <c r="P25" s="162"/>
      <c r="Q25" s="162"/>
      <c r="R25" s="162"/>
      <c r="S25" s="162"/>
      <c r="T25" s="13"/>
      <c r="U25" s="12"/>
      <c r="V25" s="12"/>
      <c r="W25" s="12"/>
      <c r="X25" s="12"/>
      <c r="Y25" s="12"/>
      <c r="Z25" s="12"/>
      <c r="AA25" s="12"/>
      <c r="AB25" s="12"/>
      <c r="AC25" s="12"/>
      <c r="AD25" s="12"/>
    </row>
    <row r="26" spans="1:30" x14ac:dyDescent="0.25">
      <c r="A26" s="12"/>
      <c r="B26" s="12"/>
      <c r="C26" s="12"/>
      <c r="D26" s="12"/>
      <c r="E26" s="12"/>
      <c r="F26" s="12"/>
      <c r="G26" s="12"/>
      <c r="H26" s="12"/>
      <c r="I26" s="1"/>
      <c r="J26" s="162"/>
      <c r="K26" s="162"/>
      <c r="L26" s="162"/>
      <c r="M26" s="162"/>
      <c r="N26" s="162"/>
      <c r="O26" s="162"/>
      <c r="P26" s="162"/>
      <c r="Q26" s="162"/>
      <c r="R26" s="162"/>
      <c r="S26" s="162"/>
      <c r="T26" s="13"/>
      <c r="U26" s="12"/>
      <c r="V26" s="12"/>
      <c r="W26" s="12"/>
      <c r="X26" s="12"/>
      <c r="Y26" s="12"/>
      <c r="Z26" s="12"/>
      <c r="AA26" s="12"/>
      <c r="AB26" s="12"/>
      <c r="AC26" s="12"/>
      <c r="AD26" s="12"/>
    </row>
    <row r="27" spans="1:30" x14ac:dyDescent="0.25">
      <c r="A27" s="12"/>
      <c r="B27" s="12"/>
      <c r="C27" s="12"/>
      <c r="D27" s="12"/>
      <c r="E27" s="12"/>
      <c r="F27" s="12"/>
      <c r="G27" s="12"/>
      <c r="H27" s="12"/>
      <c r="I27" s="1"/>
      <c r="J27" s="162"/>
      <c r="K27" s="162"/>
      <c r="L27" s="162"/>
      <c r="M27" s="162"/>
      <c r="N27" s="162"/>
      <c r="O27" s="162"/>
      <c r="P27" s="162"/>
      <c r="Q27" s="162"/>
      <c r="R27" s="162"/>
      <c r="S27" s="162"/>
      <c r="T27" s="13"/>
      <c r="U27" s="12"/>
      <c r="V27" s="12"/>
      <c r="W27" s="12"/>
      <c r="X27" s="12"/>
      <c r="Y27" s="12"/>
      <c r="Z27" s="12"/>
      <c r="AA27" s="12"/>
      <c r="AB27" s="12"/>
      <c r="AC27" s="12"/>
      <c r="AD27" s="12"/>
    </row>
    <row r="28" spans="1:30" x14ac:dyDescent="0.25">
      <c r="A28" s="12"/>
      <c r="B28" s="12"/>
      <c r="C28" s="12"/>
      <c r="D28" s="12"/>
      <c r="E28" s="12"/>
      <c r="F28" s="12"/>
      <c r="G28" s="12"/>
      <c r="H28" s="12"/>
      <c r="I28" s="1"/>
      <c r="J28" s="162"/>
      <c r="K28" s="162"/>
      <c r="L28" s="162"/>
      <c r="M28" s="162"/>
      <c r="N28" s="162"/>
      <c r="O28" s="162"/>
      <c r="P28" s="162"/>
      <c r="Q28" s="162"/>
      <c r="R28" s="162"/>
      <c r="S28" s="162"/>
      <c r="T28" s="13"/>
      <c r="U28" s="12"/>
      <c r="V28" s="12"/>
      <c r="W28" s="12"/>
      <c r="X28" s="12"/>
      <c r="Y28" s="12"/>
      <c r="Z28" s="12"/>
      <c r="AA28" s="12"/>
      <c r="AB28" s="12"/>
      <c r="AC28" s="12"/>
      <c r="AD28" s="12"/>
    </row>
    <row r="29" spans="1:30" x14ac:dyDescent="0.25">
      <c r="A29" s="12"/>
      <c r="B29" s="12"/>
      <c r="C29" s="12"/>
      <c r="D29" s="12"/>
      <c r="E29" s="12"/>
      <c r="F29" s="12"/>
      <c r="G29" s="12"/>
      <c r="H29" s="12"/>
      <c r="I29" s="1"/>
      <c r="J29" s="162"/>
      <c r="K29" s="162"/>
      <c r="L29" s="162"/>
      <c r="M29" s="162"/>
      <c r="N29" s="162"/>
      <c r="O29" s="162"/>
      <c r="P29" s="162"/>
      <c r="Q29" s="162"/>
      <c r="R29" s="162"/>
      <c r="S29" s="162"/>
      <c r="T29" s="13"/>
      <c r="U29" s="12"/>
      <c r="V29" s="12"/>
      <c r="W29" s="12"/>
      <c r="X29" s="12"/>
      <c r="Y29" s="12"/>
      <c r="Z29" s="12"/>
      <c r="AA29" s="12"/>
      <c r="AB29" s="12"/>
      <c r="AC29" s="12"/>
      <c r="AD29" s="12"/>
    </row>
    <row r="30" spans="1:30" x14ac:dyDescent="0.25">
      <c r="A30" s="12"/>
      <c r="B30" s="12"/>
      <c r="C30" s="12"/>
      <c r="D30" s="12"/>
      <c r="E30" s="12"/>
      <c r="F30" s="12"/>
      <c r="G30" s="12"/>
      <c r="H30" s="12"/>
      <c r="I30" s="1"/>
      <c r="J30" s="162"/>
      <c r="K30" s="162"/>
      <c r="L30" s="162"/>
      <c r="M30" s="162"/>
      <c r="N30" s="162"/>
      <c r="O30" s="162"/>
      <c r="P30" s="162"/>
      <c r="Q30" s="162"/>
      <c r="R30" s="162"/>
      <c r="S30" s="162"/>
      <c r="T30" s="13"/>
      <c r="U30" s="12"/>
      <c r="V30" s="12"/>
      <c r="W30" s="12"/>
      <c r="X30" s="12"/>
      <c r="Y30" s="12"/>
      <c r="Z30" s="12"/>
      <c r="AA30" s="12"/>
      <c r="AB30" s="12"/>
      <c r="AC30" s="12"/>
      <c r="AD30" s="12"/>
    </row>
    <row r="31" spans="1:30" x14ac:dyDescent="0.25">
      <c r="A31" s="12"/>
      <c r="B31" s="12"/>
      <c r="C31" s="12"/>
      <c r="D31" s="12"/>
      <c r="E31" s="12"/>
      <c r="F31" s="12"/>
      <c r="G31" s="12"/>
      <c r="H31" s="12"/>
      <c r="I31" s="1"/>
      <c r="J31" s="162"/>
      <c r="K31" s="162"/>
      <c r="L31" s="162"/>
      <c r="M31" s="162"/>
      <c r="N31" s="162"/>
      <c r="O31" s="162"/>
      <c r="P31" s="162"/>
      <c r="Q31" s="162"/>
      <c r="R31" s="162"/>
      <c r="S31" s="162"/>
      <c r="T31" s="13"/>
      <c r="U31" s="12"/>
      <c r="V31" s="12"/>
      <c r="W31" s="12"/>
      <c r="X31" s="12"/>
      <c r="Y31" s="12"/>
      <c r="Z31" s="12"/>
      <c r="AA31" s="12"/>
      <c r="AB31" s="12"/>
      <c r="AC31" s="12"/>
      <c r="AD31" s="12"/>
    </row>
    <row r="32" spans="1:30" x14ac:dyDescent="0.25">
      <c r="A32" s="12"/>
      <c r="B32" s="12"/>
      <c r="C32" s="12"/>
      <c r="D32" s="12"/>
      <c r="E32" s="12"/>
      <c r="F32" s="12"/>
      <c r="G32" s="12"/>
      <c r="H32" s="12"/>
      <c r="I32" s="1"/>
      <c r="J32" s="162"/>
      <c r="K32" s="162"/>
      <c r="L32" s="162"/>
      <c r="M32" s="162"/>
      <c r="N32" s="162"/>
      <c r="O32" s="162"/>
      <c r="P32" s="162"/>
      <c r="Q32" s="162"/>
      <c r="R32" s="162"/>
      <c r="S32" s="162"/>
      <c r="T32" s="13"/>
      <c r="U32" s="12"/>
      <c r="V32" s="12"/>
      <c r="W32" s="12"/>
      <c r="X32" s="12"/>
      <c r="Y32" s="12"/>
      <c r="Z32" s="12"/>
      <c r="AA32" s="12"/>
      <c r="AB32" s="12"/>
      <c r="AC32" s="12"/>
      <c r="AD32" s="12"/>
    </row>
    <row r="33" spans="1:30" x14ac:dyDescent="0.25">
      <c r="A33" s="12"/>
      <c r="B33" s="12"/>
      <c r="C33" s="12"/>
      <c r="D33" s="12"/>
      <c r="E33" s="12"/>
      <c r="F33" s="12"/>
      <c r="G33" s="12"/>
      <c r="H33" s="12"/>
      <c r="I33" s="1"/>
      <c r="J33" s="162"/>
      <c r="K33" s="162"/>
      <c r="L33" s="162"/>
      <c r="M33" s="162"/>
      <c r="N33" s="162"/>
      <c r="O33" s="162"/>
      <c r="P33" s="162"/>
      <c r="Q33" s="162"/>
      <c r="R33" s="162"/>
      <c r="S33" s="162"/>
      <c r="T33" s="13"/>
      <c r="U33" s="12"/>
      <c r="V33" s="12"/>
      <c r="W33" s="12"/>
      <c r="X33" s="12"/>
      <c r="Y33" s="12"/>
      <c r="Z33" s="12"/>
      <c r="AA33" s="12"/>
      <c r="AB33" s="12"/>
      <c r="AC33" s="12"/>
      <c r="AD33" s="12"/>
    </row>
    <row r="34" spans="1:30" x14ac:dyDescent="0.25">
      <c r="A34" s="12"/>
      <c r="B34" s="12"/>
      <c r="C34" s="12"/>
      <c r="D34" s="12"/>
      <c r="E34" s="12"/>
      <c r="F34" s="12"/>
      <c r="G34" s="12"/>
      <c r="H34" s="12"/>
      <c r="I34" s="1"/>
      <c r="J34" s="162"/>
      <c r="K34" s="162"/>
      <c r="L34" s="162"/>
      <c r="M34" s="162"/>
      <c r="N34" s="162"/>
      <c r="O34" s="162"/>
      <c r="P34" s="162"/>
      <c r="Q34" s="162"/>
      <c r="R34" s="162"/>
      <c r="S34" s="162"/>
      <c r="T34" s="13"/>
      <c r="U34" s="12"/>
      <c r="V34" s="12"/>
      <c r="W34" s="12"/>
      <c r="X34" s="12"/>
      <c r="Y34" s="12"/>
      <c r="Z34" s="12"/>
      <c r="AA34" s="12"/>
      <c r="AB34" s="12"/>
      <c r="AC34" s="12"/>
      <c r="AD34" s="12"/>
    </row>
    <row r="35" spans="1:30" x14ac:dyDescent="0.25">
      <c r="A35" s="12"/>
      <c r="B35" s="12"/>
      <c r="C35" s="12"/>
      <c r="D35" s="12"/>
      <c r="E35" s="12"/>
      <c r="F35" s="12"/>
      <c r="G35" s="12"/>
      <c r="H35" s="12"/>
      <c r="I35" s="1"/>
      <c r="J35" s="162"/>
      <c r="K35" s="162"/>
      <c r="L35" s="162"/>
      <c r="M35" s="162"/>
      <c r="N35" s="162"/>
      <c r="O35" s="162"/>
      <c r="P35" s="162"/>
      <c r="Q35" s="162"/>
      <c r="R35" s="162"/>
      <c r="S35" s="162"/>
      <c r="T35" s="13"/>
      <c r="U35" s="12"/>
      <c r="V35" s="12"/>
      <c r="W35" s="12"/>
      <c r="X35" s="12"/>
      <c r="Y35" s="12"/>
      <c r="Z35" s="12"/>
      <c r="AA35" s="12"/>
      <c r="AB35" s="12"/>
      <c r="AC35" s="12"/>
      <c r="AD35" s="12"/>
    </row>
    <row r="36" spans="1:30" x14ac:dyDescent="0.25">
      <c r="A36" s="12"/>
      <c r="B36" s="12"/>
      <c r="C36" s="12"/>
      <c r="D36" s="12"/>
      <c r="E36" s="12"/>
      <c r="F36" s="12"/>
      <c r="G36" s="12"/>
      <c r="H36" s="12"/>
      <c r="I36" s="1"/>
      <c r="J36" s="162"/>
      <c r="K36" s="162"/>
      <c r="L36" s="162"/>
      <c r="M36" s="162"/>
      <c r="N36" s="162"/>
      <c r="O36" s="162"/>
      <c r="P36" s="162"/>
      <c r="Q36" s="162"/>
      <c r="R36" s="162"/>
      <c r="S36" s="162"/>
      <c r="T36" s="13"/>
      <c r="U36" s="12"/>
      <c r="V36" s="12"/>
      <c r="W36" s="12"/>
      <c r="X36" s="12"/>
      <c r="Y36" s="12"/>
      <c r="Z36" s="12"/>
      <c r="AA36" s="12"/>
      <c r="AB36" s="12"/>
      <c r="AC36" s="12"/>
      <c r="AD36" s="12"/>
    </row>
    <row r="37" spans="1:30" ht="15.75" thickBot="1" x14ac:dyDescent="0.3">
      <c r="A37" s="12"/>
      <c r="B37" s="12"/>
      <c r="C37" s="12"/>
      <c r="D37" s="12"/>
      <c r="E37" s="12"/>
      <c r="F37" s="12"/>
      <c r="G37" s="12"/>
      <c r="H37" s="12"/>
      <c r="I37" s="125"/>
      <c r="J37" s="126"/>
      <c r="K37" s="126"/>
      <c r="L37" s="126"/>
      <c r="M37" s="126"/>
      <c r="N37" s="126"/>
      <c r="O37" s="126"/>
      <c r="P37" s="126"/>
      <c r="Q37" s="126"/>
      <c r="R37" s="126"/>
      <c r="S37" s="126"/>
      <c r="T37" s="127"/>
      <c r="U37" s="12"/>
      <c r="V37" s="12"/>
      <c r="W37" s="12"/>
      <c r="X37" s="12"/>
      <c r="Y37" s="12"/>
      <c r="Z37" s="12"/>
      <c r="AA37" s="12"/>
      <c r="AB37" s="12"/>
      <c r="AC37" s="12"/>
      <c r="AD37" s="12"/>
    </row>
    <row r="38" spans="1:30" x14ac:dyDescent="0.25">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row>
    <row r="39" spans="1:30" x14ac:dyDescent="0.25">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row>
    <row r="40" spans="1:30" x14ac:dyDescent="0.25">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row>
    <row r="41" spans="1:30"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row>
    <row r="42" spans="1:30"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row>
    <row r="43" spans="1:30"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row>
    <row r="44" spans="1:30"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row>
    <row r="45" spans="1:30"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row>
    <row r="46" spans="1:30"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row>
    <row r="47" spans="1:30"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row>
    <row r="48" spans="1:30"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row>
    <row r="49" spans="1:26"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row>
    <row r="50" spans="1:26"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row>
    <row r="51" spans="1:26"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row>
    <row r="52" spans="1:26"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row>
    <row r="53" spans="1:26"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row>
    <row r="54" spans="1:26"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row>
    <row r="55" spans="1:26"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row>
    <row r="56" spans="1:26" x14ac:dyDescent="0.25">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row>
    <row r="57" spans="1:26" x14ac:dyDescent="0.25">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row>
    <row r="58" spans="1:26" x14ac:dyDescent="0.25">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row>
    <row r="59" spans="1:26" x14ac:dyDescent="0.25">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row>
    <row r="60" spans="1:26" x14ac:dyDescent="0.25">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row>
    <row r="61" spans="1:26" x14ac:dyDescent="0.25">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row>
    <row r="62" spans="1:26" x14ac:dyDescent="0.25">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row>
  </sheetData>
  <mergeCells count="1">
    <mergeCell ref="N18:O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5F2D7-48CF-A34A-8773-9DBC6914A884}">
  <dimension ref="A1:AG39"/>
  <sheetViews>
    <sheetView zoomScaleNormal="150" zoomScaleSheetLayoutView="100" workbookViewId="0">
      <selection activeCell="P12" sqref="P12"/>
    </sheetView>
  </sheetViews>
  <sheetFormatPr defaultRowHeight="15" x14ac:dyDescent="0.25"/>
  <cols>
    <col min="4" max="4" width="13.42578125" customWidth="1"/>
    <col min="5" max="5" width="14.42578125" customWidth="1"/>
  </cols>
  <sheetData>
    <row r="1" spans="1:33" ht="15.75" thickBot="1" x14ac:dyDescent="0.3">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row>
    <row r="2" spans="1:33" x14ac:dyDescent="0.25">
      <c r="A2" s="12"/>
      <c r="B2" s="12"/>
      <c r="C2" s="12"/>
      <c r="D2" s="192" t="s">
        <v>113</v>
      </c>
      <c r="E2" s="193"/>
      <c r="F2" s="123"/>
      <c r="G2" s="123"/>
      <c r="H2" s="123"/>
      <c r="I2" s="123"/>
      <c r="J2" s="124"/>
      <c r="K2" s="12"/>
      <c r="L2" s="12"/>
      <c r="M2" s="12"/>
      <c r="N2" s="12"/>
      <c r="O2" s="12"/>
      <c r="P2" s="12"/>
      <c r="Q2" s="12"/>
      <c r="R2" s="12"/>
      <c r="S2" s="12"/>
      <c r="T2" s="12"/>
      <c r="U2" s="12"/>
      <c r="V2" s="12"/>
      <c r="W2" s="12"/>
      <c r="X2" s="12"/>
      <c r="Y2" s="12"/>
      <c r="Z2" s="12"/>
      <c r="AA2" s="12"/>
      <c r="AB2" s="12"/>
      <c r="AC2" s="12"/>
      <c r="AD2" s="12"/>
      <c r="AE2" s="12"/>
      <c r="AF2" s="12"/>
      <c r="AG2" s="12"/>
    </row>
    <row r="3" spans="1:33" x14ac:dyDescent="0.25">
      <c r="A3" s="12"/>
      <c r="B3" s="12"/>
      <c r="C3" s="12"/>
      <c r="D3" s="194"/>
      <c r="E3" s="195"/>
      <c r="F3" s="162"/>
      <c r="G3" s="162"/>
      <c r="H3" s="162"/>
      <c r="I3" s="162"/>
      <c r="J3" s="13"/>
      <c r="K3" s="12"/>
      <c r="L3" s="12"/>
      <c r="M3" s="12"/>
      <c r="N3" s="12"/>
      <c r="O3" s="12"/>
      <c r="P3" s="12"/>
      <c r="Q3" s="12"/>
      <c r="R3" s="12"/>
      <c r="S3" s="12"/>
      <c r="T3" s="12"/>
      <c r="U3" s="12"/>
      <c r="V3" s="12"/>
      <c r="W3" s="12"/>
      <c r="X3" s="12"/>
      <c r="Y3" s="12"/>
      <c r="Z3" s="12"/>
      <c r="AA3" s="12"/>
      <c r="AB3" s="12"/>
      <c r="AC3" s="12"/>
      <c r="AD3" s="12"/>
      <c r="AE3" s="12"/>
      <c r="AF3" s="12"/>
      <c r="AG3" s="12"/>
    </row>
    <row r="4" spans="1:33" x14ac:dyDescent="0.25">
      <c r="A4" s="12"/>
      <c r="B4" s="12"/>
      <c r="C4" s="12"/>
      <c r="D4" s="1"/>
      <c r="E4" s="162"/>
      <c r="F4" s="162"/>
      <c r="G4" s="162"/>
      <c r="H4" s="162"/>
      <c r="I4" s="162"/>
      <c r="J4" s="13"/>
      <c r="K4" s="12"/>
      <c r="L4" s="12"/>
      <c r="M4" s="12"/>
      <c r="N4" s="12"/>
      <c r="O4" s="12"/>
      <c r="P4" s="12"/>
      <c r="Q4" s="12"/>
      <c r="R4" s="12"/>
      <c r="S4" s="12"/>
      <c r="T4" s="12"/>
      <c r="U4" s="12"/>
      <c r="V4" s="12"/>
      <c r="W4" s="12"/>
      <c r="X4" s="12"/>
      <c r="Y4" s="12"/>
      <c r="Z4" s="12"/>
      <c r="AA4" s="12"/>
      <c r="AB4" s="12"/>
      <c r="AC4" s="12"/>
      <c r="AD4" s="12"/>
      <c r="AE4" s="12"/>
      <c r="AF4" s="12"/>
      <c r="AG4" s="12"/>
    </row>
    <row r="5" spans="1:33" ht="15" customHeight="1" x14ac:dyDescent="0.25">
      <c r="A5" s="12"/>
      <c r="B5" s="12"/>
      <c r="C5" s="12"/>
      <c r="D5" s="196" t="s">
        <v>114</v>
      </c>
      <c r="E5" s="197"/>
      <c r="F5" s="197"/>
      <c r="G5" s="197"/>
      <c r="H5" s="197"/>
      <c r="I5" s="197"/>
      <c r="J5" s="190"/>
      <c r="K5" s="161"/>
      <c r="L5" s="12"/>
      <c r="M5" s="12"/>
      <c r="N5" s="12"/>
      <c r="O5" s="12"/>
      <c r="P5" s="12"/>
      <c r="Q5" s="12"/>
      <c r="R5" s="12"/>
      <c r="S5" s="12"/>
      <c r="T5" s="12"/>
      <c r="U5" s="12"/>
      <c r="V5" s="12"/>
      <c r="W5" s="12"/>
      <c r="X5" s="12"/>
      <c r="Y5" s="12"/>
      <c r="Z5" s="12"/>
      <c r="AA5" s="12"/>
      <c r="AB5" s="12"/>
      <c r="AC5" s="12"/>
      <c r="AD5" s="12"/>
      <c r="AE5" s="12"/>
      <c r="AF5" s="12"/>
      <c r="AG5" s="12"/>
    </row>
    <row r="6" spans="1:33" x14ac:dyDescent="0.25">
      <c r="A6" s="12"/>
      <c r="B6" s="12"/>
      <c r="C6" s="12"/>
      <c r="D6" s="196"/>
      <c r="E6" s="197"/>
      <c r="F6" s="197"/>
      <c r="G6" s="197"/>
      <c r="H6" s="197"/>
      <c r="I6" s="197"/>
      <c r="J6" s="190"/>
      <c r="K6" s="161"/>
      <c r="L6" s="12"/>
      <c r="M6" s="12"/>
      <c r="N6" s="12"/>
      <c r="O6" s="12"/>
      <c r="P6" s="12"/>
      <c r="Q6" s="12"/>
      <c r="R6" s="12"/>
      <c r="S6" s="12"/>
      <c r="T6" s="12"/>
      <c r="U6" s="12"/>
      <c r="V6" s="12"/>
      <c r="W6" s="12"/>
      <c r="X6" s="12"/>
      <c r="Y6" s="12"/>
      <c r="Z6" s="12"/>
      <c r="AA6" s="12"/>
      <c r="AB6" s="12"/>
      <c r="AC6" s="12"/>
      <c r="AD6" s="12"/>
      <c r="AE6" s="12"/>
      <c r="AF6" s="12"/>
      <c r="AG6" s="12"/>
    </row>
    <row r="7" spans="1:33" x14ac:dyDescent="0.25">
      <c r="A7" s="12"/>
      <c r="B7" s="12"/>
      <c r="C7" s="12"/>
      <c r="D7" s="196"/>
      <c r="E7" s="197"/>
      <c r="F7" s="197"/>
      <c r="G7" s="197"/>
      <c r="H7" s="197"/>
      <c r="I7" s="197"/>
      <c r="J7" s="190"/>
      <c r="K7" s="161"/>
      <c r="L7" s="12"/>
      <c r="M7" s="12"/>
      <c r="N7" s="12"/>
      <c r="O7" s="12"/>
      <c r="P7" s="12"/>
      <c r="Q7" s="12"/>
      <c r="R7" s="12"/>
      <c r="S7" s="12"/>
      <c r="T7" s="12"/>
      <c r="U7" s="12"/>
      <c r="V7" s="12"/>
      <c r="W7" s="12"/>
      <c r="X7" s="12"/>
      <c r="Y7" s="12"/>
      <c r="Z7" s="12"/>
      <c r="AA7" s="12"/>
      <c r="AB7" s="12"/>
      <c r="AC7" s="12"/>
      <c r="AD7" s="12"/>
      <c r="AE7" s="12"/>
      <c r="AF7" s="12"/>
      <c r="AG7" s="12"/>
    </row>
    <row r="8" spans="1:33" x14ac:dyDescent="0.25">
      <c r="A8" s="12"/>
      <c r="B8" s="12"/>
      <c r="C8" s="12"/>
      <c r="D8" s="196"/>
      <c r="E8" s="197"/>
      <c r="F8" s="197"/>
      <c r="G8" s="197"/>
      <c r="H8" s="197"/>
      <c r="I8" s="197"/>
      <c r="J8" s="190"/>
      <c r="K8" s="161"/>
      <c r="L8" s="12"/>
      <c r="M8" s="12"/>
      <c r="N8" s="12"/>
      <c r="O8" s="12"/>
      <c r="P8" s="12"/>
      <c r="Q8" s="12"/>
      <c r="R8" s="12"/>
      <c r="S8" s="12"/>
      <c r="T8" s="12"/>
      <c r="U8" s="12"/>
      <c r="V8" s="12"/>
      <c r="W8" s="12"/>
      <c r="X8" s="12"/>
      <c r="Y8" s="12"/>
      <c r="Z8" s="12"/>
      <c r="AA8" s="12"/>
      <c r="AB8" s="12"/>
      <c r="AC8" s="12"/>
      <c r="AD8" s="12"/>
      <c r="AE8" s="12"/>
      <c r="AF8" s="12"/>
      <c r="AG8" s="12"/>
    </row>
    <row r="9" spans="1:33" x14ac:dyDescent="0.25">
      <c r="A9" s="12"/>
      <c r="B9" s="12"/>
      <c r="C9" s="12"/>
      <c r="D9" s="196"/>
      <c r="E9" s="197"/>
      <c r="F9" s="197"/>
      <c r="G9" s="197"/>
      <c r="H9" s="197"/>
      <c r="I9" s="197"/>
      <c r="J9" s="190"/>
      <c r="K9" s="161"/>
      <c r="L9" s="12"/>
      <c r="M9" s="12"/>
      <c r="N9" s="12"/>
      <c r="O9" s="12"/>
      <c r="P9" s="12"/>
      <c r="Q9" s="12"/>
      <c r="R9" s="12"/>
      <c r="S9" s="12"/>
      <c r="T9" s="12"/>
      <c r="U9" s="12"/>
      <c r="V9" s="12"/>
      <c r="W9" s="12"/>
      <c r="X9" s="12"/>
      <c r="Y9" s="12"/>
      <c r="Z9" s="12"/>
      <c r="AA9" s="12"/>
      <c r="AB9" s="12"/>
      <c r="AC9" s="12"/>
      <c r="AD9" s="12"/>
      <c r="AE9" s="12"/>
      <c r="AF9" s="12"/>
      <c r="AG9" s="12"/>
    </row>
    <row r="10" spans="1:33" x14ac:dyDescent="0.25">
      <c r="A10" s="12"/>
      <c r="B10" s="12"/>
      <c r="C10" s="12"/>
      <c r="D10" s="196"/>
      <c r="E10" s="197"/>
      <c r="F10" s="197"/>
      <c r="G10" s="197"/>
      <c r="H10" s="197"/>
      <c r="I10" s="197"/>
      <c r="J10" s="190"/>
      <c r="K10" s="161"/>
      <c r="L10" s="12"/>
      <c r="M10" s="12"/>
      <c r="N10" s="12"/>
      <c r="O10" s="12"/>
      <c r="P10" s="12"/>
      <c r="Q10" s="12"/>
      <c r="R10" s="12"/>
      <c r="S10" s="12"/>
      <c r="T10" s="12"/>
      <c r="U10" s="12"/>
      <c r="V10" s="12"/>
      <c r="W10" s="12"/>
      <c r="X10" s="12"/>
      <c r="Y10" s="12"/>
      <c r="Z10" s="12"/>
      <c r="AA10" s="12"/>
      <c r="AB10" s="12"/>
      <c r="AC10" s="12"/>
      <c r="AD10" s="12"/>
      <c r="AE10" s="12"/>
      <c r="AF10" s="12"/>
      <c r="AG10" s="12"/>
    </row>
    <row r="11" spans="1:33" x14ac:dyDescent="0.25">
      <c r="A11" s="12"/>
      <c r="B11" s="12"/>
      <c r="C11" s="12"/>
      <c r="D11" s="196"/>
      <c r="E11" s="197"/>
      <c r="F11" s="197"/>
      <c r="G11" s="197"/>
      <c r="H11" s="197"/>
      <c r="I11" s="197"/>
      <c r="J11" s="190"/>
      <c r="K11" s="161"/>
      <c r="L11" s="12"/>
      <c r="M11" s="12"/>
      <c r="N11" s="12"/>
      <c r="O11" s="12"/>
      <c r="P11" s="12"/>
      <c r="Q11" s="12"/>
      <c r="R11" s="12"/>
      <c r="S11" s="12"/>
      <c r="T11" s="12"/>
      <c r="U11" s="12"/>
      <c r="V11" s="12"/>
      <c r="W11" s="12"/>
      <c r="X11" s="12"/>
      <c r="Y11" s="12"/>
      <c r="Z11" s="12"/>
      <c r="AA11" s="12"/>
      <c r="AB11" s="12"/>
      <c r="AC11" s="12"/>
      <c r="AD11" s="12"/>
      <c r="AE11" s="12"/>
      <c r="AF11" s="12"/>
      <c r="AG11" s="12"/>
    </row>
    <row r="12" spans="1:33" x14ac:dyDescent="0.25">
      <c r="A12" s="12"/>
      <c r="B12" s="12"/>
      <c r="C12" s="12"/>
      <c r="D12" s="196"/>
      <c r="E12" s="197"/>
      <c r="F12" s="197"/>
      <c r="G12" s="197"/>
      <c r="H12" s="197"/>
      <c r="I12" s="197"/>
      <c r="J12" s="190"/>
      <c r="K12" s="161"/>
      <c r="L12" s="12"/>
      <c r="M12" s="12"/>
      <c r="N12" s="12"/>
      <c r="O12" s="12"/>
      <c r="P12" s="12"/>
      <c r="Q12" s="12"/>
      <c r="R12" s="12"/>
      <c r="S12" s="12"/>
      <c r="T12" s="12"/>
      <c r="U12" s="12"/>
      <c r="V12" s="12"/>
      <c r="W12" s="12"/>
      <c r="X12" s="12"/>
      <c r="Y12" s="12"/>
      <c r="Z12" s="12"/>
      <c r="AA12" s="12"/>
      <c r="AB12" s="12"/>
      <c r="AC12" s="12"/>
      <c r="AD12" s="12"/>
      <c r="AE12" s="12"/>
      <c r="AF12" s="12"/>
      <c r="AG12" s="12"/>
    </row>
    <row r="13" spans="1:33" x14ac:dyDescent="0.25">
      <c r="A13" s="12"/>
      <c r="B13" s="12"/>
      <c r="C13" s="12"/>
      <c r="D13" s="196"/>
      <c r="E13" s="197"/>
      <c r="F13" s="197"/>
      <c r="G13" s="197"/>
      <c r="H13" s="197"/>
      <c r="I13" s="197"/>
      <c r="J13" s="190"/>
      <c r="K13" s="161"/>
      <c r="L13" s="12"/>
      <c r="M13" s="12"/>
      <c r="N13" s="12"/>
      <c r="O13" s="12"/>
      <c r="P13" s="12"/>
      <c r="Q13" s="12"/>
      <c r="R13" s="12"/>
      <c r="S13" s="12"/>
      <c r="T13" s="12"/>
      <c r="U13" s="12"/>
      <c r="V13" s="12"/>
      <c r="W13" s="12"/>
      <c r="X13" s="12"/>
      <c r="Y13" s="12"/>
      <c r="Z13" s="12"/>
      <c r="AA13" s="12"/>
      <c r="AB13" s="12"/>
      <c r="AC13" s="12"/>
      <c r="AD13" s="12"/>
      <c r="AE13" s="12"/>
      <c r="AF13" s="12"/>
      <c r="AG13" s="12"/>
    </row>
    <row r="14" spans="1:33" ht="21" x14ac:dyDescent="0.25">
      <c r="A14" s="12"/>
      <c r="B14" s="12"/>
      <c r="C14" s="12"/>
      <c r="D14" s="198" t="s">
        <v>115</v>
      </c>
      <c r="E14" s="199"/>
      <c r="F14" s="189"/>
      <c r="G14" s="189"/>
      <c r="H14" s="189"/>
      <c r="I14" s="189"/>
      <c r="J14" s="190"/>
      <c r="K14" s="161"/>
      <c r="L14" s="12"/>
      <c r="M14" s="12"/>
      <c r="N14" s="12"/>
      <c r="O14" s="12"/>
      <c r="P14" s="12"/>
      <c r="Q14" s="12"/>
      <c r="R14" s="12"/>
      <c r="S14" s="12"/>
      <c r="T14" s="12"/>
      <c r="U14" s="12"/>
      <c r="V14" s="12"/>
      <c r="W14" s="12"/>
      <c r="X14" s="12"/>
      <c r="Y14" s="12"/>
      <c r="Z14" s="12"/>
      <c r="AA14" s="12"/>
      <c r="AB14" s="12"/>
      <c r="AC14" s="12"/>
      <c r="AD14" s="12"/>
      <c r="AE14" s="12"/>
      <c r="AF14" s="12"/>
      <c r="AG14" s="12"/>
    </row>
    <row r="15" spans="1:33" ht="15" customHeight="1" x14ac:dyDescent="0.25">
      <c r="A15" s="12"/>
      <c r="B15" s="12"/>
      <c r="C15" s="12"/>
      <c r="D15" s="182" t="s">
        <v>120</v>
      </c>
      <c r="E15" s="166"/>
      <c r="F15" s="166"/>
      <c r="G15" s="166"/>
      <c r="H15" s="166"/>
      <c r="I15" s="166"/>
      <c r="J15" s="183"/>
      <c r="K15" s="161"/>
      <c r="L15" s="12"/>
      <c r="M15" s="12"/>
      <c r="N15" s="12"/>
      <c r="O15" s="12"/>
      <c r="P15" s="12"/>
      <c r="Q15" s="12"/>
      <c r="R15" s="12"/>
      <c r="S15" s="12"/>
      <c r="T15" s="12"/>
      <c r="U15" s="12"/>
      <c r="V15" s="12"/>
      <c r="W15" s="12"/>
      <c r="X15" s="12"/>
      <c r="Y15" s="12"/>
      <c r="Z15" s="12"/>
      <c r="AA15" s="12"/>
      <c r="AB15" s="12"/>
      <c r="AC15" s="12"/>
      <c r="AD15" s="12"/>
      <c r="AE15" s="12"/>
      <c r="AF15" s="12"/>
      <c r="AG15" s="12"/>
    </row>
    <row r="16" spans="1:33" ht="31.5" customHeight="1" x14ac:dyDescent="0.25">
      <c r="A16" s="12"/>
      <c r="B16" s="12"/>
      <c r="C16" s="12"/>
      <c r="D16" s="182" t="s">
        <v>116</v>
      </c>
      <c r="E16" s="166"/>
      <c r="F16" s="166"/>
      <c r="G16" s="166"/>
      <c r="H16" s="166"/>
      <c r="I16" s="166"/>
      <c r="J16" s="183"/>
      <c r="K16" s="161"/>
      <c r="L16" s="12"/>
      <c r="M16" s="12"/>
      <c r="N16" s="12"/>
      <c r="O16" s="12"/>
      <c r="P16" s="12"/>
      <c r="Q16" s="12"/>
      <c r="R16" s="12"/>
      <c r="S16" s="12"/>
      <c r="T16" s="12"/>
      <c r="U16" s="12"/>
      <c r="V16" s="12"/>
      <c r="W16" s="12"/>
      <c r="X16" s="12"/>
      <c r="Y16" s="12"/>
      <c r="Z16" s="12"/>
      <c r="AA16" s="12"/>
      <c r="AB16" s="12"/>
      <c r="AC16" s="12"/>
      <c r="AD16" s="12"/>
      <c r="AE16" s="12"/>
      <c r="AF16" s="12"/>
      <c r="AG16" s="12"/>
    </row>
    <row r="17" spans="1:33" x14ac:dyDescent="0.25">
      <c r="A17" s="12"/>
      <c r="B17" s="12"/>
      <c r="C17" s="12"/>
      <c r="D17" s="182" t="s">
        <v>117</v>
      </c>
      <c r="E17" s="166"/>
      <c r="F17" s="166"/>
      <c r="G17" s="166"/>
      <c r="H17" s="166"/>
      <c r="I17" s="166"/>
      <c r="J17" s="183"/>
      <c r="K17" s="161"/>
      <c r="L17" s="12"/>
      <c r="M17" s="12"/>
      <c r="N17" s="12"/>
      <c r="O17" s="12"/>
      <c r="P17" s="12"/>
      <c r="Q17" s="12"/>
      <c r="R17" s="12"/>
      <c r="S17" s="12"/>
      <c r="T17" s="12"/>
      <c r="U17" s="12"/>
      <c r="V17" s="12"/>
      <c r="W17" s="12"/>
      <c r="X17" s="12"/>
      <c r="Y17" s="12"/>
      <c r="Z17" s="12"/>
      <c r="AA17" s="12"/>
      <c r="AB17" s="12"/>
      <c r="AC17" s="12"/>
      <c r="AD17" s="12"/>
      <c r="AE17" s="12"/>
      <c r="AF17" s="12"/>
      <c r="AG17" s="12"/>
    </row>
    <row r="18" spans="1:33" x14ac:dyDescent="0.25">
      <c r="A18" s="12"/>
      <c r="B18" s="12"/>
      <c r="C18" s="12"/>
      <c r="D18" s="182" t="s">
        <v>118</v>
      </c>
      <c r="E18" s="166"/>
      <c r="F18" s="166"/>
      <c r="G18" s="166"/>
      <c r="H18" s="166"/>
      <c r="I18" s="166"/>
      <c r="J18" s="183"/>
      <c r="K18" s="161"/>
      <c r="L18" s="12"/>
      <c r="M18" s="12"/>
      <c r="N18" s="12"/>
      <c r="O18" s="12"/>
      <c r="P18" s="12"/>
      <c r="Q18" s="12"/>
      <c r="R18" s="12"/>
      <c r="S18" s="12"/>
      <c r="T18" s="12"/>
      <c r="U18" s="12"/>
      <c r="V18" s="12"/>
      <c r="W18" s="12"/>
      <c r="X18" s="12"/>
      <c r="Y18" s="12"/>
      <c r="Z18" s="12"/>
      <c r="AA18" s="12"/>
      <c r="AB18" s="12"/>
      <c r="AC18" s="12"/>
      <c r="AD18" s="12"/>
      <c r="AE18" s="12"/>
      <c r="AF18" s="12"/>
      <c r="AG18" s="12"/>
    </row>
    <row r="19" spans="1:33" x14ac:dyDescent="0.25">
      <c r="A19" s="12"/>
      <c r="B19" s="12"/>
      <c r="C19" s="12"/>
      <c r="D19" s="186"/>
      <c r="E19" s="187"/>
      <c r="F19" s="187"/>
      <c r="G19" s="187"/>
      <c r="H19" s="187"/>
      <c r="I19" s="187"/>
      <c r="J19" s="188"/>
      <c r="K19" s="161"/>
      <c r="L19" s="12"/>
      <c r="M19" s="12"/>
      <c r="N19" s="12"/>
      <c r="O19" s="12"/>
      <c r="P19" s="12"/>
      <c r="Q19" s="12"/>
      <c r="R19" s="12"/>
      <c r="S19" s="12"/>
      <c r="T19" s="12"/>
      <c r="U19" s="12"/>
      <c r="V19" s="12"/>
      <c r="W19" s="12"/>
      <c r="X19" s="12"/>
      <c r="Y19" s="12"/>
      <c r="Z19" s="12"/>
      <c r="AA19" s="12"/>
      <c r="AB19" s="12"/>
      <c r="AC19" s="12"/>
      <c r="AD19" s="12"/>
      <c r="AE19" s="12"/>
      <c r="AF19" s="12"/>
      <c r="AG19" s="12"/>
    </row>
    <row r="20" spans="1:33" x14ac:dyDescent="0.25">
      <c r="A20" s="12"/>
      <c r="B20" s="12"/>
      <c r="C20" s="12"/>
      <c r="D20" s="1"/>
      <c r="E20" s="162"/>
      <c r="F20" s="162"/>
      <c r="G20" s="162"/>
      <c r="H20" s="162"/>
      <c r="I20" s="162"/>
      <c r="J20" s="13"/>
      <c r="K20" s="12"/>
      <c r="L20" s="12"/>
      <c r="M20" s="12"/>
      <c r="N20" s="12"/>
      <c r="O20" s="12"/>
      <c r="P20" s="12"/>
      <c r="Q20" s="12"/>
      <c r="R20" s="12"/>
      <c r="S20" s="12"/>
      <c r="T20" s="12"/>
      <c r="U20" s="12"/>
      <c r="V20" s="12"/>
      <c r="W20" s="12"/>
      <c r="X20" s="12"/>
      <c r="Y20" s="12"/>
      <c r="Z20" s="12"/>
      <c r="AA20" s="12"/>
      <c r="AB20" s="12"/>
      <c r="AC20" s="12"/>
      <c r="AD20" s="12"/>
      <c r="AE20" s="12"/>
      <c r="AF20" s="12"/>
      <c r="AG20" s="12"/>
    </row>
    <row r="21" spans="1:33" x14ac:dyDescent="0.25">
      <c r="A21" s="12"/>
      <c r="B21" s="12"/>
      <c r="C21" s="12"/>
      <c r="D21" s="200" t="s">
        <v>119</v>
      </c>
      <c r="E21" s="201"/>
      <c r="F21" s="201"/>
      <c r="G21" s="201"/>
      <c r="H21" s="201"/>
      <c r="I21" s="201"/>
      <c r="J21" s="202"/>
      <c r="K21" s="12"/>
      <c r="L21" s="12"/>
      <c r="M21" s="12"/>
      <c r="N21" s="12"/>
      <c r="O21" s="12"/>
      <c r="P21" s="12"/>
      <c r="Q21" s="12"/>
      <c r="R21" s="12"/>
      <c r="S21" s="12"/>
      <c r="T21" s="12"/>
      <c r="U21" s="12"/>
      <c r="V21" s="12"/>
      <c r="W21" s="12"/>
      <c r="X21" s="12"/>
      <c r="Y21" s="12"/>
      <c r="Z21" s="12"/>
      <c r="AA21" s="12"/>
      <c r="AB21" s="12"/>
      <c r="AC21" s="12"/>
      <c r="AD21" s="12"/>
      <c r="AE21" s="12"/>
      <c r="AF21" s="12"/>
      <c r="AG21" s="12"/>
    </row>
    <row r="22" spans="1:33" ht="34.5" customHeight="1" x14ac:dyDescent="0.25">
      <c r="A22" s="12"/>
      <c r="B22" s="12"/>
      <c r="C22" s="12"/>
      <c r="D22" s="182" t="s">
        <v>121</v>
      </c>
      <c r="E22" s="166"/>
      <c r="F22" s="166"/>
      <c r="G22" s="166"/>
      <c r="H22" s="166"/>
      <c r="I22" s="166"/>
      <c r="J22" s="183"/>
      <c r="K22" s="12"/>
      <c r="L22" s="12"/>
      <c r="M22" s="12"/>
      <c r="N22" s="12"/>
      <c r="O22" s="12"/>
      <c r="P22" s="12"/>
      <c r="Q22" s="12"/>
      <c r="R22" s="12"/>
      <c r="S22" s="12"/>
      <c r="T22" s="12"/>
      <c r="U22" s="12"/>
      <c r="V22" s="12"/>
      <c r="W22" s="12"/>
      <c r="X22" s="12"/>
      <c r="Y22" s="12"/>
      <c r="Z22" s="12"/>
      <c r="AA22" s="12"/>
      <c r="AB22" s="12"/>
      <c r="AC22" s="12"/>
      <c r="AD22" s="12"/>
      <c r="AE22" s="12"/>
      <c r="AF22" s="12"/>
      <c r="AG22" s="12"/>
    </row>
    <row r="23" spans="1:33" ht="31.5" customHeight="1" x14ac:dyDescent="0.25">
      <c r="A23" s="12"/>
      <c r="B23" s="12"/>
      <c r="C23" s="12"/>
      <c r="D23" s="203" t="s">
        <v>122</v>
      </c>
      <c r="E23" s="165"/>
      <c r="F23" s="165"/>
      <c r="G23" s="165"/>
      <c r="H23" s="165"/>
      <c r="I23" s="165"/>
      <c r="J23" s="204"/>
      <c r="K23" s="12"/>
      <c r="L23" s="12"/>
      <c r="M23" s="12"/>
      <c r="N23" s="12"/>
      <c r="O23" s="12"/>
      <c r="P23" s="12"/>
      <c r="Q23" s="12"/>
      <c r="R23" s="12"/>
      <c r="S23" s="12"/>
      <c r="T23" s="12"/>
      <c r="U23" s="12"/>
      <c r="V23" s="12"/>
      <c r="W23" s="12"/>
      <c r="X23" s="12"/>
      <c r="Y23" s="12"/>
      <c r="Z23" s="12"/>
      <c r="AA23" s="12"/>
      <c r="AB23" s="12"/>
      <c r="AC23" s="12"/>
      <c r="AD23" s="12"/>
      <c r="AE23" s="12"/>
      <c r="AF23" s="12"/>
      <c r="AG23" s="12"/>
    </row>
    <row r="24" spans="1:33" x14ac:dyDescent="0.25">
      <c r="A24" s="12"/>
      <c r="B24" s="12"/>
      <c r="C24" s="12"/>
      <c r="D24" s="203" t="s">
        <v>123</v>
      </c>
      <c r="E24" s="165"/>
      <c r="F24" s="165"/>
      <c r="G24" s="165"/>
      <c r="H24" s="165"/>
      <c r="I24" s="165"/>
      <c r="J24" s="204"/>
      <c r="K24" s="12"/>
      <c r="L24" s="12"/>
      <c r="M24" s="12"/>
      <c r="N24" s="12"/>
      <c r="O24" s="12"/>
      <c r="P24" s="12"/>
      <c r="Q24" s="12"/>
      <c r="R24" s="12"/>
      <c r="S24" s="12"/>
      <c r="T24" s="12"/>
      <c r="U24" s="12"/>
      <c r="V24" s="12"/>
      <c r="W24" s="12"/>
      <c r="X24" s="12"/>
      <c r="Y24" s="12"/>
      <c r="Z24" s="12"/>
      <c r="AA24" s="12"/>
      <c r="AB24" s="12"/>
      <c r="AC24" s="12"/>
      <c r="AD24" s="12"/>
      <c r="AE24" s="12"/>
      <c r="AF24" s="12"/>
      <c r="AG24" s="12"/>
    </row>
    <row r="25" spans="1:33" x14ac:dyDescent="0.25">
      <c r="A25" s="12"/>
      <c r="B25" s="12"/>
      <c r="C25" s="12"/>
      <c r="D25" s="1"/>
      <c r="E25" s="162"/>
      <c r="F25" s="162"/>
      <c r="G25" s="162"/>
      <c r="H25" s="162"/>
      <c r="I25" s="162"/>
      <c r="J25" s="13"/>
      <c r="K25" s="12"/>
      <c r="L25" s="12"/>
      <c r="M25" s="12"/>
      <c r="N25" s="12"/>
      <c r="O25" s="12"/>
      <c r="P25" s="12"/>
      <c r="Q25" s="12"/>
      <c r="R25" s="12"/>
      <c r="S25" s="12"/>
      <c r="T25" s="12"/>
      <c r="U25" s="12"/>
      <c r="V25" s="12"/>
      <c r="W25" s="12"/>
      <c r="X25" s="12"/>
      <c r="Y25" s="12"/>
      <c r="Z25" s="12"/>
      <c r="AA25" s="12"/>
      <c r="AB25" s="12"/>
      <c r="AC25" s="12"/>
      <c r="AD25" s="12"/>
      <c r="AE25" s="12"/>
      <c r="AF25" s="12"/>
      <c r="AG25" s="12"/>
    </row>
    <row r="26" spans="1:33" x14ac:dyDescent="0.25">
      <c r="A26" s="12"/>
      <c r="B26" s="12"/>
      <c r="C26" s="12"/>
      <c r="D26" s="1"/>
      <c r="E26" s="162"/>
      <c r="F26" s="162"/>
      <c r="G26" s="162"/>
      <c r="H26" s="162"/>
      <c r="I26" s="162"/>
      <c r="J26" s="13"/>
      <c r="K26" s="12"/>
      <c r="L26" s="12"/>
      <c r="M26" s="12"/>
      <c r="N26" s="12"/>
      <c r="O26" s="12"/>
      <c r="P26" s="12"/>
      <c r="Q26" s="12"/>
      <c r="R26" s="12"/>
      <c r="S26" s="12"/>
      <c r="T26" s="12"/>
      <c r="U26" s="12"/>
      <c r="V26" s="12"/>
      <c r="W26" s="12"/>
      <c r="X26" s="12"/>
      <c r="Y26" s="12"/>
      <c r="Z26" s="12"/>
      <c r="AA26" s="12"/>
      <c r="AB26" s="12"/>
      <c r="AC26" s="12"/>
      <c r="AD26" s="12"/>
      <c r="AE26" s="12"/>
      <c r="AF26" s="12"/>
      <c r="AG26" s="12"/>
    </row>
    <row r="27" spans="1:33" x14ac:dyDescent="0.25">
      <c r="A27" s="12"/>
      <c r="B27" s="12"/>
      <c r="C27" s="12"/>
      <c r="D27" s="203" t="s">
        <v>124</v>
      </c>
      <c r="E27" s="165"/>
      <c r="F27" s="165"/>
      <c r="G27" s="165"/>
      <c r="H27" s="165"/>
      <c r="I27" s="165"/>
      <c r="J27" s="204"/>
      <c r="K27" s="12"/>
      <c r="L27" s="12"/>
      <c r="M27" s="12"/>
      <c r="N27" s="12"/>
      <c r="O27" s="12"/>
      <c r="P27" s="12"/>
      <c r="Q27" s="12"/>
      <c r="R27" s="12"/>
      <c r="S27" s="12"/>
      <c r="T27" s="12"/>
      <c r="U27" s="12"/>
      <c r="V27" s="12"/>
      <c r="W27" s="12"/>
      <c r="X27" s="12"/>
      <c r="Y27" s="12"/>
      <c r="Z27" s="12"/>
      <c r="AA27" s="12"/>
      <c r="AB27" s="12"/>
      <c r="AC27" s="12"/>
      <c r="AD27" s="12"/>
      <c r="AE27" s="12"/>
      <c r="AF27" s="12"/>
      <c r="AG27" s="12"/>
    </row>
    <row r="28" spans="1:33" x14ac:dyDescent="0.25">
      <c r="A28" s="12"/>
      <c r="B28" s="12"/>
      <c r="C28" s="12"/>
      <c r="D28" s="177" t="s">
        <v>127</v>
      </c>
      <c r="E28" s="164"/>
      <c r="F28" s="164"/>
      <c r="G28" s="164"/>
      <c r="H28" s="164"/>
      <c r="I28" s="164"/>
      <c r="J28" s="178"/>
      <c r="K28" s="12"/>
      <c r="L28" s="12"/>
      <c r="M28" s="12"/>
      <c r="N28" s="12"/>
      <c r="O28" s="12"/>
      <c r="P28" s="12"/>
      <c r="Q28" s="12"/>
      <c r="R28" s="12"/>
      <c r="S28" s="12"/>
      <c r="T28" s="12"/>
      <c r="U28" s="12"/>
      <c r="V28" s="12"/>
      <c r="W28" s="12"/>
      <c r="X28" s="12"/>
      <c r="Y28" s="12"/>
      <c r="Z28" s="12"/>
      <c r="AA28" s="12"/>
      <c r="AB28" s="12"/>
      <c r="AC28" s="12"/>
      <c r="AD28" s="12"/>
      <c r="AE28" s="12"/>
      <c r="AF28" s="12"/>
      <c r="AG28" s="12"/>
    </row>
    <row r="29" spans="1:33" x14ac:dyDescent="0.25">
      <c r="A29" s="12"/>
      <c r="B29" s="12"/>
      <c r="C29" s="12"/>
      <c r="D29" s="177" t="s">
        <v>125</v>
      </c>
      <c r="E29" s="164"/>
      <c r="F29" s="164"/>
      <c r="G29" s="164"/>
      <c r="H29" s="164"/>
      <c r="I29" s="164"/>
      <c r="J29" s="178"/>
      <c r="K29" s="12"/>
      <c r="L29" s="12"/>
      <c r="M29" s="12"/>
      <c r="N29" s="12"/>
      <c r="O29" s="12"/>
      <c r="P29" s="12"/>
      <c r="Q29" s="12"/>
      <c r="R29" s="12"/>
      <c r="S29" s="12"/>
      <c r="T29" s="12"/>
      <c r="U29" s="12"/>
      <c r="V29" s="12"/>
      <c r="W29" s="12"/>
      <c r="X29" s="12"/>
      <c r="Y29" s="12"/>
      <c r="Z29" s="12"/>
      <c r="AA29" s="12"/>
      <c r="AB29" s="12"/>
      <c r="AC29" s="12"/>
      <c r="AD29" s="12"/>
      <c r="AE29" s="12"/>
      <c r="AF29" s="12"/>
      <c r="AG29" s="12"/>
    </row>
    <row r="30" spans="1:33" x14ac:dyDescent="0.25">
      <c r="A30" s="12"/>
      <c r="B30" s="12"/>
      <c r="C30" s="12"/>
      <c r="D30" s="177" t="s">
        <v>126</v>
      </c>
      <c r="E30" s="164"/>
      <c r="F30" s="164"/>
      <c r="G30" s="164"/>
      <c r="H30" s="164"/>
      <c r="I30" s="164"/>
      <c r="J30" s="178"/>
      <c r="K30" s="12"/>
      <c r="L30" s="12"/>
      <c r="M30" s="12"/>
      <c r="N30" s="12"/>
      <c r="O30" s="12"/>
      <c r="P30" s="12"/>
      <c r="Q30" s="12"/>
      <c r="R30" s="12"/>
      <c r="S30" s="12"/>
      <c r="T30" s="12"/>
      <c r="U30" s="12"/>
      <c r="V30" s="12"/>
      <c r="W30" s="12"/>
      <c r="X30" s="12"/>
      <c r="Y30" s="12"/>
      <c r="Z30" s="12"/>
      <c r="AA30" s="12"/>
      <c r="AB30" s="12"/>
      <c r="AC30" s="12"/>
      <c r="AD30" s="12"/>
      <c r="AE30" s="12"/>
      <c r="AF30" s="12"/>
      <c r="AG30" s="12"/>
    </row>
    <row r="31" spans="1:33" ht="15.75" thickBot="1" x14ac:dyDescent="0.3">
      <c r="A31" s="12"/>
      <c r="B31" s="12"/>
      <c r="C31" s="12"/>
      <c r="D31" s="125"/>
      <c r="E31" s="126"/>
      <c r="F31" s="126"/>
      <c r="G31" s="126"/>
      <c r="H31" s="126"/>
      <c r="I31" s="126"/>
      <c r="J31" s="127"/>
      <c r="K31" s="12"/>
      <c r="L31" s="12"/>
      <c r="M31" s="12"/>
      <c r="N31" s="12"/>
      <c r="O31" s="12"/>
      <c r="P31" s="12"/>
      <c r="Q31" s="12"/>
      <c r="R31" s="12"/>
      <c r="S31" s="12"/>
      <c r="T31" s="12"/>
      <c r="U31" s="12"/>
      <c r="V31" s="12"/>
      <c r="W31" s="12"/>
      <c r="X31" s="12"/>
      <c r="Y31" s="12"/>
      <c r="Z31" s="12"/>
      <c r="AA31" s="12"/>
      <c r="AB31" s="12"/>
      <c r="AC31" s="12"/>
      <c r="AD31" s="12"/>
      <c r="AE31" s="12"/>
      <c r="AF31" s="12"/>
      <c r="AG31" s="12"/>
    </row>
    <row r="32" spans="1:33" x14ac:dyDescent="0.25">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row>
    <row r="33" spans="1:33" x14ac:dyDescent="0.25">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row>
    <row r="34" spans="1:33" x14ac:dyDescent="0.25">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row>
    <row r="35" spans="1:33" x14ac:dyDescent="0.25">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row>
    <row r="36" spans="1:33" x14ac:dyDescent="0.25">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row>
    <row r="37" spans="1:33" x14ac:dyDescent="0.25">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row>
    <row r="38" spans="1:33" x14ac:dyDescent="0.25">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row>
    <row r="39" spans="1:33" x14ac:dyDescent="0.25">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row>
  </sheetData>
  <mergeCells count="15">
    <mergeCell ref="D29:J29"/>
    <mergeCell ref="D30:J30"/>
    <mergeCell ref="D21:J21"/>
    <mergeCell ref="D22:J22"/>
    <mergeCell ref="D23:J23"/>
    <mergeCell ref="D24:J24"/>
    <mergeCell ref="D27:J27"/>
    <mergeCell ref="D28:J28"/>
    <mergeCell ref="D2:E3"/>
    <mergeCell ref="D5:I13"/>
    <mergeCell ref="D14:E14"/>
    <mergeCell ref="D15:J15"/>
    <mergeCell ref="D16:J16"/>
    <mergeCell ref="D17:J17"/>
    <mergeCell ref="D18:J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C8624-36C6-4C93-BF00-5AEA5EF32EB2}">
  <dimension ref="A1:AD38"/>
  <sheetViews>
    <sheetView workbookViewId="0">
      <selection activeCell="B30" sqref="B30:K37"/>
    </sheetView>
  </sheetViews>
  <sheetFormatPr defaultRowHeight="15" x14ac:dyDescent="0.25"/>
  <sheetData>
    <row r="1" spans="1:30" x14ac:dyDescent="0.25">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row>
    <row r="2" spans="1:30" x14ac:dyDescent="0.25">
      <c r="A2" s="12"/>
      <c r="B2" s="160" t="e" vm="1">
        <v>#VALUE!</v>
      </c>
      <c r="C2" s="160"/>
      <c r="D2" s="160"/>
      <c r="E2" s="160"/>
      <c r="F2" s="160"/>
      <c r="G2" s="160"/>
      <c r="H2" s="160"/>
      <c r="I2" s="160"/>
      <c r="J2" s="160"/>
      <c r="K2" s="160"/>
      <c r="L2" s="12"/>
      <c r="M2" s="12"/>
      <c r="N2" s="12"/>
      <c r="O2" s="12"/>
      <c r="P2" s="12"/>
      <c r="Q2" s="12"/>
      <c r="R2" s="12"/>
      <c r="S2" s="12"/>
      <c r="T2" s="12"/>
      <c r="U2" s="12"/>
      <c r="V2" s="12"/>
      <c r="W2" s="12"/>
      <c r="X2" s="12"/>
      <c r="Y2" s="12"/>
      <c r="Z2" s="12"/>
      <c r="AA2" s="12"/>
      <c r="AB2" s="12"/>
      <c r="AC2" s="12"/>
      <c r="AD2" s="12"/>
    </row>
    <row r="3" spans="1:30" x14ac:dyDescent="0.25">
      <c r="A3" s="12"/>
      <c r="B3" s="160"/>
      <c r="C3" s="160"/>
      <c r="D3" s="160"/>
      <c r="E3" s="160"/>
      <c r="F3" s="160"/>
      <c r="G3" s="160"/>
      <c r="H3" s="160"/>
      <c r="I3" s="160"/>
      <c r="J3" s="160"/>
      <c r="K3" s="160"/>
      <c r="L3" s="12"/>
      <c r="M3" s="12"/>
      <c r="N3" s="12"/>
      <c r="O3" s="12"/>
      <c r="P3" s="12"/>
      <c r="Q3" s="12"/>
      <c r="R3" s="12"/>
      <c r="S3" s="12"/>
      <c r="T3" s="12"/>
      <c r="U3" s="12"/>
      <c r="V3" s="12"/>
      <c r="W3" s="12"/>
      <c r="X3" s="12"/>
      <c r="Y3" s="12"/>
      <c r="Z3" s="12"/>
      <c r="AA3" s="12"/>
      <c r="AB3" s="12"/>
      <c r="AC3" s="12"/>
      <c r="AD3" s="12"/>
    </row>
    <row r="4" spans="1:30" x14ac:dyDescent="0.25">
      <c r="A4" s="12"/>
      <c r="B4" s="160"/>
      <c r="C4" s="160"/>
      <c r="D4" s="160"/>
      <c r="E4" s="160"/>
      <c r="F4" s="160"/>
      <c r="G4" s="160"/>
      <c r="H4" s="160"/>
      <c r="I4" s="160"/>
      <c r="J4" s="160"/>
      <c r="K4" s="160"/>
      <c r="L4" s="12"/>
      <c r="M4" s="12"/>
      <c r="N4" s="12"/>
      <c r="O4" s="12"/>
      <c r="P4" s="12"/>
      <c r="Q4" s="12"/>
      <c r="R4" s="12"/>
      <c r="S4" s="12"/>
      <c r="T4" s="12"/>
      <c r="U4" s="12"/>
      <c r="V4" s="12"/>
      <c r="W4" s="12"/>
      <c r="X4" s="12"/>
      <c r="Y4" s="12"/>
      <c r="Z4" s="12"/>
      <c r="AA4" s="12"/>
      <c r="AB4" s="12"/>
      <c r="AC4" s="12"/>
      <c r="AD4" s="12"/>
    </row>
    <row r="5" spans="1:30" x14ac:dyDescent="0.25">
      <c r="A5" s="12"/>
      <c r="B5" s="160"/>
      <c r="C5" s="160"/>
      <c r="D5" s="160"/>
      <c r="E5" s="160"/>
      <c r="F5" s="160"/>
      <c r="G5" s="160"/>
      <c r="H5" s="160"/>
      <c r="I5" s="160"/>
      <c r="J5" s="160"/>
      <c r="K5" s="160"/>
      <c r="L5" s="12"/>
      <c r="M5" s="12"/>
      <c r="N5" s="12"/>
      <c r="O5" s="12"/>
      <c r="P5" s="12"/>
      <c r="Q5" s="12"/>
      <c r="R5" s="12"/>
      <c r="S5" s="12"/>
      <c r="T5" s="12"/>
      <c r="U5" s="12"/>
      <c r="V5" s="12"/>
      <c r="W5" s="12"/>
      <c r="X5" s="12"/>
      <c r="Y5" s="12"/>
      <c r="Z5" s="12"/>
      <c r="AA5" s="12"/>
      <c r="AB5" s="12"/>
      <c r="AC5" s="12"/>
      <c r="AD5" s="12"/>
    </row>
    <row r="6" spans="1:30" x14ac:dyDescent="0.25">
      <c r="A6" s="12"/>
      <c r="B6" s="160"/>
      <c r="C6" s="160"/>
      <c r="D6" s="160"/>
      <c r="E6" s="160"/>
      <c r="F6" s="160"/>
      <c r="G6" s="160"/>
      <c r="H6" s="160"/>
      <c r="I6" s="160"/>
      <c r="J6" s="160"/>
      <c r="K6" s="160"/>
      <c r="L6" s="12"/>
      <c r="M6" s="12"/>
      <c r="N6" s="12"/>
      <c r="O6" s="12"/>
      <c r="P6" s="12"/>
      <c r="Q6" s="12"/>
      <c r="R6" s="12"/>
      <c r="S6" s="12"/>
      <c r="T6" s="12"/>
      <c r="U6" s="12"/>
      <c r="V6" s="12"/>
      <c r="W6" s="12"/>
      <c r="X6" s="12"/>
      <c r="Y6" s="12"/>
      <c r="Z6" s="12"/>
      <c r="AA6" s="12"/>
      <c r="AB6" s="12"/>
      <c r="AC6" s="12"/>
      <c r="AD6" s="12"/>
    </row>
    <row r="7" spans="1:30" x14ac:dyDescent="0.25">
      <c r="A7" s="12"/>
      <c r="B7" s="160"/>
      <c r="C7" s="160"/>
      <c r="D7" s="160"/>
      <c r="E7" s="160"/>
      <c r="F7" s="160"/>
      <c r="G7" s="160"/>
      <c r="H7" s="160"/>
      <c r="I7" s="160"/>
      <c r="J7" s="160"/>
      <c r="K7" s="160"/>
      <c r="L7" s="12"/>
      <c r="M7" s="12"/>
      <c r="N7" s="12"/>
      <c r="O7" s="12"/>
      <c r="P7" s="12"/>
      <c r="Q7" s="12"/>
      <c r="R7" s="12"/>
      <c r="S7" s="12"/>
      <c r="T7" s="12"/>
      <c r="U7" s="12"/>
      <c r="V7" s="12"/>
      <c r="W7" s="12"/>
      <c r="X7" s="12"/>
      <c r="Y7" s="12"/>
      <c r="Z7" s="12"/>
      <c r="AA7" s="12"/>
      <c r="AB7" s="12"/>
      <c r="AC7" s="12"/>
      <c r="AD7" s="12"/>
    </row>
    <row r="8" spans="1:30" x14ac:dyDescent="0.25">
      <c r="A8" s="12"/>
      <c r="B8" s="160"/>
      <c r="C8" s="160"/>
      <c r="D8" s="160"/>
      <c r="E8" s="160"/>
      <c r="F8" s="160"/>
      <c r="G8" s="160"/>
      <c r="H8" s="160"/>
      <c r="I8" s="160"/>
      <c r="J8" s="160"/>
      <c r="K8" s="160"/>
      <c r="L8" s="12"/>
      <c r="M8" s="12"/>
      <c r="N8" s="12"/>
      <c r="O8" s="12"/>
      <c r="P8" s="12"/>
      <c r="Q8" s="12"/>
      <c r="R8" s="12"/>
      <c r="S8" s="12"/>
      <c r="T8" s="12"/>
      <c r="U8" s="12"/>
      <c r="V8" s="12"/>
      <c r="W8" s="12"/>
      <c r="X8" s="12"/>
      <c r="Y8" s="12"/>
      <c r="Z8" s="12"/>
      <c r="AA8" s="12"/>
      <c r="AB8" s="12"/>
      <c r="AC8" s="12"/>
      <c r="AD8" s="12"/>
    </row>
    <row r="9" spans="1:30" x14ac:dyDescent="0.25">
      <c r="A9" s="12"/>
      <c r="B9" s="160"/>
      <c r="C9" s="160"/>
      <c r="D9" s="160"/>
      <c r="E9" s="160"/>
      <c r="F9" s="160"/>
      <c r="G9" s="160"/>
      <c r="H9" s="160"/>
      <c r="I9" s="160"/>
      <c r="J9" s="160"/>
      <c r="K9" s="160"/>
      <c r="L9" s="12"/>
      <c r="M9" s="12"/>
      <c r="N9" s="12"/>
      <c r="O9" s="12"/>
      <c r="P9" s="12"/>
      <c r="Q9" s="12"/>
      <c r="R9" s="12"/>
      <c r="S9" s="12"/>
      <c r="T9" s="12"/>
      <c r="U9" s="12"/>
      <c r="V9" s="12"/>
      <c r="W9" s="12"/>
      <c r="X9" s="12"/>
      <c r="Y9" s="12"/>
      <c r="Z9" s="12"/>
      <c r="AA9" s="12"/>
      <c r="AB9" s="12"/>
      <c r="AC9" s="12"/>
      <c r="AD9" s="12"/>
    </row>
    <row r="10" spans="1:30" x14ac:dyDescent="0.25">
      <c r="A10" s="12"/>
      <c r="B10" s="160"/>
      <c r="C10" s="160"/>
      <c r="D10" s="160"/>
      <c r="E10" s="160"/>
      <c r="F10" s="160"/>
      <c r="G10" s="160"/>
      <c r="H10" s="160"/>
      <c r="I10" s="160"/>
      <c r="J10" s="160"/>
      <c r="K10" s="160"/>
      <c r="L10" s="12"/>
      <c r="M10" s="12"/>
      <c r="N10" s="12"/>
      <c r="O10" s="12"/>
      <c r="P10" s="12"/>
      <c r="Q10" s="12"/>
      <c r="R10" s="12"/>
      <c r="S10" s="12"/>
      <c r="T10" s="12"/>
      <c r="U10" s="12"/>
      <c r="V10" s="12"/>
      <c r="W10" s="12"/>
      <c r="X10" s="12"/>
      <c r="Y10" s="12"/>
      <c r="Z10" s="12"/>
      <c r="AA10" s="12"/>
      <c r="AB10" s="12"/>
      <c r="AC10" s="12"/>
      <c r="AD10" s="12"/>
    </row>
    <row r="11" spans="1:30" x14ac:dyDescent="0.25">
      <c r="A11" s="12"/>
      <c r="B11" s="160"/>
      <c r="C11" s="160"/>
      <c r="D11" s="160"/>
      <c r="E11" s="160"/>
      <c r="F11" s="160"/>
      <c r="G11" s="160"/>
      <c r="H11" s="160"/>
      <c r="I11" s="160"/>
      <c r="J11" s="160"/>
      <c r="K11" s="160"/>
      <c r="L11" s="12"/>
      <c r="M11" s="12"/>
      <c r="N11" s="12"/>
      <c r="O11" s="12"/>
      <c r="P11" s="12"/>
      <c r="Q11" s="12"/>
      <c r="R11" s="12"/>
      <c r="S11" s="12"/>
      <c r="T11" s="12"/>
      <c r="U11" s="12"/>
      <c r="V11" s="12"/>
      <c r="W11" s="12"/>
      <c r="X11" s="12"/>
      <c r="Y11" s="12"/>
      <c r="Z11" s="12"/>
      <c r="AA11" s="12"/>
      <c r="AB11" s="12"/>
      <c r="AC11" s="12"/>
      <c r="AD11" s="12"/>
    </row>
    <row r="12" spans="1:30" x14ac:dyDescent="0.25">
      <c r="A12" s="12"/>
      <c r="B12" s="160"/>
      <c r="C12" s="160"/>
      <c r="D12" s="160"/>
      <c r="E12" s="160"/>
      <c r="F12" s="160"/>
      <c r="G12" s="160"/>
      <c r="H12" s="160"/>
      <c r="I12" s="160"/>
      <c r="J12" s="160"/>
      <c r="K12" s="160"/>
      <c r="L12" s="12"/>
      <c r="M12" s="12"/>
      <c r="N12" s="12"/>
      <c r="O12" s="12"/>
      <c r="P12" s="12"/>
      <c r="Q12" s="12"/>
      <c r="R12" s="12"/>
      <c r="S12" s="12"/>
      <c r="T12" s="12"/>
      <c r="U12" s="12"/>
      <c r="V12" s="12"/>
      <c r="W12" s="12"/>
      <c r="X12" s="12"/>
      <c r="Y12" s="12"/>
      <c r="Z12" s="12"/>
      <c r="AA12" s="12"/>
      <c r="AB12" s="12"/>
      <c r="AC12" s="12"/>
      <c r="AD12" s="12"/>
    </row>
    <row r="13" spans="1:30" x14ac:dyDescent="0.25">
      <c r="A13" s="12"/>
      <c r="B13" s="160"/>
      <c r="C13" s="160"/>
      <c r="D13" s="160"/>
      <c r="E13" s="160"/>
      <c r="F13" s="160"/>
      <c r="G13" s="160"/>
      <c r="H13" s="160"/>
      <c r="I13" s="160"/>
      <c r="J13" s="160"/>
      <c r="K13" s="160"/>
      <c r="L13" s="12"/>
      <c r="M13" s="12"/>
      <c r="N13" s="12"/>
      <c r="O13" s="12"/>
      <c r="P13" s="12"/>
      <c r="Q13" s="12"/>
      <c r="R13" s="12"/>
      <c r="S13" s="12"/>
      <c r="T13" s="12"/>
      <c r="U13" s="12"/>
      <c r="V13" s="12"/>
      <c r="W13" s="12"/>
      <c r="X13" s="12"/>
      <c r="Y13" s="12"/>
      <c r="Z13" s="12"/>
      <c r="AA13" s="12"/>
      <c r="AB13" s="12"/>
      <c r="AC13" s="12"/>
      <c r="AD13" s="12"/>
    </row>
    <row r="14" spans="1:30" x14ac:dyDescent="0.25">
      <c r="A14" s="12"/>
      <c r="B14" s="160"/>
      <c r="C14" s="160"/>
      <c r="D14" s="160"/>
      <c r="E14" s="160"/>
      <c r="F14" s="160"/>
      <c r="G14" s="160"/>
      <c r="H14" s="160"/>
      <c r="I14" s="160"/>
      <c r="J14" s="160"/>
      <c r="K14" s="160"/>
      <c r="L14" s="12"/>
      <c r="M14" s="12"/>
      <c r="N14" s="12"/>
      <c r="O14" s="12"/>
      <c r="P14" s="12"/>
      <c r="Q14" s="12"/>
      <c r="R14" s="12"/>
      <c r="S14" s="12"/>
      <c r="T14" s="12"/>
      <c r="U14" s="12"/>
      <c r="V14" s="12"/>
      <c r="W14" s="12"/>
      <c r="X14" s="12"/>
      <c r="Y14" s="12"/>
      <c r="Z14" s="12"/>
      <c r="AA14" s="12"/>
      <c r="AB14" s="12"/>
      <c r="AC14" s="12"/>
      <c r="AD14" s="12"/>
    </row>
    <row r="15" spans="1:30" x14ac:dyDescent="0.25">
      <c r="A15" s="12"/>
      <c r="B15" s="160"/>
      <c r="C15" s="160"/>
      <c r="D15" s="160"/>
      <c r="E15" s="160"/>
      <c r="F15" s="160"/>
      <c r="G15" s="160"/>
      <c r="H15" s="160"/>
      <c r="I15" s="160"/>
      <c r="J15" s="160"/>
      <c r="K15" s="160"/>
      <c r="L15" s="12"/>
      <c r="M15" s="12"/>
      <c r="N15" s="12"/>
      <c r="O15" s="12"/>
      <c r="P15" s="12"/>
      <c r="Q15" s="12"/>
      <c r="R15" s="12"/>
      <c r="S15" s="12"/>
      <c r="T15" s="12"/>
      <c r="U15" s="12"/>
      <c r="V15" s="12"/>
      <c r="W15" s="12"/>
      <c r="X15" s="12"/>
      <c r="Y15" s="12"/>
      <c r="Z15" s="12"/>
      <c r="AA15" s="12"/>
      <c r="AB15" s="12"/>
      <c r="AC15" s="12"/>
      <c r="AD15" s="12"/>
    </row>
    <row r="16" spans="1:30" x14ac:dyDescent="0.25">
      <c r="A16" s="12"/>
      <c r="B16" s="160"/>
      <c r="C16" s="160"/>
      <c r="D16" s="160"/>
      <c r="E16" s="160"/>
      <c r="F16" s="160"/>
      <c r="G16" s="160"/>
      <c r="H16" s="160"/>
      <c r="I16" s="160"/>
      <c r="J16" s="160"/>
      <c r="K16" s="160"/>
      <c r="L16" s="12"/>
      <c r="M16" s="12"/>
      <c r="N16" s="12"/>
      <c r="O16" s="12"/>
      <c r="P16" s="12"/>
      <c r="Q16" s="12"/>
      <c r="R16" s="12"/>
      <c r="S16" s="12"/>
      <c r="T16" s="12"/>
      <c r="U16" s="12"/>
      <c r="V16" s="12"/>
      <c r="W16" s="12"/>
      <c r="X16" s="12"/>
      <c r="Y16" s="12"/>
      <c r="Z16" s="12"/>
      <c r="AA16" s="12"/>
      <c r="AB16" s="12"/>
      <c r="AC16" s="12"/>
      <c r="AD16" s="12"/>
    </row>
    <row r="17" spans="1:30" x14ac:dyDescent="0.25">
      <c r="A17" s="12"/>
      <c r="B17" s="160"/>
      <c r="C17" s="160"/>
      <c r="D17" s="160"/>
      <c r="E17" s="160"/>
      <c r="F17" s="160"/>
      <c r="G17" s="160"/>
      <c r="H17" s="160"/>
      <c r="I17" s="160"/>
      <c r="J17" s="160"/>
      <c r="K17" s="160"/>
      <c r="L17" s="12"/>
      <c r="M17" s="12"/>
      <c r="N17" s="12"/>
      <c r="O17" s="12"/>
      <c r="P17" s="12"/>
      <c r="Q17" s="12"/>
      <c r="R17" s="12"/>
      <c r="S17" s="12"/>
      <c r="T17" s="12"/>
      <c r="U17" s="12"/>
      <c r="V17" s="12"/>
      <c r="W17" s="12"/>
      <c r="X17" s="12"/>
      <c r="Y17" s="12"/>
      <c r="Z17" s="12"/>
      <c r="AA17" s="12"/>
      <c r="AB17" s="12"/>
      <c r="AC17" s="12"/>
      <c r="AD17" s="12"/>
    </row>
    <row r="18" spans="1:30" x14ac:dyDescent="0.25">
      <c r="A18" s="12"/>
      <c r="B18" s="160"/>
      <c r="C18" s="160"/>
      <c r="D18" s="160"/>
      <c r="E18" s="160"/>
      <c r="F18" s="160"/>
      <c r="G18" s="160"/>
      <c r="H18" s="160"/>
      <c r="I18" s="160"/>
      <c r="J18" s="160"/>
      <c r="K18" s="160"/>
      <c r="L18" s="12"/>
      <c r="M18" s="12"/>
      <c r="N18" s="12"/>
      <c r="O18" s="12"/>
      <c r="P18" s="12"/>
      <c r="Q18" s="12"/>
      <c r="R18" s="12"/>
      <c r="S18" s="12"/>
      <c r="T18" s="12"/>
      <c r="U18" s="12"/>
      <c r="V18" s="12"/>
      <c r="W18" s="12"/>
      <c r="X18" s="12"/>
      <c r="Y18" s="12"/>
      <c r="Z18" s="12"/>
      <c r="AA18" s="12"/>
      <c r="AB18" s="12"/>
      <c r="AC18" s="12"/>
      <c r="AD18" s="12"/>
    </row>
    <row r="19" spans="1:30" x14ac:dyDescent="0.25">
      <c r="A19" s="12"/>
      <c r="B19" s="160"/>
      <c r="C19" s="160"/>
      <c r="D19" s="160"/>
      <c r="E19" s="160"/>
      <c r="F19" s="160"/>
      <c r="G19" s="160"/>
      <c r="H19" s="160"/>
      <c r="I19" s="160"/>
      <c r="J19" s="160"/>
      <c r="K19" s="160"/>
      <c r="L19" s="12"/>
      <c r="M19" s="12"/>
      <c r="N19" s="12"/>
      <c r="O19" s="12"/>
      <c r="P19" s="12"/>
      <c r="Q19" s="12"/>
      <c r="R19" s="12"/>
      <c r="S19" s="12"/>
      <c r="T19" s="12"/>
      <c r="U19" s="12"/>
      <c r="V19" s="12"/>
      <c r="W19" s="12"/>
      <c r="X19" s="12"/>
      <c r="Y19" s="12"/>
      <c r="Z19" s="12"/>
      <c r="AA19" s="12"/>
      <c r="AB19" s="12"/>
      <c r="AC19" s="12"/>
      <c r="AD19" s="12"/>
    </row>
    <row r="20" spans="1:30" x14ac:dyDescent="0.25">
      <c r="A20" s="12"/>
      <c r="B20" s="160"/>
      <c r="C20" s="160"/>
      <c r="D20" s="160"/>
      <c r="E20" s="160"/>
      <c r="F20" s="160"/>
      <c r="G20" s="160"/>
      <c r="H20" s="160"/>
      <c r="I20" s="160"/>
      <c r="J20" s="160"/>
      <c r="K20" s="160"/>
      <c r="L20" s="12"/>
      <c r="M20" s="12"/>
      <c r="N20" s="12"/>
      <c r="O20" s="12"/>
      <c r="P20" s="12"/>
      <c r="Q20" s="12"/>
      <c r="R20" s="12"/>
      <c r="S20" s="12"/>
      <c r="T20" s="12"/>
      <c r="U20" s="12"/>
      <c r="V20" s="12"/>
      <c r="W20" s="12"/>
      <c r="X20" s="12"/>
      <c r="Y20" s="12"/>
      <c r="Z20" s="12"/>
      <c r="AA20" s="12"/>
      <c r="AB20" s="12"/>
      <c r="AC20" s="12"/>
      <c r="AD20" s="12"/>
    </row>
    <row r="21" spans="1:30" x14ac:dyDescent="0.25">
      <c r="A21" s="12"/>
      <c r="B21" s="160"/>
      <c r="C21" s="160"/>
      <c r="D21" s="160"/>
      <c r="E21" s="160"/>
      <c r="F21" s="160"/>
      <c r="G21" s="160"/>
      <c r="H21" s="160"/>
      <c r="I21" s="160"/>
      <c r="J21" s="160"/>
      <c r="K21" s="160"/>
      <c r="L21" s="12"/>
      <c r="M21" s="12"/>
      <c r="N21" s="12"/>
      <c r="O21" s="12"/>
      <c r="P21" s="12"/>
      <c r="Q21" s="12"/>
      <c r="R21" s="12"/>
      <c r="S21" s="12"/>
      <c r="T21" s="12"/>
      <c r="U21" s="12"/>
      <c r="V21" s="12"/>
      <c r="W21" s="12"/>
      <c r="X21" s="12"/>
      <c r="Y21" s="12"/>
      <c r="Z21" s="12"/>
      <c r="AA21" s="12"/>
      <c r="AB21" s="12"/>
      <c r="AC21" s="12"/>
      <c r="AD21" s="12"/>
    </row>
    <row r="22" spans="1:30" ht="15.75" thickBot="1" x14ac:dyDescent="0.3">
      <c r="A22" s="12"/>
      <c r="B22" s="160"/>
      <c r="C22" s="160"/>
      <c r="D22" s="160"/>
      <c r="E22" s="160"/>
      <c r="F22" s="160"/>
      <c r="G22" s="160"/>
      <c r="H22" s="160"/>
      <c r="I22" s="160"/>
      <c r="J22" s="160"/>
      <c r="K22" s="160"/>
      <c r="L22" s="12"/>
      <c r="M22" s="12"/>
      <c r="N22" s="12"/>
      <c r="O22" s="12"/>
      <c r="P22" s="12"/>
      <c r="Q22" s="12"/>
      <c r="R22" s="12"/>
      <c r="S22" s="12"/>
      <c r="T22" s="12"/>
      <c r="U22" s="12"/>
      <c r="V22" s="12"/>
      <c r="W22" s="12"/>
      <c r="X22" s="12"/>
      <c r="Y22" s="12"/>
      <c r="Z22" s="12"/>
      <c r="AA22" s="12"/>
      <c r="AB22" s="12"/>
      <c r="AC22" s="12"/>
      <c r="AD22" s="12"/>
    </row>
    <row r="23" spans="1:30" ht="15" customHeight="1" x14ac:dyDescent="0.25">
      <c r="A23" s="12"/>
      <c r="B23" s="179" t="s">
        <v>141</v>
      </c>
      <c r="C23" s="180"/>
      <c r="D23" s="180"/>
      <c r="E23" s="180"/>
      <c r="F23" s="180"/>
      <c r="G23" s="180"/>
      <c r="H23" s="180"/>
      <c r="I23" s="180"/>
      <c r="J23" s="180"/>
      <c r="K23" s="181"/>
      <c r="L23" s="12"/>
      <c r="M23" s="12"/>
      <c r="N23" s="12"/>
      <c r="O23" s="12"/>
      <c r="P23" s="12"/>
      <c r="Q23" s="12"/>
      <c r="R23" s="12"/>
      <c r="S23" s="12"/>
      <c r="T23" s="12"/>
      <c r="U23" s="12"/>
      <c r="V23" s="12"/>
      <c r="W23" s="12"/>
      <c r="X23" s="12"/>
      <c r="Y23" s="12"/>
      <c r="Z23" s="12"/>
      <c r="AA23" s="12"/>
      <c r="AB23" s="12"/>
      <c r="AC23" s="12"/>
      <c r="AD23" s="12"/>
    </row>
    <row r="24" spans="1:30" x14ac:dyDescent="0.25">
      <c r="A24" s="12"/>
      <c r="B24" s="182"/>
      <c r="C24" s="166"/>
      <c r="D24" s="166"/>
      <c r="E24" s="166"/>
      <c r="F24" s="166"/>
      <c r="G24" s="166"/>
      <c r="H24" s="166"/>
      <c r="I24" s="166"/>
      <c r="J24" s="166"/>
      <c r="K24" s="183"/>
      <c r="L24" s="12"/>
      <c r="M24" s="12"/>
      <c r="N24" s="12"/>
      <c r="O24" s="12"/>
      <c r="P24" s="12"/>
      <c r="Q24" s="12"/>
      <c r="R24" s="12"/>
      <c r="S24" s="12"/>
      <c r="T24" s="12"/>
      <c r="U24" s="12"/>
      <c r="V24" s="12"/>
      <c r="W24" s="12"/>
      <c r="X24" s="12"/>
      <c r="Y24" s="12"/>
      <c r="Z24" s="12"/>
      <c r="AA24" s="12"/>
      <c r="AB24" s="12"/>
      <c r="AC24" s="12"/>
      <c r="AD24" s="12"/>
    </row>
    <row r="25" spans="1:30" x14ac:dyDescent="0.25">
      <c r="A25" s="12"/>
      <c r="B25" s="182" t="s">
        <v>137</v>
      </c>
      <c r="C25" s="166"/>
      <c r="D25" s="166"/>
      <c r="E25" s="166"/>
      <c r="F25" s="166"/>
      <c r="G25" s="166"/>
      <c r="H25" s="166"/>
      <c r="I25" s="166"/>
      <c r="J25" s="166"/>
      <c r="K25" s="183"/>
      <c r="L25" s="12"/>
      <c r="M25" s="12"/>
      <c r="N25" s="12"/>
      <c r="O25" s="12"/>
      <c r="P25" s="12"/>
      <c r="Q25" s="12"/>
      <c r="R25" s="12"/>
      <c r="S25" s="12"/>
      <c r="T25" s="12"/>
      <c r="U25" s="12"/>
      <c r="V25" s="12"/>
      <c r="W25" s="12"/>
      <c r="X25" s="12"/>
      <c r="Y25" s="12"/>
      <c r="Z25" s="12"/>
      <c r="AA25" s="12"/>
      <c r="AB25" s="12"/>
      <c r="AC25" s="12"/>
      <c r="AD25" s="12"/>
    </row>
    <row r="26" spans="1:30" x14ac:dyDescent="0.25">
      <c r="A26" s="12"/>
      <c r="B26" s="182" t="s">
        <v>138</v>
      </c>
      <c r="C26" s="166"/>
      <c r="D26" s="166"/>
      <c r="E26" s="166"/>
      <c r="F26" s="166"/>
      <c r="G26" s="166"/>
      <c r="H26" s="166"/>
      <c r="I26" s="166"/>
      <c r="J26" s="166"/>
      <c r="K26" s="183"/>
      <c r="L26" s="12"/>
      <c r="M26" s="12"/>
      <c r="N26" s="12"/>
      <c r="O26" s="12"/>
      <c r="P26" s="12"/>
      <c r="Q26" s="12"/>
      <c r="R26" s="12"/>
      <c r="S26" s="12"/>
      <c r="T26" s="12"/>
      <c r="U26" s="12"/>
      <c r="V26" s="12"/>
      <c r="W26" s="12"/>
      <c r="X26" s="12"/>
      <c r="Y26" s="12"/>
      <c r="Z26" s="12"/>
      <c r="AA26" s="12"/>
      <c r="AB26" s="12"/>
      <c r="AC26" s="12"/>
      <c r="AD26" s="12"/>
    </row>
    <row r="27" spans="1:30" x14ac:dyDescent="0.25">
      <c r="A27" s="12"/>
      <c r="B27" s="182" t="s">
        <v>139</v>
      </c>
      <c r="C27" s="166"/>
      <c r="D27" s="166"/>
      <c r="E27" s="166"/>
      <c r="F27" s="166"/>
      <c r="G27" s="166"/>
      <c r="H27" s="166"/>
      <c r="I27" s="166"/>
      <c r="J27" s="166"/>
      <c r="K27" s="183"/>
      <c r="L27" s="12"/>
      <c r="M27" s="12"/>
      <c r="N27" s="12"/>
      <c r="O27" s="12"/>
      <c r="P27" s="12"/>
      <c r="Q27" s="12"/>
      <c r="R27" s="12"/>
      <c r="S27" s="12"/>
      <c r="T27" s="12"/>
      <c r="U27" s="12"/>
      <c r="V27" s="12"/>
      <c r="W27" s="12"/>
      <c r="X27" s="12"/>
      <c r="Y27" s="12"/>
      <c r="Z27" s="12"/>
      <c r="AA27" s="12"/>
      <c r="AB27" s="12"/>
      <c r="AC27" s="12"/>
      <c r="AD27" s="12"/>
    </row>
    <row r="28" spans="1:30" ht="15.75" thickBot="1" x14ac:dyDescent="0.3">
      <c r="A28" s="12"/>
      <c r="B28" s="184" t="s">
        <v>140</v>
      </c>
      <c r="C28" s="176"/>
      <c r="D28" s="176"/>
      <c r="E28" s="176"/>
      <c r="F28" s="176"/>
      <c r="G28" s="176"/>
      <c r="H28" s="176"/>
      <c r="I28" s="176"/>
      <c r="J28" s="176"/>
      <c r="K28" s="185"/>
      <c r="L28" s="12"/>
      <c r="M28" s="12"/>
      <c r="N28" s="12"/>
      <c r="O28" s="12"/>
      <c r="P28" s="12"/>
      <c r="Q28" s="12"/>
      <c r="R28" s="12"/>
      <c r="S28" s="12"/>
      <c r="T28" s="12"/>
      <c r="U28" s="12"/>
      <c r="V28" s="12"/>
      <c r="W28" s="12"/>
      <c r="X28" s="12"/>
      <c r="Y28" s="12"/>
      <c r="Z28" s="12"/>
      <c r="AA28" s="12"/>
      <c r="AB28" s="12"/>
      <c r="AC28" s="12"/>
      <c r="AD28" s="12"/>
    </row>
    <row r="29" spans="1:30" ht="15.75" thickBot="1" x14ac:dyDescent="0.3">
      <c r="A29" s="12"/>
      <c r="B29" s="189"/>
      <c r="C29" s="189"/>
      <c r="D29" s="189"/>
      <c r="E29" s="189"/>
      <c r="F29" s="189"/>
      <c r="G29" s="189"/>
      <c r="H29" s="189"/>
      <c r="I29" s="189"/>
      <c r="J29" s="189"/>
      <c r="K29" s="189"/>
      <c r="L29" s="12"/>
      <c r="M29" s="12"/>
      <c r="N29" s="12"/>
      <c r="O29" s="12"/>
      <c r="P29" s="12"/>
      <c r="Q29" s="12"/>
      <c r="R29" s="12"/>
      <c r="S29" s="12"/>
      <c r="T29" s="12"/>
      <c r="U29" s="12"/>
      <c r="V29" s="12"/>
      <c r="W29" s="12"/>
      <c r="X29" s="12"/>
      <c r="Y29" s="12"/>
      <c r="Z29" s="12"/>
      <c r="AA29" s="12"/>
      <c r="AB29" s="12"/>
      <c r="AC29" s="12"/>
      <c r="AD29" s="12"/>
    </row>
    <row r="30" spans="1:30" x14ac:dyDescent="0.25">
      <c r="A30" s="12"/>
      <c r="B30" s="179" t="s">
        <v>142</v>
      </c>
      <c r="C30" s="180"/>
      <c r="D30" s="180"/>
      <c r="E30" s="180"/>
      <c r="F30" s="180"/>
      <c r="G30" s="180"/>
      <c r="H30" s="180"/>
      <c r="I30" s="180"/>
      <c r="J30" s="180"/>
      <c r="K30" s="181"/>
      <c r="L30" s="12"/>
      <c r="M30" s="12"/>
      <c r="N30" s="12"/>
      <c r="O30" s="12"/>
      <c r="P30" s="12"/>
      <c r="Q30" s="12"/>
      <c r="R30" s="12"/>
      <c r="S30" s="12"/>
      <c r="T30" s="12"/>
      <c r="U30" s="12"/>
      <c r="V30" s="12"/>
      <c r="W30" s="12"/>
      <c r="X30" s="12"/>
      <c r="Y30" s="12"/>
      <c r="Z30" s="12"/>
      <c r="AA30" s="12"/>
      <c r="AB30" s="12"/>
      <c r="AC30" s="12"/>
      <c r="AD30" s="12"/>
    </row>
    <row r="31" spans="1:30" x14ac:dyDescent="0.25">
      <c r="A31" s="12"/>
      <c r="B31" s="182"/>
      <c r="C31" s="166"/>
      <c r="D31" s="166"/>
      <c r="E31" s="166"/>
      <c r="F31" s="166"/>
      <c r="G31" s="166"/>
      <c r="H31" s="166"/>
      <c r="I31" s="166"/>
      <c r="J31" s="166"/>
      <c r="K31" s="183"/>
      <c r="L31" s="12"/>
      <c r="M31" s="12"/>
      <c r="N31" s="12"/>
      <c r="O31" s="12"/>
      <c r="P31" s="12"/>
      <c r="Q31" s="12"/>
      <c r="R31" s="12"/>
      <c r="S31" s="12"/>
      <c r="T31" s="12"/>
      <c r="U31" s="12"/>
      <c r="V31" s="12"/>
      <c r="W31" s="12"/>
      <c r="X31" s="12"/>
      <c r="Y31" s="12"/>
      <c r="Z31" s="12"/>
      <c r="AA31" s="12"/>
      <c r="AB31" s="12"/>
      <c r="AC31" s="12"/>
      <c r="AD31" s="12"/>
    </row>
    <row r="32" spans="1:30" x14ac:dyDescent="0.25">
      <c r="A32" s="12"/>
      <c r="B32" s="182"/>
      <c r="C32" s="166"/>
      <c r="D32" s="166"/>
      <c r="E32" s="166"/>
      <c r="F32" s="166"/>
      <c r="G32" s="166"/>
      <c r="H32" s="166"/>
      <c r="I32" s="166"/>
      <c r="J32" s="166"/>
      <c r="K32" s="183"/>
      <c r="L32" s="12"/>
      <c r="M32" s="12"/>
      <c r="N32" s="12"/>
      <c r="O32" s="12"/>
      <c r="P32" s="12"/>
      <c r="Q32" s="12"/>
      <c r="R32" s="12"/>
      <c r="S32" s="12"/>
      <c r="T32" s="12"/>
      <c r="U32" s="12"/>
      <c r="V32" s="12"/>
      <c r="W32" s="12"/>
      <c r="X32" s="12"/>
      <c r="Y32" s="12"/>
      <c r="Z32" s="12"/>
      <c r="AA32" s="12"/>
      <c r="AB32" s="12"/>
      <c r="AC32" s="12"/>
      <c r="AD32" s="12"/>
    </row>
    <row r="33" spans="1:30" x14ac:dyDescent="0.25">
      <c r="A33" s="12"/>
      <c r="B33" s="182"/>
      <c r="C33" s="166"/>
      <c r="D33" s="166"/>
      <c r="E33" s="166"/>
      <c r="F33" s="166"/>
      <c r="G33" s="166"/>
      <c r="H33" s="166"/>
      <c r="I33" s="166"/>
      <c r="J33" s="166"/>
      <c r="K33" s="183"/>
      <c r="L33" s="12"/>
      <c r="M33" s="12"/>
      <c r="N33" s="12"/>
      <c r="O33" s="12"/>
      <c r="P33" s="12"/>
      <c r="Q33" s="12"/>
      <c r="R33" s="12"/>
      <c r="S33" s="12"/>
      <c r="T33" s="12"/>
      <c r="U33" s="12"/>
      <c r="V33" s="12"/>
      <c r="W33" s="12"/>
      <c r="X33" s="12"/>
      <c r="Y33" s="12"/>
      <c r="Z33" s="12"/>
      <c r="AA33" s="12"/>
      <c r="AB33" s="12"/>
      <c r="AC33" s="12"/>
      <c r="AD33" s="12"/>
    </row>
    <row r="34" spans="1:30" x14ac:dyDescent="0.25">
      <c r="A34" s="12"/>
      <c r="B34" s="182"/>
      <c r="C34" s="166"/>
      <c r="D34" s="166"/>
      <c r="E34" s="166"/>
      <c r="F34" s="166"/>
      <c r="G34" s="166"/>
      <c r="H34" s="166"/>
      <c r="I34" s="166"/>
      <c r="J34" s="166"/>
      <c r="K34" s="183"/>
      <c r="L34" s="12"/>
      <c r="M34" s="12"/>
      <c r="N34" s="12"/>
      <c r="O34" s="12"/>
      <c r="P34" s="12"/>
      <c r="Q34" s="12"/>
      <c r="R34" s="12"/>
      <c r="S34" s="12"/>
      <c r="T34" s="12"/>
      <c r="U34" s="12"/>
      <c r="V34" s="12"/>
      <c r="W34" s="12"/>
      <c r="X34" s="12"/>
      <c r="Y34" s="12"/>
      <c r="Z34" s="12"/>
      <c r="AA34" s="12"/>
      <c r="AB34" s="12"/>
      <c r="AC34" s="12"/>
      <c r="AD34" s="12"/>
    </row>
    <row r="35" spans="1:30" x14ac:dyDescent="0.25">
      <c r="A35" s="12"/>
      <c r="B35" s="182"/>
      <c r="C35" s="166"/>
      <c r="D35" s="166"/>
      <c r="E35" s="166"/>
      <c r="F35" s="166"/>
      <c r="G35" s="166"/>
      <c r="H35" s="166"/>
      <c r="I35" s="166"/>
      <c r="J35" s="166"/>
      <c r="K35" s="183"/>
      <c r="L35" s="12"/>
      <c r="M35" s="12"/>
      <c r="N35" s="12"/>
      <c r="O35" s="12"/>
      <c r="P35" s="12"/>
      <c r="Q35" s="12"/>
      <c r="R35" s="12"/>
      <c r="S35" s="12"/>
      <c r="T35" s="12"/>
      <c r="U35" s="12"/>
      <c r="V35" s="12"/>
      <c r="W35" s="12"/>
      <c r="X35" s="12"/>
      <c r="Y35" s="12"/>
      <c r="Z35" s="12"/>
      <c r="AA35" s="12"/>
      <c r="AB35" s="12"/>
      <c r="AC35" s="12"/>
      <c r="AD35" s="12"/>
    </row>
    <row r="36" spans="1:30" x14ac:dyDescent="0.25">
      <c r="A36" s="12"/>
      <c r="B36" s="182"/>
      <c r="C36" s="166"/>
      <c r="D36" s="166"/>
      <c r="E36" s="166"/>
      <c r="F36" s="166"/>
      <c r="G36" s="166"/>
      <c r="H36" s="166"/>
      <c r="I36" s="166"/>
      <c r="J36" s="166"/>
      <c r="K36" s="183"/>
      <c r="L36" s="12"/>
      <c r="M36" s="12"/>
      <c r="N36" s="12"/>
      <c r="O36" s="12"/>
      <c r="P36" s="12"/>
      <c r="Q36" s="12"/>
      <c r="R36" s="12"/>
      <c r="S36" s="12"/>
      <c r="T36" s="12"/>
      <c r="U36" s="12"/>
      <c r="V36" s="12"/>
      <c r="W36" s="12"/>
      <c r="X36" s="12"/>
      <c r="Y36" s="12"/>
      <c r="Z36" s="12"/>
      <c r="AA36" s="12"/>
      <c r="AB36" s="12"/>
      <c r="AC36" s="12"/>
      <c r="AD36" s="12"/>
    </row>
    <row r="37" spans="1:30" ht="15.75" thickBot="1" x14ac:dyDescent="0.3">
      <c r="A37" s="12"/>
      <c r="B37" s="184"/>
      <c r="C37" s="176"/>
      <c r="D37" s="176"/>
      <c r="E37" s="176"/>
      <c r="F37" s="176"/>
      <c r="G37" s="176"/>
      <c r="H37" s="176"/>
      <c r="I37" s="176"/>
      <c r="J37" s="176"/>
      <c r="K37" s="185"/>
      <c r="L37" s="12"/>
      <c r="M37" s="12"/>
      <c r="N37" s="12"/>
      <c r="O37" s="12"/>
      <c r="P37" s="12"/>
      <c r="Q37" s="12"/>
      <c r="R37" s="12"/>
      <c r="S37" s="12"/>
      <c r="T37" s="12"/>
      <c r="U37" s="12"/>
      <c r="V37" s="12"/>
      <c r="W37" s="12"/>
      <c r="X37" s="12"/>
      <c r="Y37" s="12"/>
      <c r="Z37" s="12"/>
      <c r="AA37" s="12"/>
      <c r="AB37" s="12"/>
      <c r="AC37" s="12"/>
      <c r="AD37" s="12"/>
    </row>
    <row r="38" spans="1:30" x14ac:dyDescent="0.25">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row>
  </sheetData>
  <mergeCells count="7">
    <mergeCell ref="B27:K27"/>
    <mergeCell ref="B28:K28"/>
    <mergeCell ref="B30:K37"/>
    <mergeCell ref="B2:K22"/>
    <mergeCell ref="B25:K25"/>
    <mergeCell ref="B23:K24"/>
    <mergeCell ref="B26:K2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14077-4B6D-D74E-AF08-C80DF51CD2CA}">
  <dimension ref="B1:AG365"/>
  <sheetViews>
    <sheetView zoomScaleNormal="150" zoomScaleSheetLayoutView="100" workbookViewId="0">
      <selection activeCell="K5" sqref="K5"/>
    </sheetView>
  </sheetViews>
  <sheetFormatPr defaultRowHeight="15" x14ac:dyDescent="0.25"/>
  <cols>
    <col min="3" max="3" width="23.85546875" customWidth="1"/>
    <col min="4" max="4" width="14.140625" customWidth="1"/>
    <col min="5" max="5" width="12.140625" customWidth="1"/>
    <col min="8" max="8" width="12.140625" customWidth="1"/>
    <col min="9" max="9" width="11.7109375" customWidth="1"/>
    <col min="10" max="11" width="12" customWidth="1"/>
    <col min="12" max="12" width="13.7109375" customWidth="1"/>
    <col min="13" max="16" width="12" customWidth="1"/>
    <col min="18" max="18" width="10.85546875" customWidth="1"/>
    <col min="19" max="19" width="12" customWidth="1"/>
    <col min="20" max="20" width="11.7109375" customWidth="1"/>
    <col min="21" max="22" width="12.85546875" customWidth="1"/>
  </cols>
  <sheetData>
    <row r="1" spans="2:33" ht="15.75" thickBot="1" x14ac:dyDescent="0.3">
      <c r="H1" s="135" t="s">
        <v>91</v>
      </c>
      <c r="I1" s="135"/>
      <c r="J1" s="153"/>
      <c r="K1" s="116"/>
      <c r="L1" s="116"/>
      <c r="M1" s="116"/>
      <c r="N1" s="116"/>
      <c r="O1" s="116"/>
      <c r="P1" s="116"/>
      <c r="Q1" s="79"/>
      <c r="R1" s="135" t="s">
        <v>64</v>
      </c>
      <c r="S1" s="135"/>
      <c r="T1" s="116"/>
      <c r="U1" s="116"/>
      <c r="V1" s="116"/>
      <c r="W1" s="79"/>
      <c r="X1" s="79"/>
      <c r="Y1" s="79"/>
      <c r="Z1" s="79"/>
      <c r="AA1" s="79"/>
      <c r="AB1" s="79"/>
      <c r="AC1" s="79"/>
      <c r="AD1" s="79"/>
      <c r="AE1" s="79"/>
      <c r="AF1" s="79"/>
      <c r="AG1" s="79"/>
    </row>
    <row r="2" spans="2:33" x14ac:dyDescent="0.25">
      <c r="B2" s="94"/>
      <c r="C2" s="95"/>
      <c r="D2" s="95"/>
      <c r="E2" s="95"/>
      <c r="F2" s="96"/>
      <c r="H2" s="136" t="s">
        <v>65</v>
      </c>
      <c r="I2" s="136"/>
      <c r="J2" s="154"/>
      <c r="K2" s="109"/>
      <c r="L2" s="109"/>
      <c r="M2" s="109"/>
      <c r="N2" s="109"/>
      <c r="O2" s="109"/>
      <c r="P2" s="109"/>
      <c r="Q2" s="79"/>
      <c r="R2" s="137" t="s">
        <v>65</v>
      </c>
      <c r="S2" s="137"/>
      <c r="T2" s="121"/>
      <c r="U2" s="121"/>
      <c r="V2" s="121"/>
      <c r="W2" s="79"/>
      <c r="X2" s="79"/>
      <c r="Y2" s="79"/>
      <c r="Z2" s="79"/>
      <c r="AA2" s="79"/>
      <c r="AB2" s="134"/>
      <c r="AC2" s="134"/>
      <c r="AD2" s="134"/>
      <c r="AE2" s="134"/>
      <c r="AF2" s="134"/>
      <c r="AG2" s="134"/>
    </row>
    <row r="3" spans="2:33" ht="30" x14ac:dyDescent="0.25">
      <c r="B3" s="97"/>
      <c r="C3" s="103" t="s">
        <v>74</v>
      </c>
      <c r="D3" s="104" t="s">
        <v>75</v>
      </c>
      <c r="E3" s="103" t="s">
        <v>76</v>
      </c>
      <c r="F3" s="98"/>
      <c r="H3" s="132" t="s">
        <v>109</v>
      </c>
      <c r="I3" s="133" t="s">
        <v>88</v>
      </c>
      <c r="J3" s="131" t="s">
        <v>87</v>
      </c>
      <c r="K3" s="131" t="s">
        <v>87</v>
      </c>
      <c r="L3" s="131" t="s">
        <v>102</v>
      </c>
      <c r="M3" s="131" t="s">
        <v>104</v>
      </c>
      <c r="N3" s="111" t="s">
        <v>97</v>
      </c>
      <c r="O3" s="111" t="s">
        <v>95</v>
      </c>
      <c r="P3" s="111" t="s">
        <v>96</v>
      </c>
      <c r="Q3" s="79"/>
      <c r="R3" s="115" t="s">
        <v>87</v>
      </c>
      <c r="S3" s="158" t="s">
        <v>88</v>
      </c>
      <c r="T3" s="111" t="s">
        <v>97</v>
      </c>
      <c r="U3" s="111" t="s">
        <v>95</v>
      </c>
      <c r="V3" s="111" t="s">
        <v>96</v>
      </c>
      <c r="W3" s="79"/>
      <c r="X3" s="79"/>
      <c r="Y3" s="79"/>
      <c r="Z3" s="79"/>
      <c r="AA3" s="79"/>
      <c r="AB3" s="134"/>
      <c r="AC3" s="134"/>
      <c r="AD3" s="134"/>
      <c r="AE3" s="134"/>
      <c r="AF3" s="134"/>
      <c r="AG3" s="134"/>
    </row>
    <row r="4" spans="2:33" x14ac:dyDescent="0.25">
      <c r="B4" s="97"/>
      <c r="C4" s="106"/>
      <c r="D4" s="102" t="s">
        <v>67</v>
      </c>
      <c r="E4" s="106" t="s">
        <v>67</v>
      </c>
      <c r="F4" s="98"/>
      <c r="H4" s="114" t="s">
        <v>89</v>
      </c>
      <c r="I4" s="120" t="s">
        <v>66</v>
      </c>
      <c r="J4" s="130" t="s">
        <v>89</v>
      </c>
      <c r="K4" s="130" t="s">
        <v>103</v>
      </c>
      <c r="L4" s="130" t="s">
        <v>66</v>
      </c>
      <c r="M4" s="130" t="s">
        <v>98</v>
      </c>
      <c r="N4" s="110" t="s">
        <v>107</v>
      </c>
      <c r="O4" s="110" t="s">
        <v>99</v>
      </c>
      <c r="P4" s="110" t="s">
        <v>110</v>
      </c>
      <c r="Q4" s="79"/>
      <c r="R4" s="114" t="s">
        <v>90</v>
      </c>
      <c r="S4" s="159" t="s">
        <v>66</v>
      </c>
      <c r="T4" s="110" t="s">
        <v>98</v>
      </c>
      <c r="U4" s="110" t="s">
        <v>99</v>
      </c>
      <c r="V4" s="110" t="s">
        <v>111</v>
      </c>
      <c r="W4" s="79"/>
      <c r="X4" s="79"/>
      <c r="Y4" s="79"/>
      <c r="Z4" s="79"/>
      <c r="AA4" s="79"/>
      <c r="AB4" s="134"/>
      <c r="AC4" s="134"/>
      <c r="AD4" s="134"/>
      <c r="AE4" s="134"/>
      <c r="AF4" s="134"/>
      <c r="AG4" s="134"/>
    </row>
    <row r="5" spans="2:33" x14ac:dyDescent="0.25">
      <c r="B5" s="97"/>
      <c r="C5" s="105" t="s">
        <v>68</v>
      </c>
      <c r="D5" s="107">
        <v>2098</v>
      </c>
      <c r="E5" s="107">
        <v>2128</v>
      </c>
      <c r="F5" s="98"/>
      <c r="H5" s="109">
        <v>0</v>
      </c>
      <c r="I5" s="109">
        <v>0</v>
      </c>
      <c r="J5" s="109">
        <f>SUM(H5*2)</f>
        <v>0</v>
      </c>
      <c r="K5" s="109">
        <f>RADIANS(J5+180)</f>
        <v>3.1415926535897931</v>
      </c>
      <c r="L5" s="109">
        <f>SUM(($D$14/2)*(1-COS(K5))+$D$25*(1-SQRT(1-(((($D$14/2)/$D$25)*SIN(K5))^2))))</f>
        <v>83.1</v>
      </c>
      <c r="M5" s="109">
        <v>0</v>
      </c>
      <c r="N5" s="109">
        <v>0</v>
      </c>
      <c r="O5" s="109">
        <f>SUM(((N7-N5)/(K7-K5))*(6*$D$26))</f>
        <v>0</v>
      </c>
      <c r="P5" s="109">
        <v>0</v>
      </c>
      <c r="Q5" s="79"/>
      <c r="R5" s="109">
        <v>0</v>
      </c>
      <c r="S5" s="113">
        <v>0</v>
      </c>
      <c r="T5" s="113">
        <v>0</v>
      </c>
      <c r="U5" s="113">
        <v>0</v>
      </c>
      <c r="V5" s="113">
        <v>0</v>
      </c>
      <c r="W5" s="79"/>
      <c r="X5" s="79"/>
      <c r="Y5" s="79"/>
      <c r="Z5" s="79"/>
      <c r="AA5" s="79"/>
      <c r="AB5" s="134"/>
      <c r="AC5" s="134"/>
      <c r="AD5" s="134"/>
      <c r="AE5" s="134"/>
      <c r="AF5" s="134"/>
      <c r="AG5" s="134"/>
    </row>
    <row r="6" spans="2:33" x14ac:dyDescent="0.25">
      <c r="B6" s="97"/>
      <c r="C6" s="105" t="s">
        <v>69</v>
      </c>
      <c r="D6" s="107">
        <v>32</v>
      </c>
      <c r="E6" s="107">
        <v>31</v>
      </c>
      <c r="F6" s="98"/>
      <c r="H6" s="109">
        <v>1</v>
      </c>
      <c r="I6" s="109">
        <v>0.01</v>
      </c>
      <c r="J6" s="109">
        <f t="shared" ref="J6:J69" si="0">SUM(H6*2)</f>
        <v>2</v>
      </c>
      <c r="K6" s="109">
        <f t="shared" ref="K6:K69" si="1">RADIANS(J6+180)</f>
        <v>3.1764992386296798</v>
      </c>
      <c r="L6" s="109">
        <f>SUM(($D$14/2)*(1-COS(K6))+$D$25*(1-SQRT(1-(((($D$14/2)/$D$25)*SIN(K6))^2))))</f>
        <v>83.081877808084769</v>
      </c>
      <c r="M6" s="109">
        <f>SUM(((L7-L5)/(J7-J5))*((6*$D$26)/1000))</f>
        <v>-0.70134886849624611</v>
      </c>
      <c r="N6" s="109">
        <f>SUM(((I7-I5)/(J7-J5))*((6*$D$26)/1000))</f>
        <v>9.6750000000000003E-2</v>
      </c>
      <c r="O6" s="109">
        <f>SUM(((N7-N5)/(K7-K5))*(6*$D$26))</f>
        <v>0</v>
      </c>
      <c r="P6" s="109">
        <f>SUM(((O7-O5)/(J7-J5))*(6*$D$26))</f>
        <v>-518890301.55207705</v>
      </c>
      <c r="Q6" s="79"/>
      <c r="R6" s="109">
        <v>1</v>
      </c>
      <c r="S6" s="113">
        <v>0</v>
      </c>
      <c r="T6" s="113">
        <f>SUM(((S7-S5)/(J7-J5))*((6*$D$26)/1000))</f>
        <v>0</v>
      </c>
      <c r="U6" s="113">
        <f>SUM(((T7-T5)/(K7-K5))*(6*$D$26))</f>
        <v>0</v>
      </c>
      <c r="V6" s="113">
        <f>SUM(((U7-U5)/(J7-J5))*(6*$D$26))</f>
        <v>0</v>
      </c>
      <c r="W6" s="79"/>
      <c r="X6" s="79"/>
      <c r="Y6" s="79"/>
      <c r="Z6" s="79"/>
      <c r="AA6" s="79"/>
      <c r="AB6" s="134"/>
      <c r="AC6" s="134"/>
      <c r="AD6" s="134"/>
      <c r="AE6" s="134"/>
      <c r="AF6" s="134"/>
      <c r="AG6" s="134"/>
    </row>
    <row r="7" spans="2:33" x14ac:dyDescent="0.25">
      <c r="B7" s="97"/>
      <c r="C7" s="105" t="s">
        <v>77</v>
      </c>
      <c r="D7" s="107">
        <v>35</v>
      </c>
      <c r="E7" s="107">
        <v>37</v>
      </c>
      <c r="F7" s="98"/>
      <c r="H7" s="109">
        <v>2</v>
      </c>
      <c r="I7" s="109">
        <v>0.01</v>
      </c>
      <c r="J7" s="109">
        <f t="shared" si="0"/>
        <v>4</v>
      </c>
      <c r="K7" s="109">
        <f t="shared" si="1"/>
        <v>3.2114058236695664</v>
      </c>
      <c r="L7" s="109">
        <f t="shared" ref="L7:L69" si="2">SUM(($D$14/2)*(1-COS(K7))+$D$25*(1-SQRT(1-(((($D$14/2)/$D$25)*SIN(K7))^2))))</f>
        <v>83.027509160878935</v>
      </c>
      <c r="M7" s="109">
        <f t="shared" ref="M7:M70" si="3">SUM(((L8-L6)/(J8-J6))*((6*$D$26)/1000))</f>
        <v>-1.4027770830989006</v>
      </c>
      <c r="N7" s="109">
        <f t="shared" ref="N7:N70" si="4">SUM(((I8-I6)/(J8-J6))*((6*$D$26)/1000))</f>
        <v>0</v>
      </c>
      <c r="O7" s="109">
        <f t="shared" ref="O7:O70" si="5">SUM(((N8-N6)/(K8-K6))*(6*$D$26))</f>
        <v>-53632.072511842591</v>
      </c>
      <c r="P7" s="109">
        <f t="shared" ref="P7:P70" si="6">SUM(((O8-O6)/(J8-J6))*(6*$D$26))</f>
        <v>518890301.55207705</v>
      </c>
      <c r="Q7" s="79"/>
      <c r="R7" s="109">
        <v>2</v>
      </c>
      <c r="S7" s="113">
        <v>0</v>
      </c>
      <c r="T7" s="113">
        <f>SUM(((S8-S6)/(J8-J6))*((6*$D$26)/1000))</f>
        <v>0</v>
      </c>
      <c r="U7" s="113">
        <f>SUM(((T8-T6)/(K8-K6))*(6*$D$26))</f>
        <v>0</v>
      </c>
      <c r="V7" s="113">
        <f>SUM(((U8-U6)/(J8-J6))*(6*$D$26))</f>
        <v>0</v>
      </c>
      <c r="W7" s="79"/>
      <c r="X7" s="79"/>
      <c r="Y7" s="79"/>
      <c r="Z7" s="79"/>
      <c r="AA7" s="79"/>
      <c r="AB7" s="134"/>
      <c r="AC7" s="134"/>
      <c r="AD7" s="134"/>
      <c r="AE7" s="134"/>
      <c r="AF7" s="134"/>
      <c r="AG7" s="134"/>
    </row>
    <row r="8" spans="2:33" x14ac:dyDescent="0.25">
      <c r="B8" s="97"/>
      <c r="C8" s="105" t="s">
        <v>70</v>
      </c>
      <c r="D8" s="107">
        <v>12</v>
      </c>
      <c r="E8" s="107">
        <v>12</v>
      </c>
      <c r="F8" s="98"/>
      <c r="H8" s="109">
        <v>3</v>
      </c>
      <c r="I8" s="109">
        <v>0.01</v>
      </c>
      <c r="J8" s="109">
        <f t="shared" si="0"/>
        <v>6</v>
      </c>
      <c r="K8" s="109">
        <f t="shared" si="1"/>
        <v>3.246312408709453</v>
      </c>
      <c r="L8" s="109">
        <f t="shared" si="2"/>
        <v>82.936887928694702</v>
      </c>
      <c r="M8" s="109">
        <f t="shared" si="3"/>
        <v>-2.1043607116686207</v>
      </c>
      <c r="N8" s="109">
        <f t="shared" si="4"/>
        <v>0</v>
      </c>
      <c r="O8" s="109">
        <f t="shared" si="5"/>
        <v>53632.072511842591</v>
      </c>
      <c r="P8" s="109">
        <f t="shared" si="6"/>
        <v>1037780603.1041541</v>
      </c>
      <c r="Q8" s="79"/>
      <c r="R8" s="109">
        <v>3</v>
      </c>
      <c r="S8" s="113">
        <v>0</v>
      </c>
      <c r="T8" s="113">
        <f>SUM(((S9-S7)/(J9-J7))*((6*$D$26)/1000))</f>
        <v>0</v>
      </c>
      <c r="U8" s="113">
        <f>SUM(((T9-T7)/(K9-K7))*(6*$D$26))</f>
        <v>0</v>
      </c>
      <c r="V8" s="113">
        <f>SUM(((U9-U7)/(J9-J7))*(6*$D$26))</f>
        <v>0</v>
      </c>
      <c r="W8" s="79"/>
      <c r="X8" s="79"/>
      <c r="Y8" s="79"/>
      <c r="Z8" s="79"/>
      <c r="AA8" s="79"/>
      <c r="AB8" s="134"/>
      <c r="AC8" s="134"/>
      <c r="AD8" s="134"/>
      <c r="AE8" s="134"/>
      <c r="AF8" s="134"/>
      <c r="AG8" s="134"/>
    </row>
    <row r="9" spans="2:33" x14ac:dyDescent="0.25">
      <c r="B9" s="97"/>
      <c r="C9" s="119" t="s">
        <v>78</v>
      </c>
      <c r="D9" s="118">
        <v>33</v>
      </c>
      <c r="E9" s="118">
        <v>33</v>
      </c>
      <c r="F9" s="98"/>
      <c r="H9" s="109">
        <v>4</v>
      </c>
      <c r="I9" s="109">
        <v>0.01</v>
      </c>
      <c r="J9" s="109">
        <f t="shared" si="0"/>
        <v>8</v>
      </c>
      <c r="K9" s="109">
        <f t="shared" si="1"/>
        <v>3.2812189937493397</v>
      </c>
      <c r="L9" s="109">
        <f t="shared" si="2"/>
        <v>82.810004177760732</v>
      </c>
      <c r="M9" s="109">
        <f t="shared" si="3"/>
        <v>-2.8061692630776029</v>
      </c>
      <c r="N9" s="109">
        <f t="shared" si="4"/>
        <v>9.6750000000000003E-2</v>
      </c>
      <c r="O9" s="109">
        <f t="shared" si="5"/>
        <v>53632.072511842591</v>
      </c>
      <c r="P9" s="109">
        <f t="shared" si="6"/>
        <v>-1037780603.1041541</v>
      </c>
      <c r="Q9" s="79"/>
      <c r="R9" s="109">
        <v>4</v>
      </c>
      <c r="S9" s="109">
        <v>0</v>
      </c>
      <c r="T9" s="113">
        <f>SUM(((S10-S8)/(J10-J8))*((6*$D$26)/1000))</f>
        <v>0</v>
      </c>
      <c r="U9" s="113">
        <f>SUM(((T10-T8)/(K10-K8))*(6*$D$26))</f>
        <v>0</v>
      </c>
      <c r="V9" s="113">
        <f>SUM(((U10-U8)/(J10-J8))*(6*$D$26))</f>
        <v>0</v>
      </c>
      <c r="W9" s="79"/>
      <c r="X9" s="79"/>
      <c r="Y9" s="79"/>
      <c r="Z9" s="79"/>
      <c r="AA9" s="79"/>
      <c r="AB9" s="134"/>
      <c r="AC9" s="134"/>
      <c r="AD9" s="134"/>
      <c r="AE9" s="134"/>
      <c r="AF9" s="134"/>
      <c r="AG9" s="134"/>
    </row>
    <row r="10" spans="2:33" x14ac:dyDescent="0.25">
      <c r="B10" s="97"/>
      <c r="C10" s="57" t="s">
        <v>112</v>
      </c>
      <c r="D10" s="57">
        <f>SUM(D6+D8+D9+(1/3*D7))</f>
        <v>88.666666666666671</v>
      </c>
      <c r="E10" s="57">
        <f>SUM(E6+E8+E9+(1/3*E7))</f>
        <v>88.333333333333329</v>
      </c>
      <c r="F10" s="98"/>
      <c r="H10" s="109">
        <v>5</v>
      </c>
      <c r="I10" s="109">
        <v>0.02</v>
      </c>
      <c r="J10" s="109">
        <f t="shared" si="0"/>
        <v>10</v>
      </c>
      <c r="K10" s="109">
        <f t="shared" si="1"/>
        <v>3.3161255787892263</v>
      </c>
      <c r="L10" s="109">
        <f t="shared" si="2"/>
        <v>82.646844594009679</v>
      </c>
      <c r="M10" s="109">
        <f t="shared" si="3"/>
        <v>-3.5082624017649935</v>
      </c>
      <c r="N10" s="109">
        <f t="shared" si="4"/>
        <v>9.6750000000000003E-2</v>
      </c>
      <c r="O10" s="109">
        <f t="shared" si="5"/>
        <v>-53632.072511842591</v>
      </c>
      <c r="P10" s="109">
        <f t="shared" si="6"/>
        <v>-1037780603.1041576</v>
      </c>
      <c r="Q10" s="79"/>
      <c r="R10" s="109">
        <v>5</v>
      </c>
      <c r="S10" s="109">
        <v>0</v>
      </c>
      <c r="T10" s="113">
        <f>SUM(((S11-S9)/(J11-J9))*((6*$D$26)/1000))</f>
        <v>0</v>
      </c>
      <c r="U10" s="113">
        <f>SUM(((T11-T9)/(K11-K9))*(6*$D$26))</f>
        <v>0</v>
      </c>
      <c r="V10" s="113">
        <f>SUM(((U11-U9)/(J11-J9))*(6*$D$26))</f>
        <v>0</v>
      </c>
      <c r="W10" s="79"/>
      <c r="X10" s="79"/>
      <c r="Y10" s="79"/>
      <c r="Z10" s="79"/>
      <c r="AA10" s="79"/>
      <c r="AB10" s="134"/>
      <c r="AC10" s="134"/>
      <c r="AD10" s="134"/>
      <c r="AE10" s="134"/>
      <c r="AF10" s="134"/>
      <c r="AG10" s="134"/>
    </row>
    <row r="11" spans="2:33" x14ac:dyDescent="0.25">
      <c r="B11" s="97"/>
      <c r="C11" s="156" t="s">
        <v>79</v>
      </c>
      <c r="D11" s="157"/>
      <c r="E11" s="12"/>
      <c r="F11" s="98"/>
      <c r="H11" s="109">
        <v>6</v>
      </c>
      <c r="I11" s="109">
        <v>0.02</v>
      </c>
      <c r="J11" s="109">
        <f t="shared" si="0"/>
        <v>12</v>
      </c>
      <c r="K11" s="109">
        <f t="shared" si="1"/>
        <v>3.351032163829113</v>
      </c>
      <c r="L11" s="109">
        <f t="shared" si="2"/>
        <v>82.44739307680311</v>
      </c>
      <c r="M11" s="109">
        <f t="shared" si="3"/>
        <v>-4.2106866559568941</v>
      </c>
      <c r="N11" s="109">
        <f t="shared" si="4"/>
        <v>0</v>
      </c>
      <c r="O11" s="109">
        <f t="shared" si="5"/>
        <v>-53632.072511842933</v>
      </c>
      <c r="P11" s="109">
        <f t="shared" si="6"/>
        <v>518890301.55207705</v>
      </c>
      <c r="Q11" s="79"/>
      <c r="R11" s="109">
        <v>6</v>
      </c>
      <c r="S11" s="109">
        <v>0</v>
      </c>
      <c r="T11" s="113">
        <f>SUM(((S12-S10)/(J12-J10))*((6*$D$26)/1000))</f>
        <v>0</v>
      </c>
      <c r="U11" s="113">
        <f>SUM(((T12-T10)/(K12-K10))*(6*$D$26))</f>
        <v>0</v>
      </c>
      <c r="V11" s="113">
        <f>SUM(((U12-U10)/(J12-J10))*(6*$D$26))</f>
        <v>0</v>
      </c>
      <c r="W11" s="79"/>
      <c r="X11" s="79"/>
      <c r="Y11" s="79"/>
      <c r="Z11" s="79"/>
      <c r="AA11" s="79"/>
      <c r="AB11" s="134"/>
      <c r="AC11" s="134"/>
      <c r="AD11" s="134"/>
      <c r="AE11" s="134"/>
      <c r="AF11" s="79"/>
      <c r="AG11" s="79"/>
    </row>
    <row r="12" spans="2:33" x14ac:dyDescent="0.25">
      <c r="B12" s="97"/>
      <c r="C12" s="108" t="s">
        <v>80</v>
      </c>
      <c r="D12" s="107">
        <v>4</v>
      </c>
      <c r="E12" s="12"/>
      <c r="F12" s="98"/>
      <c r="H12" s="109">
        <v>7</v>
      </c>
      <c r="I12" s="109">
        <v>0.02</v>
      </c>
      <c r="J12" s="109">
        <f t="shared" si="0"/>
        <v>14</v>
      </c>
      <c r="K12" s="109">
        <f t="shared" si="1"/>
        <v>3.3859387488689991</v>
      </c>
      <c r="L12" s="109">
        <f t="shared" si="2"/>
        <v>82.211631502954702</v>
      </c>
      <c r="M12" s="109">
        <f t="shared" si="3"/>
        <v>-4.9134721187759309</v>
      </c>
      <c r="N12" s="109">
        <f t="shared" si="4"/>
        <v>0</v>
      </c>
      <c r="O12" s="109">
        <f t="shared" si="5"/>
        <v>0</v>
      </c>
      <c r="P12" s="109">
        <f t="shared" si="6"/>
        <v>518890301.55208039</v>
      </c>
      <c r="Q12" s="79"/>
      <c r="R12" s="109">
        <v>7</v>
      </c>
      <c r="S12" s="109">
        <v>0</v>
      </c>
      <c r="T12" s="113">
        <f>SUM(((S13-S11)/(J13-J11))*((6*$D$26)/1000))</f>
        <v>0</v>
      </c>
      <c r="U12" s="113">
        <f>SUM(((T13-T11)/(K13-K11))*(6*$D$26))</f>
        <v>0</v>
      </c>
      <c r="V12" s="113">
        <f>SUM(((U13-U11)/(J13-J11))*(6*$D$26))</f>
        <v>518890301.55207705</v>
      </c>
      <c r="W12" s="79"/>
      <c r="X12" s="79"/>
      <c r="Y12" s="79"/>
      <c r="Z12" s="79"/>
      <c r="AA12" s="79"/>
      <c r="AB12" s="134"/>
      <c r="AC12" s="134"/>
      <c r="AD12" s="134"/>
      <c r="AE12" s="134"/>
      <c r="AF12" s="79"/>
      <c r="AG12" s="79"/>
    </row>
    <row r="13" spans="2:33" x14ac:dyDescent="0.25">
      <c r="B13" s="97"/>
      <c r="C13" s="108" t="s">
        <v>84</v>
      </c>
      <c r="D13" s="107">
        <v>87.5</v>
      </c>
      <c r="E13" s="12"/>
      <c r="F13" s="98"/>
      <c r="H13" s="109">
        <v>8</v>
      </c>
      <c r="I13" s="109">
        <v>0.02</v>
      </c>
      <c r="J13" s="109">
        <f t="shared" si="0"/>
        <v>16</v>
      </c>
      <c r="K13" s="109">
        <f t="shared" si="1"/>
        <v>3.4208453339088858</v>
      </c>
      <c r="L13" s="109">
        <f t="shared" si="2"/>
        <v>81.939540661425752</v>
      </c>
      <c r="M13" s="109">
        <f t="shared" si="3"/>
        <v>-5.6166291426157446</v>
      </c>
      <c r="N13" s="109">
        <f t="shared" si="4"/>
        <v>0</v>
      </c>
      <c r="O13" s="109">
        <f t="shared" si="5"/>
        <v>0</v>
      </c>
      <c r="P13" s="109">
        <f t="shared" si="6"/>
        <v>518890301.552077</v>
      </c>
      <c r="Q13" s="79"/>
      <c r="R13" s="109">
        <v>8</v>
      </c>
      <c r="S13" s="109">
        <v>0</v>
      </c>
      <c r="T13" s="113">
        <f>SUM(((S14-S12)/(J14-J12))*((6*$D$26)/1000))</f>
        <v>0</v>
      </c>
      <c r="U13" s="113">
        <f>SUM(((T14-T12)/(K14-K12))*(6*$D$26))</f>
        <v>53632.072511842591</v>
      </c>
      <c r="V13" s="113">
        <f>SUM(((U14-U12)/(J14-J12))*(6*$D$26))</f>
        <v>518890301.55207705</v>
      </c>
      <c r="W13" s="79"/>
      <c r="X13" s="79"/>
      <c r="Y13" s="79"/>
      <c r="Z13" s="79"/>
      <c r="AA13" s="79"/>
      <c r="AB13" s="134"/>
      <c r="AC13" s="134"/>
      <c r="AD13" s="134"/>
      <c r="AE13" s="134"/>
      <c r="AF13" s="79"/>
      <c r="AG13" s="79"/>
    </row>
    <row r="14" spans="2:33" x14ac:dyDescent="0.25">
      <c r="B14" s="97"/>
      <c r="C14" s="108" t="s">
        <v>85</v>
      </c>
      <c r="D14" s="107">
        <v>83.1</v>
      </c>
      <c r="E14" s="12"/>
      <c r="F14" s="98"/>
      <c r="H14" s="109">
        <v>9</v>
      </c>
      <c r="I14" s="109">
        <v>0.02</v>
      </c>
      <c r="J14" s="109">
        <f t="shared" si="0"/>
        <v>18</v>
      </c>
      <c r="K14" s="109">
        <f t="shared" si="1"/>
        <v>3.4557519189487724</v>
      </c>
      <c r="L14" s="109">
        <f t="shared" si="2"/>
        <v>81.631101359015091</v>
      </c>
      <c r="M14" s="109">
        <f t="shared" si="3"/>
        <v>-6.320145028561158</v>
      </c>
      <c r="N14" s="109">
        <f t="shared" si="4"/>
        <v>0</v>
      </c>
      <c r="O14" s="109">
        <f t="shared" si="5"/>
        <v>53632.072511842583</v>
      </c>
      <c r="P14" s="109">
        <f t="shared" si="6"/>
        <v>518890301.552077</v>
      </c>
      <c r="Q14" s="79"/>
      <c r="R14" s="109">
        <v>9</v>
      </c>
      <c r="S14" s="109">
        <v>0</v>
      </c>
      <c r="T14" s="113">
        <f>SUM(((S15-S13)/(J15-J13))*((6*$D$26)/1000))</f>
        <v>9.6750000000000003E-2</v>
      </c>
      <c r="U14" s="113">
        <f>SUM(((T15-T13)/(K15-K13))*(6*$D$26))</f>
        <v>53632.072511842591</v>
      </c>
      <c r="V14" s="113">
        <f>SUM(((U15-U13)/(J15-J13))*(6*$D$26))</f>
        <v>-1037780603.1041541</v>
      </c>
      <c r="W14" s="79"/>
      <c r="X14" s="79"/>
      <c r="Y14" s="79"/>
      <c r="Z14" s="79"/>
      <c r="AA14" s="79"/>
      <c r="AB14" s="134"/>
      <c r="AC14" s="134"/>
      <c r="AD14" s="134"/>
      <c r="AE14" s="134"/>
      <c r="AF14" s="79"/>
      <c r="AG14" s="79"/>
    </row>
    <row r="15" spans="2:33" x14ac:dyDescent="0.25">
      <c r="B15" s="97"/>
      <c r="C15" s="108" t="s">
        <v>81</v>
      </c>
      <c r="D15" s="129">
        <f>SUM(((PI()/4)*(D13/10)^2*(D14/10))*D12)</f>
        <v>1998.7892384612933</v>
      </c>
      <c r="E15" s="12"/>
      <c r="F15" s="98"/>
      <c r="H15" s="109">
        <v>10</v>
      </c>
      <c r="I15" s="109">
        <v>0.02</v>
      </c>
      <c r="J15" s="109">
        <f t="shared" si="0"/>
        <v>20</v>
      </c>
      <c r="K15" s="109">
        <f t="shared" si="1"/>
        <v>3.4906585039886591</v>
      </c>
      <c r="L15" s="109">
        <f t="shared" si="2"/>
        <v>81.286295697233385</v>
      </c>
      <c r="M15" s="109">
        <f t="shared" si="3"/>
        <v>-7.023980714332942</v>
      </c>
      <c r="N15" s="109">
        <f t="shared" si="4"/>
        <v>9.6749999999999989E-2</v>
      </c>
      <c r="O15" s="109">
        <f t="shared" si="5"/>
        <v>53632.072511842583</v>
      </c>
      <c r="P15" s="109">
        <f t="shared" si="6"/>
        <v>-1037780603.104154</v>
      </c>
      <c r="Q15" s="79"/>
      <c r="R15" s="109">
        <v>10</v>
      </c>
      <c r="S15" s="109">
        <v>0.01</v>
      </c>
      <c r="T15" s="113">
        <f>SUM(((S16-S14)/(J16-J14))*((6*$D$26)/1000))</f>
        <v>9.6750000000000003E-2</v>
      </c>
      <c r="U15" s="113">
        <f>SUM(((T16-T14)/(K16-K14))*(6*$D$26))</f>
        <v>-53632.072511842591</v>
      </c>
      <c r="V15" s="113">
        <f>SUM(((U16-U14)/(J16-J14))*(6*$D$26))</f>
        <v>-1037780603.1041541</v>
      </c>
      <c r="W15" s="79"/>
      <c r="X15" s="79"/>
      <c r="Y15" s="79"/>
      <c r="Z15" s="79"/>
      <c r="AA15" s="79"/>
      <c r="AB15" s="134"/>
      <c r="AC15" s="134"/>
      <c r="AD15" s="134"/>
      <c r="AE15" s="134"/>
      <c r="AF15" s="79"/>
      <c r="AG15" s="79"/>
    </row>
    <row r="16" spans="2:33" x14ac:dyDescent="0.25">
      <c r="B16" s="97"/>
      <c r="C16" s="108" t="s">
        <v>82</v>
      </c>
      <c r="D16" s="129">
        <f>SUM((D15/D12)/(D18-1))</f>
        <v>50.989521389318703</v>
      </c>
      <c r="E16" s="12"/>
      <c r="F16" s="98"/>
      <c r="H16" s="109">
        <v>11</v>
      </c>
      <c r="I16" s="109">
        <v>0.03</v>
      </c>
      <c r="J16" s="109">
        <f t="shared" si="0"/>
        <v>22</v>
      </c>
      <c r="K16" s="109">
        <f t="shared" si="1"/>
        <v>3.5255650890285457</v>
      </c>
      <c r="L16" s="109">
        <f t="shared" si="2"/>
        <v>80.905108520324347</v>
      </c>
      <c r="M16" s="109">
        <f t="shared" si="3"/>
        <v>-7.7280674661792323</v>
      </c>
      <c r="N16" s="109">
        <f t="shared" si="4"/>
        <v>9.6749999999999989E-2</v>
      </c>
      <c r="O16" s="109">
        <f t="shared" si="5"/>
        <v>-53632.072511842583</v>
      </c>
      <c r="P16" s="109">
        <f t="shared" si="6"/>
        <v>-1037780603.104154</v>
      </c>
      <c r="Q16" s="79"/>
      <c r="R16" s="109">
        <v>11</v>
      </c>
      <c r="S16" s="109">
        <v>0.01</v>
      </c>
      <c r="T16" s="113">
        <f>SUM(((S17-S15)/(J17-J15))*((6*$D$26)/1000))</f>
        <v>0</v>
      </c>
      <c r="U16" s="113">
        <f>SUM(((T17-T15)/(K17-K15))*(6*$D$26))</f>
        <v>-53632.072511842591</v>
      </c>
      <c r="V16" s="113">
        <f>SUM(((U17-U15)/(J17-J15))*(6*$D$26))</f>
        <v>518890301.55207705</v>
      </c>
      <c r="W16" s="79"/>
      <c r="X16" s="79"/>
      <c r="Y16" s="79"/>
      <c r="Z16" s="79"/>
      <c r="AA16" s="79"/>
      <c r="AB16" s="134"/>
      <c r="AC16" s="134"/>
      <c r="AD16" s="134"/>
      <c r="AE16" s="134"/>
      <c r="AF16" s="79"/>
      <c r="AG16" s="79"/>
    </row>
    <row r="17" spans="2:33" x14ac:dyDescent="0.25">
      <c r="B17" s="97"/>
      <c r="C17" s="108" t="s">
        <v>86</v>
      </c>
      <c r="D17" s="107"/>
      <c r="E17" s="12"/>
      <c r="F17" s="98"/>
      <c r="H17" s="109">
        <v>12</v>
      </c>
      <c r="I17" s="109">
        <v>0.03</v>
      </c>
      <c r="J17" s="109">
        <f t="shared" si="0"/>
        <v>24</v>
      </c>
      <c r="K17" s="109">
        <f t="shared" si="1"/>
        <v>3.5604716740684323</v>
      </c>
      <c r="L17" s="109">
        <f t="shared" si="2"/>
        <v>80.487529034062405</v>
      </c>
      <c r="M17" s="109">
        <f t="shared" si="3"/>
        <v>-8.4323035823184433</v>
      </c>
      <c r="N17" s="109">
        <f t="shared" si="4"/>
        <v>0</v>
      </c>
      <c r="O17" s="109">
        <f t="shared" si="5"/>
        <v>-53632.072511842583</v>
      </c>
      <c r="P17" s="109">
        <f t="shared" si="6"/>
        <v>518890301.552077</v>
      </c>
      <c r="Q17" s="79"/>
      <c r="R17" s="109">
        <v>12</v>
      </c>
      <c r="S17" s="109">
        <v>0.01</v>
      </c>
      <c r="T17" s="113">
        <f>SUM(((S18-S16)/(J18-J16))*((6*$D$26)/1000))</f>
        <v>0</v>
      </c>
      <c r="U17" s="113">
        <f>SUM(((T18-T16)/(K18-K16))*(6*$D$26))</f>
        <v>0</v>
      </c>
      <c r="V17" s="113">
        <f>SUM(((U18-U16)/(J18-J16))*(6*$D$26))</f>
        <v>518890301.55207705</v>
      </c>
      <c r="W17" s="79"/>
      <c r="X17" s="79"/>
      <c r="Y17" s="79"/>
      <c r="Z17" s="79"/>
      <c r="AA17" s="79"/>
      <c r="AB17" s="134"/>
      <c r="AC17" s="134"/>
      <c r="AD17" s="134"/>
      <c r="AE17" s="134"/>
      <c r="AF17" s="79"/>
      <c r="AG17" s="79"/>
    </row>
    <row r="18" spans="2:33" x14ac:dyDescent="0.25">
      <c r="B18" s="97"/>
      <c r="C18" s="108" t="s">
        <v>72</v>
      </c>
      <c r="D18" s="107">
        <v>10.8</v>
      </c>
      <c r="E18" s="12"/>
      <c r="F18" s="98"/>
      <c r="H18" s="109">
        <v>13</v>
      </c>
      <c r="I18" s="109">
        <v>0.03</v>
      </c>
      <c r="J18" s="109">
        <f t="shared" si="0"/>
        <v>26</v>
      </c>
      <c r="K18" s="109">
        <f t="shared" si="1"/>
        <v>3.595378259108319</v>
      </c>
      <c r="L18" s="109">
        <f t="shared" si="2"/>
        <v>80.03355259450332</v>
      </c>
      <c r="M18" s="109">
        <f t="shared" si="3"/>
        <v>-9.1365511179663308</v>
      </c>
      <c r="N18" s="109">
        <f t="shared" si="4"/>
        <v>0</v>
      </c>
      <c r="O18" s="109">
        <f t="shared" si="5"/>
        <v>0</v>
      </c>
      <c r="P18" s="109">
        <f t="shared" si="6"/>
        <v>518890301.552077</v>
      </c>
      <c r="Q18" s="79"/>
      <c r="R18" s="109">
        <v>13</v>
      </c>
      <c r="S18" s="109">
        <v>0.01</v>
      </c>
      <c r="T18" s="113">
        <f>SUM(((S19-S17)/(J19-J17))*((6*$D$26)/1000))</f>
        <v>0</v>
      </c>
      <c r="U18" s="113">
        <f>SUM(((T19-T17)/(K19-K17))*(6*$D$26))</f>
        <v>0</v>
      </c>
      <c r="V18" s="113">
        <f>SUM(((U19-U17)/(J19-J17))*(6*$D$26))</f>
        <v>0</v>
      </c>
      <c r="W18" s="79"/>
      <c r="X18" s="79"/>
      <c r="Y18" s="79"/>
      <c r="Z18" s="79"/>
      <c r="AA18" s="79"/>
      <c r="AB18" s="79"/>
      <c r="AC18" s="79"/>
      <c r="AD18" s="79"/>
      <c r="AE18" s="79"/>
      <c r="AF18" s="79"/>
      <c r="AG18" s="79"/>
    </row>
    <row r="19" spans="2:33" x14ac:dyDescent="0.25">
      <c r="B19" s="97"/>
      <c r="C19" s="108" t="s">
        <v>92</v>
      </c>
      <c r="D19" s="107">
        <v>8.19</v>
      </c>
      <c r="E19" s="12"/>
      <c r="F19" s="98"/>
      <c r="H19" s="109">
        <v>14</v>
      </c>
      <c r="I19" s="109">
        <v>0.03</v>
      </c>
      <c r="J19" s="109">
        <f t="shared" si="0"/>
        <v>28</v>
      </c>
      <c r="K19" s="109">
        <f t="shared" si="1"/>
        <v>3.6302848441482056</v>
      </c>
      <c r="L19" s="109">
        <f t="shared" si="2"/>
        <v>79.543182665280355</v>
      </c>
      <c r="M19" s="109">
        <f t="shared" si="3"/>
        <v>-9.8406326445906416</v>
      </c>
      <c r="N19" s="109">
        <f t="shared" si="4"/>
        <v>0</v>
      </c>
      <c r="O19" s="109">
        <f t="shared" si="5"/>
        <v>0</v>
      </c>
      <c r="P19" s="109">
        <f t="shared" si="6"/>
        <v>518890301.55208057</v>
      </c>
      <c r="Q19" s="79"/>
      <c r="R19" s="109">
        <v>14</v>
      </c>
      <c r="S19" s="109">
        <v>0.01</v>
      </c>
      <c r="T19" s="113">
        <f>SUM(((S20-S18)/(J20-J18))*((6*$D$26)/1000))</f>
        <v>0</v>
      </c>
      <c r="U19" s="113">
        <f>SUM(((T20-T18)/(K20-K18))*(6*$D$26))</f>
        <v>0</v>
      </c>
      <c r="V19" s="113">
        <f>SUM(((U20-U18)/(J20-J18))*(6*$D$26))</f>
        <v>0</v>
      </c>
      <c r="W19" s="79"/>
      <c r="X19" s="79"/>
      <c r="Y19" s="79"/>
      <c r="Z19" s="79"/>
      <c r="AA19" s="79"/>
      <c r="AB19" s="79"/>
      <c r="AC19" s="79"/>
      <c r="AD19" s="79"/>
      <c r="AE19" s="79"/>
      <c r="AF19" s="79"/>
      <c r="AG19" s="79"/>
    </row>
    <row r="20" spans="2:33" x14ac:dyDescent="0.25">
      <c r="B20" s="97"/>
      <c r="C20" s="108" t="s">
        <v>93</v>
      </c>
      <c r="D20" s="107">
        <v>9</v>
      </c>
      <c r="E20" s="12"/>
      <c r="F20" s="98"/>
      <c r="H20" s="109">
        <v>15</v>
      </c>
      <c r="I20" s="109">
        <v>0.03</v>
      </c>
      <c r="J20" s="109">
        <f t="shared" si="0"/>
        <v>30</v>
      </c>
      <c r="K20" s="109">
        <f t="shared" si="1"/>
        <v>3.6651914291880923</v>
      </c>
      <c r="L20" s="109">
        <f t="shared" si="2"/>
        <v>79.016432941315657</v>
      </c>
      <c r="M20" s="109">
        <f t="shared" si="3"/>
        <v>-10.544328058820696</v>
      </c>
      <c r="N20" s="109">
        <f t="shared" si="4"/>
        <v>0</v>
      </c>
      <c r="O20" s="109">
        <f t="shared" si="5"/>
        <v>53632.072511842955</v>
      </c>
      <c r="P20" s="109">
        <f t="shared" si="6"/>
        <v>518890301.55208057</v>
      </c>
      <c r="Q20" s="79"/>
      <c r="R20" s="109">
        <v>15</v>
      </c>
      <c r="S20" s="109">
        <v>0.01</v>
      </c>
      <c r="T20" s="113">
        <f>SUM(((S21-S19)/(J21-J19))*((6*$D$26)/1000))</f>
        <v>0</v>
      </c>
      <c r="U20" s="113">
        <f>SUM(((T21-T19)/(K21-K19))*(6*$D$26))</f>
        <v>0</v>
      </c>
      <c r="V20" s="113">
        <f>SUM(((U21-U19)/(J21-J19))*(6*$D$26))</f>
        <v>0</v>
      </c>
      <c r="W20" s="79"/>
      <c r="X20" s="79"/>
      <c r="Y20" s="79"/>
      <c r="Z20" s="79"/>
      <c r="AA20" s="79"/>
      <c r="AB20" s="79"/>
      <c r="AC20" s="79"/>
      <c r="AD20" s="79"/>
      <c r="AE20" s="79"/>
      <c r="AF20" s="79"/>
      <c r="AG20" s="79"/>
    </row>
    <row r="21" spans="2:33" x14ac:dyDescent="0.25">
      <c r="B21" s="97"/>
      <c r="C21" s="117" t="s">
        <v>94</v>
      </c>
      <c r="D21" s="118">
        <v>0</v>
      </c>
      <c r="E21" s="12"/>
      <c r="F21" s="98"/>
      <c r="H21" s="109">
        <v>16</v>
      </c>
      <c r="I21" s="109">
        <v>0.03</v>
      </c>
      <c r="J21" s="109">
        <f t="shared" si="0"/>
        <v>32</v>
      </c>
      <c r="K21" s="109">
        <f t="shared" si="1"/>
        <v>3.7000980142279785</v>
      </c>
      <c r="L21" s="109">
        <f t="shared" si="2"/>
        <v>78.453329635944883</v>
      </c>
      <c r="M21" s="109">
        <f t="shared" si="3"/>
        <v>-11.247371459377002</v>
      </c>
      <c r="N21" s="109">
        <f t="shared" si="4"/>
        <v>9.675000000000003E-2</v>
      </c>
      <c r="O21" s="109">
        <f t="shared" si="5"/>
        <v>53632.072511842955</v>
      </c>
      <c r="P21" s="109">
        <f t="shared" si="6"/>
        <v>-1037780603.1041578</v>
      </c>
      <c r="Q21" s="79"/>
      <c r="R21" s="109">
        <v>16</v>
      </c>
      <c r="S21" s="109">
        <v>0.01</v>
      </c>
      <c r="T21" s="113">
        <f>SUM(((S22-S20)/(J22-J20))*((6*$D$26)/1000))</f>
        <v>0</v>
      </c>
      <c r="U21" s="113">
        <f>SUM(((T22-T20)/(K22-K20))*(6*$D$26))</f>
        <v>0</v>
      </c>
      <c r="V21" s="113">
        <f>SUM(((U22-U20)/(J22-J20))*(6*$D$26))</f>
        <v>0</v>
      </c>
      <c r="W21" s="79"/>
      <c r="X21" s="79"/>
      <c r="Y21" s="79"/>
      <c r="Z21" s="79"/>
      <c r="AA21" s="79"/>
      <c r="AB21" s="79"/>
      <c r="AC21" s="79"/>
      <c r="AD21" s="79"/>
      <c r="AE21" s="79"/>
      <c r="AF21" s="79"/>
      <c r="AG21" s="79"/>
    </row>
    <row r="22" spans="2:33" x14ac:dyDescent="0.25">
      <c r="B22" s="97"/>
      <c r="C22" s="105" t="s">
        <v>83</v>
      </c>
      <c r="D22" s="107"/>
      <c r="E22" s="12"/>
      <c r="F22" s="98"/>
      <c r="H22" s="109">
        <v>17</v>
      </c>
      <c r="I22" s="109">
        <v>0.04</v>
      </c>
      <c r="J22" s="109">
        <f t="shared" si="0"/>
        <v>34</v>
      </c>
      <c r="K22" s="109">
        <f t="shared" si="1"/>
        <v>3.7350045992678651</v>
      </c>
      <c r="L22" s="109">
        <f t="shared" si="2"/>
        <v>77.853913927426561</v>
      </c>
      <c r="M22" s="109">
        <f t="shared" si="3"/>
        <v>-11.949448113386143</v>
      </c>
      <c r="N22" s="109">
        <f t="shared" si="4"/>
        <v>9.675000000000003E-2</v>
      </c>
      <c r="O22" s="109">
        <f t="shared" si="5"/>
        <v>-53632.072511842605</v>
      </c>
      <c r="P22" s="109">
        <f t="shared" si="6"/>
        <v>-1037780603.1041578</v>
      </c>
      <c r="Q22" s="79"/>
      <c r="R22" s="109">
        <v>17</v>
      </c>
      <c r="S22" s="109">
        <v>0.01</v>
      </c>
      <c r="T22" s="113">
        <f>SUM(((S23-S21)/(J23-J21))*((6*$D$26)/1000))</f>
        <v>0</v>
      </c>
      <c r="U22" s="113">
        <f>SUM(((T23-T21)/(K23-K21))*(6*$D$26))</f>
        <v>0</v>
      </c>
      <c r="V22" s="113">
        <f>SUM(((U23-U21)/(J23-J21))*(6*$D$26))</f>
        <v>-518890301.55207705</v>
      </c>
      <c r="W22" s="79"/>
      <c r="X22" s="79"/>
      <c r="Y22" s="79"/>
      <c r="Z22" s="79"/>
      <c r="AA22" s="79"/>
      <c r="AB22" s="79"/>
      <c r="AC22" s="79"/>
      <c r="AD22" s="79"/>
      <c r="AE22" s="79"/>
      <c r="AF22" s="79"/>
      <c r="AG22" s="79"/>
    </row>
    <row r="23" spans="2:33" x14ac:dyDescent="0.25">
      <c r="B23" s="97"/>
      <c r="C23" s="119" t="s">
        <v>105</v>
      </c>
      <c r="D23" s="118">
        <f>SUM(2*(D14/1000)*(D26/60))</f>
        <v>17.866499999999998</v>
      </c>
      <c r="E23" s="12"/>
      <c r="F23" s="98"/>
      <c r="H23" s="109">
        <v>18</v>
      </c>
      <c r="I23" s="109">
        <v>0.04</v>
      </c>
      <c r="J23" s="109">
        <f t="shared" si="0"/>
        <v>36</v>
      </c>
      <c r="K23" s="109">
        <f t="shared" si="1"/>
        <v>3.7699111843077517</v>
      </c>
      <c r="L23" s="109">
        <f t="shared" si="2"/>
        <v>77.218244559625902</v>
      </c>
      <c r="M23" s="109">
        <f t="shared" si="3"/>
        <v>-12.650191536499058</v>
      </c>
      <c r="N23" s="109">
        <f t="shared" si="4"/>
        <v>0</v>
      </c>
      <c r="O23" s="109">
        <f t="shared" si="5"/>
        <v>-53632.072511842605</v>
      </c>
      <c r="P23" s="109">
        <f t="shared" si="6"/>
        <v>518890301.55207723</v>
      </c>
      <c r="Q23" s="79"/>
      <c r="R23" s="109">
        <v>18</v>
      </c>
      <c r="S23" s="109">
        <v>0.01</v>
      </c>
      <c r="T23" s="113">
        <f>SUM(((S24-S22)/(J24-J22))*((6*$D$26)/1000))</f>
        <v>0</v>
      </c>
      <c r="U23" s="113">
        <f>SUM(((T24-T22)/(K24-K22))*(6*$D$26))</f>
        <v>-53632.072511842591</v>
      </c>
      <c r="V23" s="113">
        <f>SUM(((U24-U22)/(J24-J22))*(6*$D$26))</f>
        <v>-518890301.55207705</v>
      </c>
      <c r="W23" s="79"/>
      <c r="X23" s="79"/>
      <c r="Y23" s="79"/>
      <c r="Z23" s="79"/>
      <c r="AA23" s="79"/>
      <c r="AB23" s="79"/>
      <c r="AC23" s="79"/>
      <c r="AD23" s="79"/>
      <c r="AE23" s="79"/>
      <c r="AF23" s="79"/>
      <c r="AG23" s="79"/>
    </row>
    <row r="24" spans="2:33" x14ac:dyDescent="0.25">
      <c r="B24" s="97"/>
      <c r="C24" s="119" t="s">
        <v>106</v>
      </c>
      <c r="D24" s="118" cm="1">
        <f t="array" ref="D24">MAX(ABS(M5:M365))</f>
        <v>29.170834338162425</v>
      </c>
      <c r="E24" s="12"/>
      <c r="F24" s="98"/>
      <c r="H24" s="109">
        <v>19</v>
      </c>
      <c r="I24" s="109">
        <v>0.04</v>
      </c>
      <c r="J24" s="109">
        <f t="shared" si="0"/>
        <v>38</v>
      </c>
      <c r="K24" s="109">
        <f t="shared" si="1"/>
        <v>3.8048177693476384</v>
      </c>
      <c r="L24" s="109">
        <f t="shared" si="2"/>
        <v>76.546400590320715</v>
      </c>
      <c r="M24" s="109">
        <f t="shared" si="3"/>
        <v>-13.349180714261188</v>
      </c>
      <c r="N24" s="109">
        <f t="shared" si="4"/>
        <v>0</v>
      </c>
      <c r="O24" s="109">
        <f t="shared" si="5"/>
        <v>0</v>
      </c>
      <c r="P24" s="109">
        <f t="shared" si="6"/>
        <v>518890301.55207723</v>
      </c>
      <c r="Q24" s="79"/>
      <c r="R24" s="109">
        <v>19</v>
      </c>
      <c r="S24" s="109">
        <v>0.01</v>
      </c>
      <c r="T24" s="113">
        <f>SUM(((S25-S23)/(J25-J23))*((6*$D$26)/1000))</f>
        <v>-9.6750000000000003E-2</v>
      </c>
      <c r="U24" s="113">
        <f>SUM(((T25-T23)/(K25-K23))*(6*$D$26))</f>
        <v>-53632.072511842591</v>
      </c>
      <c r="V24" s="113">
        <f>SUM(((U25-U23)/(J25-J23))*(6*$D$26))</f>
        <v>1037780603.1041541</v>
      </c>
      <c r="W24" s="79"/>
      <c r="X24" s="79"/>
      <c r="Y24" s="79"/>
      <c r="Z24" s="79"/>
      <c r="AA24" s="79"/>
      <c r="AB24" s="79"/>
      <c r="AC24" s="79"/>
      <c r="AD24" s="79"/>
      <c r="AE24" s="79"/>
      <c r="AF24" s="79"/>
      <c r="AG24" s="79"/>
    </row>
    <row r="25" spans="2:33" x14ac:dyDescent="0.25">
      <c r="B25" s="97"/>
      <c r="C25" s="57" t="s">
        <v>101</v>
      </c>
      <c r="D25" s="128">
        <v>146.25</v>
      </c>
      <c r="E25" s="12"/>
      <c r="F25" s="98"/>
      <c r="H25" s="109">
        <v>20</v>
      </c>
      <c r="I25" s="109">
        <v>0.04</v>
      </c>
      <c r="J25" s="109">
        <f t="shared" si="0"/>
        <v>40</v>
      </c>
      <c r="K25" s="109">
        <f t="shared" si="1"/>
        <v>3.839724354387525</v>
      </c>
      <c r="L25" s="109">
        <f t="shared" si="2"/>
        <v>75.83848427908211</v>
      </c>
      <c r="M25" s="109">
        <f t="shared" si="3"/>
        <v>-14.045937495103868</v>
      </c>
      <c r="N25" s="109">
        <f t="shared" si="4"/>
        <v>0</v>
      </c>
      <c r="O25" s="109">
        <f t="shared" si="5"/>
        <v>0</v>
      </c>
      <c r="P25" s="109">
        <f t="shared" si="6"/>
        <v>518890301.55207723</v>
      </c>
      <c r="Q25" s="79"/>
      <c r="R25" s="109">
        <v>20</v>
      </c>
      <c r="S25" s="109">
        <v>0</v>
      </c>
      <c r="T25" s="113">
        <f>SUM(((S26-S24)/(J26-J24))*((6*$D$26)/1000))</f>
        <v>-9.6750000000000003E-2</v>
      </c>
      <c r="U25" s="113">
        <f>SUM(((T26-T24)/(K26-K24))*(6*$D$26))</f>
        <v>53632.072511842591</v>
      </c>
      <c r="V25" s="113">
        <f>SUM(((U26-U24)/(J26-J24))*(6*$D$26))</f>
        <v>1037780603.1041541</v>
      </c>
      <c r="W25" s="79"/>
      <c r="X25" s="79"/>
      <c r="Y25" s="79"/>
      <c r="Z25" s="79"/>
      <c r="AA25" s="79"/>
      <c r="AB25" s="79"/>
      <c r="AC25" s="79"/>
      <c r="AD25" s="79"/>
      <c r="AE25" s="79"/>
      <c r="AF25" s="79"/>
      <c r="AG25" s="79"/>
    </row>
    <row r="26" spans="2:33" x14ac:dyDescent="0.25">
      <c r="B26" s="97"/>
      <c r="C26" s="57" t="s">
        <v>100</v>
      </c>
      <c r="D26" s="128">
        <v>6450</v>
      </c>
      <c r="E26" s="12"/>
      <c r="F26" s="98"/>
      <c r="H26" s="109">
        <v>21</v>
      </c>
      <c r="I26" s="109">
        <v>0.04</v>
      </c>
      <c r="J26" s="109">
        <f t="shared" si="0"/>
        <v>42</v>
      </c>
      <c r="K26" s="109">
        <f t="shared" si="1"/>
        <v>3.8746309394274117</v>
      </c>
      <c r="L26" s="109">
        <f t="shared" si="2"/>
        <v>75.094624105038662</v>
      </c>
      <c r="M26" s="109">
        <f t="shared" si="3"/>
        <v>-14.73992418808942</v>
      </c>
      <c r="N26" s="109">
        <f t="shared" si="4"/>
        <v>0</v>
      </c>
      <c r="O26" s="109">
        <f t="shared" si="5"/>
        <v>53632.072511842605</v>
      </c>
      <c r="P26" s="109">
        <f t="shared" si="6"/>
        <v>518890301.55207723</v>
      </c>
      <c r="Q26" s="79"/>
      <c r="R26" s="109">
        <v>21</v>
      </c>
      <c r="S26" s="109">
        <v>0</v>
      </c>
      <c r="T26" s="113">
        <f>SUM(((S27-S25)/(J27-J25))*((6*$D$26)/1000))</f>
        <v>0</v>
      </c>
      <c r="U26" s="113">
        <f>SUM(((T27-T25)/(K27-K25))*(6*$D$26))</f>
        <v>53632.072511842591</v>
      </c>
      <c r="V26" s="113">
        <f>SUM(((U27-U25)/(J27-J25))*(6*$D$26))</f>
        <v>-518890301.55207705</v>
      </c>
      <c r="W26" s="79"/>
      <c r="X26" s="79"/>
      <c r="Y26" s="79"/>
      <c r="Z26" s="79"/>
      <c r="AA26" s="79"/>
      <c r="AB26" s="79"/>
      <c r="AC26" s="79"/>
      <c r="AD26" s="79"/>
      <c r="AE26" s="79"/>
      <c r="AF26" s="79"/>
      <c r="AG26" s="79"/>
    </row>
    <row r="27" spans="2:33" x14ac:dyDescent="0.25">
      <c r="B27" s="97"/>
      <c r="C27" s="57" t="s">
        <v>108</v>
      </c>
      <c r="D27" s="155">
        <v>0.02</v>
      </c>
      <c r="E27" s="12"/>
      <c r="F27" s="98"/>
      <c r="H27" s="109">
        <v>22</v>
      </c>
      <c r="I27" s="109">
        <v>0.04</v>
      </c>
      <c r="J27" s="109">
        <f t="shared" si="0"/>
        <v>44</v>
      </c>
      <c r="K27" s="109">
        <f t="shared" si="1"/>
        <v>3.9095375244672983</v>
      </c>
      <c r="L27" s="109">
        <f t="shared" si="2"/>
        <v>74.314977903052196</v>
      </c>
      <c r="M27" s="109">
        <f t="shared" si="3"/>
        <v>-15.430541401036376</v>
      </c>
      <c r="N27" s="109">
        <f t="shared" si="4"/>
        <v>9.675000000000003E-2</v>
      </c>
      <c r="O27" s="109">
        <f t="shared" si="5"/>
        <v>53632.072511842605</v>
      </c>
      <c r="P27" s="109">
        <f t="shared" si="6"/>
        <v>-1037780603.1041545</v>
      </c>
      <c r="Q27" s="79"/>
      <c r="R27" s="109">
        <v>22</v>
      </c>
      <c r="S27" s="109">
        <v>0</v>
      </c>
      <c r="T27" s="113">
        <f>SUM(((S28-S26)/(J28-J26))*((6*$D$26)/1000))</f>
        <v>0</v>
      </c>
      <c r="U27" s="113">
        <f>SUM(((T28-T26)/(K28-K26))*(6*$D$26))</f>
        <v>0</v>
      </c>
      <c r="V27" s="113">
        <f>SUM(((U28-U26)/(J28-J26))*(6*$D$26))</f>
        <v>-518890301.55207705</v>
      </c>
      <c r="W27" s="79"/>
      <c r="X27" s="79"/>
      <c r="Y27" s="79"/>
      <c r="Z27" s="79"/>
      <c r="AA27" s="79"/>
      <c r="AB27" s="79"/>
      <c r="AC27" s="79"/>
      <c r="AD27" s="79"/>
      <c r="AE27" s="79"/>
      <c r="AF27" s="79"/>
      <c r="AG27" s="79"/>
    </row>
    <row r="28" spans="2:33" x14ac:dyDescent="0.25">
      <c r="B28" s="97"/>
      <c r="C28" s="12"/>
      <c r="D28" s="12"/>
      <c r="E28" s="12"/>
      <c r="F28" s="98"/>
      <c r="H28" s="109">
        <v>23</v>
      </c>
      <c r="I28" s="109">
        <v>0.05</v>
      </c>
      <c r="J28" s="109">
        <f t="shared" si="0"/>
        <v>46</v>
      </c>
      <c r="K28" s="109">
        <f t="shared" si="1"/>
        <v>3.9444441095071849</v>
      </c>
      <c r="L28" s="109">
        <f t="shared" si="2"/>
        <v>73.499736104931543</v>
      </c>
      <c r="M28" s="109">
        <f t="shared" si="3"/>
        <v>-16.117126156799653</v>
      </c>
      <c r="N28" s="109">
        <f t="shared" si="4"/>
        <v>9.675000000000003E-2</v>
      </c>
      <c r="O28" s="109">
        <f t="shared" si="5"/>
        <v>-53632.072511842605</v>
      </c>
      <c r="P28" s="109">
        <f t="shared" si="6"/>
        <v>-1037780603.1041578</v>
      </c>
      <c r="Q28" s="79"/>
      <c r="R28" s="109">
        <v>23</v>
      </c>
      <c r="S28" s="109">
        <v>0</v>
      </c>
      <c r="T28" s="113">
        <f>SUM(((S29-S27)/(J29-J27))*((6*$D$26)/1000))</f>
        <v>0</v>
      </c>
      <c r="U28" s="113">
        <f>SUM(((T29-T27)/(K29-K27))*(6*$D$26))</f>
        <v>0</v>
      </c>
      <c r="V28" s="113">
        <f>SUM(((U29-U27)/(J29-J27))*(6*$D$26))</f>
        <v>0</v>
      </c>
      <c r="W28" s="79"/>
      <c r="X28" s="79"/>
      <c r="Y28" s="79"/>
      <c r="Z28" s="79"/>
      <c r="AA28" s="79"/>
      <c r="AB28" s="79"/>
      <c r="AC28" s="79"/>
      <c r="AD28" s="79"/>
      <c r="AE28" s="79"/>
      <c r="AF28" s="79"/>
      <c r="AG28" s="79"/>
    </row>
    <row r="29" spans="2:33" x14ac:dyDescent="0.25">
      <c r="B29" s="97"/>
      <c r="C29" s="12"/>
      <c r="D29" s="12"/>
      <c r="E29" s="12"/>
      <c r="F29" s="98"/>
      <c r="H29" s="109">
        <v>24</v>
      </c>
      <c r="I29" s="109">
        <v>0.05</v>
      </c>
      <c r="J29" s="109">
        <f t="shared" si="0"/>
        <v>48</v>
      </c>
      <c r="K29" s="109">
        <f t="shared" si="1"/>
        <v>3.9793506945470716</v>
      </c>
      <c r="L29" s="109">
        <f t="shared" si="2"/>
        <v>72.649125070308045</v>
      </c>
      <c r="M29" s="109">
        <f t="shared" si="3"/>
        <v>-16.798950327180872</v>
      </c>
      <c r="N29" s="109">
        <f t="shared" si="4"/>
        <v>0</v>
      </c>
      <c r="O29" s="109">
        <f t="shared" si="5"/>
        <v>-53632.072511842955</v>
      </c>
      <c r="P29" s="109">
        <f t="shared" si="6"/>
        <v>518890301.55207723</v>
      </c>
      <c r="Q29" s="79"/>
      <c r="R29" s="109">
        <v>24</v>
      </c>
      <c r="S29" s="109">
        <v>0</v>
      </c>
      <c r="T29" s="113">
        <f>SUM(((S30-S28)/(J30-J28))*((6*$D$26)/1000))</f>
        <v>0</v>
      </c>
      <c r="U29" s="113">
        <f>SUM(((T30-T28)/(K30-K28))*(6*$D$26))</f>
        <v>0</v>
      </c>
      <c r="V29" s="113">
        <f>SUM(((U30-U28)/(J30-J28))*(6*$D$26))</f>
        <v>0</v>
      </c>
      <c r="W29" s="79"/>
      <c r="X29" s="79"/>
      <c r="Y29" s="79"/>
      <c r="Z29" s="79"/>
      <c r="AA29" s="79"/>
      <c r="AB29" s="79"/>
      <c r="AC29" s="79"/>
      <c r="AD29" s="79"/>
      <c r="AE29" s="79"/>
      <c r="AF29" s="79"/>
      <c r="AG29" s="79"/>
    </row>
    <row r="30" spans="2:33" x14ac:dyDescent="0.25">
      <c r="B30" s="97"/>
      <c r="C30" s="12"/>
      <c r="D30" s="12"/>
      <c r="E30" s="12"/>
      <c r="F30" s="98"/>
      <c r="H30" s="109">
        <v>25</v>
      </c>
      <c r="I30" s="109">
        <v>0.05</v>
      </c>
      <c r="J30" s="109">
        <f t="shared" si="0"/>
        <v>50</v>
      </c>
      <c r="K30" s="109">
        <f t="shared" si="1"/>
        <v>4.0142572795869578</v>
      </c>
      <c r="L30" s="109">
        <f t="shared" si="2"/>
        <v>71.76341048971905</v>
      </c>
      <c r="M30" s="109">
        <f t="shared" si="3"/>
        <v>-17.475219425097919</v>
      </c>
      <c r="N30" s="109">
        <f t="shared" si="4"/>
        <v>0</v>
      </c>
      <c r="O30" s="109">
        <f t="shared" si="5"/>
        <v>0</v>
      </c>
      <c r="P30" s="109">
        <f t="shared" si="6"/>
        <v>518890301.55208057</v>
      </c>
      <c r="Q30" s="79"/>
      <c r="R30" s="109">
        <v>25</v>
      </c>
      <c r="S30" s="109">
        <v>0</v>
      </c>
      <c r="T30" s="113">
        <f>SUM(((S31-S29)/(J31-J29))*((6*$D$26)/1000))</f>
        <v>0</v>
      </c>
      <c r="U30" s="113">
        <f>SUM(((T31-T29)/(K31-K29))*(6*$D$26))</f>
        <v>0</v>
      </c>
      <c r="V30" s="113">
        <f>SUM(((U31-U29)/(J31-J29))*(6*$D$26))</f>
        <v>0</v>
      </c>
      <c r="W30" s="79"/>
      <c r="X30" s="79"/>
      <c r="Y30" s="79"/>
      <c r="Z30" s="79"/>
      <c r="AA30" s="79"/>
      <c r="AB30" s="79"/>
      <c r="AC30" s="79"/>
      <c r="AD30" s="79"/>
      <c r="AE30" s="79"/>
      <c r="AF30" s="79"/>
      <c r="AG30" s="79"/>
    </row>
    <row r="31" spans="2:33" x14ac:dyDescent="0.25">
      <c r="B31" s="97"/>
      <c r="C31" s="12"/>
      <c r="D31" s="12"/>
      <c r="E31" s="12"/>
      <c r="F31" s="98"/>
      <c r="H31" s="109">
        <v>26</v>
      </c>
      <c r="I31" s="109">
        <v>0.05</v>
      </c>
      <c r="J31" s="109">
        <f t="shared" si="0"/>
        <v>52</v>
      </c>
      <c r="K31" s="109">
        <f t="shared" si="1"/>
        <v>4.0491638646268449</v>
      </c>
      <c r="L31" s="109">
        <f t="shared" si="2"/>
        <v>70.842900840323765</v>
      </c>
      <c r="M31" s="109">
        <f t="shared" si="3"/>
        <v>-18.145071796150908</v>
      </c>
      <c r="N31" s="109">
        <f t="shared" si="4"/>
        <v>0</v>
      </c>
      <c r="O31" s="109">
        <f t="shared" si="5"/>
        <v>0</v>
      </c>
      <c r="P31" s="109">
        <f t="shared" si="6"/>
        <v>518890301.55207676</v>
      </c>
      <c r="Q31" s="79"/>
      <c r="R31" s="109">
        <v>26</v>
      </c>
      <c r="S31" s="109">
        <v>0</v>
      </c>
      <c r="T31" s="113">
        <f>SUM(((S32-S30)/(J32-J30))*((6*$D$26)/1000))</f>
        <v>0</v>
      </c>
      <c r="U31" s="113">
        <f>SUM(((T32-T30)/(K32-K30))*(6*$D$26))</f>
        <v>0</v>
      </c>
      <c r="V31" s="113">
        <f>SUM(((U32-U30)/(J32-J30))*(6*$D$26))</f>
        <v>0</v>
      </c>
      <c r="W31" s="79"/>
      <c r="X31" s="79"/>
      <c r="Y31" s="79"/>
      <c r="Z31" s="79"/>
      <c r="AA31" s="79"/>
      <c r="AB31" s="79"/>
      <c r="AC31" s="79"/>
      <c r="AD31" s="79"/>
      <c r="AE31" s="79"/>
      <c r="AF31" s="79"/>
      <c r="AG31" s="79"/>
    </row>
    <row r="32" spans="2:33" x14ac:dyDescent="0.25">
      <c r="B32" s="97"/>
      <c r="C32" s="12"/>
      <c r="D32" s="12"/>
      <c r="E32" s="12"/>
      <c r="F32" s="98"/>
      <c r="H32" s="109">
        <v>27</v>
      </c>
      <c r="I32" s="109">
        <v>0.05</v>
      </c>
      <c r="J32" s="109">
        <f t="shared" si="0"/>
        <v>54</v>
      </c>
      <c r="K32" s="109">
        <f t="shared" si="1"/>
        <v>4.0840704496667311</v>
      </c>
      <c r="L32" s="109">
        <f t="shared" si="2"/>
        <v>69.887950872545829</v>
      </c>
      <c r="M32" s="109">
        <f t="shared" si="3"/>
        <v>-18.807578250501336</v>
      </c>
      <c r="N32" s="109">
        <f t="shared" si="4"/>
        <v>0</v>
      </c>
      <c r="O32" s="109">
        <f t="shared" si="5"/>
        <v>53632.072511842562</v>
      </c>
      <c r="P32" s="109">
        <f t="shared" si="6"/>
        <v>518890301.55207676</v>
      </c>
      <c r="Q32" s="79"/>
      <c r="R32" s="109">
        <v>27</v>
      </c>
      <c r="S32" s="109">
        <v>0</v>
      </c>
      <c r="T32" s="113">
        <f>SUM(((S33-S31)/(J33-J31))*((6*$D$26)/1000))</f>
        <v>0</v>
      </c>
      <c r="U32" s="113">
        <f>SUM(((T33-T31)/(K33-K31))*(6*$D$26))</f>
        <v>0</v>
      </c>
      <c r="V32" s="113">
        <f>SUM(((U33-U31)/(J33-J31))*(6*$D$26))</f>
        <v>0</v>
      </c>
      <c r="W32" s="79"/>
      <c r="X32" s="79"/>
      <c r="Y32" s="79"/>
      <c r="Z32" s="79"/>
      <c r="AA32" s="79"/>
      <c r="AB32" s="79"/>
      <c r="AC32" s="79"/>
      <c r="AD32" s="79"/>
      <c r="AE32" s="79"/>
      <c r="AF32" s="79"/>
      <c r="AG32" s="79"/>
    </row>
    <row r="33" spans="2:33" ht="15.75" thickBot="1" x14ac:dyDescent="0.3">
      <c r="B33" s="99"/>
      <c r="C33" s="100"/>
      <c r="D33" s="100"/>
      <c r="E33" s="100"/>
      <c r="F33" s="101"/>
      <c r="H33" s="109">
        <v>28</v>
      </c>
      <c r="I33" s="109">
        <v>0.05</v>
      </c>
      <c r="J33" s="109">
        <f t="shared" si="0"/>
        <v>56</v>
      </c>
      <c r="K33" s="109">
        <f t="shared" si="1"/>
        <v>4.1189770347066181</v>
      </c>
      <c r="L33" s="109">
        <f t="shared" si="2"/>
        <v>68.898965103837838</v>
      </c>
      <c r="M33" s="109">
        <f t="shared" si="3"/>
        <v>-19.461742174927267</v>
      </c>
      <c r="N33" s="109">
        <f t="shared" si="4"/>
        <v>9.6749999999999961E-2</v>
      </c>
      <c r="O33" s="109">
        <f t="shared" si="5"/>
        <v>53632.072511842562</v>
      </c>
      <c r="P33" s="109">
        <f t="shared" si="6"/>
        <v>-1037780603.1041603</v>
      </c>
      <c r="Q33" s="79"/>
      <c r="R33" s="109">
        <v>28</v>
      </c>
      <c r="S33" s="109">
        <v>0</v>
      </c>
      <c r="T33" s="113">
        <f>SUM(((S34-S32)/(J34-J32))*((6*$D$26)/1000))</f>
        <v>0</v>
      </c>
      <c r="U33" s="113">
        <f>SUM(((T34-T32)/(K34-K32))*(6*$D$26))</f>
        <v>0</v>
      </c>
      <c r="V33" s="113">
        <f>SUM(((U34-U32)/(J34-J32))*(6*$D$26))</f>
        <v>0</v>
      </c>
      <c r="W33" s="79"/>
      <c r="X33" s="79"/>
      <c r="Y33" s="79"/>
      <c r="Z33" s="79"/>
      <c r="AA33" s="79"/>
      <c r="AB33" s="79"/>
      <c r="AC33" s="79"/>
      <c r="AD33" s="79"/>
      <c r="AE33" s="79"/>
      <c r="AF33" s="79"/>
      <c r="AG33" s="79"/>
    </row>
    <row r="34" spans="2:33" x14ac:dyDescent="0.25">
      <c r="H34" s="109">
        <v>29</v>
      </c>
      <c r="I34" s="109">
        <v>0.06</v>
      </c>
      <c r="J34" s="109">
        <f t="shared" si="0"/>
        <v>58</v>
      </c>
      <c r="K34" s="109">
        <f t="shared" si="1"/>
        <v>4.1538836197465043</v>
      </c>
      <c r="L34" s="109">
        <f t="shared" si="2"/>
        <v>67.876401293741978</v>
      </c>
      <c r="M34" s="109">
        <f t="shared" si="3"/>
        <v>-20.106500162974992</v>
      </c>
      <c r="N34" s="109">
        <f t="shared" si="4"/>
        <v>9.6749999999999961E-2</v>
      </c>
      <c r="O34" s="109">
        <f t="shared" si="5"/>
        <v>-53632.072511843253</v>
      </c>
      <c r="P34" s="109">
        <f t="shared" si="6"/>
        <v>-1037780603.1041535</v>
      </c>
      <c r="Q34" s="79"/>
      <c r="R34" s="109">
        <v>29</v>
      </c>
      <c r="S34" s="109">
        <v>0</v>
      </c>
      <c r="T34" s="113">
        <f>SUM(((S35-S33)/(J35-J33))*((6*$D$26)/1000))</f>
        <v>0</v>
      </c>
      <c r="U34" s="113">
        <f>SUM(((T35-T33)/(K35-K33))*(6*$D$26))</f>
        <v>0</v>
      </c>
      <c r="V34" s="113">
        <f>SUM(((U35-U33)/(J35-J33))*(6*$D$26))</f>
        <v>0</v>
      </c>
      <c r="W34" s="79"/>
      <c r="X34" s="79"/>
      <c r="Y34" s="79"/>
      <c r="Z34" s="79"/>
      <c r="AA34" s="79"/>
      <c r="AB34" s="79"/>
      <c r="AC34" s="79"/>
      <c r="AD34" s="79"/>
      <c r="AE34" s="79"/>
      <c r="AF34" s="79"/>
      <c r="AG34" s="79"/>
    </row>
    <row r="35" spans="2:33" x14ac:dyDescent="0.25">
      <c r="H35" s="109">
        <v>30</v>
      </c>
      <c r="I35" s="109">
        <v>0.06</v>
      </c>
      <c r="J35" s="109">
        <f t="shared" si="0"/>
        <v>60</v>
      </c>
      <c r="K35" s="109">
        <f t="shared" si="1"/>
        <v>4.1887902047863905</v>
      </c>
      <c r="L35" s="109">
        <f t="shared" si="2"/>
        <v>66.820773872522594</v>
      </c>
      <c r="M35" s="109">
        <f t="shared" si="3"/>
        <v>-20.7407231982199</v>
      </c>
      <c r="N35" s="109">
        <f t="shared" si="4"/>
        <v>0</v>
      </c>
      <c r="O35" s="109">
        <f t="shared" si="5"/>
        <v>-53632.072511842562</v>
      </c>
      <c r="P35" s="109">
        <f t="shared" si="6"/>
        <v>518890301.55208349</v>
      </c>
      <c r="Q35" s="79"/>
      <c r="R35" s="109">
        <v>30</v>
      </c>
      <c r="S35" s="109">
        <v>0</v>
      </c>
      <c r="T35" s="113">
        <f>SUM(((S36-S34)/(J36-J34))*((6*$D$26)/1000))</f>
        <v>0</v>
      </c>
      <c r="U35" s="113">
        <f>SUM(((T36-T34)/(K36-K34))*(6*$D$26))</f>
        <v>0</v>
      </c>
      <c r="V35" s="113">
        <f>SUM(((U36-U34)/(J36-J34))*(6*$D$26))</f>
        <v>0</v>
      </c>
      <c r="W35" s="79"/>
      <c r="X35" s="79"/>
      <c r="Y35" s="79"/>
      <c r="Z35" s="79"/>
      <c r="AA35" s="79"/>
      <c r="AB35" s="79"/>
      <c r="AC35" s="79"/>
      <c r="AD35" s="79"/>
      <c r="AE35" s="79"/>
      <c r="AF35" s="79"/>
      <c r="AG35" s="79"/>
    </row>
    <row r="36" spans="2:33" x14ac:dyDescent="0.25">
      <c r="H36" s="109">
        <v>31</v>
      </c>
      <c r="I36" s="109">
        <v>0.06</v>
      </c>
      <c r="J36" s="109">
        <f t="shared" si="0"/>
        <v>62</v>
      </c>
      <c r="K36" s="109">
        <f t="shared" si="1"/>
        <v>4.2236967898262776</v>
      </c>
      <c r="L36" s="109">
        <f t="shared" si="2"/>
        <v>65.732657293925968</v>
      </c>
      <c r="M36" s="109">
        <f t="shared" si="3"/>
        <v>-21.363218421759207</v>
      </c>
      <c r="N36" s="109">
        <f t="shared" si="4"/>
        <v>0</v>
      </c>
      <c r="O36" s="109">
        <f t="shared" si="5"/>
        <v>0</v>
      </c>
      <c r="P36" s="109">
        <f t="shared" si="6"/>
        <v>518890301.55207676</v>
      </c>
      <c r="Q36" s="79"/>
      <c r="R36" s="109">
        <v>31</v>
      </c>
      <c r="S36" s="109">
        <v>0</v>
      </c>
      <c r="T36" s="113">
        <f>SUM(((S37-S35)/(J37-J35))*((6*$D$26)/1000))</f>
        <v>0</v>
      </c>
      <c r="U36" s="113">
        <f>SUM(((T37-T35)/(K37-K35))*(6*$D$26))</f>
        <v>0</v>
      </c>
      <c r="V36" s="113">
        <f>SUM(((U37-U35)/(J37-J35))*(6*$D$26))</f>
        <v>0</v>
      </c>
      <c r="W36" s="79"/>
      <c r="X36" s="79"/>
      <c r="Y36" s="79"/>
      <c r="Z36" s="79"/>
      <c r="AA36" s="79"/>
      <c r="AB36" s="79"/>
      <c r="AC36" s="79"/>
      <c r="AD36" s="79"/>
      <c r="AE36" s="79"/>
      <c r="AF36" s="79"/>
      <c r="AG36" s="79"/>
    </row>
    <row r="37" spans="2:33" x14ac:dyDescent="0.25">
      <c r="H37" s="109">
        <v>32</v>
      </c>
      <c r="I37" s="109">
        <v>0.06</v>
      </c>
      <c r="J37" s="109">
        <f t="shared" si="0"/>
        <v>64</v>
      </c>
      <c r="K37" s="109">
        <f t="shared" si="1"/>
        <v>4.2586033748661638</v>
      </c>
      <c r="L37" s="109">
        <f t="shared" si="2"/>
        <v>64.612689281126293</v>
      </c>
      <c r="M37" s="109">
        <f t="shared" si="3"/>
        <v>-21.97273151016752</v>
      </c>
      <c r="N37" s="109">
        <f t="shared" si="4"/>
        <v>0</v>
      </c>
      <c r="O37" s="109">
        <f t="shared" si="5"/>
        <v>0</v>
      </c>
      <c r="P37" s="109">
        <f t="shared" si="6"/>
        <v>518890301.55207753</v>
      </c>
      <c r="Q37" s="79"/>
      <c r="R37" s="109">
        <v>32</v>
      </c>
      <c r="S37" s="109">
        <v>0</v>
      </c>
      <c r="T37" s="113">
        <f>SUM(((S38-S36)/(J38-J36))*((6*$D$26)/1000))</f>
        <v>0</v>
      </c>
      <c r="U37" s="113">
        <f>SUM(((T38-T36)/(K38-K36))*(6*$D$26))</f>
        <v>0</v>
      </c>
      <c r="V37" s="113">
        <f>SUM(((U38-U36)/(J38-J36))*(6*$D$26))</f>
        <v>0</v>
      </c>
      <c r="W37" s="79"/>
      <c r="X37" s="79"/>
      <c r="Y37" s="79"/>
      <c r="Z37" s="79"/>
      <c r="AA37" s="79"/>
      <c r="AB37" s="79"/>
      <c r="AC37" s="79"/>
      <c r="AD37" s="79"/>
      <c r="AE37" s="79"/>
      <c r="AF37" s="79"/>
      <c r="AG37" s="79"/>
    </row>
    <row r="38" spans="2:33" x14ac:dyDescent="0.25">
      <c r="H38" s="109">
        <v>33</v>
      </c>
      <c r="I38" s="109">
        <v>0.06</v>
      </c>
      <c r="J38" s="109">
        <f t="shared" si="0"/>
        <v>66</v>
      </c>
      <c r="K38" s="109">
        <f t="shared" si="1"/>
        <v>4.2935099599060509</v>
      </c>
      <c r="L38" s="109">
        <f t="shared" si="2"/>
        <v>63.461573933701935</v>
      </c>
      <c r="M38" s="109">
        <f t="shared" si="3"/>
        <v>-22.567949684239721</v>
      </c>
      <c r="N38" s="109">
        <f t="shared" si="4"/>
        <v>0</v>
      </c>
      <c r="O38" s="109">
        <f t="shared" si="5"/>
        <v>53632.072511842642</v>
      </c>
      <c r="P38" s="109">
        <f t="shared" si="6"/>
        <v>518890301.55207753</v>
      </c>
      <c r="Q38" s="79"/>
      <c r="R38" s="109">
        <v>33</v>
      </c>
      <c r="S38" s="109">
        <v>0</v>
      </c>
      <c r="T38" s="113">
        <f>SUM(((S39-S37)/(J39-J37))*((6*$D$26)/1000))</f>
        <v>0</v>
      </c>
      <c r="U38" s="113">
        <f>SUM(((T39-T37)/(K39-K37))*(6*$D$26))</f>
        <v>0</v>
      </c>
      <c r="V38" s="113">
        <f>SUM(((U39-U37)/(J39-J37))*(6*$D$26))</f>
        <v>0</v>
      </c>
      <c r="W38" s="79"/>
      <c r="X38" s="79"/>
      <c r="Y38" s="79"/>
      <c r="Z38" s="79"/>
      <c r="AA38" s="79"/>
      <c r="AB38" s="79"/>
      <c r="AC38" s="79"/>
      <c r="AD38" s="79"/>
      <c r="AE38" s="79"/>
      <c r="AF38" s="79"/>
      <c r="AG38" s="79"/>
    </row>
    <row r="39" spans="2:33" x14ac:dyDescent="0.25">
      <c r="H39" s="109">
        <v>34</v>
      </c>
      <c r="I39" s="109">
        <v>0.06</v>
      </c>
      <c r="J39" s="109">
        <f t="shared" si="0"/>
        <v>68</v>
      </c>
      <c r="K39" s="109">
        <f t="shared" si="1"/>
        <v>4.3284165449459371</v>
      </c>
      <c r="L39" s="109">
        <f t="shared" si="2"/>
        <v>62.280084662600224</v>
      </c>
      <c r="M39" s="109">
        <f t="shared" si="3"/>
        <v>-23.14750536203309</v>
      </c>
      <c r="N39" s="109">
        <f t="shared" si="4"/>
        <v>9.67500000000001E-2</v>
      </c>
      <c r="O39" s="109">
        <f t="shared" si="5"/>
        <v>53632.072511842642</v>
      </c>
      <c r="P39" s="109">
        <f t="shared" si="6"/>
        <v>-1037780603.1041551</v>
      </c>
      <c r="Q39" s="79"/>
      <c r="R39" s="109">
        <v>34</v>
      </c>
      <c r="S39" s="109">
        <v>0</v>
      </c>
      <c r="T39" s="113">
        <f>SUM(((S40-S38)/(J40-J38))*((6*$D$26)/1000))</f>
        <v>0</v>
      </c>
      <c r="U39" s="113">
        <f>SUM(((T40-T38)/(K40-K38))*(6*$D$26))</f>
        <v>0</v>
      </c>
      <c r="V39" s="113">
        <f>SUM(((U40-U38)/(J40-J38))*(6*$D$26))</f>
        <v>0</v>
      </c>
      <c r="W39" s="79"/>
      <c r="X39" s="79"/>
      <c r="Y39" s="79"/>
      <c r="Z39" s="79"/>
      <c r="AA39" s="79"/>
      <c r="AB39" s="79"/>
      <c r="AC39" s="79"/>
      <c r="AD39" s="79"/>
      <c r="AE39" s="79"/>
      <c r="AF39" s="79"/>
      <c r="AG39" s="79"/>
    </row>
    <row r="40" spans="2:33" x14ac:dyDescent="0.25">
      <c r="H40" s="109">
        <v>35</v>
      </c>
      <c r="I40" s="109">
        <v>7.0000000000000007E-2</v>
      </c>
      <c r="J40" s="109">
        <f t="shared" si="0"/>
        <v>70</v>
      </c>
      <c r="K40" s="109">
        <f t="shared" si="1"/>
        <v>4.3633231299858242</v>
      </c>
      <c r="L40" s="109">
        <f t="shared" si="2"/>
        <v>61.069066919538308</v>
      </c>
      <c r="M40" s="109">
        <f t="shared" si="3"/>
        <v>-23.709980462019391</v>
      </c>
      <c r="N40" s="109">
        <f t="shared" si="4"/>
        <v>9.67500000000001E-2</v>
      </c>
      <c r="O40" s="109">
        <f t="shared" si="5"/>
        <v>-53632.072511842642</v>
      </c>
      <c r="P40" s="109">
        <f t="shared" si="6"/>
        <v>-1037780603.1041551</v>
      </c>
      <c r="Q40" s="79"/>
      <c r="R40" s="109">
        <v>35</v>
      </c>
      <c r="S40" s="109">
        <v>0</v>
      </c>
      <c r="T40" s="113">
        <f>SUM(((S41-S39)/(J41-J39))*((6*$D$26)/1000))</f>
        <v>0</v>
      </c>
      <c r="U40" s="113">
        <f>SUM(((T41-T39)/(K41-K39))*(6*$D$26))</f>
        <v>0</v>
      </c>
      <c r="V40" s="113">
        <f>SUM(((U41-U39)/(J41-J39))*(6*$D$26))</f>
        <v>0</v>
      </c>
      <c r="W40" s="79"/>
      <c r="X40" s="79"/>
      <c r="Y40" s="79"/>
      <c r="Z40" s="79"/>
      <c r="AA40" s="79"/>
      <c r="AB40" s="79"/>
      <c r="AC40" s="79"/>
      <c r="AD40" s="79"/>
      <c r="AE40" s="79"/>
      <c r="AF40" s="79"/>
      <c r="AG40" s="79"/>
    </row>
    <row r="41" spans="2:33" x14ac:dyDescent="0.25">
      <c r="H41" s="109">
        <v>36</v>
      </c>
      <c r="I41" s="109">
        <v>7.0000000000000007E-2</v>
      </c>
      <c r="J41" s="109">
        <f t="shared" si="0"/>
        <v>72</v>
      </c>
      <c r="K41" s="109">
        <f t="shared" si="1"/>
        <v>4.3982297150257104</v>
      </c>
      <c r="L41" s="109">
        <f t="shared" si="2"/>
        <v>59.829440687197703</v>
      </c>
      <c r="M41" s="109">
        <f t="shared" si="3"/>
        <v>-24.253911353713239</v>
      </c>
      <c r="N41" s="109">
        <f t="shared" si="4"/>
        <v>0</v>
      </c>
      <c r="O41" s="109">
        <f t="shared" si="5"/>
        <v>-53632.072511842642</v>
      </c>
      <c r="P41" s="109">
        <f t="shared" si="6"/>
        <v>518890301.55207753</v>
      </c>
      <c r="Q41" s="79"/>
      <c r="R41" s="109">
        <v>36</v>
      </c>
      <c r="S41" s="109">
        <v>0</v>
      </c>
      <c r="T41" s="113">
        <f>SUM(((S42-S40)/(J42-J40))*((6*$D$26)/1000))</f>
        <v>0</v>
      </c>
      <c r="U41" s="113">
        <f>SUM(((T42-T40)/(K42-K40))*(6*$D$26))</f>
        <v>0</v>
      </c>
      <c r="V41" s="113">
        <f>SUM(((U42-U40)/(J42-J40))*(6*$D$26))</f>
        <v>0</v>
      </c>
      <c r="W41" s="79"/>
      <c r="X41" s="79"/>
      <c r="Y41" s="79"/>
      <c r="Z41" s="79"/>
      <c r="AA41" s="79"/>
      <c r="AB41" s="79"/>
      <c r="AC41" s="79"/>
      <c r="AD41" s="79"/>
      <c r="AE41" s="79"/>
      <c r="AF41" s="79"/>
      <c r="AG41" s="79"/>
    </row>
    <row r="42" spans="2:33" x14ac:dyDescent="0.25">
      <c r="H42" s="109">
        <v>37</v>
      </c>
      <c r="I42" s="109">
        <v>7.0000000000000007E-2</v>
      </c>
      <c r="J42" s="109">
        <f t="shared" si="0"/>
        <v>74</v>
      </c>
      <c r="K42" s="109">
        <f t="shared" si="1"/>
        <v>4.4331363000655974</v>
      </c>
      <c r="L42" s="109">
        <f t="shared" si="2"/>
        <v>58.562202696932289</v>
      </c>
      <c r="M42" s="109">
        <f t="shared" si="3"/>
        <v>-24.777794444102835</v>
      </c>
      <c r="N42" s="109">
        <f t="shared" si="4"/>
        <v>0</v>
      </c>
      <c r="O42" s="109">
        <f t="shared" si="5"/>
        <v>0</v>
      </c>
      <c r="P42" s="109">
        <f t="shared" si="6"/>
        <v>518890301.55207753</v>
      </c>
      <c r="Q42" s="79"/>
      <c r="R42" s="109">
        <v>37</v>
      </c>
      <c r="S42" s="109">
        <v>0</v>
      </c>
      <c r="T42" s="113">
        <f>SUM(((S43-S41)/(J43-J41))*((6*$D$26)/1000))</f>
        <v>0</v>
      </c>
      <c r="U42" s="113">
        <f>SUM(((T43-T41)/(K43-K41))*(6*$D$26))</f>
        <v>0</v>
      </c>
      <c r="V42" s="113">
        <f>SUM(((U43-U41)/(J43-J41))*(6*$D$26))</f>
        <v>0</v>
      </c>
      <c r="W42" s="79"/>
      <c r="X42" s="79"/>
      <c r="Y42" s="79"/>
      <c r="Z42" s="79"/>
      <c r="AA42" s="79"/>
      <c r="AB42" s="79"/>
      <c r="AC42" s="79"/>
      <c r="AD42" s="79"/>
      <c r="AE42" s="79"/>
      <c r="AF42" s="79"/>
      <c r="AG42" s="79"/>
    </row>
    <row r="43" spans="2:33" x14ac:dyDescent="0.25">
      <c r="H43" s="109">
        <v>38</v>
      </c>
      <c r="I43" s="109">
        <v>7.0000000000000007E-2</v>
      </c>
      <c r="J43" s="109">
        <f t="shared" si="0"/>
        <v>76</v>
      </c>
      <c r="K43" s="109">
        <f t="shared" si="1"/>
        <v>4.4680428851054836</v>
      </c>
      <c r="L43" s="109">
        <f t="shared" si="2"/>
        <v>57.268428341553999</v>
      </c>
      <c r="M43" s="109">
        <f t="shared" si="3"/>
        <v>-25.280092378739205</v>
      </c>
      <c r="N43" s="109">
        <f t="shared" si="4"/>
        <v>0</v>
      </c>
      <c r="O43" s="109">
        <f t="shared" si="5"/>
        <v>0</v>
      </c>
      <c r="P43" s="109">
        <f t="shared" si="6"/>
        <v>518890301.55207676</v>
      </c>
      <c r="Q43" s="79"/>
      <c r="R43" s="109">
        <v>38</v>
      </c>
      <c r="S43" s="109">
        <v>0</v>
      </c>
      <c r="T43" s="113">
        <f>SUM(((S44-S42)/(J44-J42))*((6*$D$26)/1000))</f>
        <v>0</v>
      </c>
      <c r="U43" s="113">
        <f>SUM(((T44-T42)/(K44-K42))*(6*$D$26))</f>
        <v>0</v>
      </c>
      <c r="V43" s="113">
        <f>SUM(((U44-U42)/(J44-J42))*(6*$D$26))</f>
        <v>0</v>
      </c>
      <c r="W43" s="79"/>
      <c r="X43" s="79"/>
      <c r="Y43" s="79"/>
      <c r="Z43" s="79"/>
      <c r="AA43" s="79"/>
      <c r="AB43" s="79"/>
      <c r="AC43" s="79"/>
      <c r="AD43" s="79"/>
      <c r="AE43" s="79"/>
      <c r="AF43" s="79"/>
      <c r="AG43" s="79"/>
    </row>
    <row r="44" spans="2:33" x14ac:dyDescent="0.25">
      <c r="H44" s="109">
        <v>39</v>
      </c>
      <c r="I44" s="109">
        <v>7.0000000000000007E-2</v>
      </c>
      <c r="J44" s="109">
        <f t="shared" si="0"/>
        <v>78</v>
      </c>
      <c r="K44" s="109">
        <f t="shared" si="1"/>
        <v>4.5029494701453698</v>
      </c>
      <c r="L44" s="109">
        <f t="shared" si="2"/>
        <v>55.949273252101364</v>
      </c>
      <c r="M44" s="109">
        <f t="shared" si="3"/>
        <v>-25.759240826648782</v>
      </c>
      <c r="N44" s="109">
        <f t="shared" si="4"/>
        <v>0</v>
      </c>
      <c r="O44" s="109">
        <f t="shared" si="5"/>
        <v>53632.072511842562</v>
      </c>
      <c r="P44" s="109">
        <f t="shared" si="6"/>
        <v>518890301.55207676</v>
      </c>
      <c r="Q44" s="79"/>
      <c r="R44" s="109">
        <v>39</v>
      </c>
      <c r="S44" s="109">
        <v>0</v>
      </c>
      <c r="T44" s="113">
        <f>SUM(((S45-S43)/(J45-J43))*((6*$D$26)/1000))</f>
        <v>0</v>
      </c>
      <c r="U44" s="113">
        <f>SUM(((T45-T43)/(K45-K43))*(6*$D$26))</f>
        <v>0</v>
      </c>
      <c r="V44" s="113">
        <f>SUM(((U45-U43)/(J45-J43))*(6*$D$26))</f>
        <v>0</v>
      </c>
      <c r="W44" s="79"/>
      <c r="X44" s="79"/>
      <c r="Y44" s="79"/>
      <c r="Z44" s="79"/>
      <c r="AA44" s="79"/>
      <c r="AB44" s="79"/>
      <c r="AC44" s="79"/>
      <c r="AD44" s="79"/>
      <c r="AE44" s="79"/>
      <c r="AF44" s="79"/>
      <c r="AG44" s="79"/>
    </row>
    <row r="45" spans="2:33" x14ac:dyDescent="0.25">
      <c r="H45" s="109">
        <v>40</v>
      </c>
      <c r="I45" s="109">
        <v>7.0000000000000007E-2</v>
      </c>
      <c r="J45" s="109">
        <f t="shared" si="0"/>
        <v>80</v>
      </c>
      <c r="K45" s="109">
        <f t="shared" si="1"/>
        <v>4.5378560551852569</v>
      </c>
      <c r="L45" s="109">
        <f t="shared" si="2"/>
        <v>54.605974509342239</v>
      </c>
      <c r="M45" s="109">
        <f t="shared" si="3"/>
        <v>-26.213655808549465</v>
      </c>
      <c r="N45" s="109">
        <f t="shared" si="4"/>
        <v>9.6749999999999961E-2</v>
      </c>
      <c r="O45" s="109">
        <f t="shared" si="5"/>
        <v>53632.072511842562</v>
      </c>
      <c r="P45" s="109">
        <f t="shared" si="6"/>
        <v>-1037780603.1041535</v>
      </c>
      <c r="Q45" s="79"/>
      <c r="R45" s="109">
        <v>40</v>
      </c>
      <c r="S45" s="109">
        <v>0</v>
      </c>
      <c r="T45" s="113">
        <f>SUM(((S46-S44)/(J46-J44))*((6*$D$26)/1000))</f>
        <v>0</v>
      </c>
      <c r="U45" s="113">
        <f>SUM(((T46-T44)/(K46-K44))*(6*$D$26))</f>
        <v>0</v>
      </c>
      <c r="V45" s="113">
        <f>SUM(((U46-U44)/(J46-J44))*(6*$D$26))</f>
        <v>0</v>
      </c>
      <c r="W45" s="79"/>
      <c r="X45" s="79"/>
      <c r="Y45" s="79"/>
      <c r="Z45" s="79"/>
      <c r="AA45" s="79"/>
      <c r="AB45" s="79"/>
      <c r="AC45" s="79"/>
      <c r="AD45" s="79"/>
      <c r="AE45" s="79"/>
      <c r="AF45" s="79"/>
      <c r="AG45" s="79"/>
    </row>
    <row r="46" spans="2:33" x14ac:dyDescent="0.25">
      <c r="H46" s="109">
        <v>41</v>
      </c>
      <c r="I46" s="109">
        <v>0.08</v>
      </c>
      <c r="J46" s="109">
        <f t="shared" si="0"/>
        <v>82</v>
      </c>
      <c r="K46" s="109">
        <f t="shared" si="1"/>
        <v>4.5727626402251431</v>
      </c>
      <c r="L46" s="109">
        <f t="shared" si="2"/>
        <v>53.239851463104003</v>
      </c>
      <c r="M46" s="109">
        <f t="shared" si="3"/>
        <v>-26.641741518421131</v>
      </c>
      <c r="N46" s="109">
        <f t="shared" si="4"/>
        <v>9.6749999999999961E-2</v>
      </c>
      <c r="O46" s="109">
        <f t="shared" si="5"/>
        <v>-53632.072511842562</v>
      </c>
      <c r="P46" s="109">
        <f t="shared" si="6"/>
        <v>-1037780603.1041535</v>
      </c>
      <c r="Q46" s="79"/>
      <c r="R46" s="109">
        <v>41</v>
      </c>
      <c r="S46" s="109">
        <v>0</v>
      </c>
      <c r="T46" s="113">
        <f>SUM(((S47-S45)/(J47-J45))*((6*$D$26)/1000))</f>
        <v>0</v>
      </c>
      <c r="U46" s="113">
        <f>SUM(((T47-T45)/(K47-K45))*(6*$D$26))</f>
        <v>0</v>
      </c>
      <c r="V46" s="113">
        <f>SUM(((U47-U45)/(J47-J45))*(6*$D$26))</f>
        <v>0</v>
      </c>
      <c r="W46" s="79"/>
      <c r="X46" s="79"/>
      <c r="Y46" s="79"/>
      <c r="Z46" s="79"/>
      <c r="AA46" s="79"/>
      <c r="AB46" s="79"/>
      <c r="AC46" s="79"/>
      <c r="AD46" s="79"/>
      <c r="AE46" s="79"/>
      <c r="AF46" s="79"/>
      <c r="AG46" s="79"/>
    </row>
    <row r="47" spans="2:33" x14ac:dyDescent="0.25">
      <c r="H47" s="109">
        <v>42</v>
      </c>
      <c r="I47" s="109">
        <v>0.08</v>
      </c>
      <c r="J47" s="109">
        <f t="shared" si="0"/>
        <v>84</v>
      </c>
      <c r="K47" s="109">
        <f t="shared" si="1"/>
        <v>4.6076692252650302</v>
      </c>
      <c r="L47" s="109">
        <f t="shared" si="2"/>
        <v>51.852306135345223</v>
      </c>
      <c r="M47" s="109">
        <f t="shared" si="3"/>
        <v>-27.041898579515788</v>
      </c>
      <c r="N47" s="109">
        <f t="shared" si="4"/>
        <v>0</v>
      </c>
      <c r="O47" s="109">
        <f t="shared" si="5"/>
        <v>-53632.072511842562</v>
      </c>
      <c r="P47" s="109">
        <f t="shared" si="6"/>
        <v>518890301.55207676</v>
      </c>
      <c r="Q47" s="79"/>
      <c r="R47" s="109">
        <v>42</v>
      </c>
      <c r="S47" s="109">
        <v>0</v>
      </c>
      <c r="T47" s="113">
        <f>SUM(((S48-S46)/(J48-J46))*((6*$D$26)/1000))</f>
        <v>0</v>
      </c>
      <c r="U47" s="113">
        <f>SUM(((T48-T46)/(K48-K46))*(6*$D$26))</f>
        <v>0</v>
      </c>
      <c r="V47" s="113">
        <f>SUM(((U48-U46)/(J48-J46))*(6*$D$26))</f>
        <v>0</v>
      </c>
      <c r="W47" s="79"/>
      <c r="X47" s="79"/>
      <c r="Y47" s="79"/>
      <c r="Z47" s="79"/>
      <c r="AA47" s="79"/>
      <c r="AB47" s="79"/>
      <c r="AC47" s="79"/>
      <c r="AD47" s="79"/>
      <c r="AE47" s="79"/>
      <c r="AF47" s="79"/>
      <c r="AG47" s="79"/>
    </row>
    <row r="48" spans="2:33" x14ac:dyDescent="0.25">
      <c r="H48" s="109">
        <v>43</v>
      </c>
      <c r="I48" s="109">
        <v>0.08</v>
      </c>
      <c r="J48" s="109">
        <f t="shared" si="0"/>
        <v>86</v>
      </c>
      <c r="K48" s="109">
        <f t="shared" si="1"/>
        <v>4.6425758103049164</v>
      </c>
      <c r="L48" s="109">
        <f t="shared" si="2"/>
        <v>50.444823186151467</v>
      </c>
      <c r="M48" s="109">
        <f t="shared" si="3"/>
        <v>-27.412532667709058</v>
      </c>
      <c r="N48" s="109">
        <f t="shared" si="4"/>
        <v>0</v>
      </c>
      <c r="O48" s="109">
        <f t="shared" si="5"/>
        <v>0</v>
      </c>
      <c r="P48" s="109">
        <f t="shared" si="6"/>
        <v>518890301.55207676</v>
      </c>
      <c r="Q48" s="79"/>
      <c r="R48" s="109">
        <v>43</v>
      </c>
      <c r="S48" s="109">
        <v>0</v>
      </c>
      <c r="T48" s="113">
        <f>SUM(((S49-S47)/(J49-J47))*((6*$D$26)/1000))</f>
        <v>0</v>
      </c>
      <c r="U48" s="113">
        <f>SUM(((T49-T47)/(K49-K47))*(6*$D$26))</f>
        <v>0</v>
      </c>
      <c r="V48" s="113">
        <f>SUM(((U49-U47)/(J49-J47))*(6*$D$26))</f>
        <v>0</v>
      </c>
      <c r="W48" s="79"/>
      <c r="X48" s="79"/>
      <c r="Y48" s="79"/>
      <c r="Z48" s="79"/>
      <c r="AA48" s="79"/>
      <c r="AB48" s="79"/>
      <c r="AC48" s="79"/>
      <c r="AD48" s="79"/>
      <c r="AE48" s="79"/>
      <c r="AF48" s="79"/>
      <c r="AG48" s="79"/>
    </row>
    <row r="49" spans="8:33" x14ac:dyDescent="0.25">
      <c r="H49" s="109">
        <v>44</v>
      </c>
      <c r="I49" s="109">
        <v>0.08</v>
      </c>
      <c r="J49" s="109">
        <f t="shared" si="0"/>
        <v>88</v>
      </c>
      <c r="K49" s="109">
        <f t="shared" si="1"/>
        <v>4.6774823953448035</v>
      </c>
      <c r="L49" s="109">
        <f t="shared" si="2"/>
        <v>49.018969425504494</v>
      </c>
      <c r="M49" s="109">
        <f t="shared" si="3"/>
        <v>-27.752063427833939</v>
      </c>
      <c r="N49" s="109">
        <f t="shared" si="4"/>
        <v>0</v>
      </c>
      <c r="O49" s="109">
        <f t="shared" si="5"/>
        <v>0</v>
      </c>
      <c r="P49" s="109">
        <f t="shared" si="6"/>
        <v>0</v>
      </c>
      <c r="Q49" s="79"/>
      <c r="R49" s="109">
        <v>44</v>
      </c>
      <c r="S49" s="109">
        <v>0</v>
      </c>
      <c r="T49" s="113">
        <f>SUM(((S50-S48)/(J50-J48))*((6*$D$26)/1000))</f>
        <v>0</v>
      </c>
      <c r="U49" s="113">
        <f>SUM(((T50-T48)/(K50-K48))*(6*$D$26))</f>
        <v>0</v>
      </c>
      <c r="V49" s="113">
        <f>SUM(((U50-U48)/(J50-J48))*(6*$D$26))</f>
        <v>0</v>
      </c>
      <c r="W49" s="79"/>
      <c r="X49" s="79"/>
      <c r="Y49" s="79"/>
      <c r="Z49" s="79"/>
      <c r="AA49" s="79"/>
      <c r="AB49" s="79"/>
      <c r="AC49" s="79"/>
      <c r="AD49" s="79"/>
      <c r="AE49" s="79"/>
      <c r="AF49" s="79"/>
      <c r="AG49" s="79"/>
    </row>
    <row r="50" spans="8:33" x14ac:dyDescent="0.25">
      <c r="H50" s="109">
        <v>45</v>
      </c>
      <c r="I50" s="109">
        <v>0.08</v>
      </c>
      <c r="J50" s="109">
        <f t="shared" si="0"/>
        <v>90</v>
      </c>
      <c r="K50" s="109">
        <f t="shared" si="1"/>
        <v>4.7123889803846897</v>
      </c>
      <c r="L50" s="109">
        <f t="shared" si="2"/>
        <v>47.576392857693179</v>
      </c>
      <c r="M50" s="109">
        <f t="shared" si="3"/>
        <v>-28.058933602585466</v>
      </c>
      <c r="N50" s="109">
        <f t="shared" si="4"/>
        <v>0</v>
      </c>
      <c r="O50" s="109">
        <f t="shared" si="5"/>
        <v>0</v>
      </c>
      <c r="P50" s="109">
        <f t="shared" si="6"/>
        <v>0</v>
      </c>
      <c r="Q50" s="79"/>
      <c r="R50" s="109">
        <v>45</v>
      </c>
      <c r="S50" s="109">
        <v>0</v>
      </c>
      <c r="T50" s="113">
        <f>SUM(((S51-S49)/(J51-J49))*((6*$D$26)/1000))</f>
        <v>0</v>
      </c>
      <c r="U50" s="113">
        <f>SUM(((T51-T49)/(K51-K49))*(6*$D$26))</f>
        <v>0</v>
      </c>
      <c r="V50" s="113">
        <f>SUM(((U51-U49)/(J51-J49))*(6*$D$26))</f>
        <v>0</v>
      </c>
      <c r="W50" s="79"/>
      <c r="X50" s="79"/>
      <c r="Y50" s="79"/>
      <c r="Z50" s="79"/>
      <c r="AA50" s="79"/>
      <c r="AB50" s="79"/>
      <c r="AC50" s="79"/>
      <c r="AD50" s="79"/>
      <c r="AE50" s="79"/>
      <c r="AF50" s="79"/>
      <c r="AG50" s="79"/>
    </row>
    <row r="51" spans="8:33" x14ac:dyDescent="0.25">
      <c r="H51" s="109">
        <v>46</v>
      </c>
      <c r="I51" s="109">
        <v>0.08</v>
      </c>
      <c r="J51" s="109">
        <f t="shared" si="0"/>
        <v>92</v>
      </c>
      <c r="K51" s="109">
        <f t="shared" si="1"/>
        <v>4.7472955654245768</v>
      </c>
      <c r="L51" s="109">
        <f t="shared" si="2"/>
        <v>46.118821249526668</v>
      </c>
      <c r="M51" s="109">
        <f t="shared" si="3"/>
        <v>-28.331618288889917</v>
      </c>
      <c r="N51" s="109">
        <f t="shared" si="4"/>
        <v>0</v>
      </c>
      <c r="O51" s="109">
        <f t="shared" si="5"/>
        <v>0</v>
      </c>
      <c r="P51" s="109">
        <f t="shared" si="6"/>
        <v>0</v>
      </c>
      <c r="Q51" s="79"/>
      <c r="R51" s="109">
        <v>46</v>
      </c>
      <c r="S51" s="109">
        <v>0</v>
      </c>
      <c r="T51" s="113">
        <f>SUM(((S52-S50)/(J52-J50))*((6*$D$26)/1000))</f>
        <v>0</v>
      </c>
      <c r="U51" s="113">
        <f>SUM(((T52-T50)/(K52-K50))*(6*$D$26))</f>
        <v>0</v>
      </c>
      <c r="V51" s="113">
        <f>SUM(((U52-U50)/(J52-J50))*(6*$D$26))</f>
        <v>0</v>
      </c>
      <c r="W51" s="79"/>
      <c r="X51" s="79"/>
      <c r="Y51" s="79"/>
      <c r="Z51" s="79"/>
      <c r="AA51" s="79"/>
      <c r="AB51" s="79"/>
      <c r="AC51" s="79"/>
      <c r="AD51" s="79"/>
      <c r="AE51" s="79"/>
      <c r="AF51" s="79"/>
      <c r="AG51" s="79"/>
    </row>
    <row r="52" spans="8:33" x14ac:dyDescent="0.25">
      <c r="H52" s="109">
        <v>47</v>
      </c>
      <c r="I52" s="109">
        <v>0.08</v>
      </c>
      <c r="J52" s="109">
        <f t="shared" si="0"/>
        <v>94</v>
      </c>
      <c r="K52" s="109">
        <f t="shared" si="1"/>
        <v>4.782202150464463</v>
      </c>
      <c r="L52" s="109">
        <f t="shared" si="2"/>
        <v>44.648060218014635</v>
      </c>
      <c r="M52" s="109">
        <f t="shared" si="3"/>
        <v>-28.568634233424145</v>
      </c>
      <c r="N52" s="109">
        <f t="shared" si="4"/>
        <v>0</v>
      </c>
      <c r="O52" s="109">
        <f t="shared" si="5"/>
        <v>0</v>
      </c>
      <c r="P52" s="109">
        <f t="shared" si="6"/>
        <v>518890301.55207676</v>
      </c>
      <c r="Q52" s="79"/>
      <c r="R52" s="109">
        <v>47</v>
      </c>
      <c r="S52" s="109">
        <v>0</v>
      </c>
      <c r="T52" s="113">
        <f>SUM(((S53-S51)/(J53-J51))*((6*$D$26)/1000))</f>
        <v>0</v>
      </c>
      <c r="U52" s="113">
        <f>SUM(((T53-T51)/(K53-K51))*(6*$D$26))</f>
        <v>0</v>
      </c>
      <c r="V52" s="113">
        <f>SUM(((U53-U51)/(J53-J51))*(6*$D$26))</f>
        <v>0</v>
      </c>
      <c r="W52" s="79"/>
      <c r="X52" s="79"/>
      <c r="Y52" s="79"/>
      <c r="Z52" s="79"/>
      <c r="AA52" s="79"/>
      <c r="AB52" s="79"/>
      <c r="AC52" s="79"/>
      <c r="AD52" s="79"/>
      <c r="AE52" s="79"/>
      <c r="AF52" s="79"/>
      <c r="AG52" s="79"/>
    </row>
    <row r="53" spans="8:33" x14ac:dyDescent="0.25">
      <c r="H53" s="109">
        <v>48</v>
      </c>
      <c r="I53" s="109">
        <v>0.08</v>
      </c>
      <c r="J53" s="109">
        <f t="shared" si="0"/>
        <v>96</v>
      </c>
      <c r="K53" s="109">
        <f t="shared" si="1"/>
        <v>4.8171087355043491</v>
      </c>
      <c r="L53" s="109">
        <f t="shared" si="2"/>
        <v>43.165990837803243</v>
      </c>
      <c r="M53" s="109">
        <f t="shared" si="3"/>
        <v>-28.768549077396031</v>
      </c>
      <c r="N53" s="109">
        <f t="shared" si="4"/>
        <v>0</v>
      </c>
      <c r="O53" s="109">
        <f t="shared" si="5"/>
        <v>53632.072511842562</v>
      </c>
      <c r="P53" s="109">
        <f t="shared" si="6"/>
        <v>518890301.55207676</v>
      </c>
      <c r="Q53" s="79"/>
      <c r="R53" s="109">
        <v>48</v>
      </c>
      <c r="S53" s="109">
        <v>0</v>
      </c>
      <c r="T53" s="113">
        <f>SUM(((S54-S52)/(J54-J52))*((6*$D$26)/1000))</f>
        <v>0</v>
      </c>
      <c r="U53" s="113">
        <f>SUM(((T54-T52)/(K54-K52))*(6*$D$26))</f>
        <v>0</v>
      </c>
      <c r="V53" s="113">
        <f>SUM(((U54-U52)/(J54-J52))*(6*$D$26))</f>
        <v>0</v>
      </c>
      <c r="W53" s="79"/>
      <c r="X53" s="79"/>
      <c r="Y53" s="79"/>
      <c r="Z53" s="79"/>
      <c r="AA53" s="79"/>
      <c r="AB53" s="79"/>
      <c r="AC53" s="79"/>
      <c r="AD53" s="79"/>
      <c r="AE53" s="79"/>
      <c r="AF53" s="79"/>
      <c r="AG53" s="79"/>
    </row>
    <row r="54" spans="8:33" x14ac:dyDescent="0.25">
      <c r="H54" s="109">
        <v>49</v>
      </c>
      <c r="I54" s="109">
        <v>0.08</v>
      </c>
      <c r="J54" s="109">
        <f t="shared" si="0"/>
        <v>98</v>
      </c>
      <c r="K54" s="109">
        <f t="shared" si="1"/>
        <v>4.8520153205442362</v>
      </c>
      <c r="L54" s="109">
        <f t="shared" si="2"/>
        <v>41.674566773322539</v>
      </c>
      <c r="M54" s="109">
        <f t="shared" si="3"/>
        <v>-28.929990460739436</v>
      </c>
      <c r="N54" s="109">
        <f t="shared" si="4"/>
        <v>9.6749999999999961E-2</v>
      </c>
      <c r="O54" s="109">
        <f t="shared" si="5"/>
        <v>53632.072511842562</v>
      </c>
      <c r="P54" s="109">
        <f t="shared" si="6"/>
        <v>-1037780603.1041535</v>
      </c>
      <c r="Q54" s="79"/>
      <c r="R54" s="109">
        <v>49</v>
      </c>
      <c r="S54" s="109">
        <v>0</v>
      </c>
      <c r="T54" s="113">
        <f>SUM(((S55-S53)/(J55-J53))*((6*$D$26)/1000))</f>
        <v>0</v>
      </c>
      <c r="U54" s="113">
        <f>SUM(((T55-T53)/(K55-K53))*(6*$D$26))</f>
        <v>0</v>
      </c>
      <c r="V54" s="113">
        <f>SUM(((U55-U53)/(J55-J53))*(6*$D$26))</f>
        <v>0</v>
      </c>
      <c r="W54" s="79"/>
      <c r="X54" s="79"/>
      <c r="Y54" s="79"/>
      <c r="Z54" s="79"/>
      <c r="AA54" s="79"/>
      <c r="AB54" s="79"/>
      <c r="AC54" s="79"/>
      <c r="AD54" s="79"/>
      <c r="AE54" s="79"/>
      <c r="AF54" s="79"/>
      <c r="AG54" s="79"/>
    </row>
    <row r="55" spans="8:33" x14ac:dyDescent="0.25">
      <c r="H55" s="109">
        <v>50</v>
      </c>
      <c r="I55" s="109">
        <v>0.09</v>
      </c>
      <c r="J55" s="109">
        <f t="shared" si="0"/>
        <v>100</v>
      </c>
      <c r="K55" s="109">
        <f t="shared" si="1"/>
        <v>4.8869219055841224</v>
      </c>
      <c r="L55" s="109">
        <f t="shared" si="2"/>
        <v>40.175810945220356</v>
      </c>
      <c r="M55" s="109">
        <f t="shared" si="3"/>
        <v>-29.051654897612469</v>
      </c>
      <c r="N55" s="109">
        <f t="shared" si="4"/>
        <v>9.6749999999999961E-2</v>
      </c>
      <c r="O55" s="109">
        <f t="shared" si="5"/>
        <v>-53632.072511842562</v>
      </c>
      <c r="P55" s="109">
        <f t="shared" si="6"/>
        <v>-1037780603.1041535</v>
      </c>
      <c r="Q55" s="79"/>
      <c r="R55" s="109">
        <v>50</v>
      </c>
      <c r="S55" s="109">
        <v>0</v>
      </c>
      <c r="T55" s="113">
        <f>SUM(((S56-S54)/(J56-J54))*((6*$D$26)/1000))</f>
        <v>0</v>
      </c>
      <c r="U55" s="113">
        <f>SUM(((T56-T54)/(K56-K54))*(6*$D$26))</f>
        <v>0</v>
      </c>
      <c r="V55" s="113">
        <f>SUM(((U56-U54)/(J56-J54))*(6*$D$26))</f>
        <v>0</v>
      </c>
      <c r="W55" s="79"/>
      <c r="X55" s="79"/>
      <c r="Y55" s="79"/>
      <c r="Z55" s="79"/>
      <c r="AA55" s="79"/>
      <c r="AB55" s="79"/>
      <c r="AC55" s="79"/>
      <c r="AD55" s="79"/>
      <c r="AE55" s="79"/>
      <c r="AF55" s="79"/>
      <c r="AG55" s="79"/>
    </row>
    <row r="56" spans="8:33" x14ac:dyDescent="0.25">
      <c r="H56" s="109">
        <v>51</v>
      </c>
      <c r="I56" s="109">
        <v>0.09</v>
      </c>
      <c r="J56" s="109">
        <f t="shared" si="0"/>
        <v>102</v>
      </c>
      <c r="K56" s="109">
        <f t="shared" si="1"/>
        <v>4.9218284906240095</v>
      </c>
      <c r="L56" s="109">
        <f t="shared" si="2"/>
        <v>38.67181174514554</v>
      </c>
      <c r="M56" s="109">
        <f t="shared" si="3"/>
        <v>-29.13231633838771</v>
      </c>
      <c r="N56" s="109">
        <f t="shared" si="4"/>
        <v>0</v>
      </c>
      <c r="O56" s="109">
        <f t="shared" si="5"/>
        <v>-53632.072511842562</v>
      </c>
      <c r="P56" s="109">
        <f t="shared" si="6"/>
        <v>518890301.55207676</v>
      </c>
      <c r="Q56" s="79"/>
      <c r="R56" s="109">
        <v>51</v>
      </c>
      <c r="S56" s="109">
        <v>0</v>
      </c>
      <c r="T56" s="113">
        <f>SUM(((S57-S55)/(J57-J55))*((6*$D$26)/1000))</f>
        <v>0</v>
      </c>
      <c r="U56" s="113">
        <f>SUM(((T57-T55)/(K57-K55))*(6*$D$26))</f>
        <v>0</v>
      </c>
      <c r="V56" s="113">
        <f>SUM(((U57-U55)/(J57-J55))*(6*$D$26))</f>
        <v>0</v>
      </c>
      <c r="W56" s="79"/>
      <c r="X56" s="79"/>
      <c r="Y56" s="79"/>
      <c r="Z56" s="79"/>
      <c r="AA56" s="79"/>
      <c r="AB56" s="79"/>
      <c r="AC56" s="79"/>
      <c r="AD56" s="79"/>
      <c r="AE56" s="79"/>
      <c r="AF56" s="79"/>
      <c r="AG56" s="79"/>
    </row>
    <row r="57" spans="8:33" x14ac:dyDescent="0.25">
      <c r="H57" s="109">
        <v>52</v>
      </c>
      <c r="I57" s="109">
        <v>0.09</v>
      </c>
      <c r="J57" s="109">
        <f t="shared" si="0"/>
        <v>104</v>
      </c>
      <c r="K57" s="109">
        <f t="shared" si="1"/>
        <v>4.9567350756638957</v>
      </c>
      <c r="L57" s="109">
        <f t="shared" si="2"/>
        <v>37.164718817221626</v>
      </c>
      <c r="M57" s="109">
        <f t="shared" si="3"/>
        <v>-29.170834338161878</v>
      </c>
      <c r="N57" s="109">
        <f t="shared" si="4"/>
        <v>0</v>
      </c>
      <c r="O57" s="109">
        <f t="shared" si="5"/>
        <v>0</v>
      </c>
      <c r="P57" s="109">
        <f t="shared" si="6"/>
        <v>518890301.55207676</v>
      </c>
      <c r="Q57" s="79"/>
      <c r="R57" s="109">
        <v>52</v>
      </c>
      <c r="S57" s="109">
        <v>0</v>
      </c>
      <c r="T57" s="113">
        <f>SUM(((S58-S56)/(J58-J56))*((6*$D$26)/1000))</f>
        <v>0</v>
      </c>
      <c r="U57" s="113">
        <f>SUM(((T58-T56)/(K58-K56))*(6*$D$26))</f>
        <v>0</v>
      </c>
      <c r="V57" s="113">
        <f>SUM(((U58-U56)/(J58-J56))*(6*$D$26))</f>
        <v>0</v>
      </c>
      <c r="W57" s="79"/>
      <c r="X57" s="79"/>
      <c r="Y57" s="79"/>
      <c r="Z57" s="79"/>
      <c r="AA57" s="79"/>
      <c r="AB57" s="79"/>
      <c r="AC57" s="79"/>
      <c r="AD57" s="79"/>
      <c r="AE57" s="79"/>
      <c r="AF57" s="79"/>
      <c r="AG57" s="79"/>
    </row>
    <row r="58" spans="8:33" x14ac:dyDescent="0.25">
      <c r="H58" s="109">
        <v>53</v>
      </c>
      <c r="I58" s="109">
        <v>0.09</v>
      </c>
      <c r="J58" s="109">
        <f t="shared" si="0"/>
        <v>106</v>
      </c>
      <c r="K58" s="109">
        <f t="shared" si="1"/>
        <v>4.9916416607037828</v>
      </c>
      <c r="L58" s="109">
        <f t="shared" si="2"/>
        <v>35.656738428539661</v>
      </c>
      <c r="M58" s="109">
        <f t="shared" si="3"/>
        <v>-29.16616175798125</v>
      </c>
      <c r="N58" s="109">
        <f t="shared" si="4"/>
        <v>0</v>
      </c>
      <c r="O58" s="109">
        <f t="shared" si="5"/>
        <v>0</v>
      </c>
      <c r="P58" s="109">
        <f t="shared" si="6"/>
        <v>518890301.55207753</v>
      </c>
      <c r="Q58" s="79"/>
      <c r="R58" s="109">
        <v>53</v>
      </c>
      <c r="S58" s="109">
        <v>0</v>
      </c>
      <c r="T58" s="113">
        <f>SUM(((S59-S57)/(J59-J57))*((6*$D$26)/1000))</f>
        <v>0</v>
      </c>
      <c r="U58" s="113">
        <f>SUM(((T59-T57)/(K59-K57))*(6*$D$26))</f>
        <v>0</v>
      </c>
      <c r="V58" s="113">
        <f>SUM(((U59-U57)/(J59-J57))*(6*$D$26))</f>
        <v>0</v>
      </c>
      <c r="W58" s="79"/>
      <c r="X58" s="79"/>
      <c r="Y58" s="79"/>
      <c r="Z58" s="79"/>
      <c r="AA58" s="79"/>
      <c r="AB58" s="79"/>
      <c r="AC58" s="79"/>
      <c r="AD58" s="79"/>
      <c r="AE58" s="79"/>
      <c r="AF58" s="79"/>
      <c r="AG58" s="79"/>
    </row>
    <row r="59" spans="8:33" x14ac:dyDescent="0.25">
      <c r="H59" s="109">
        <v>54</v>
      </c>
      <c r="I59" s="109">
        <v>0.09</v>
      </c>
      <c r="J59" s="109">
        <f t="shared" si="0"/>
        <v>108</v>
      </c>
      <c r="K59" s="109">
        <f t="shared" si="1"/>
        <v>5.026548245743669</v>
      </c>
      <c r="L59" s="109">
        <f t="shared" si="2"/>
        <v>34.150128454639585</v>
      </c>
      <c r="M59" s="109">
        <f t="shared" si="3"/>
        <v>-29.117351932350779</v>
      </c>
      <c r="N59" s="109">
        <f t="shared" si="4"/>
        <v>0</v>
      </c>
      <c r="O59" s="109">
        <f t="shared" si="5"/>
        <v>53632.072511842642</v>
      </c>
      <c r="P59" s="109">
        <f t="shared" si="6"/>
        <v>518890301.55207753</v>
      </c>
      <c r="Q59" s="79"/>
      <c r="R59" s="109">
        <v>54</v>
      </c>
      <c r="S59" s="109">
        <v>0</v>
      </c>
      <c r="T59" s="113">
        <f>SUM(((S60-S58)/(J60-J58))*((6*$D$26)/1000))</f>
        <v>0</v>
      </c>
      <c r="U59" s="113">
        <f>SUM(((T60-T58)/(K60-K58))*(6*$D$26))</f>
        <v>0</v>
      </c>
      <c r="V59" s="113">
        <f>SUM(((U60-U58)/(J60-J58))*(6*$D$26))</f>
        <v>0</v>
      </c>
      <c r="W59" s="79"/>
      <c r="X59" s="79"/>
      <c r="Y59" s="79"/>
      <c r="Z59" s="79"/>
      <c r="AA59" s="79"/>
      <c r="AB59" s="79"/>
      <c r="AC59" s="79"/>
      <c r="AD59" s="79"/>
      <c r="AE59" s="79"/>
      <c r="AF59" s="79"/>
      <c r="AG59" s="79"/>
    </row>
    <row r="60" spans="8:33" x14ac:dyDescent="0.25">
      <c r="H60" s="109">
        <v>55</v>
      </c>
      <c r="I60" s="109">
        <v>0.09</v>
      </c>
      <c r="J60" s="109">
        <f t="shared" si="0"/>
        <v>110</v>
      </c>
      <c r="K60" s="109">
        <f t="shared" si="1"/>
        <v>5.0614548307835561</v>
      </c>
      <c r="L60" s="109">
        <f t="shared" si="2"/>
        <v>32.64719300917524</v>
      </c>
      <c r="M60" s="109">
        <f t="shared" si="3"/>
        <v>-29.023565244923443</v>
      </c>
      <c r="N60" s="109">
        <f t="shared" si="4"/>
        <v>9.67500000000001E-2</v>
      </c>
      <c r="O60" s="109">
        <f t="shared" si="5"/>
        <v>53632.072511842642</v>
      </c>
      <c r="P60" s="109">
        <f t="shared" si="6"/>
        <v>-1037780603.1041617</v>
      </c>
      <c r="Q60" s="79"/>
      <c r="R60" s="109">
        <v>55</v>
      </c>
      <c r="S60" s="109">
        <v>0</v>
      </c>
      <c r="T60" s="113">
        <f>SUM(((S61-S59)/(J61-J59))*((6*$D$26)/1000))</f>
        <v>0</v>
      </c>
      <c r="U60" s="113">
        <f>SUM(((T61-T59)/(K61-K59))*(6*$D$26))</f>
        <v>0</v>
      </c>
      <c r="V60" s="113">
        <f>SUM(((U61-U59)/(J61-J59))*(6*$D$26))</f>
        <v>0</v>
      </c>
      <c r="W60" s="79"/>
      <c r="X60" s="79"/>
      <c r="Y60" s="79"/>
      <c r="Z60" s="79"/>
      <c r="AA60" s="79"/>
      <c r="AB60" s="79"/>
      <c r="AC60" s="79"/>
      <c r="AD60" s="79"/>
      <c r="AE60" s="79"/>
      <c r="AF60" s="79"/>
      <c r="AG60" s="79"/>
    </row>
    <row r="61" spans="8:33" x14ac:dyDescent="0.25">
      <c r="H61" s="109">
        <v>56</v>
      </c>
      <c r="I61" s="109">
        <v>0.1</v>
      </c>
      <c r="J61" s="109">
        <f t="shared" si="0"/>
        <v>112</v>
      </c>
      <c r="K61" s="109">
        <f t="shared" si="1"/>
        <v>5.0963614158234423</v>
      </c>
      <c r="L61" s="109">
        <f t="shared" si="2"/>
        <v>31.150276749737937</v>
      </c>
      <c r="M61" s="109">
        <f t="shared" si="3"/>
        <v>-28.884075063324349</v>
      </c>
      <c r="N61" s="109">
        <f t="shared" si="4"/>
        <v>9.67500000000001E-2</v>
      </c>
      <c r="O61" s="109">
        <f t="shared" si="5"/>
        <v>-53632.072511843326</v>
      </c>
      <c r="P61" s="109">
        <f t="shared" si="6"/>
        <v>-1037780603.1041551</v>
      </c>
      <c r="Q61" s="79"/>
      <c r="R61" s="109">
        <v>56</v>
      </c>
      <c r="S61" s="109">
        <v>0</v>
      </c>
      <c r="T61" s="113">
        <f>SUM(((S62-S60)/(J62-J60))*((6*$D$26)/1000))</f>
        <v>0</v>
      </c>
      <c r="U61" s="113">
        <f>SUM(((T62-T60)/(K62-K60))*(6*$D$26))</f>
        <v>0</v>
      </c>
      <c r="V61" s="113">
        <f>SUM(((U62-U60)/(J62-J60))*(6*$D$26))</f>
        <v>0</v>
      </c>
      <c r="W61" s="79"/>
      <c r="X61" s="79"/>
      <c r="Y61" s="79"/>
      <c r="Z61" s="79"/>
      <c r="AA61" s="79"/>
      <c r="AB61" s="79"/>
      <c r="AC61" s="79"/>
      <c r="AD61" s="79"/>
      <c r="AE61" s="79"/>
      <c r="AF61" s="79"/>
      <c r="AG61" s="79"/>
    </row>
    <row r="62" spans="8:33" x14ac:dyDescent="0.25">
      <c r="H62" s="109">
        <v>57</v>
      </c>
      <c r="I62" s="109">
        <v>0.1</v>
      </c>
      <c r="J62" s="109">
        <f t="shared" si="0"/>
        <v>114</v>
      </c>
      <c r="K62" s="109">
        <f t="shared" si="1"/>
        <v>5.1312680008633285</v>
      </c>
      <c r="L62" s="109">
        <f t="shared" si="2"/>
        <v>29.661758894102956</v>
      </c>
      <c r="M62" s="109">
        <f t="shared" si="3"/>
        <v>-28.698272993635065</v>
      </c>
      <c r="N62" s="109">
        <f t="shared" si="4"/>
        <v>0</v>
      </c>
      <c r="O62" s="109">
        <f t="shared" si="5"/>
        <v>-53632.072511842642</v>
      </c>
      <c r="P62" s="109">
        <f t="shared" si="6"/>
        <v>518890301.55208415</v>
      </c>
      <c r="Q62" s="79"/>
      <c r="R62" s="109">
        <v>57</v>
      </c>
      <c r="S62" s="109">
        <v>0</v>
      </c>
      <c r="T62" s="113">
        <f>SUM(((S63-S61)/(J63-J61))*((6*$D$26)/1000))</f>
        <v>0</v>
      </c>
      <c r="U62" s="113">
        <f>SUM(((T63-T61)/(K63-K61))*(6*$D$26))</f>
        <v>0</v>
      </c>
      <c r="V62" s="113">
        <f>SUM(((U63-U61)/(J63-J61))*(6*$D$26))</f>
        <v>0</v>
      </c>
      <c r="W62" s="79"/>
      <c r="X62" s="79"/>
      <c r="Y62" s="79"/>
      <c r="Z62" s="79"/>
      <c r="AA62" s="79"/>
      <c r="AB62" s="79"/>
      <c r="AC62" s="79"/>
      <c r="AD62" s="79"/>
      <c r="AE62" s="79"/>
      <c r="AF62" s="79"/>
      <c r="AG62" s="79"/>
    </row>
    <row r="63" spans="8:33" x14ac:dyDescent="0.25">
      <c r="H63" s="109">
        <v>58</v>
      </c>
      <c r="I63" s="109">
        <v>0.1</v>
      </c>
      <c r="J63" s="109">
        <f t="shared" si="0"/>
        <v>116</v>
      </c>
      <c r="K63" s="109">
        <f t="shared" si="1"/>
        <v>5.1661745859032155</v>
      </c>
      <c r="L63" s="109">
        <f t="shared" si="2"/>
        <v>28.184046982953951</v>
      </c>
      <c r="M63" s="109">
        <f t="shared" si="3"/>
        <v>-28.465673424847495</v>
      </c>
      <c r="N63" s="109">
        <f t="shared" si="4"/>
        <v>0</v>
      </c>
      <c r="O63" s="109">
        <f t="shared" si="5"/>
        <v>0</v>
      </c>
      <c r="P63" s="109">
        <f t="shared" si="6"/>
        <v>518890301.55207753</v>
      </c>
      <c r="Q63" s="79"/>
      <c r="R63" s="109">
        <v>58</v>
      </c>
      <c r="S63" s="109">
        <v>0</v>
      </c>
      <c r="T63" s="113">
        <f>SUM(((S64-S62)/(J64-J62))*((6*$D$26)/1000))</f>
        <v>0</v>
      </c>
      <c r="U63" s="113">
        <f>SUM(((T64-T62)/(K64-K62))*(6*$D$26))</f>
        <v>0</v>
      </c>
      <c r="V63" s="113">
        <f>SUM(((U64-U62)/(J64-J62))*(6*$D$26))</f>
        <v>0</v>
      </c>
      <c r="W63" s="79"/>
      <c r="X63" s="79"/>
      <c r="Y63" s="79"/>
      <c r="Z63" s="79"/>
      <c r="AA63" s="79"/>
      <c r="AB63" s="79"/>
      <c r="AC63" s="79"/>
      <c r="AD63" s="79"/>
      <c r="AE63" s="79"/>
      <c r="AF63" s="79"/>
      <c r="AG63" s="79"/>
    </row>
    <row r="64" spans="8:33" x14ac:dyDescent="0.25">
      <c r="H64" s="109">
        <v>59</v>
      </c>
      <c r="I64" s="109">
        <v>0.1</v>
      </c>
      <c r="J64" s="109">
        <f t="shared" si="0"/>
        <v>118</v>
      </c>
      <c r="K64" s="109">
        <f t="shared" si="1"/>
        <v>5.2010811709431017</v>
      </c>
      <c r="L64" s="109">
        <f t="shared" si="2"/>
        <v>26.719570426418461</v>
      </c>
      <c r="M64" s="109">
        <f t="shared" si="3"/>
        <v>-28.185917343423569</v>
      </c>
      <c r="N64" s="109">
        <f t="shared" si="4"/>
        <v>0</v>
      </c>
      <c r="O64" s="109">
        <f t="shared" si="5"/>
        <v>0</v>
      </c>
      <c r="P64" s="109">
        <f t="shared" si="6"/>
        <v>0</v>
      </c>
      <c r="Q64" s="79"/>
      <c r="R64" s="109">
        <v>59</v>
      </c>
      <c r="S64" s="109">
        <v>0</v>
      </c>
      <c r="T64" s="113">
        <f>SUM(((S65-S63)/(J65-J63))*((6*$D$26)/1000))</f>
        <v>0</v>
      </c>
      <c r="U64" s="113">
        <f>SUM(((T65-T63)/(K65-K63))*(6*$D$26))</f>
        <v>0</v>
      </c>
      <c r="V64" s="113">
        <f>SUM(((U65-U63)/(J65-J63))*(6*$D$26))</f>
        <v>0</v>
      </c>
      <c r="W64" s="79"/>
      <c r="X64" s="79"/>
      <c r="Y64" s="79"/>
      <c r="Z64" s="79"/>
      <c r="AA64" s="79"/>
      <c r="AB64" s="79"/>
      <c r="AC64" s="79"/>
      <c r="AD64" s="79"/>
      <c r="AE64" s="79"/>
      <c r="AF64" s="79"/>
      <c r="AG64" s="79"/>
    </row>
    <row r="65" spans="8:33" x14ac:dyDescent="0.25">
      <c r="H65" s="109">
        <v>60</v>
      </c>
      <c r="I65" s="109">
        <v>0.1</v>
      </c>
      <c r="J65" s="109">
        <f t="shared" si="0"/>
        <v>120</v>
      </c>
      <c r="K65" s="109">
        <f t="shared" si="1"/>
        <v>5.2359877559829888</v>
      </c>
      <c r="L65" s="109">
        <f t="shared" si="2"/>
        <v>25.270773872522575</v>
      </c>
      <c r="M65" s="109">
        <f t="shared" si="3"/>
        <v>-27.858775407659934</v>
      </c>
      <c r="N65" s="109">
        <f t="shared" si="4"/>
        <v>0</v>
      </c>
      <c r="O65" s="109">
        <f t="shared" si="5"/>
        <v>0</v>
      </c>
      <c r="P65" s="109">
        <f t="shared" si="6"/>
        <v>0</v>
      </c>
      <c r="Q65" s="79"/>
      <c r="R65" s="109">
        <v>60</v>
      </c>
      <c r="S65" s="109">
        <v>0</v>
      </c>
      <c r="T65" s="113">
        <f>SUM(((S66-S64)/(J66-J64))*((6*$D$26)/1000))</f>
        <v>0</v>
      </c>
      <c r="U65" s="113">
        <f>SUM(((T66-T64)/(K66-K64))*(6*$D$26))</f>
        <v>0</v>
      </c>
      <c r="V65" s="113">
        <f>SUM(((U66-U64)/(J66-J64))*(6*$D$26))</f>
        <v>0</v>
      </c>
      <c r="W65" s="79"/>
      <c r="X65" s="79"/>
      <c r="Y65" s="79"/>
      <c r="Z65" s="79"/>
      <c r="AA65" s="79"/>
      <c r="AB65" s="79"/>
      <c r="AC65" s="79"/>
      <c r="AD65" s="79"/>
      <c r="AE65" s="79"/>
      <c r="AF65" s="79"/>
      <c r="AG65" s="79"/>
    </row>
    <row r="66" spans="8:33" x14ac:dyDescent="0.25">
      <c r="H66" s="109">
        <v>61</v>
      </c>
      <c r="I66" s="109">
        <v>0.1</v>
      </c>
      <c r="J66" s="109">
        <f t="shared" si="0"/>
        <v>122</v>
      </c>
      <c r="K66" s="109">
        <f t="shared" si="1"/>
        <v>5.270894341022875</v>
      </c>
      <c r="L66" s="109">
        <f t="shared" si="2"/>
        <v>23.840110435962654</v>
      </c>
      <c r="M66" s="109">
        <f t="shared" si="3"/>
        <v>-27.484150280729224</v>
      </c>
      <c r="N66" s="109">
        <f t="shared" si="4"/>
        <v>0</v>
      </c>
      <c r="O66" s="109">
        <f t="shared" si="5"/>
        <v>0</v>
      </c>
      <c r="P66" s="109">
        <f t="shared" si="6"/>
        <v>0</v>
      </c>
      <c r="Q66" s="79"/>
      <c r="R66" s="109">
        <v>61</v>
      </c>
      <c r="S66" s="109">
        <v>0</v>
      </c>
      <c r="T66" s="113">
        <f>SUM(((S67-S65)/(J67-J65))*((6*$D$26)/1000))</f>
        <v>0</v>
      </c>
      <c r="U66" s="113">
        <f>SUM(((T67-T65)/(K67-K65))*(6*$D$26))</f>
        <v>0</v>
      </c>
      <c r="V66" s="113">
        <f>SUM(((U67-U65)/(J67-J65))*(6*$D$26))</f>
        <v>0</v>
      </c>
      <c r="W66" s="79"/>
      <c r="X66" s="79"/>
      <c r="Y66" s="79"/>
      <c r="Z66" s="79"/>
      <c r="AA66" s="79"/>
      <c r="AB66" s="79"/>
      <c r="AC66" s="79"/>
      <c r="AD66" s="79"/>
      <c r="AE66" s="79"/>
      <c r="AF66" s="79"/>
      <c r="AG66" s="79"/>
    </row>
    <row r="67" spans="8:33" x14ac:dyDescent="0.25">
      <c r="H67" s="109">
        <v>62</v>
      </c>
      <c r="I67" s="109">
        <v>0.1</v>
      </c>
      <c r="J67" s="109">
        <f t="shared" si="0"/>
        <v>124</v>
      </c>
      <c r="K67" s="109">
        <f t="shared" si="1"/>
        <v>5.3058009260627621</v>
      </c>
      <c r="L67" s="109">
        <f t="shared" si="2"/>
        <v>22.43003482541878</v>
      </c>
      <c r="M67" s="109">
        <f t="shared" si="3"/>
        <v>-27.062078229813988</v>
      </c>
      <c r="N67" s="109">
        <f t="shared" si="4"/>
        <v>0</v>
      </c>
      <c r="O67" s="109">
        <f t="shared" si="5"/>
        <v>0</v>
      </c>
      <c r="P67" s="109">
        <f t="shared" si="6"/>
        <v>0</v>
      </c>
      <c r="Q67" s="79"/>
      <c r="R67" s="109">
        <v>62</v>
      </c>
      <c r="S67" s="109">
        <v>0</v>
      </c>
      <c r="T67" s="113">
        <f>SUM(((S68-S66)/(J68-J66))*((6*$D$26)/1000))</f>
        <v>0</v>
      </c>
      <c r="U67" s="113">
        <f>SUM(((T68-T66)/(K68-K66))*(6*$D$26))</f>
        <v>0</v>
      </c>
      <c r="V67" s="113">
        <f>SUM(((U68-U66)/(J68-J66))*(6*$D$26))</f>
        <v>0</v>
      </c>
      <c r="W67" s="79"/>
      <c r="X67" s="79"/>
      <c r="Y67" s="79"/>
      <c r="Z67" s="79"/>
      <c r="AA67" s="79"/>
      <c r="AB67" s="79"/>
      <c r="AC67" s="79"/>
      <c r="AD67" s="79"/>
      <c r="AE67" s="79"/>
      <c r="AF67" s="79"/>
      <c r="AG67" s="79"/>
    </row>
    <row r="68" spans="8:33" x14ac:dyDescent="0.25">
      <c r="H68" s="109">
        <v>63</v>
      </c>
      <c r="I68" s="109">
        <v>0.1</v>
      </c>
      <c r="J68" s="109">
        <f t="shared" si="0"/>
        <v>126</v>
      </c>
      <c r="K68" s="109">
        <f t="shared" si="1"/>
        <v>5.3407075111026483</v>
      </c>
      <c r="L68" s="109">
        <f t="shared" si="2"/>
        <v>21.042996407041311</v>
      </c>
      <c r="M68" s="109">
        <f t="shared" si="3"/>
        <v>-26.592730006558885</v>
      </c>
      <c r="N68" s="109">
        <f t="shared" si="4"/>
        <v>0</v>
      </c>
      <c r="O68" s="109">
        <f t="shared" si="5"/>
        <v>0</v>
      </c>
      <c r="P68" s="109">
        <f t="shared" si="6"/>
        <v>0</v>
      </c>
      <c r="Q68" s="79"/>
      <c r="R68" s="109">
        <v>63</v>
      </c>
      <c r="S68" s="109">
        <v>0</v>
      </c>
      <c r="T68" s="113">
        <f>SUM(((S69-S67)/(J69-J67))*((6*$D$26)/1000))</f>
        <v>0</v>
      </c>
      <c r="U68" s="113">
        <f>SUM(((T69-T67)/(K69-K67))*(6*$D$26))</f>
        <v>0</v>
      </c>
      <c r="V68" s="113">
        <f>SUM(((U69-U67)/(J69-J67))*(6*$D$26))</f>
        <v>0</v>
      </c>
      <c r="W68" s="79"/>
      <c r="X68" s="79"/>
      <c r="Y68" s="79"/>
      <c r="Z68" s="79"/>
      <c r="AA68" s="79"/>
      <c r="AB68" s="79"/>
      <c r="AC68" s="79"/>
      <c r="AD68" s="79"/>
      <c r="AE68" s="79"/>
      <c r="AF68" s="79"/>
      <c r="AG68" s="79"/>
    </row>
    <row r="69" spans="8:33" x14ac:dyDescent="0.25">
      <c r="H69" s="109">
        <v>64</v>
      </c>
      <c r="I69" s="109">
        <v>0.1</v>
      </c>
      <c r="J69" s="109">
        <f t="shared" si="0"/>
        <v>128</v>
      </c>
      <c r="K69" s="109">
        <f t="shared" si="1"/>
        <v>5.3756140961425354</v>
      </c>
      <c r="L69" s="109">
        <f t="shared" si="2"/>
        <v>19.681432240761531</v>
      </c>
      <c r="M69" s="109">
        <f t="shared" si="3"/>
        <v>-26.076411030997818</v>
      </c>
      <c r="N69" s="109">
        <f t="shared" si="4"/>
        <v>0</v>
      </c>
      <c r="O69" s="109">
        <f t="shared" si="5"/>
        <v>0</v>
      </c>
      <c r="P69" s="109">
        <f t="shared" si="6"/>
        <v>0</v>
      </c>
      <c r="Q69" s="79"/>
      <c r="R69" s="109">
        <v>64</v>
      </c>
      <c r="S69" s="109">
        <v>0</v>
      </c>
      <c r="T69" s="113">
        <f>SUM(((S70-S68)/(J70-J68))*((6*$D$26)/1000))</f>
        <v>0</v>
      </c>
      <c r="U69" s="113">
        <f>SUM(((T70-T68)/(K70-K68))*(6*$D$26))</f>
        <v>0</v>
      </c>
      <c r="V69" s="113">
        <f>SUM(((U70-U68)/(J70-J68))*(6*$D$26))</f>
        <v>0</v>
      </c>
      <c r="W69" s="79"/>
      <c r="X69" s="79"/>
      <c r="Y69" s="79"/>
      <c r="Z69" s="79"/>
      <c r="AA69" s="79"/>
      <c r="AB69" s="79"/>
      <c r="AC69" s="79"/>
      <c r="AD69" s="79"/>
      <c r="AE69" s="79"/>
      <c r="AF69" s="79"/>
      <c r="AG69" s="79"/>
    </row>
    <row r="70" spans="8:33" x14ac:dyDescent="0.25">
      <c r="H70" s="109">
        <v>65</v>
      </c>
      <c r="I70" s="109">
        <v>0.1</v>
      </c>
      <c r="J70" s="109">
        <f t="shared" ref="J70:J133" si="7">SUM(H70*2)</f>
        <v>130</v>
      </c>
      <c r="K70" s="109">
        <f t="shared" ref="K70:K133" si="8">RADIANS(J70+180)</f>
        <v>5.4105206811824216</v>
      </c>
      <c r="L70" s="109">
        <f t="shared" ref="L70:L133" si="9">SUM(($D$14/2)*(1-COS(K70))+$D$25*(1-SQRT(1-(((($D$14/2)/$D$25)*SIN(K70))^2))))</f>
        <v>18.347760124767635</v>
      </c>
      <c r="M70" s="109">
        <f t="shared" si="3"/>
        <v>-25.513560907111497</v>
      </c>
      <c r="N70" s="109">
        <f t="shared" si="4"/>
        <v>0</v>
      </c>
      <c r="O70" s="109">
        <f t="shared" si="5"/>
        <v>0</v>
      </c>
      <c r="P70" s="109">
        <f t="shared" si="6"/>
        <v>0</v>
      </c>
      <c r="Q70" s="79"/>
      <c r="R70" s="109">
        <v>65</v>
      </c>
      <c r="S70" s="109">
        <v>0</v>
      </c>
      <c r="T70" s="113">
        <f>SUM(((S71-S69)/(J71-J69))*((6*$D$26)/1000))</f>
        <v>0</v>
      </c>
      <c r="U70" s="113">
        <f>SUM(((T71-T69)/(K71-K69))*(6*$D$26))</f>
        <v>0</v>
      </c>
      <c r="V70" s="113">
        <f>SUM(((U71-U69)/(J71-J69))*(6*$D$26))</f>
        <v>0</v>
      </c>
      <c r="W70" s="79"/>
      <c r="X70" s="79"/>
      <c r="Y70" s="79"/>
      <c r="Z70" s="79"/>
      <c r="AA70" s="79"/>
      <c r="AB70" s="79"/>
      <c r="AC70" s="79"/>
      <c r="AD70" s="79"/>
      <c r="AE70" s="79"/>
      <c r="AF70" s="79"/>
      <c r="AG70" s="79"/>
    </row>
    <row r="71" spans="8:33" x14ac:dyDescent="0.25">
      <c r="H71" s="109">
        <v>66</v>
      </c>
      <c r="I71" s="109">
        <v>0.1</v>
      </c>
      <c r="J71" s="109">
        <f t="shared" si="7"/>
        <v>132</v>
      </c>
      <c r="K71" s="109">
        <f t="shared" si="8"/>
        <v>5.4454272662223078</v>
      </c>
      <c r="L71" s="109">
        <f t="shared" si="9"/>
        <v>17.044371681886958</v>
      </c>
      <c r="M71" s="109">
        <f t="shared" ref="M71:M134" si="10">SUM(((L72-L70)/(J72-J70))*((6*$D$26)/1000))</f>
        <v>-24.904752303169534</v>
      </c>
      <c r="N71" s="109">
        <f t="shared" ref="N71:N134" si="11">SUM(((I72-I70)/(J72-J70))*((6*$D$26)/1000))</f>
        <v>0</v>
      </c>
      <c r="O71" s="109">
        <f t="shared" ref="O71:O134" si="12">SUM(((N72-N70)/(K72-K70))*(6*$D$26))</f>
        <v>0</v>
      </c>
      <c r="P71" s="109">
        <f t="shared" ref="P71:P134" si="13">SUM(((O72-O70)/(J72-J70))*(6*$D$26))</f>
        <v>0</v>
      </c>
      <c r="Q71" s="79"/>
      <c r="R71" s="109">
        <v>66</v>
      </c>
      <c r="S71" s="109">
        <v>0</v>
      </c>
      <c r="T71" s="113">
        <f>SUM(((S72-S70)/(J72-J70))*((6*$D$26)/1000))</f>
        <v>0</v>
      </c>
      <c r="U71" s="113">
        <f>SUM(((T72-T70)/(K72-K70))*(6*$D$26))</f>
        <v>0</v>
      </c>
      <c r="V71" s="113">
        <f>SUM(((U72-U70)/(J72-J70))*(6*$D$26))</f>
        <v>0</v>
      </c>
      <c r="W71" s="79"/>
      <c r="X71" s="79"/>
      <c r="Y71" s="79"/>
      <c r="Z71" s="79"/>
      <c r="AA71" s="79"/>
      <c r="AB71" s="79"/>
      <c r="AC71" s="79"/>
      <c r="AD71" s="79"/>
      <c r="AE71" s="79"/>
      <c r="AF71" s="79"/>
      <c r="AG71" s="79"/>
    </row>
    <row r="72" spans="8:33" x14ac:dyDescent="0.25">
      <c r="H72" s="109">
        <v>67</v>
      </c>
      <c r="I72" s="109">
        <v>0.1</v>
      </c>
      <c r="J72" s="109">
        <f t="shared" si="7"/>
        <v>134</v>
      </c>
      <c r="K72" s="109">
        <f t="shared" si="8"/>
        <v>5.4803338512621949</v>
      </c>
      <c r="L72" s="109">
        <f t="shared" si="9"/>
        <v>15.773625519788872</v>
      </c>
      <c r="M72" s="109">
        <f t="shared" si="10"/>
        <v>-24.250689233999143</v>
      </c>
      <c r="N72" s="109">
        <f t="shared" si="11"/>
        <v>0</v>
      </c>
      <c r="O72" s="109">
        <f t="shared" si="12"/>
        <v>0</v>
      </c>
      <c r="P72" s="109">
        <f t="shared" si="13"/>
        <v>0</v>
      </c>
      <c r="Q72" s="79"/>
      <c r="R72" s="109">
        <v>67</v>
      </c>
      <c r="S72" s="109">
        <v>0</v>
      </c>
      <c r="T72" s="113">
        <f>SUM(((S73-S71)/(J73-J71))*((6*$D$26)/1000))</f>
        <v>0</v>
      </c>
      <c r="U72" s="113">
        <f>SUM(((T73-T71)/(K73-K71))*(6*$D$26))</f>
        <v>0</v>
      </c>
      <c r="V72" s="113">
        <f>SUM(((U73-U71)/(J73-J71))*(6*$D$26))</f>
        <v>518890301.55207705</v>
      </c>
      <c r="W72" s="79"/>
      <c r="X72" s="79"/>
      <c r="Y72" s="79"/>
      <c r="Z72" s="79"/>
      <c r="AA72" s="79"/>
      <c r="AB72" s="79"/>
      <c r="AC72" s="79"/>
      <c r="AD72" s="79"/>
      <c r="AE72" s="79"/>
      <c r="AF72" s="79"/>
      <c r="AG72" s="79"/>
    </row>
    <row r="73" spans="8:33" x14ac:dyDescent="0.25">
      <c r="H73" s="109">
        <v>68</v>
      </c>
      <c r="I73" s="109">
        <v>0.1</v>
      </c>
      <c r="J73" s="109">
        <f t="shared" si="7"/>
        <v>136</v>
      </c>
      <c r="K73" s="109">
        <f t="shared" si="8"/>
        <v>5.5152404363020811</v>
      </c>
      <c r="L73" s="109">
        <f t="shared" si="9"/>
        <v>14.537840494910302</v>
      </c>
      <c r="M73" s="109">
        <f t="shared" si="10"/>
        <v>-23.552204785342127</v>
      </c>
      <c r="N73" s="109">
        <f t="shared" si="11"/>
        <v>0</v>
      </c>
      <c r="O73" s="109">
        <f t="shared" si="12"/>
        <v>0</v>
      </c>
      <c r="P73" s="109">
        <f t="shared" si="13"/>
        <v>0</v>
      </c>
      <c r="Q73" s="79"/>
      <c r="R73" s="109">
        <v>68</v>
      </c>
      <c r="S73" s="109">
        <v>0</v>
      </c>
      <c r="T73" s="113">
        <f>SUM(((S74-S72)/(J74-J72))*((6*$D$26)/1000))</f>
        <v>0</v>
      </c>
      <c r="U73" s="113">
        <f>SUM(((T74-T72)/(K74-K72))*(6*$D$26))</f>
        <v>53632.072511842591</v>
      </c>
      <c r="V73" s="113">
        <f>SUM(((U74-U72)/(J74-J72))*(6*$D$26))</f>
        <v>518890301.55207705</v>
      </c>
      <c r="W73" s="79"/>
      <c r="X73" s="79"/>
      <c r="Y73" s="79"/>
      <c r="Z73" s="79"/>
      <c r="AA73" s="79"/>
      <c r="AB73" s="79"/>
      <c r="AC73" s="79"/>
      <c r="AD73" s="79"/>
      <c r="AE73" s="79"/>
      <c r="AF73" s="79"/>
      <c r="AG73" s="79"/>
    </row>
    <row r="74" spans="8:33" x14ac:dyDescent="0.25">
      <c r="H74" s="109">
        <v>69</v>
      </c>
      <c r="I74" s="109">
        <v>0.1</v>
      </c>
      <c r="J74" s="109">
        <f t="shared" si="7"/>
        <v>138</v>
      </c>
      <c r="K74" s="109">
        <f t="shared" si="8"/>
        <v>5.5501470213419681</v>
      </c>
      <c r="L74" s="109">
        <f t="shared" si="9"/>
        <v>13.339289107867206</v>
      </c>
      <c r="M74" s="109">
        <f t="shared" si="10"/>
        <v>-22.810258322472521</v>
      </c>
      <c r="N74" s="109">
        <f t="shared" si="11"/>
        <v>0</v>
      </c>
      <c r="O74" s="109">
        <f t="shared" si="12"/>
        <v>0</v>
      </c>
      <c r="P74" s="109">
        <f t="shared" si="13"/>
        <v>0</v>
      </c>
      <c r="Q74" s="79"/>
      <c r="R74" s="109">
        <v>69</v>
      </c>
      <c r="S74" s="109">
        <v>0</v>
      </c>
      <c r="T74" s="113">
        <f>SUM(((S75-S73)/(J75-J73))*((6*$D$26)/1000))</f>
        <v>9.6750000000000003E-2</v>
      </c>
      <c r="U74" s="113">
        <f>SUM(((T75-T73)/(K75-K73))*(6*$D$26))</f>
        <v>53632.072511842591</v>
      </c>
      <c r="V74" s="113">
        <f>SUM(((U75-U73)/(J75-J73))*(6*$D$26))</f>
        <v>-1037780603.1041541</v>
      </c>
      <c r="W74" s="79"/>
      <c r="X74" s="79"/>
      <c r="Y74" s="79"/>
      <c r="Z74" s="79"/>
      <c r="AA74" s="79"/>
      <c r="AB74" s="79"/>
      <c r="AC74" s="79"/>
      <c r="AD74" s="79"/>
      <c r="AE74" s="79"/>
      <c r="AF74" s="79"/>
      <c r="AG74" s="79"/>
    </row>
    <row r="75" spans="8:33" x14ac:dyDescent="0.25">
      <c r="H75" s="109">
        <v>70</v>
      </c>
      <c r="I75" s="109">
        <v>0.1</v>
      </c>
      <c r="J75" s="109">
        <f t="shared" si="7"/>
        <v>140</v>
      </c>
      <c r="K75" s="109">
        <f t="shared" si="8"/>
        <v>5.5850536063818543</v>
      </c>
      <c r="L75" s="109">
        <f t="shared" si="9"/>
        <v>12.180191055895055</v>
      </c>
      <c r="M75" s="109">
        <f t="shared" si="10"/>
        <v>-22.025932226414692</v>
      </c>
      <c r="N75" s="109">
        <f t="shared" si="11"/>
        <v>0</v>
      </c>
      <c r="O75" s="109">
        <f t="shared" si="12"/>
        <v>0</v>
      </c>
      <c r="P75" s="109">
        <f t="shared" si="13"/>
        <v>518890301.55207676</v>
      </c>
      <c r="Q75" s="79"/>
      <c r="R75" s="109">
        <v>70</v>
      </c>
      <c r="S75" s="109">
        <v>0.01</v>
      </c>
      <c r="T75" s="113">
        <f>SUM(((S76-S74)/(J76-J74))*((6*$D$26)/1000))</f>
        <v>9.6750000000000003E-2</v>
      </c>
      <c r="U75" s="113">
        <f>SUM(((T76-T74)/(K76-K74))*(6*$D$26))</f>
        <v>-53632.072511842591</v>
      </c>
      <c r="V75" s="113">
        <f>SUM(((U76-U74)/(J76-J74))*(6*$D$26))</f>
        <v>-1037780603.1041541</v>
      </c>
      <c r="W75" s="79"/>
      <c r="X75" s="79"/>
      <c r="Y75" s="79"/>
      <c r="Z75" s="79"/>
      <c r="AA75" s="79"/>
      <c r="AB75" s="79"/>
      <c r="AC75" s="79"/>
      <c r="AD75" s="79"/>
      <c r="AE75" s="79"/>
      <c r="AF75" s="79"/>
      <c r="AG75" s="79"/>
    </row>
    <row r="76" spans="8:33" x14ac:dyDescent="0.25">
      <c r="H76" s="109">
        <v>71</v>
      </c>
      <c r="I76" s="109">
        <v>0.1</v>
      </c>
      <c r="J76" s="109">
        <f t="shared" si="7"/>
        <v>142</v>
      </c>
      <c r="K76" s="109">
        <f t="shared" si="8"/>
        <v>5.6199601914217414</v>
      </c>
      <c r="L76" s="109">
        <f t="shared" si="9"/>
        <v>11.062706965602121</v>
      </c>
      <c r="M76" s="109">
        <f t="shared" si="10"/>
        <v>-21.20042820140382</v>
      </c>
      <c r="N76" s="109">
        <f t="shared" si="11"/>
        <v>0</v>
      </c>
      <c r="O76" s="109">
        <f t="shared" si="12"/>
        <v>53632.072511842562</v>
      </c>
      <c r="P76" s="109">
        <f t="shared" si="13"/>
        <v>518890301.55207676</v>
      </c>
      <c r="Q76" s="79"/>
      <c r="R76" s="109">
        <v>71</v>
      </c>
      <c r="S76" s="109">
        <v>0.01</v>
      </c>
      <c r="T76" s="113">
        <f>SUM(((S77-S75)/(J77-J75))*((6*$D$26)/1000))</f>
        <v>0</v>
      </c>
      <c r="U76" s="113">
        <f>SUM(((T77-T75)/(K77-K75))*(6*$D$26))</f>
        <v>-53632.072511842591</v>
      </c>
      <c r="V76" s="113">
        <f>SUM(((U77-U75)/(J77-J75))*(6*$D$26))</f>
        <v>518890301.55207705</v>
      </c>
      <c r="W76" s="79"/>
      <c r="X76" s="79"/>
      <c r="Y76" s="79"/>
      <c r="Z76" s="79"/>
      <c r="AA76" s="79"/>
      <c r="AB76" s="79"/>
      <c r="AC76" s="79"/>
      <c r="AD76" s="79"/>
      <c r="AE76" s="79"/>
      <c r="AF76" s="79"/>
      <c r="AG76" s="79"/>
    </row>
    <row r="77" spans="8:33" x14ac:dyDescent="0.25">
      <c r="H77" s="109">
        <v>72</v>
      </c>
      <c r="I77" s="109">
        <v>0.1</v>
      </c>
      <c r="J77" s="109">
        <f t="shared" si="7"/>
        <v>144</v>
      </c>
      <c r="K77" s="109">
        <f t="shared" si="8"/>
        <v>5.6548667764616276</v>
      </c>
      <c r="L77" s="109">
        <f t="shared" si="9"/>
        <v>9.9889323270677863</v>
      </c>
      <c r="M77" s="109">
        <f t="shared" si="10"/>
        <v>-20.3350631968081</v>
      </c>
      <c r="N77" s="109">
        <f t="shared" si="11"/>
        <v>9.6749999999999961E-2</v>
      </c>
      <c r="O77" s="109">
        <f t="shared" si="12"/>
        <v>53632.072511842562</v>
      </c>
      <c r="P77" s="109">
        <f t="shared" si="13"/>
        <v>-1037780603.1041535</v>
      </c>
      <c r="Q77" s="79"/>
      <c r="R77" s="109">
        <v>72</v>
      </c>
      <c r="S77" s="109">
        <v>0.01</v>
      </c>
      <c r="T77" s="113">
        <f>SUM(((S78-S76)/(J78-J76))*((6*$D$26)/1000))</f>
        <v>0</v>
      </c>
      <c r="U77" s="113">
        <f>SUM(((T78-T76)/(K78-K76))*(6*$D$26))</f>
        <v>0</v>
      </c>
      <c r="V77" s="113">
        <f>SUM(((U78-U76)/(J78-J76))*(6*$D$26))</f>
        <v>518890301.55207705</v>
      </c>
      <c r="W77" s="79"/>
      <c r="X77" s="79"/>
      <c r="Y77" s="79"/>
      <c r="Z77" s="79"/>
      <c r="AA77" s="79"/>
      <c r="AB77" s="79"/>
      <c r="AC77" s="79"/>
      <c r="AD77" s="79"/>
      <c r="AE77" s="79"/>
      <c r="AF77" s="79"/>
      <c r="AG77" s="79"/>
    </row>
    <row r="78" spans="8:33" x14ac:dyDescent="0.25">
      <c r="H78" s="109">
        <v>73</v>
      </c>
      <c r="I78" s="109">
        <v>0.11</v>
      </c>
      <c r="J78" s="109">
        <f t="shared" si="7"/>
        <v>146</v>
      </c>
      <c r="K78" s="109">
        <f t="shared" si="8"/>
        <v>5.6897733615015147</v>
      </c>
      <c r="L78" s="109">
        <f t="shared" si="9"/>
        <v>8.9608916481025762</v>
      </c>
      <c r="M78" s="109">
        <f t="shared" si="10"/>
        <v>-19.43126498565945</v>
      </c>
      <c r="N78" s="109">
        <f t="shared" si="11"/>
        <v>9.6749999999999961E-2</v>
      </c>
      <c r="O78" s="109">
        <f t="shared" si="12"/>
        <v>-53632.072511842562</v>
      </c>
      <c r="P78" s="109">
        <f t="shared" si="13"/>
        <v>-1037780603.1041603</v>
      </c>
      <c r="Q78" s="79"/>
      <c r="R78" s="109">
        <v>73</v>
      </c>
      <c r="S78" s="109">
        <v>0.01</v>
      </c>
      <c r="T78" s="113">
        <f>SUM(((S79-S77)/(J79-J77))*((6*$D$26)/1000))</f>
        <v>0</v>
      </c>
      <c r="U78" s="113">
        <f>SUM(((T79-T77)/(K79-K77))*(6*$D$26))</f>
        <v>0</v>
      </c>
      <c r="V78" s="113">
        <f>SUM(((U79-U77)/(J79-J77))*(6*$D$26))</f>
        <v>0</v>
      </c>
      <c r="W78" s="79"/>
      <c r="X78" s="79"/>
      <c r="Y78" s="79"/>
      <c r="Z78" s="79"/>
      <c r="AA78" s="79"/>
      <c r="AB78" s="79"/>
      <c r="AC78" s="79"/>
      <c r="AD78" s="79"/>
      <c r="AE78" s="79"/>
      <c r="AF78" s="79"/>
      <c r="AG78" s="79"/>
    </row>
    <row r="79" spans="8:33" x14ac:dyDescent="0.25">
      <c r="H79" s="109">
        <v>74</v>
      </c>
      <c r="I79" s="109">
        <v>0.11</v>
      </c>
      <c r="J79" s="109">
        <f t="shared" si="7"/>
        <v>148</v>
      </c>
      <c r="K79" s="109">
        <f t="shared" si="8"/>
        <v>5.7246799465414009</v>
      </c>
      <c r="L79" s="109">
        <f t="shared" si="9"/>
        <v>7.9805328453458797</v>
      </c>
      <c r="M79" s="109">
        <f t="shared" si="10"/>
        <v>-18.490567440323524</v>
      </c>
      <c r="N79" s="109">
        <f t="shared" si="11"/>
        <v>0</v>
      </c>
      <c r="O79" s="109">
        <f t="shared" si="12"/>
        <v>-53632.072511843253</v>
      </c>
      <c r="P79" s="109">
        <f t="shared" si="13"/>
        <v>518890301.55207676</v>
      </c>
      <c r="Q79" s="79"/>
      <c r="R79" s="109">
        <v>74</v>
      </c>
      <c r="S79" s="109">
        <v>0.01</v>
      </c>
      <c r="T79" s="113">
        <f>SUM(((S80-S78)/(J80-J78))*((6*$D$26)/1000))</f>
        <v>0</v>
      </c>
      <c r="U79" s="113">
        <f>SUM(((T80-T78)/(K80-K78))*(6*$D$26))</f>
        <v>0</v>
      </c>
      <c r="V79" s="113">
        <f>SUM(((U80-U78)/(J80-J78))*(6*$D$26))</f>
        <v>0</v>
      </c>
      <c r="W79" s="79"/>
      <c r="X79" s="79"/>
      <c r="Y79" s="79"/>
      <c r="Z79" s="79"/>
      <c r="AA79" s="79"/>
      <c r="AB79" s="79"/>
      <c r="AC79" s="79"/>
      <c r="AD79" s="79"/>
      <c r="AE79" s="79"/>
      <c r="AF79" s="79"/>
      <c r="AG79" s="79"/>
    </row>
    <row r="80" spans="8:33" x14ac:dyDescent="0.25">
      <c r="H80" s="109">
        <v>75</v>
      </c>
      <c r="I80" s="109">
        <v>0.11</v>
      </c>
      <c r="J80" s="109">
        <f t="shared" si="7"/>
        <v>150</v>
      </c>
      <c r="K80" s="109">
        <f t="shared" si="8"/>
        <v>5.7595865315812871</v>
      </c>
      <c r="L80" s="109">
        <f t="shared" si="9"/>
        <v>7.0497218868288272</v>
      </c>
      <c r="M80" s="109">
        <f t="shared" si="10"/>
        <v>-17.514605543764763</v>
      </c>
      <c r="N80" s="109">
        <f t="shared" si="11"/>
        <v>0</v>
      </c>
      <c r="O80" s="109">
        <f t="shared" si="12"/>
        <v>0</v>
      </c>
      <c r="P80" s="109">
        <f t="shared" si="13"/>
        <v>518890301.55208349</v>
      </c>
      <c r="Q80" s="79"/>
      <c r="R80" s="109">
        <v>75</v>
      </c>
      <c r="S80" s="109">
        <v>0.01</v>
      </c>
      <c r="T80" s="113">
        <f>SUM(((S81-S79)/(J81-J79))*((6*$D$26)/1000))</f>
        <v>0</v>
      </c>
      <c r="U80" s="113">
        <f>SUM(((T81-T79)/(K81-K79))*(6*$D$26))</f>
        <v>0</v>
      </c>
      <c r="V80" s="113">
        <f>SUM(((U81-U79)/(J81-J79))*(6*$D$26))</f>
        <v>0</v>
      </c>
      <c r="W80" s="79"/>
      <c r="X80" s="79"/>
      <c r="Y80" s="79"/>
      <c r="Z80" s="79"/>
      <c r="AA80" s="79"/>
      <c r="AB80" s="79"/>
      <c r="AC80" s="79"/>
      <c r="AD80" s="79"/>
      <c r="AE80" s="79"/>
      <c r="AF80" s="79"/>
      <c r="AG80" s="79"/>
    </row>
    <row r="81" spans="8:33" x14ac:dyDescent="0.25">
      <c r="H81" s="109">
        <v>76</v>
      </c>
      <c r="I81" s="109">
        <v>0.11</v>
      </c>
      <c r="J81" s="109">
        <f t="shared" si="7"/>
        <v>152</v>
      </c>
      <c r="K81" s="109">
        <f t="shared" si="8"/>
        <v>5.7944931166211742</v>
      </c>
      <c r="L81" s="109">
        <f t="shared" si="9"/>
        <v>6.1702376987035272</v>
      </c>
      <c r="M81" s="109">
        <f t="shared" si="10"/>
        <v>-16.505110172431966</v>
      </c>
      <c r="N81" s="109">
        <f t="shared" si="11"/>
        <v>0</v>
      </c>
      <c r="O81" s="109">
        <f t="shared" si="12"/>
        <v>0</v>
      </c>
      <c r="P81" s="109">
        <f t="shared" si="13"/>
        <v>0</v>
      </c>
      <c r="Q81" s="79"/>
      <c r="R81" s="109">
        <v>76</v>
      </c>
      <c r="S81" s="109">
        <v>0.01</v>
      </c>
      <c r="T81" s="113">
        <f>SUM(((S82-S80)/(J82-J80))*((6*$D$26)/1000))</f>
        <v>0</v>
      </c>
      <c r="U81" s="113">
        <f>SUM(((T82-T80)/(K82-K80))*(6*$D$26))</f>
        <v>0</v>
      </c>
      <c r="V81" s="113">
        <f>SUM(((U82-U80)/(J82-J80))*(6*$D$26))</f>
        <v>0</v>
      </c>
      <c r="W81" s="79"/>
      <c r="X81" s="79"/>
      <c r="Y81" s="79"/>
      <c r="Z81" s="79"/>
      <c r="AA81" s="79"/>
      <c r="AB81" s="79"/>
      <c r="AC81" s="79"/>
      <c r="AD81" s="79"/>
      <c r="AE81" s="79"/>
      <c r="AF81" s="79"/>
      <c r="AG81" s="79"/>
    </row>
    <row r="82" spans="8:33" x14ac:dyDescent="0.25">
      <c r="H82" s="109">
        <v>77</v>
      </c>
      <c r="I82" s="109">
        <v>0.11</v>
      </c>
      <c r="J82" s="109">
        <f t="shared" si="7"/>
        <v>154</v>
      </c>
      <c r="K82" s="109">
        <f t="shared" si="8"/>
        <v>5.8293997016610604</v>
      </c>
      <c r="L82" s="109">
        <f t="shared" si="9"/>
        <v>5.3437673470425775</v>
      </c>
      <c r="M82" s="109">
        <f t="shared" si="10"/>
        <v>-15.463902684121608</v>
      </c>
      <c r="N82" s="109">
        <f t="shared" si="11"/>
        <v>0</v>
      </c>
      <c r="O82" s="109">
        <f t="shared" si="12"/>
        <v>0</v>
      </c>
      <c r="P82" s="109">
        <f t="shared" si="13"/>
        <v>0</v>
      </c>
      <c r="Q82" s="79"/>
      <c r="R82" s="109">
        <v>77</v>
      </c>
      <c r="S82" s="109">
        <v>0.01</v>
      </c>
      <c r="T82" s="113">
        <f>SUM(((S83-S81)/(J83-J81))*((6*$D$26)/1000))</f>
        <v>0</v>
      </c>
      <c r="U82" s="113">
        <f>SUM(((T83-T81)/(K83-K81))*(6*$D$26))</f>
        <v>0</v>
      </c>
      <c r="V82" s="113">
        <f>SUM(((U83-U81)/(J83-J81))*(6*$D$26))</f>
        <v>0</v>
      </c>
      <c r="W82" s="79"/>
      <c r="X82" s="79"/>
      <c r="Y82" s="79"/>
      <c r="Z82" s="79"/>
      <c r="AA82" s="79"/>
      <c r="AB82" s="79"/>
      <c r="AC82" s="79"/>
      <c r="AD82" s="79"/>
      <c r="AE82" s="79"/>
      <c r="AF82" s="79"/>
      <c r="AG82" s="79"/>
    </row>
    <row r="83" spans="8:33" x14ac:dyDescent="0.25">
      <c r="H83" s="109">
        <v>78</v>
      </c>
      <c r="I83" s="109">
        <v>0.11</v>
      </c>
      <c r="J83" s="109">
        <f t="shared" si="7"/>
        <v>156</v>
      </c>
      <c r="K83" s="109">
        <f t="shared" si="8"/>
        <v>5.8643062867009474</v>
      </c>
      <c r="L83" s="109">
        <f t="shared" si="9"/>
        <v>4.5719015039622759</v>
      </c>
      <c r="M83" s="109">
        <f t="shared" si="10"/>
        <v>-14.392889341286663</v>
      </c>
      <c r="N83" s="109">
        <f t="shared" si="11"/>
        <v>0</v>
      </c>
      <c r="O83" s="109">
        <f t="shared" si="12"/>
        <v>0</v>
      </c>
      <c r="P83" s="109">
        <f t="shared" si="13"/>
        <v>0</v>
      </c>
      <c r="Q83" s="79"/>
      <c r="R83" s="109">
        <v>78</v>
      </c>
      <c r="S83" s="109">
        <v>0.01</v>
      </c>
      <c r="T83" s="113">
        <f>SUM(((S84-S82)/(J84-J82))*((6*$D$26)/1000))</f>
        <v>0</v>
      </c>
      <c r="U83" s="113">
        <f>SUM(((T84-T82)/(K84-K82))*(6*$D$26))</f>
        <v>0</v>
      </c>
      <c r="V83" s="113">
        <f>SUM(((U84-U82)/(J84-J82))*(6*$D$26))</f>
        <v>0</v>
      </c>
      <c r="W83" s="79"/>
      <c r="X83" s="79"/>
      <c r="Y83" s="79"/>
      <c r="Z83" s="79"/>
      <c r="AA83" s="79"/>
      <c r="AB83" s="79"/>
      <c r="AC83" s="79"/>
      <c r="AD83" s="79"/>
      <c r="AE83" s="79"/>
      <c r="AF83" s="79"/>
      <c r="AG83" s="79"/>
    </row>
    <row r="84" spans="8:33" x14ac:dyDescent="0.25">
      <c r="H84" s="109">
        <v>79</v>
      </c>
      <c r="I84" s="109">
        <v>0.11</v>
      </c>
      <c r="J84" s="109">
        <f t="shared" si="7"/>
        <v>158</v>
      </c>
      <c r="K84" s="109">
        <f t="shared" si="8"/>
        <v>5.8992128717408336</v>
      </c>
      <c r="L84" s="109">
        <f t="shared" si="9"/>
        <v>3.8561302058243179</v>
      </c>
      <c r="M84" s="109">
        <f t="shared" si="10"/>
        <v>-13.294055597316444</v>
      </c>
      <c r="N84" s="109">
        <f t="shared" si="11"/>
        <v>0</v>
      </c>
      <c r="O84" s="109">
        <f t="shared" si="12"/>
        <v>0</v>
      </c>
      <c r="P84" s="109">
        <f t="shared" si="13"/>
        <v>0</v>
      </c>
      <c r="Q84" s="79"/>
      <c r="R84" s="109">
        <v>79</v>
      </c>
      <c r="S84" s="109">
        <v>0.01</v>
      </c>
      <c r="T84" s="113">
        <f>SUM(((S85-S83)/(J85-J83))*((6*$D$26)/1000))</f>
        <v>0</v>
      </c>
      <c r="U84" s="113">
        <f>SUM(((T85-T83)/(K85-K83))*(6*$D$26))</f>
        <v>0</v>
      </c>
      <c r="V84" s="113">
        <f>SUM(((U85-U83)/(J85-J83))*(6*$D$26))</f>
        <v>0</v>
      </c>
      <c r="W84" s="79"/>
      <c r="X84" s="79"/>
      <c r="Y84" s="79"/>
      <c r="Z84" s="79"/>
      <c r="AA84" s="79"/>
      <c r="AB84" s="79"/>
      <c r="AC84" s="79"/>
      <c r="AD84" s="79"/>
      <c r="AE84" s="79"/>
      <c r="AF84" s="79"/>
      <c r="AG84" s="79"/>
    </row>
    <row r="85" spans="8:33" x14ac:dyDescent="0.25">
      <c r="H85" s="109">
        <v>80</v>
      </c>
      <c r="I85" s="109">
        <v>0.11</v>
      </c>
      <c r="J85" s="109">
        <f t="shared" si="7"/>
        <v>160</v>
      </c>
      <c r="K85" s="109">
        <f t="shared" si="8"/>
        <v>5.9341194567807207</v>
      </c>
      <c r="L85" s="109">
        <f t="shared" si="9"/>
        <v>3.1978389099244007</v>
      </c>
      <c r="M85" s="109">
        <f t="shared" si="10"/>
        <v>-12.169460270310516</v>
      </c>
      <c r="N85" s="109">
        <f t="shared" si="11"/>
        <v>0</v>
      </c>
      <c r="O85" s="109">
        <f t="shared" si="12"/>
        <v>0</v>
      </c>
      <c r="P85" s="109">
        <f t="shared" si="13"/>
        <v>0</v>
      </c>
      <c r="Q85" s="79"/>
      <c r="R85" s="109">
        <v>80</v>
      </c>
      <c r="S85" s="109">
        <v>0.01</v>
      </c>
      <c r="T85" s="113">
        <f>SUM(((S86-S84)/(J86-J84))*((6*$D$26)/1000))</f>
        <v>0</v>
      </c>
      <c r="U85" s="113">
        <f>SUM(((T86-T84)/(K86-K84))*(6*$D$26))</f>
        <v>0</v>
      </c>
      <c r="V85" s="113">
        <f>SUM(((U86-U84)/(J86-J84))*(6*$D$26))</f>
        <v>0</v>
      </c>
      <c r="W85" s="79"/>
      <c r="X85" s="79"/>
      <c r="Y85" s="79"/>
      <c r="Z85" s="79"/>
      <c r="AA85" s="79"/>
      <c r="AB85" s="79"/>
      <c r="AC85" s="79"/>
      <c r="AD85" s="79"/>
      <c r="AE85" s="79"/>
      <c r="AF85" s="79"/>
      <c r="AG85" s="79"/>
    </row>
    <row r="86" spans="8:33" x14ac:dyDescent="0.25">
      <c r="H86" s="109">
        <v>81</v>
      </c>
      <c r="I86" s="109">
        <v>0.11</v>
      </c>
      <c r="J86" s="109">
        <f t="shared" si="7"/>
        <v>162</v>
      </c>
      <c r="K86" s="109">
        <f t="shared" si="8"/>
        <v>5.9690260418206069</v>
      </c>
      <c r="L86" s="109">
        <f t="shared" si="9"/>
        <v>2.5983048548878305</v>
      </c>
      <c r="M86" s="109">
        <f t="shared" si="10"/>
        <v>-11.021229625913181</v>
      </c>
      <c r="N86" s="109">
        <f t="shared" si="11"/>
        <v>0</v>
      </c>
      <c r="O86" s="109">
        <f t="shared" si="12"/>
        <v>0</v>
      </c>
      <c r="P86" s="109">
        <f t="shared" si="13"/>
        <v>0</v>
      </c>
      <c r="Q86" s="79"/>
      <c r="R86" s="109">
        <v>81</v>
      </c>
      <c r="S86" s="109">
        <v>0.01</v>
      </c>
      <c r="T86" s="113">
        <f>SUM(((S87-S85)/(J87-J85))*((6*$D$26)/1000))</f>
        <v>0</v>
      </c>
      <c r="U86" s="113">
        <f>SUM(((T87-T85)/(K87-K85))*(6*$D$26))</f>
        <v>0</v>
      </c>
      <c r="V86" s="113">
        <f>SUM(((U87-U85)/(J87-J85))*(6*$D$26))</f>
        <v>0</v>
      </c>
      <c r="W86" s="79"/>
      <c r="X86" s="79"/>
      <c r="Y86" s="79"/>
      <c r="Z86" s="79"/>
      <c r="AA86" s="79"/>
      <c r="AB86" s="79"/>
      <c r="AC86" s="79"/>
      <c r="AD86" s="79"/>
      <c r="AE86" s="79"/>
      <c r="AF86" s="79"/>
      <c r="AG86" s="79"/>
    </row>
    <row r="87" spans="8:33" x14ac:dyDescent="0.25">
      <c r="H87" s="109">
        <v>82</v>
      </c>
      <c r="I87" s="109">
        <v>0.11</v>
      </c>
      <c r="J87" s="109">
        <f t="shared" si="7"/>
        <v>164</v>
      </c>
      <c r="K87" s="109">
        <f t="shared" si="8"/>
        <v>6.003932626860494</v>
      </c>
      <c r="L87" s="109">
        <f t="shared" si="9"/>
        <v>2.0586937289514622</v>
      </c>
      <c r="M87" s="109">
        <f t="shared" si="10"/>
        <v>-9.851551387906941</v>
      </c>
      <c r="N87" s="109">
        <f t="shared" si="11"/>
        <v>0</v>
      </c>
      <c r="O87" s="109">
        <f t="shared" si="12"/>
        <v>0</v>
      </c>
      <c r="P87" s="109">
        <f t="shared" si="13"/>
        <v>0</v>
      </c>
      <c r="Q87" s="79"/>
      <c r="R87" s="109">
        <v>82</v>
      </c>
      <c r="S87" s="109">
        <v>0.01</v>
      </c>
      <c r="T87" s="113">
        <f>SUM(((S88-S86)/(J88-J86))*((6*$D$26)/1000))</f>
        <v>0</v>
      </c>
      <c r="U87" s="113">
        <f>SUM(((T88-T86)/(K88-K86))*(6*$D$26))</f>
        <v>0</v>
      </c>
      <c r="V87" s="113">
        <f>SUM(((U88-U86)/(J88-J86))*(6*$D$26))</f>
        <v>0</v>
      </c>
      <c r="W87" s="79"/>
      <c r="X87" s="79"/>
      <c r="Y87" s="79"/>
      <c r="Z87" s="79"/>
      <c r="AA87" s="79"/>
      <c r="AB87" s="79"/>
      <c r="AC87" s="79"/>
      <c r="AD87" s="79"/>
      <c r="AE87" s="79"/>
      <c r="AF87" s="79"/>
      <c r="AG87" s="79"/>
    </row>
    <row r="88" spans="8:33" x14ac:dyDescent="0.25">
      <c r="H88" s="109">
        <v>83</v>
      </c>
      <c r="I88" s="109">
        <v>0.11</v>
      </c>
      <c r="J88" s="109">
        <f t="shared" si="7"/>
        <v>166</v>
      </c>
      <c r="K88" s="109">
        <f t="shared" si="8"/>
        <v>6.0388392119003802</v>
      </c>
      <c r="L88" s="109">
        <f t="shared" si="9"/>
        <v>1.5800566494194128</v>
      </c>
      <c r="M88" s="109">
        <f t="shared" si="10"/>
        <v>-8.6626686925094383</v>
      </c>
      <c r="N88" s="109">
        <f t="shared" si="11"/>
        <v>0</v>
      </c>
      <c r="O88" s="109">
        <f t="shared" si="12"/>
        <v>0</v>
      </c>
      <c r="P88" s="109">
        <f t="shared" si="13"/>
        <v>0</v>
      </c>
      <c r="Q88" s="79"/>
      <c r="R88" s="109">
        <v>83</v>
      </c>
      <c r="S88" s="109">
        <v>0.01</v>
      </c>
      <c r="T88" s="113">
        <f>SUM(((S89-S87)/(J89-J87))*((6*$D$26)/1000))</f>
        <v>0</v>
      </c>
      <c r="U88" s="113">
        <f>SUM(((T89-T87)/(K89-K87))*(6*$D$26))</f>
        <v>0</v>
      </c>
      <c r="V88" s="113">
        <f>SUM(((U89-U87)/(J89-J87))*(6*$D$26))</f>
        <v>0</v>
      </c>
      <c r="W88" s="79"/>
      <c r="X88" s="79"/>
      <c r="Y88" s="79"/>
      <c r="Z88" s="79"/>
      <c r="AA88" s="79"/>
      <c r="AB88" s="79"/>
      <c r="AC88" s="79"/>
      <c r="AD88" s="79"/>
      <c r="AE88" s="79"/>
      <c r="AF88" s="79"/>
      <c r="AG88" s="79"/>
    </row>
    <row r="89" spans="8:33" x14ac:dyDescent="0.25">
      <c r="H89" s="109">
        <v>84</v>
      </c>
      <c r="I89" s="109">
        <v>0.11</v>
      </c>
      <c r="J89" s="109">
        <f t="shared" si="7"/>
        <v>168</v>
      </c>
      <c r="K89" s="109">
        <f t="shared" si="8"/>
        <v>6.0737457969402664</v>
      </c>
      <c r="L89" s="109">
        <f t="shared" si="9"/>
        <v>1.1633274558238718</v>
      </c>
      <c r="M89" s="109">
        <f t="shared" si="10"/>
        <v>-7.4568739997567377</v>
      </c>
      <c r="N89" s="109">
        <f t="shared" si="11"/>
        <v>0</v>
      </c>
      <c r="O89" s="109">
        <f t="shared" si="12"/>
        <v>0</v>
      </c>
      <c r="P89" s="109">
        <f t="shared" si="13"/>
        <v>0</v>
      </c>
      <c r="Q89" s="79"/>
      <c r="R89" s="109">
        <v>84</v>
      </c>
      <c r="S89" s="109">
        <v>0.01</v>
      </c>
      <c r="T89" s="113">
        <f>SUM(((S90-S88)/(J90-J88))*((6*$D$26)/1000))</f>
        <v>0</v>
      </c>
      <c r="U89" s="113">
        <f>SUM(((T90-T88)/(K90-K88))*(6*$D$26))</f>
        <v>0</v>
      </c>
      <c r="V89" s="113">
        <f>SUM(((U90-U88)/(J90-J88))*(6*$D$26))</f>
        <v>0</v>
      </c>
      <c r="W89" s="79"/>
      <c r="X89" s="79"/>
      <c r="Y89" s="79"/>
      <c r="Z89" s="79"/>
      <c r="AA89" s="79"/>
      <c r="AB89" s="79"/>
      <c r="AC89" s="79"/>
      <c r="AD89" s="79"/>
      <c r="AE89" s="79"/>
      <c r="AF89" s="79"/>
      <c r="AG89" s="79"/>
    </row>
    <row r="90" spans="8:33" x14ac:dyDescent="0.25">
      <c r="H90" s="109">
        <v>85</v>
      </c>
      <c r="I90" s="109">
        <v>0.11</v>
      </c>
      <c r="J90" s="109">
        <f t="shared" si="7"/>
        <v>170</v>
      </c>
      <c r="K90" s="109">
        <f t="shared" si="8"/>
        <v>6.1086523819801535</v>
      </c>
      <c r="L90" s="109">
        <f t="shared" si="9"/>
        <v>0.80932031869520227</v>
      </c>
      <c r="M90" s="109">
        <f t="shared" si="10"/>
        <v>-6.2365029729677124</v>
      </c>
      <c r="N90" s="109">
        <f t="shared" si="11"/>
        <v>0</v>
      </c>
      <c r="O90" s="109">
        <f t="shared" si="12"/>
        <v>0</v>
      </c>
      <c r="P90" s="109">
        <f t="shared" si="13"/>
        <v>0</v>
      </c>
      <c r="Q90" s="79"/>
      <c r="R90" s="109">
        <v>85</v>
      </c>
      <c r="S90" s="109">
        <v>0.01</v>
      </c>
      <c r="T90" s="113">
        <f>SUM(((S91-S89)/(J91-J89))*((6*$D$26)/1000))</f>
        <v>0</v>
      </c>
      <c r="U90" s="113">
        <f>SUM(((T91-T89)/(K91-K89))*(6*$D$26))</f>
        <v>0</v>
      </c>
      <c r="V90" s="113">
        <f>SUM(((U91-U89)/(J91-J89))*(6*$D$26))</f>
        <v>0</v>
      </c>
      <c r="W90" s="79"/>
      <c r="X90" s="79"/>
      <c r="Y90" s="79"/>
      <c r="Z90" s="79"/>
      <c r="AA90" s="79"/>
      <c r="AB90" s="79"/>
      <c r="AC90" s="79"/>
      <c r="AD90" s="79"/>
      <c r="AE90" s="79"/>
      <c r="AF90" s="79"/>
      <c r="AG90" s="79"/>
    </row>
    <row r="91" spans="8:33" x14ac:dyDescent="0.25">
      <c r="H91" s="109">
        <v>86</v>
      </c>
      <c r="I91" s="109">
        <v>0.11</v>
      </c>
      <c r="J91" s="109">
        <f t="shared" si="7"/>
        <v>172</v>
      </c>
      <c r="K91" s="109">
        <f t="shared" si="8"/>
        <v>6.1435589670200397</v>
      </c>
      <c r="L91" s="109">
        <f t="shared" si="9"/>
        <v>0.51872766533625292</v>
      </c>
      <c r="M91" s="109">
        <f t="shared" si="10"/>
        <v>-5.00392833513133</v>
      </c>
      <c r="N91" s="109">
        <f t="shared" si="11"/>
        <v>0</v>
      </c>
      <c r="O91" s="109">
        <f t="shared" si="12"/>
        <v>0</v>
      </c>
      <c r="P91" s="109">
        <f t="shared" si="13"/>
        <v>0</v>
      </c>
      <c r="Q91" s="79"/>
      <c r="R91" s="109">
        <v>86</v>
      </c>
      <c r="S91" s="109">
        <v>0.01</v>
      </c>
      <c r="T91" s="113">
        <f>SUM(((S92-S90)/(J92-J90))*((6*$D$26)/1000))</f>
        <v>0</v>
      </c>
      <c r="U91" s="113">
        <f>SUM(((T92-T90)/(K92-K90))*(6*$D$26))</f>
        <v>0</v>
      </c>
      <c r="V91" s="113">
        <f>SUM(((U92-U90)/(J92-J90))*(6*$D$26))</f>
        <v>0</v>
      </c>
      <c r="W91" s="79"/>
      <c r="X91" s="79"/>
      <c r="Y91" s="79"/>
      <c r="Z91" s="79"/>
      <c r="AA91" s="79"/>
      <c r="AB91" s="79"/>
      <c r="AC91" s="79"/>
      <c r="AD91" s="79"/>
      <c r="AE91" s="79"/>
      <c r="AF91" s="79"/>
      <c r="AG91" s="79"/>
    </row>
    <row r="92" spans="8:33" x14ac:dyDescent="0.25">
      <c r="H92" s="109">
        <v>87</v>
      </c>
      <c r="I92" s="109">
        <v>0.11</v>
      </c>
      <c r="J92" s="109">
        <f t="shared" si="7"/>
        <v>174</v>
      </c>
      <c r="K92" s="109">
        <f t="shared" si="8"/>
        <v>6.1784655520599268</v>
      </c>
      <c r="L92" s="109">
        <f t="shared" si="9"/>
        <v>0.29211842359118884</v>
      </c>
      <c r="M92" s="109">
        <f t="shared" si="10"/>
        <v>-3.7615537091462476</v>
      </c>
      <c r="N92" s="109">
        <f t="shared" si="11"/>
        <v>0</v>
      </c>
      <c r="O92" s="109">
        <f t="shared" si="12"/>
        <v>0</v>
      </c>
      <c r="P92" s="109">
        <f t="shared" si="13"/>
        <v>0</v>
      </c>
      <c r="Q92" s="79"/>
      <c r="R92" s="109">
        <v>87</v>
      </c>
      <c r="S92" s="109">
        <v>0.01</v>
      </c>
      <c r="T92" s="113">
        <f>SUM(((S93-S91)/(J93-J91))*((6*$D$26)/1000))</f>
        <v>0</v>
      </c>
      <c r="U92" s="113">
        <f>SUM(((T93-T91)/(K93-K91))*(6*$D$26))</f>
        <v>0</v>
      </c>
      <c r="V92" s="113">
        <f>SUM(((U93-U91)/(J93-J91))*(6*$D$26))</f>
        <v>0</v>
      </c>
      <c r="W92" s="79"/>
      <c r="X92" s="79"/>
      <c r="Y92" s="79"/>
      <c r="Z92" s="79"/>
      <c r="AA92" s="79"/>
      <c r="AB92" s="79"/>
      <c r="AC92" s="79"/>
      <c r="AD92" s="79"/>
      <c r="AE92" s="79"/>
      <c r="AF92" s="79"/>
      <c r="AG92" s="79"/>
    </row>
    <row r="93" spans="8:33" x14ac:dyDescent="0.25">
      <c r="H93" s="109">
        <v>88</v>
      </c>
      <c r="I93" s="109">
        <v>0.11</v>
      </c>
      <c r="J93" s="109">
        <f t="shared" si="7"/>
        <v>176</v>
      </c>
      <c r="K93" s="109">
        <f t="shared" si="8"/>
        <v>6.213372137099813</v>
      </c>
      <c r="L93" s="109">
        <f t="shared" si="9"/>
        <v>0.12993658428754518</v>
      </c>
      <c r="M93" s="109">
        <f t="shared" si="10"/>
        <v>-2.5118074471749146</v>
      </c>
      <c r="N93" s="109">
        <f t="shared" si="11"/>
        <v>0</v>
      </c>
      <c r="O93" s="109">
        <f t="shared" si="12"/>
        <v>0</v>
      </c>
      <c r="P93" s="109">
        <f t="shared" si="13"/>
        <v>0</v>
      </c>
      <c r="Q93" s="79"/>
      <c r="R93" s="109">
        <v>88</v>
      </c>
      <c r="S93" s="109">
        <v>0.01</v>
      </c>
      <c r="T93" s="113">
        <f>SUM(((S94-S92)/(J94-J92))*((6*$D$26)/1000))</f>
        <v>0</v>
      </c>
      <c r="U93" s="113">
        <f>SUM(((T94-T92)/(K94-K92))*(6*$D$26))</f>
        <v>0</v>
      </c>
      <c r="V93" s="113">
        <f>SUM(((U94-U92)/(J94-J92))*(6*$D$26))</f>
        <v>0</v>
      </c>
      <c r="W93" s="79"/>
      <c r="X93" s="79"/>
      <c r="Y93" s="79"/>
      <c r="Z93" s="79"/>
      <c r="AA93" s="79"/>
      <c r="AB93" s="79"/>
      <c r="AC93" s="79"/>
      <c r="AD93" s="79"/>
      <c r="AE93" s="79"/>
      <c r="AF93" s="79"/>
      <c r="AG93" s="79"/>
    </row>
    <row r="94" spans="8:33" x14ac:dyDescent="0.25">
      <c r="H94" s="109">
        <v>89</v>
      </c>
      <c r="I94" s="109">
        <v>0.11</v>
      </c>
      <c r="J94" s="109">
        <f t="shared" si="7"/>
        <v>178</v>
      </c>
      <c r="K94" s="109">
        <f t="shared" si="8"/>
        <v>6.2482787221397</v>
      </c>
      <c r="L94" s="109">
        <f t="shared" si="9"/>
        <v>3.2500082797916073E-2</v>
      </c>
      <c r="M94" s="109">
        <f t="shared" si="10"/>
        <v>-1.2571364529819997</v>
      </c>
      <c r="N94" s="109">
        <f t="shared" si="11"/>
        <v>0</v>
      </c>
      <c r="O94" s="109">
        <f t="shared" si="12"/>
        <v>0</v>
      </c>
      <c r="P94" s="109">
        <f t="shared" si="13"/>
        <v>0</v>
      </c>
      <c r="Q94" s="79"/>
      <c r="R94" s="109">
        <v>89</v>
      </c>
      <c r="S94" s="109">
        <v>0.01</v>
      </c>
      <c r="T94" s="113">
        <f>SUM(((S95-S93)/(J95-J93))*((6*$D$26)/1000))</f>
        <v>0</v>
      </c>
      <c r="U94" s="113">
        <f>SUM(((T95-T93)/(K95-K93))*(6*$D$26))</f>
        <v>0</v>
      </c>
      <c r="V94" s="113">
        <f>SUM(((U95-U93)/(J95-J93))*(6*$D$26))</f>
        <v>0</v>
      </c>
      <c r="W94" s="79"/>
      <c r="X94" s="79"/>
      <c r="Y94" s="79"/>
      <c r="Z94" s="79"/>
      <c r="AA94" s="79"/>
      <c r="AB94" s="79"/>
      <c r="AC94" s="79"/>
      <c r="AD94" s="79"/>
      <c r="AE94" s="79"/>
      <c r="AF94" s="79"/>
      <c r="AG94" s="79"/>
    </row>
    <row r="95" spans="8:33" x14ac:dyDescent="0.25">
      <c r="H95" s="109">
        <v>90</v>
      </c>
      <c r="I95" s="109">
        <v>0.11</v>
      </c>
      <c r="J95" s="109">
        <f t="shared" si="7"/>
        <v>180</v>
      </c>
      <c r="K95" s="109">
        <f t="shared" si="8"/>
        <v>6.2831853071795862</v>
      </c>
      <c r="L95" s="109">
        <f>SUM(($D$14/2)*(1-COS(K95))+$D$25*(1-SQRT(1-(((($D$14/2)/$D$25)*SIN(K95))^2))))</f>
        <v>0</v>
      </c>
      <c r="M95" s="109">
        <f t="shared" si="10"/>
        <v>0</v>
      </c>
      <c r="N95" s="109">
        <f t="shared" si="11"/>
        <v>0</v>
      </c>
      <c r="O95" s="109">
        <f t="shared" si="12"/>
        <v>0</v>
      </c>
      <c r="P95" s="109">
        <f t="shared" si="13"/>
        <v>0</v>
      </c>
      <c r="Q95" s="79"/>
      <c r="R95" s="109">
        <v>90</v>
      </c>
      <c r="S95" s="109">
        <v>0.01</v>
      </c>
      <c r="T95" s="113">
        <f>SUM(((S96-S94)/(J96-J94))*((6*$D$26)/1000))</f>
        <v>0</v>
      </c>
      <c r="U95" s="113">
        <f>SUM(((T96-T94)/(K96-K94))*(6*$D$26))</f>
        <v>0</v>
      </c>
      <c r="V95" s="113">
        <f>SUM(((U96-U94)/(J96-J94))*(6*$D$26))</f>
        <v>0</v>
      </c>
      <c r="W95" s="79"/>
      <c r="X95" s="79"/>
      <c r="Y95" s="79"/>
      <c r="Z95" s="79"/>
      <c r="AA95" s="79"/>
      <c r="AB95" s="79"/>
      <c r="AC95" s="79"/>
      <c r="AD95" s="79"/>
      <c r="AE95" s="79"/>
      <c r="AF95" s="79"/>
      <c r="AG95" s="79"/>
    </row>
    <row r="96" spans="8:33" x14ac:dyDescent="0.25">
      <c r="H96" s="109">
        <v>91</v>
      </c>
      <c r="I96" s="109">
        <v>0.11</v>
      </c>
      <c r="J96" s="109">
        <f t="shared" si="7"/>
        <v>182</v>
      </c>
      <c r="K96" s="109">
        <f t="shared" si="8"/>
        <v>6.3180918922194733</v>
      </c>
      <c r="L96" s="109">
        <f t="shared" si="9"/>
        <v>3.2500082797916073E-2</v>
      </c>
      <c r="M96" s="109">
        <f t="shared" si="10"/>
        <v>1.2571364529819549</v>
      </c>
      <c r="N96" s="109">
        <f t="shared" si="11"/>
        <v>0</v>
      </c>
      <c r="O96" s="109">
        <f t="shared" si="12"/>
        <v>0</v>
      </c>
      <c r="P96" s="109">
        <f t="shared" si="13"/>
        <v>0</v>
      </c>
      <c r="Q96" s="79"/>
      <c r="R96" s="109">
        <v>91</v>
      </c>
      <c r="S96" s="109">
        <v>0.01</v>
      </c>
      <c r="T96" s="113">
        <f>SUM(((S97-S95)/(J97-J95))*((6*$D$26)/1000))</f>
        <v>0</v>
      </c>
      <c r="U96" s="113">
        <f>SUM(((T97-T95)/(K97-K95))*(6*$D$26))</f>
        <v>0</v>
      </c>
      <c r="V96" s="113">
        <f>SUM(((U97-U95)/(J97-J95))*(6*$D$26))</f>
        <v>0</v>
      </c>
      <c r="W96" s="79"/>
      <c r="X96" s="79"/>
      <c r="Y96" s="79"/>
      <c r="Z96" s="79"/>
      <c r="AA96" s="79"/>
      <c r="AB96" s="79"/>
      <c r="AC96" s="79"/>
      <c r="AD96" s="79"/>
      <c r="AE96" s="79"/>
      <c r="AF96" s="79"/>
      <c r="AG96" s="79"/>
    </row>
    <row r="97" spans="8:33" x14ac:dyDescent="0.25">
      <c r="H97" s="109">
        <v>92</v>
      </c>
      <c r="I97" s="109">
        <v>0.11</v>
      </c>
      <c r="J97" s="109">
        <f t="shared" si="7"/>
        <v>184</v>
      </c>
      <c r="K97" s="109">
        <f t="shared" si="8"/>
        <v>6.3529984772593595</v>
      </c>
      <c r="L97" s="109">
        <f t="shared" si="9"/>
        <v>0.12993658428754054</v>
      </c>
      <c r="M97" s="109">
        <f t="shared" si="10"/>
        <v>2.5118074471748697</v>
      </c>
      <c r="N97" s="109">
        <f t="shared" si="11"/>
        <v>0</v>
      </c>
      <c r="O97" s="109">
        <f t="shared" si="12"/>
        <v>0</v>
      </c>
      <c r="P97" s="109">
        <f t="shared" si="13"/>
        <v>0</v>
      </c>
      <c r="Q97" s="79"/>
      <c r="R97" s="109">
        <v>92</v>
      </c>
      <c r="S97" s="109">
        <v>0.01</v>
      </c>
      <c r="T97" s="113">
        <f>SUM(((S98-S96)/(J98-J96))*((6*$D$26)/1000))</f>
        <v>0</v>
      </c>
      <c r="U97" s="113">
        <f>SUM(((T98-T96)/(K98-K96))*(6*$D$26))</f>
        <v>0</v>
      </c>
      <c r="V97" s="113">
        <f>SUM(((U98-U96)/(J98-J96))*(6*$D$26))</f>
        <v>0</v>
      </c>
      <c r="W97" s="79"/>
      <c r="X97" s="79"/>
      <c r="Y97" s="79"/>
      <c r="Z97" s="79"/>
      <c r="AA97" s="79"/>
      <c r="AB97" s="79"/>
      <c r="AC97" s="79"/>
      <c r="AD97" s="79"/>
      <c r="AE97" s="79"/>
      <c r="AF97" s="79"/>
      <c r="AG97" s="79"/>
    </row>
    <row r="98" spans="8:33" x14ac:dyDescent="0.25">
      <c r="H98" s="109">
        <v>93</v>
      </c>
      <c r="I98" s="109">
        <v>0.11</v>
      </c>
      <c r="J98" s="109">
        <f t="shared" si="7"/>
        <v>186</v>
      </c>
      <c r="K98" s="109">
        <f t="shared" si="8"/>
        <v>6.3879050622992457</v>
      </c>
      <c r="L98" s="109">
        <f t="shared" si="9"/>
        <v>0.29211842359118423</v>
      </c>
      <c r="M98" s="109">
        <f t="shared" si="10"/>
        <v>3.7615537091462476</v>
      </c>
      <c r="N98" s="109">
        <f t="shared" si="11"/>
        <v>0</v>
      </c>
      <c r="O98" s="109">
        <f t="shared" si="12"/>
        <v>0</v>
      </c>
      <c r="P98" s="109">
        <f t="shared" si="13"/>
        <v>0</v>
      </c>
      <c r="Q98" s="79"/>
      <c r="R98" s="109">
        <v>93</v>
      </c>
      <c r="S98" s="109">
        <v>0.01</v>
      </c>
      <c r="T98" s="113">
        <f>SUM(((S99-S97)/(J99-J97))*((6*$D$26)/1000))</f>
        <v>0</v>
      </c>
      <c r="U98" s="113">
        <f>SUM(((T99-T97)/(K99-K97))*(6*$D$26))</f>
        <v>0</v>
      </c>
      <c r="V98" s="113">
        <f>SUM(((U99-U97)/(J99-J97))*(6*$D$26))</f>
        <v>0</v>
      </c>
      <c r="W98" s="79"/>
      <c r="X98" s="79"/>
      <c r="Y98" s="79"/>
      <c r="Z98" s="79"/>
      <c r="AA98" s="79"/>
      <c r="AB98" s="79"/>
      <c r="AC98" s="79"/>
      <c r="AD98" s="79"/>
      <c r="AE98" s="79"/>
      <c r="AF98" s="79"/>
      <c r="AG98" s="79"/>
    </row>
    <row r="99" spans="8:33" x14ac:dyDescent="0.25">
      <c r="H99" s="109">
        <v>94</v>
      </c>
      <c r="I99" s="109">
        <v>0.11</v>
      </c>
      <c r="J99" s="109">
        <f t="shared" si="7"/>
        <v>188</v>
      </c>
      <c r="K99" s="109">
        <f t="shared" si="8"/>
        <v>6.4228116473391328</v>
      </c>
      <c r="L99" s="109">
        <f t="shared" si="9"/>
        <v>0.51872766533624826</v>
      </c>
      <c r="M99" s="109">
        <f t="shared" si="10"/>
        <v>5.00392833513133</v>
      </c>
      <c r="N99" s="109">
        <f t="shared" si="11"/>
        <v>0</v>
      </c>
      <c r="O99" s="109">
        <f t="shared" si="12"/>
        <v>0</v>
      </c>
      <c r="P99" s="109">
        <f t="shared" si="13"/>
        <v>0</v>
      </c>
      <c r="Q99" s="79"/>
      <c r="R99" s="109">
        <v>94</v>
      </c>
      <c r="S99" s="109">
        <v>0.01</v>
      </c>
      <c r="T99" s="113">
        <f>SUM(((S100-S98)/(J100-J98))*((6*$D$26)/1000))</f>
        <v>0</v>
      </c>
      <c r="U99" s="113">
        <f>SUM(((T100-T98)/(K100-K98))*(6*$D$26))</f>
        <v>0</v>
      </c>
      <c r="V99" s="113">
        <f>SUM(((U100-U98)/(J100-J98))*(6*$D$26))</f>
        <v>0</v>
      </c>
      <c r="W99" s="79"/>
      <c r="X99" s="79"/>
      <c r="Y99" s="79"/>
      <c r="Z99" s="79"/>
      <c r="AA99" s="79"/>
      <c r="AB99" s="79"/>
      <c r="AC99" s="79"/>
      <c r="AD99" s="79"/>
      <c r="AE99" s="79"/>
      <c r="AF99" s="79"/>
      <c r="AG99" s="79"/>
    </row>
    <row r="100" spans="8:33" x14ac:dyDescent="0.25">
      <c r="H100" s="109">
        <v>95</v>
      </c>
      <c r="I100" s="109">
        <v>0.11</v>
      </c>
      <c r="J100" s="109">
        <f t="shared" si="7"/>
        <v>190</v>
      </c>
      <c r="K100" s="109">
        <f t="shared" si="8"/>
        <v>6.457718232379019</v>
      </c>
      <c r="L100" s="109">
        <f t="shared" si="9"/>
        <v>0.8093203186951976</v>
      </c>
      <c r="M100" s="109">
        <f t="shared" si="10"/>
        <v>6.2365029729677577</v>
      </c>
      <c r="N100" s="109">
        <f t="shared" si="11"/>
        <v>0</v>
      </c>
      <c r="O100" s="109">
        <f t="shared" si="12"/>
        <v>0</v>
      </c>
      <c r="P100" s="109">
        <f t="shared" si="13"/>
        <v>0</v>
      </c>
      <c r="Q100" s="79"/>
      <c r="R100" s="109">
        <v>95</v>
      </c>
      <c r="S100" s="109">
        <v>0.01</v>
      </c>
      <c r="T100" s="113">
        <f>SUM(((S101-S99)/(J101-J99))*((6*$D$26)/1000))</f>
        <v>0</v>
      </c>
      <c r="U100" s="113">
        <f>SUM(((T101-T99)/(K101-K99))*(6*$D$26))</f>
        <v>0</v>
      </c>
      <c r="V100" s="113">
        <f>SUM(((U101-U99)/(J101-J99))*(6*$D$26))</f>
        <v>0</v>
      </c>
      <c r="W100" s="79"/>
      <c r="X100" s="79"/>
      <c r="Y100" s="79"/>
      <c r="Z100" s="79"/>
      <c r="AA100" s="79"/>
      <c r="AB100" s="79"/>
      <c r="AC100" s="79"/>
      <c r="AD100" s="79"/>
      <c r="AE100" s="79"/>
      <c r="AF100" s="79"/>
      <c r="AG100" s="79"/>
    </row>
    <row r="101" spans="8:33" x14ac:dyDescent="0.25">
      <c r="H101" s="109">
        <v>96</v>
      </c>
      <c r="I101" s="109">
        <v>0.11</v>
      </c>
      <c r="J101" s="109">
        <f t="shared" si="7"/>
        <v>192</v>
      </c>
      <c r="K101" s="109">
        <f t="shared" si="8"/>
        <v>6.4926248174189061</v>
      </c>
      <c r="L101" s="109">
        <f t="shared" si="9"/>
        <v>1.1633274558238718</v>
      </c>
      <c r="M101" s="109">
        <f t="shared" si="10"/>
        <v>7.456873999756735</v>
      </c>
      <c r="N101" s="109">
        <f t="shared" si="11"/>
        <v>0</v>
      </c>
      <c r="O101" s="109">
        <f t="shared" si="12"/>
        <v>0</v>
      </c>
      <c r="P101" s="109">
        <f t="shared" si="13"/>
        <v>0</v>
      </c>
      <c r="Q101" s="79"/>
      <c r="R101" s="109">
        <v>96</v>
      </c>
      <c r="S101" s="109">
        <v>0.01</v>
      </c>
      <c r="T101" s="113">
        <f>SUM(((S102-S100)/(J102-J100))*((6*$D$26)/1000))</f>
        <v>0</v>
      </c>
      <c r="U101" s="113">
        <f>SUM(((T102-T100)/(K102-K100))*(6*$D$26))</f>
        <v>0</v>
      </c>
      <c r="V101" s="113">
        <f>SUM(((U102-U100)/(J102-J100))*(6*$D$26))</f>
        <v>0</v>
      </c>
      <c r="W101" s="79"/>
      <c r="X101" s="79"/>
      <c r="Y101" s="79"/>
      <c r="Z101" s="79"/>
      <c r="AA101" s="79"/>
      <c r="AB101" s="79"/>
      <c r="AC101" s="79"/>
      <c r="AD101" s="79"/>
      <c r="AE101" s="79"/>
      <c r="AF101" s="79"/>
      <c r="AG101" s="79"/>
    </row>
    <row r="102" spans="8:33" x14ac:dyDescent="0.25">
      <c r="H102" s="109">
        <v>97</v>
      </c>
      <c r="I102" s="109">
        <v>0.11</v>
      </c>
      <c r="J102" s="109">
        <f t="shared" si="7"/>
        <v>194</v>
      </c>
      <c r="K102" s="109">
        <f t="shared" si="8"/>
        <v>6.5275314024587923</v>
      </c>
      <c r="L102" s="109">
        <f t="shared" si="9"/>
        <v>1.5800566494194079</v>
      </c>
      <c r="M102" s="109">
        <f t="shared" si="10"/>
        <v>8.6626686925094845</v>
      </c>
      <c r="N102" s="109">
        <f t="shared" si="11"/>
        <v>0</v>
      </c>
      <c r="O102" s="109">
        <f t="shared" si="12"/>
        <v>0</v>
      </c>
      <c r="P102" s="109">
        <f t="shared" si="13"/>
        <v>0</v>
      </c>
      <c r="Q102" s="79"/>
      <c r="R102" s="109">
        <v>97</v>
      </c>
      <c r="S102" s="109">
        <v>0.01</v>
      </c>
      <c r="T102" s="113">
        <f>SUM(((S103-S101)/(J103-J101))*((6*$D$26)/1000))</f>
        <v>0</v>
      </c>
      <c r="U102" s="113">
        <f>SUM(((T103-T101)/(K103-K101))*(6*$D$26))</f>
        <v>0</v>
      </c>
      <c r="V102" s="113">
        <f>SUM(((U103-U101)/(J103-J101))*(6*$D$26))</f>
        <v>0</v>
      </c>
      <c r="W102" s="79"/>
      <c r="X102" s="79"/>
      <c r="Y102" s="79"/>
      <c r="Z102" s="79"/>
      <c r="AA102" s="79"/>
      <c r="AB102" s="79"/>
      <c r="AC102" s="79"/>
      <c r="AD102" s="79"/>
      <c r="AE102" s="79"/>
      <c r="AF102" s="79"/>
      <c r="AG102" s="79"/>
    </row>
    <row r="103" spans="8:33" x14ac:dyDescent="0.25">
      <c r="H103" s="109">
        <v>98</v>
      </c>
      <c r="I103" s="109">
        <v>0.11</v>
      </c>
      <c r="J103" s="109">
        <f t="shared" si="7"/>
        <v>196</v>
      </c>
      <c r="K103" s="109">
        <f t="shared" si="8"/>
        <v>6.5624379874986793</v>
      </c>
      <c r="L103" s="109">
        <f t="shared" si="9"/>
        <v>2.0586937289514671</v>
      </c>
      <c r="M103" s="109">
        <f t="shared" si="10"/>
        <v>9.8515513879069463</v>
      </c>
      <c r="N103" s="109">
        <f t="shared" si="11"/>
        <v>0</v>
      </c>
      <c r="O103" s="109">
        <f t="shared" si="12"/>
        <v>0</v>
      </c>
      <c r="P103" s="109">
        <f t="shared" si="13"/>
        <v>0</v>
      </c>
      <c r="Q103" s="79"/>
      <c r="R103" s="109">
        <v>98</v>
      </c>
      <c r="S103" s="109">
        <v>0.01</v>
      </c>
      <c r="T103" s="113">
        <f>SUM(((S104-S102)/(J104-J102))*((6*$D$26)/1000))</f>
        <v>0</v>
      </c>
      <c r="U103" s="113">
        <f>SUM(((T104-T102)/(K104-K102))*(6*$D$26))</f>
        <v>0</v>
      </c>
      <c r="V103" s="113">
        <f>SUM(((U104-U102)/(J104-J102))*(6*$D$26))</f>
        <v>0</v>
      </c>
      <c r="W103" s="79"/>
      <c r="X103" s="79"/>
      <c r="Y103" s="79"/>
      <c r="Z103" s="79"/>
      <c r="AA103" s="79"/>
      <c r="AB103" s="79"/>
      <c r="AC103" s="79"/>
      <c r="AD103" s="79"/>
      <c r="AE103" s="79"/>
      <c r="AF103" s="79"/>
      <c r="AG103" s="79"/>
    </row>
    <row r="104" spans="8:33" x14ac:dyDescent="0.25">
      <c r="H104" s="109">
        <v>99</v>
      </c>
      <c r="I104" s="109">
        <v>0.11</v>
      </c>
      <c r="J104" s="109">
        <f t="shared" si="7"/>
        <v>198</v>
      </c>
      <c r="K104" s="109">
        <f t="shared" si="8"/>
        <v>6.5973445725385655</v>
      </c>
      <c r="L104" s="109">
        <f t="shared" si="9"/>
        <v>2.598304854887826</v>
      </c>
      <c r="M104" s="109">
        <f t="shared" si="10"/>
        <v>11.021229625913177</v>
      </c>
      <c r="N104" s="109">
        <f t="shared" si="11"/>
        <v>0</v>
      </c>
      <c r="O104" s="109">
        <f t="shared" si="12"/>
        <v>0</v>
      </c>
      <c r="P104" s="109">
        <f t="shared" si="13"/>
        <v>0</v>
      </c>
      <c r="Q104" s="79"/>
      <c r="R104" s="109">
        <v>99</v>
      </c>
      <c r="S104" s="109">
        <v>0.01</v>
      </c>
      <c r="T104" s="113">
        <f>SUM(((S105-S103)/(J105-J103))*((6*$D$26)/1000))</f>
        <v>0</v>
      </c>
      <c r="U104" s="113">
        <f>SUM(((T105-T103)/(K105-K103))*(6*$D$26))</f>
        <v>0</v>
      </c>
      <c r="V104" s="113">
        <f>SUM(((U105-U103)/(J105-J103))*(6*$D$26))</f>
        <v>0</v>
      </c>
      <c r="W104" s="79"/>
      <c r="X104" s="79"/>
      <c r="Y104" s="79"/>
      <c r="Z104" s="79"/>
      <c r="AA104" s="79"/>
      <c r="AB104" s="79"/>
      <c r="AC104" s="79"/>
      <c r="AD104" s="79"/>
      <c r="AE104" s="79"/>
      <c r="AF104" s="79"/>
      <c r="AG104" s="79"/>
    </row>
    <row r="105" spans="8:33" x14ac:dyDescent="0.25">
      <c r="H105" s="109">
        <v>100</v>
      </c>
      <c r="I105" s="109">
        <v>0.11</v>
      </c>
      <c r="J105" s="109">
        <f t="shared" si="7"/>
        <v>200</v>
      </c>
      <c r="K105" s="109">
        <f t="shared" si="8"/>
        <v>6.6322511575784526</v>
      </c>
      <c r="L105" s="109">
        <f t="shared" si="9"/>
        <v>3.1978389099244051</v>
      </c>
      <c r="M105" s="109">
        <f t="shared" si="10"/>
        <v>12.169460270310516</v>
      </c>
      <c r="N105" s="109">
        <f t="shared" si="11"/>
        <v>0</v>
      </c>
      <c r="O105" s="109">
        <f t="shared" si="12"/>
        <v>0</v>
      </c>
      <c r="P105" s="109">
        <f t="shared" si="13"/>
        <v>0</v>
      </c>
      <c r="Q105" s="79"/>
      <c r="R105" s="109">
        <v>100</v>
      </c>
      <c r="S105" s="109">
        <v>0.01</v>
      </c>
      <c r="T105" s="113">
        <f>SUM(((S106-S104)/(J106-J104))*((6*$D$26)/1000))</f>
        <v>0</v>
      </c>
      <c r="U105" s="113">
        <f>SUM(((T106-T104)/(K106-K104))*(6*$D$26))</f>
        <v>0</v>
      </c>
      <c r="V105" s="113">
        <f>SUM(((U106-U104)/(J106-J104))*(6*$D$26))</f>
        <v>518890301.55207705</v>
      </c>
      <c r="W105" s="79"/>
      <c r="X105" s="79"/>
      <c r="Y105" s="79"/>
      <c r="Z105" s="79"/>
      <c r="AA105" s="79"/>
      <c r="AB105" s="79"/>
      <c r="AC105" s="79"/>
      <c r="AD105" s="79"/>
      <c r="AE105" s="79"/>
      <c r="AF105" s="79"/>
      <c r="AG105" s="79"/>
    </row>
    <row r="106" spans="8:33" x14ac:dyDescent="0.25">
      <c r="H106" s="109">
        <v>101</v>
      </c>
      <c r="I106" s="109">
        <v>0.11</v>
      </c>
      <c r="J106" s="109">
        <f t="shared" si="7"/>
        <v>202</v>
      </c>
      <c r="K106" s="109">
        <f t="shared" si="8"/>
        <v>6.6671577426183388</v>
      </c>
      <c r="L106" s="109">
        <f t="shared" si="9"/>
        <v>3.8561302058243134</v>
      </c>
      <c r="M106" s="109">
        <f t="shared" si="10"/>
        <v>13.294055597316486</v>
      </c>
      <c r="N106" s="109">
        <f t="shared" si="11"/>
        <v>0</v>
      </c>
      <c r="O106" s="109">
        <f t="shared" si="12"/>
        <v>0</v>
      </c>
      <c r="P106" s="109">
        <f t="shared" si="13"/>
        <v>0</v>
      </c>
      <c r="Q106" s="79"/>
      <c r="R106" s="109">
        <v>101</v>
      </c>
      <c r="S106" s="109">
        <v>0.01</v>
      </c>
      <c r="T106" s="113">
        <f>SUM(((S107-S105)/(J107-J105))*((6*$D$26)/1000))</f>
        <v>0</v>
      </c>
      <c r="U106" s="113">
        <f>SUM(((T107-T105)/(K107-K105))*(6*$D$26))</f>
        <v>53632.072511842591</v>
      </c>
      <c r="V106" s="113">
        <f>SUM(((U107-U105)/(J107-J105))*(6*$D$26))</f>
        <v>1037780603.104154</v>
      </c>
      <c r="W106" s="79"/>
      <c r="X106" s="79"/>
      <c r="Y106" s="79"/>
      <c r="Z106" s="79"/>
      <c r="AA106" s="79"/>
      <c r="AB106" s="79"/>
      <c r="AC106" s="79"/>
      <c r="AD106" s="79"/>
      <c r="AE106" s="79"/>
      <c r="AF106" s="79"/>
      <c r="AG106" s="79"/>
    </row>
    <row r="107" spans="8:33" x14ac:dyDescent="0.25">
      <c r="H107" s="109">
        <v>102</v>
      </c>
      <c r="I107" s="109">
        <v>0.11</v>
      </c>
      <c r="J107" s="109">
        <f t="shared" si="7"/>
        <v>204</v>
      </c>
      <c r="K107" s="109">
        <f t="shared" si="8"/>
        <v>6.7020643276582259</v>
      </c>
      <c r="L107" s="109">
        <f t="shared" si="9"/>
        <v>4.5719015039622848</v>
      </c>
      <c r="M107" s="109">
        <f t="shared" si="10"/>
        <v>14.392889341286457</v>
      </c>
      <c r="N107" s="109">
        <f t="shared" si="11"/>
        <v>0</v>
      </c>
      <c r="O107" s="109">
        <f t="shared" si="12"/>
        <v>0</v>
      </c>
      <c r="P107" s="109">
        <f t="shared" si="13"/>
        <v>518890301.55208349</v>
      </c>
      <c r="Q107" s="79"/>
      <c r="R107" s="109">
        <v>102</v>
      </c>
      <c r="S107" s="109">
        <v>0.01</v>
      </c>
      <c r="T107" s="113">
        <f>SUM(((S108-S106)/(J108-J106))*((6*$D$26)/1000))</f>
        <v>9.6750000000000003E-2</v>
      </c>
      <c r="U107" s="113">
        <f>SUM(((T108-T106)/(K108-K106))*(6*$D$26))</f>
        <v>107264.14502368517</v>
      </c>
      <c r="V107" s="113">
        <f>SUM(((U108-U106)/(J108-J106))*(6*$D$26))</f>
        <v>6.6171196522191167E-6</v>
      </c>
      <c r="W107" s="79"/>
      <c r="X107" s="79"/>
      <c r="Y107" s="79"/>
      <c r="Z107" s="79"/>
      <c r="AA107" s="79"/>
      <c r="AB107" s="79"/>
      <c r="AC107" s="79"/>
      <c r="AD107" s="79"/>
      <c r="AE107" s="79"/>
      <c r="AF107" s="79"/>
      <c r="AG107" s="79"/>
    </row>
    <row r="108" spans="8:33" x14ac:dyDescent="0.25">
      <c r="H108" s="109">
        <v>103</v>
      </c>
      <c r="I108" s="109">
        <v>0.11</v>
      </c>
      <c r="J108" s="109">
        <f t="shared" si="7"/>
        <v>206</v>
      </c>
      <c r="K108" s="109">
        <f t="shared" si="8"/>
        <v>6.7369709126981121</v>
      </c>
      <c r="L108" s="109">
        <f t="shared" si="9"/>
        <v>5.3437673470425517</v>
      </c>
      <c r="M108" s="109">
        <f t="shared" si="10"/>
        <v>15.463902684121393</v>
      </c>
      <c r="N108" s="109">
        <f t="shared" si="11"/>
        <v>0</v>
      </c>
      <c r="O108" s="109">
        <f t="shared" si="12"/>
        <v>53632.072511843253</v>
      </c>
      <c r="P108" s="109">
        <f t="shared" si="13"/>
        <v>1037780603.1041545</v>
      </c>
      <c r="Q108" s="79"/>
      <c r="R108" s="109">
        <v>103</v>
      </c>
      <c r="S108" s="109">
        <v>0.02</v>
      </c>
      <c r="T108" s="113">
        <f>SUM(((S109-S107)/(J109-J107))*((6*$D$26)/1000))</f>
        <v>0.19349999999999998</v>
      </c>
      <c r="U108" s="113">
        <f>SUM(((T109-T107)/(K109-K107))*(6*$D$26))</f>
        <v>53632.072511843275</v>
      </c>
      <c r="V108" s="113">
        <f>SUM(((U109-U107)/(J109-J107))*(6*$D$26))</f>
        <v>-1037780603.1041535</v>
      </c>
      <c r="W108" s="79"/>
      <c r="X108" s="79"/>
      <c r="Y108" s="79"/>
      <c r="Z108" s="79"/>
      <c r="AA108" s="79"/>
      <c r="AB108" s="79"/>
      <c r="AC108" s="79"/>
      <c r="AD108" s="79"/>
      <c r="AE108" s="79"/>
      <c r="AF108" s="79"/>
      <c r="AG108" s="79"/>
    </row>
    <row r="109" spans="8:33" x14ac:dyDescent="0.25">
      <c r="H109" s="109">
        <v>104</v>
      </c>
      <c r="I109" s="109">
        <v>0.11</v>
      </c>
      <c r="J109" s="109">
        <f t="shared" si="7"/>
        <v>208</v>
      </c>
      <c r="K109" s="109">
        <f t="shared" si="8"/>
        <v>6.7718774977379983</v>
      </c>
      <c r="L109" s="109">
        <f t="shared" si="9"/>
        <v>6.1702376987035139</v>
      </c>
      <c r="M109" s="109">
        <f t="shared" si="10"/>
        <v>16.505110172432129</v>
      </c>
      <c r="N109" s="109">
        <f t="shared" si="11"/>
        <v>9.6749999999999961E-2</v>
      </c>
      <c r="O109" s="109">
        <f t="shared" si="12"/>
        <v>107264.14502368521</v>
      </c>
      <c r="P109" s="109">
        <f t="shared" si="13"/>
        <v>-5.1388269639573991E-6</v>
      </c>
      <c r="Q109" s="79"/>
      <c r="R109" s="109">
        <v>104</v>
      </c>
      <c r="S109" s="109">
        <v>0.03</v>
      </c>
      <c r="T109" s="113">
        <f>SUM(((S110-S108)/(J110-J108))*((6*$D$26)/1000))</f>
        <v>0.19350000000000001</v>
      </c>
      <c r="U109" s="113">
        <f>SUM(((T110-T108)/(K110-K108))*(6*$D$26))</f>
        <v>4.6157799814739216E-11</v>
      </c>
      <c r="V109" s="113">
        <f>SUM(((U110-U108)/(J110-J108))*(6*$D$26))</f>
        <v>-6.2651452026329935E-6</v>
      </c>
      <c r="W109" s="79"/>
      <c r="X109" s="79"/>
      <c r="Y109" s="79"/>
      <c r="Z109" s="79"/>
      <c r="AA109" s="79"/>
      <c r="AB109" s="79"/>
      <c r="AC109" s="79"/>
      <c r="AD109" s="79"/>
      <c r="AE109" s="79"/>
      <c r="AF109" s="79"/>
      <c r="AG109" s="79"/>
    </row>
    <row r="110" spans="8:33" x14ac:dyDescent="0.25">
      <c r="H110" s="109">
        <v>105</v>
      </c>
      <c r="I110" s="109">
        <v>0.12</v>
      </c>
      <c r="J110" s="109">
        <f t="shared" si="7"/>
        <v>210</v>
      </c>
      <c r="K110" s="109">
        <f t="shared" si="8"/>
        <v>6.8067840827778854</v>
      </c>
      <c r="L110" s="109">
        <f t="shared" si="9"/>
        <v>7.0497218868288183</v>
      </c>
      <c r="M110" s="109">
        <f t="shared" si="10"/>
        <v>17.514605543764795</v>
      </c>
      <c r="N110" s="109">
        <f t="shared" si="11"/>
        <v>0.19350000000000006</v>
      </c>
      <c r="O110" s="109">
        <f t="shared" si="12"/>
        <v>53632.072511842722</v>
      </c>
      <c r="P110" s="109">
        <f t="shared" si="13"/>
        <v>-1037780603.1041551</v>
      </c>
      <c r="Q110" s="79"/>
      <c r="R110" s="109">
        <v>105</v>
      </c>
      <c r="S110" s="109">
        <v>0.04</v>
      </c>
      <c r="T110" s="113">
        <f>SUM(((S111-S109)/(J111-J109))*((6*$D$26)/1000))</f>
        <v>0.19350000000000006</v>
      </c>
      <c r="U110" s="113">
        <f>SUM(((T111-T109)/(K111-K109))*(6*$D$26))</f>
        <v>53632.072511842627</v>
      </c>
      <c r="V110" s="113">
        <f>SUM(((U111-U109)/(J111-J109))*(6*$D$26))</f>
        <v>1037780603.1041532</v>
      </c>
      <c r="W110" s="79"/>
      <c r="X110" s="79"/>
      <c r="Y110" s="79"/>
      <c r="Z110" s="79"/>
      <c r="AA110" s="79"/>
      <c r="AB110" s="79"/>
      <c r="AC110" s="79"/>
      <c r="AD110" s="79"/>
      <c r="AE110" s="79"/>
      <c r="AF110" s="79"/>
      <c r="AG110" s="79"/>
    </row>
    <row r="111" spans="8:33" x14ac:dyDescent="0.25">
      <c r="H111" s="109">
        <v>106</v>
      </c>
      <c r="I111" s="109">
        <v>0.13</v>
      </c>
      <c r="J111" s="109">
        <f t="shared" si="7"/>
        <v>212</v>
      </c>
      <c r="K111" s="109">
        <f t="shared" si="8"/>
        <v>6.8416906678177716</v>
      </c>
      <c r="L111" s="109">
        <f t="shared" si="9"/>
        <v>7.9805328453458699</v>
      </c>
      <c r="M111" s="109">
        <f t="shared" si="10"/>
        <v>18.490567440323694</v>
      </c>
      <c r="N111" s="109">
        <f t="shared" si="11"/>
        <v>0.1935000000000002</v>
      </c>
      <c r="O111" s="109">
        <f t="shared" si="12"/>
        <v>-7.6929666357898705E-11</v>
      </c>
      <c r="P111" s="109">
        <f t="shared" si="13"/>
        <v>-518890301.5520798</v>
      </c>
      <c r="Q111" s="79"/>
      <c r="R111" s="109">
        <v>106</v>
      </c>
      <c r="S111" s="109">
        <v>0.05</v>
      </c>
      <c r="T111" s="113">
        <f>SUM(((S112-S110)/(J112-J110))*((6*$D$26)/1000))</f>
        <v>0.29025000000000006</v>
      </c>
      <c r="U111" s="113">
        <f>SUM(((T112-T110)/(K112-K110))*(6*$D$26))</f>
        <v>107264.14502368512</v>
      </c>
      <c r="V111" s="113">
        <f>SUM(((U112-U110)/(J112-J110))*(6*$D$26))</f>
        <v>-518890301.55207771</v>
      </c>
      <c r="W111" s="79"/>
      <c r="X111" s="79"/>
      <c r="Y111" s="79"/>
      <c r="Z111" s="79"/>
      <c r="AA111" s="79"/>
      <c r="AB111" s="79"/>
      <c r="AC111" s="79"/>
      <c r="AD111" s="79"/>
      <c r="AE111" s="79"/>
      <c r="AF111" s="79"/>
      <c r="AG111" s="79"/>
    </row>
    <row r="112" spans="8:33" x14ac:dyDescent="0.25">
      <c r="H112" s="109">
        <v>107</v>
      </c>
      <c r="I112" s="109">
        <v>0.14000000000000001</v>
      </c>
      <c r="J112" s="109">
        <f t="shared" si="7"/>
        <v>214</v>
      </c>
      <c r="K112" s="109">
        <f t="shared" si="8"/>
        <v>6.8765972528576587</v>
      </c>
      <c r="L112" s="109">
        <f t="shared" si="9"/>
        <v>8.9608916481025851</v>
      </c>
      <c r="M112" s="109">
        <f t="shared" si="10"/>
        <v>19.4312649856593</v>
      </c>
      <c r="N112" s="109">
        <f t="shared" si="11"/>
        <v>0.19349999999999992</v>
      </c>
      <c r="O112" s="109">
        <f t="shared" si="12"/>
        <v>-1.5385933271579741E-10</v>
      </c>
      <c r="P112" s="109">
        <f t="shared" si="13"/>
        <v>518890301.55207825</v>
      </c>
      <c r="Q112" s="79"/>
      <c r="R112" s="109">
        <v>107</v>
      </c>
      <c r="S112" s="109">
        <v>7.0000000000000007E-2</v>
      </c>
      <c r="T112" s="113">
        <f>SUM(((S113-S111)/(J113-J111))*((6*$D$26)/1000))</f>
        <v>0.38699999999999996</v>
      </c>
      <c r="U112" s="113">
        <f>SUM(((T113-T111)/(K113-K111))*(6*$D$26))</f>
        <v>-3.0771866543159482E-11</v>
      </c>
      <c r="V112" s="113">
        <f>SUM(((U113-U111)/(J113-J111))*(6*$D$26))</f>
        <v>-1556670904.6562304</v>
      </c>
      <c r="W112" s="79"/>
      <c r="X112" s="79"/>
      <c r="Y112" s="79"/>
      <c r="Z112" s="79"/>
      <c r="AA112" s="79"/>
      <c r="AB112" s="79"/>
      <c r="AC112" s="79"/>
      <c r="AD112" s="79"/>
      <c r="AE112" s="79"/>
      <c r="AF112" s="79"/>
      <c r="AG112" s="79"/>
    </row>
    <row r="113" spans="8:33" x14ac:dyDescent="0.25">
      <c r="H113" s="109">
        <v>108</v>
      </c>
      <c r="I113" s="109">
        <v>0.15</v>
      </c>
      <c r="J113" s="109">
        <f t="shared" si="7"/>
        <v>216</v>
      </c>
      <c r="K113" s="109">
        <f t="shared" si="8"/>
        <v>6.9115038378975449</v>
      </c>
      <c r="L113" s="109">
        <f t="shared" si="9"/>
        <v>9.9889323270677615</v>
      </c>
      <c r="M113" s="109">
        <f t="shared" si="10"/>
        <v>20.335063196808118</v>
      </c>
      <c r="N113" s="109">
        <f t="shared" si="11"/>
        <v>0.19349999999999992</v>
      </c>
      <c r="O113" s="109">
        <f t="shared" si="12"/>
        <v>53632.072511842634</v>
      </c>
      <c r="P113" s="109">
        <f t="shared" si="13"/>
        <v>1037780603.1041566</v>
      </c>
      <c r="Q113" s="79"/>
      <c r="R113" s="109">
        <v>108</v>
      </c>
      <c r="S113" s="109">
        <v>0.09</v>
      </c>
      <c r="T113" s="113">
        <f>SUM(((S114-S112)/(J114-J112))*((6*$D$26)/1000))</f>
        <v>0.29025000000000001</v>
      </c>
      <c r="U113" s="113">
        <f>SUM(((T114-T112)/(K114-K112))*(6*$D$26))</f>
        <v>-53632.072511842562</v>
      </c>
      <c r="V113" s="113">
        <f>SUM(((U114-U112)/(J114-J112))*(6*$D$26))</f>
        <v>518890301.55207789</v>
      </c>
      <c r="W113" s="79"/>
      <c r="X113" s="79"/>
      <c r="Y113" s="79"/>
      <c r="Z113" s="79"/>
      <c r="AA113" s="79"/>
      <c r="AB113" s="79"/>
      <c r="AC113" s="79"/>
      <c r="AD113" s="79"/>
      <c r="AE113" s="79"/>
      <c r="AF113" s="79"/>
      <c r="AG113" s="79"/>
    </row>
    <row r="114" spans="8:33" x14ac:dyDescent="0.25">
      <c r="H114" s="109">
        <v>109</v>
      </c>
      <c r="I114" s="109">
        <v>0.16</v>
      </c>
      <c r="J114" s="109">
        <f t="shared" si="7"/>
        <v>218</v>
      </c>
      <c r="K114" s="109">
        <f t="shared" si="8"/>
        <v>6.9464104229374319</v>
      </c>
      <c r="L114" s="109">
        <f t="shared" si="9"/>
        <v>11.062706965602132</v>
      </c>
      <c r="M114" s="109">
        <f t="shared" si="10"/>
        <v>21.200428201403941</v>
      </c>
      <c r="N114" s="109">
        <f t="shared" si="11"/>
        <v>0.29025000000000001</v>
      </c>
      <c r="O114" s="109">
        <f t="shared" si="12"/>
        <v>107264.14502368528</v>
      </c>
      <c r="P114" s="109">
        <f t="shared" si="13"/>
        <v>1.4078977983444929E-7</v>
      </c>
      <c r="Q114" s="79"/>
      <c r="R114" s="109">
        <v>109</v>
      </c>
      <c r="S114" s="109">
        <v>0.1</v>
      </c>
      <c r="T114" s="113">
        <f>SUM(((S115-S113)/(J115-J113))*((6*$D$26)/1000))</f>
        <v>0.29025000000000001</v>
      </c>
      <c r="U114" s="113">
        <f>SUM(((T115-T113)/(K115-K113))*(6*$D$26))</f>
        <v>53632.072511842649</v>
      </c>
      <c r="V114" s="113">
        <f>SUM(((U115-U113)/(J115-J113))*(6*$D$26))</f>
        <v>518890301.55207676</v>
      </c>
      <c r="W114" s="79"/>
      <c r="X114" s="79"/>
      <c r="Y114" s="79"/>
      <c r="Z114" s="79"/>
      <c r="AA114" s="79"/>
      <c r="AB114" s="79"/>
      <c r="AC114" s="79"/>
      <c r="AD114" s="79"/>
      <c r="AE114" s="79"/>
      <c r="AF114" s="79"/>
      <c r="AG114" s="79"/>
    </row>
    <row r="115" spans="8:33" x14ac:dyDescent="0.25">
      <c r="H115" s="109">
        <v>110</v>
      </c>
      <c r="I115" s="109">
        <v>0.18</v>
      </c>
      <c r="J115" s="109">
        <f t="shared" si="7"/>
        <v>220</v>
      </c>
      <c r="K115" s="109">
        <f t="shared" si="8"/>
        <v>6.9813170079773181</v>
      </c>
      <c r="L115" s="109">
        <f t="shared" si="9"/>
        <v>12.180191055895042</v>
      </c>
      <c r="M115" s="109">
        <f t="shared" si="10"/>
        <v>22.025932226414678</v>
      </c>
      <c r="N115" s="109">
        <f t="shared" si="11"/>
        <v>0.38700000000000012</v>
      </c>
      <c r="O115" s="109">
        <f t="shared" si="12"/>
        <v>53632.072511842649</v>
      </c>
      <c r="P115" s="109">
        <f t="shared" si="13"/>
        <v>-1556670904.6562328</v>
      </c>
      <c r="Q115" s="79"/>
      <c r="R115" s="109">
        <v>110</v>
      </c>
      <c r="S115" s="109">
        <v>0.12</v>
      </c>
      <c r="T115" s="113">
        <f>SUM(((S116-S114)/(J116-J114))*((6*$D$26)/1000))</f>
        <v>0.38700000000000012</v>
      </c>
      <c r="U115" s="113">
        <f>SUM(((T116-T114)/(K116-K114))*(6*$D$26))</f>
        <v>0</v>
      </c>
      <c r="V115" s="113">
        <f>SUM(((U116-U114)/(J116-J114))*(6*$D$26))</f>
        <v>-1037780603.1041553</v>
      </c>
      <c r="W115" s="79"/>
      <c r="X115" s="79"/>
      <c r="Y115" s="79"/>
      <c r="Z115" s="79"/>
      <c r="AA115" s="79"/>
      <c r="AB115" s="79"/>
      <c r="AC115" s="79"/>
      <c r="AD115" s="79"/>
      <c r="AE115" s="79"/>
      <c r="AF115" s="79"/>
      <c r="AG115" s="79"/>
    </row>
    <row r="116" spans="8:33" x14ac:dyDescent="0.25">
      <c r="H116" s="109">
        <v>111</v>
      </c>
      <c r="I116" s="109">
        <v>0.2</v>
      </c>
      <c r="J116" s="109">
        <f t="shared" si="7"/>
        <v>222</v>
      </c>
      <c r="K116" s="109">
        <f t="shared" si="8"/>
        <v>7.0162235930172052</v>
      </c>
      <c r="L116" s="109">
        <f t="shared" si="9"/>
        <v>13.339289107867215</v>
      </c>
      <c r="M116" s="109">
        <f t="shared" si="10"/>
        <v>22.810258322472507</v>
      </c>
      <c r="N116" s="109">
        <f t="shared" si="11"/>
        <v>0.38700000000000012</v>
      </c>
      <c r="O116" s="109">
        <f t="shared" si="12"/>
        <v>-53632.072511842649</v>
      </c>
      <c r="P116" s="109">
        <f t="shared" si="13"/>
        <v>-1037780603.104162</v>
      </c>
      <c r="Q116" s="79"/>
      <c r="R116" s="109">
        <v>111</v>
      </c>
      <c r="S116" s="109">
        <v>0.14000000000000001</v>
      </c>
      <c r="T116" s="113">
        <f>SUM(((S117-S115)/(J117-J115))*((6*$D$26)/1000))</f>
        <v>0.29025000000000001</v>
      </c>
      <c r="U116" s="113">
        <f>SUM(((T117-T115)/(K117-K115))*(6*$D$26))</f>
        <v>-53632.072511842649</v>
      </c>
      <c r="V116" s="113">
        <f>SUM(((U117-U115)/(J117-J115))*(6*$D$26))</f>
        <v>518890301.55208433</v>
      </c>
      <c r="W116" s="79"/>
      <c r="X116" s="79"/>
      <c r="Y116" s="79"/>
      <c r="Z116" s="79"/>
      <c r="AA116" s="79"/>
      <c r="AB116" s="79"/>
      <c r="AC116" s="79"/>
      <c r="AD116" s="79"/>
      <c r="AE116" s="79"/>
      <c r="AF116" s="79"/>
      <c r="AG116" s="79"/>
    </row>
    <row r="117" spans="8:33" x14ac:dyDescent="0.25">
      <c r="H117" s="109">
        <v>112</v>
      </c>
      <c r="I117" s="109">
        <v>0.22</v>
      </c>
      <c r="J117" s="109">
        <f t="shared" si="7"/>
        <v>224</v>
      </c>
      <c r="K117" s="109">
        <f t="shared" si="8"/>
        <v>7.0511301780570914</v>
      </c>
      <c r="L117" s="109">
        <f t="shared" si="9"/>
        <v>14.537840494910288</v>
      </c>
      <c r="M117" s="109">
        <f t="shared" si="10"/>
        <v>23.552204785341903</v>
      </c>
      <c r="N117" s="109">
        <f t="shared" si="11"/>
        <v>0.29025000000000001</v>
      </c>
      <c r="O117" s="109">
        <f t="shared" si="12"/>
        <v>-53632.07251184334</v>
      </c>
      <c r="P117" s="109">
        <f t="shared" si="13"/>
        <v>1037780603.1041553</v>
      </c>
      <c r="Q117" s="79"/>
      <c r="R117" s="109">
        <v>112</v>
      </c>
      <c r="S117" s="109">
        <v>0.15</v>
      </c>
      <c r="T117" s="113">
        <f>SUM(((S118-S116)/(J118-J116))*((6*$D$26)/1000))</f>
        <v>0.29025000000000001</v>
      </c>
      <c r="U117" s="113">
        <f>SUM(((T118-T116)/(K118-K116))*(6*$D$26))</f>
        <v>53632.07251184334</v>
      </c>
      <c r="V117" s="113">
        <f>SUM(((U118-U116)/(J118-J116))*(6*$D$26))</f>
        <v>518890301.55207765</v>
      </c>
      <c r="W117" s="79"/>
      <c r="X117" s="79"/>
      <c r="Y117" s="79"/>
      <c r="Z117" s="79"/>
      <c r="AA117" s="79"/>
      <c r="AB117" s="79"/>
      <c r="AC117" s="79"/>
      <c r="AD117" s="79"/>
      <c r="AE117" s="79"/>
      <c r="AF117" s="79"/>
      <c r="AG117" s="79"/>
    </row>
    <row r="118" spans="8:33" x14ac:dyDescent="0.25">
      <c r="H118" s="109">
        <v>113</v>
      </c>
      <c r="I118" s="109">
        <v>0.23</v>
      </c>
      <c r="J118" s="109">
        <f t="shared" si="7"/>
        <v>226</v>
      </c>
      <c r="K118" s="109">
        <f t="shared" si="8"/>
        <v>7.0860367630969776</v>
      </c>
      <c r="L118" s="109">
        <f t="shared" si="9"/>
        <v>15.773625519788858</v>
      </c>
      <c r="M118" s="109">
        <f t="shared" si="10"/>
        <v>24.250689233999108</v>
      </c>
      <c r="N118" s="109">
        <f t="shared" si="11"/>
        <v>0.29025000000000001</v>
      </c>
      <c r="O118" s="109">
        <f t="shared" si="12"/>
        <v>53632.072511842649</v>
      </c>
      <c r="P118" s="109">
        <f t="shared" si="13"/>
        <v>1037780603.1041604</v>
      </c>
      <c r="Q118" s="79"/>
      <c r="R118" s="109">
        <v>113</v>
      </c>
      <c r="S118" s="109">
        <v>0.17</v>
      </c>
      <c r="T118" s="113">
        <f>SUM(((S119-S117)/(J119-J117))*((6*$D$26)/1000))</f>
        <v>0.38700000000000012</v>
      </c>
      <c r="U118" s="113">
        <f>SUM(((T119-T117)/(K119-K117))*(6*$D$26))</f>
        <v>0</v>
      </c>
      <c r="V118" s="113">
        <f>SUM(((U119-U117)/(J119-J117))*(6*$D$26))</f>
        <v>-1037780603.104162</v>
      </c>
      <c r="W118" s="79"/>
      <c r="X118" s="79"/>
      <c r="Y118" s="79"/>
      <c r="Z118" s="79"/>
      <c r="AA118" s="79"/>
      <c r="AB118" s="79"/>
      <c r="AC118" s="79"/>
      <c r="AD118" s="79"/>
      <c r="AE118" s="79"/>
      <c r="AF118" s="79"/>
      <c r="AG118" s="79"/>
    </row>
    <row r="119" spans="8:33" x14ac:dyDescent="0.25">
      <c r="H119" s="109">
        <v>114</v>
      </c>
      <c r="I119" s="109">
        <v>0.25</v>
      </c>
      <c r="J119" s="109">
        <f t="shared" si="7"/>
        <v>228</v>
      </c>
      <c r="K119" s="109">
        <f t="shared" si="8"/>
        <v>7.1209433481368647</v>
      </c>
      <c r="L119" s="109">
        <f t="shared" si="9"/>
        <v>17.04437168188694</v>
      </c>
      <c r="M119" s="109">
        <f t="shared" si="10"/>
        <v>24.904752303169534</v>
      </c>
      <c r="N119" s="109">
        <f t="shared" si="11"/>
        <v>0.38700000000000012</v>
      </c>
      <c r="O119" s="109">
        <f t="shared" si="12"/>
        <v>53632.072511842496</v>
      </c>
      <c r="P119" s="109">
        <f t="shared" si="13"/>
        <v>-1037780603.1041566</v>
      </c>
      <c r="Q119" s="79"/>
      <c r="R119" s="109">
        <v>114</v>
      </c>
      <c r="S119" s="109">
        <v>0.19</v>
      </c>
      <c r="T119" s="113">
        <f>SUM(((S120-S118)/(J120-J118))*((6*$D$26)/1000))</f>
        <v>0.29025000000000001</v>
      </c>
      <c r="U119" s="113">
        <f>SUM(((T120-T118)/(K120-K118))*(6*$D$26))</f>
        <v>-53632.072511842649</v>
      </c>
      <c r="V119" s="113">
        <f>SUM(((U120-U118)/(J120-J118))*(6*$D$26))</f>
        <v>518890301.55207616</v>
      </c>
      <c r="W119" s="79"/>
      <c r="X119" s="79"/>
      <c r="Y119" s="79"/>
      <c r="Z119" s="79"/>
      <c r="AA119" s="79"/>
      <c r="AB119" s="79"/>
      <c r="AC119" s="79"/>
      <c r="AD119" s="79"/>
      <c r="AE119" s="79"/>
      <c r="AF119" s="79"/>
      <c r="AG119" s="79"/>
    </row>
    <row r="120" spans="8:33" x14ac:dyDescent="0.25">
      <c r="H120" s="109">
        <v>115</v>
      </c>
      <c r="I120" s="109">
        <v>0.27</v>
      </c>
      <c r="J120" s="109">
        <f t="shared" si="7"/>
        <v>230</v>
      </c>
      <c r="K120" s="109">
        <f t="shared" si="8"/>
        <v>7.1558499331767509</v>
      </c>
      <c r="L120" s="109">
        <f t="shared" si="9"/>
        <v>18.347760124767621</v>
      </c>
      <c r="M120" s="109">
        <f t="shared" si="10"/>
        <v>25.51356090711198</v>
      </c>
      <c r="N120" s="109">
        <f t="shared" si="11"/>
        <v>0.38699999999999984</v>
      </c>
      <c r="O120" s="109">
        <f t="shared" si="12"/>
        <v>-53632.072511842802</v>
      </c>
      <c r="P120" s="109">
        <f t="shared" si="13"/>
        <v>-1037780603.1041508</v>
      </c>
      <c r="Q120" s="79"/>
      <c r="R120" s="109">
        <v>115</v>
      </c>
      <c r="S120" s="109">
        <v>0.2</v>
      </c>
      <c r="T120" s="113">
        <f>SUM(((S121-S119)/(J121-J119))*((6*$D$26)/1000))</f>
        <v>0.29025000000000001</v>
      </c>
      <c r="U120" s="113">
        <f>SUM(((T121-T119)/(K121-K119))*(6*$D$26))</f>
        <v>53632.072511842496</v>
      </c>
      <c r="V120" s="113">
        <f>SUM(((U121-U119)/(J121-J119))*(6*$D$26))</f>
        <v>1037780603.1041553</v>
      </c>
      <c r="W120" s="79"/>
      <c r="X120" s="79"/>
      <c r="Y120" s="79"/>
      <c r="Z120" s="79"/>
      <c r="AA120" s="79"/>
      <c r="AB120" s="79"/>
      <c r="AC120" s="79"/>
      <c r="AD120" s="79"/>
      <c r="AE120" s="79"/>
      <c r="AF120" s="79"/>
      <c r="AG120" s="79"/>
    </row>
    <row r="121" spans="8:33" x14ac:dyDescent="0.25">
      <c r="H121" s="109">
        <v>116</v>
      </c>
      <c r="I121" s="109">
        <v>0.28999999999999998</v>
      </c>
      <c r="J121" s="109">
        <f t="shared" si="7"/>
        <v>232</v>
      </c>
      <c r="K121" s="109">
        <f t="shared" si="8"/>
        <v>7.190756518216638</v>
      </c>
      <c r="L121" s="109">
        <f t="shared" si="9"/>
        <v>19.681432240761563</v>
      </c>
      <c r="M121" s="109">
        <f t="shared" si="10"/>
        <v>26.076411030997747</v>
      </c>
      <c r="N121" s="109">
        <f t="shared" si="11"/>
        <v>0.29024999999999973</v>
      </c>
      <c r="O121" s="109">
        <f t="shared" si="12"/>
        <v>-53632.072511842343</v>
      </c>
      <c r="P121" s="109">
        <f t="shared" si="13"/>
        <v>1037780603.1041597</v>
      </c>
      <c r="Q121" s="79"/>
      <c r="R121" s="109">
        <v>116</v>
      </c>
      <c r="S121" s="109">
        <v>0.22</v>
      </c>
      <c r="T121" s="113">
        <f>SUM(((S122-S120)/(J122-J120))*((6*$D$26)/1000))</f>
        <v>0.38699999999999984</v>
      </c>
      <c r="U121" s="113">
        <f>SUM(((T122-T120)/(K122-K120))*(6*$D$26))</f>
        <v>53632.072511842649</v>
      </c>
      <c r="V121" s="113">
        <f>SUM(((U122-U120)/(J122-J120))*(6*$D$26))</f>
        <v>-1037780603.1041508</v>
      </c>
      <c r="W121" s="79"/>
      <c r="X121" s="79"/>
      <c r="Y121" s="79"/>
      <c r="Z121" s="79"/>
      <c r="AA121" s="79"/>
      <c r="AB121" s="79"/>
      <c r="AC121" s="79"/>
      <c r="AD121" s="79"/>
      <c r="AE121" s="79"/>
      <c r="AF121" s="79"/>
      <c r="AG121" s="79"/>
    </row>
    <row r="122" spans="8:33" x14ac:dyDescent="0.25">
      <c r="H122" s="109">
        <v>117</v>
      </c>
      <c r="I122" s="109">
        <v>0.3</v>
      </c>
      <c r="J122" s="109">
        <f t="shared" si="7"/>
        <v>234</v>
      </c>
      <c r="K122" s="109">
        <f t="shared" si="8"/>
        <v>7.2256631032565242</v>
      </c>
      <c r="L122" s="109">
        <f t="shared" si="9"/>
        <v>21.04299640704129</v>
      </c>
      <c r="M122" s="109">
        <f t="shared" si="10"/>
        <v>26.592730006558714</v>
      </c>
      <c r="N122" s="109">
        <f t="shared" si="11"/>
        <v>0.29025000000000029</v>
      </c>
      <c r="O122" s="109">
        <f t="shared" si="12"/>
        <v>53632.072511842962</v>
      </c>
      <c r="P122" s="109">
        <f t="shared" si="13"/>
        <v>1037780603.1041493</v>
      </c>
      <c r="Q122" s="79"/>
      <c r="R122" s="109">
        <v>117</v>
      </c>
      <c r="S122" s="109">
        <v>0.24</v>
      </c>
      <c r="T122" s="113">
        <f>SUM(((S123-S121)/(J123-J121))*((6*$D$26)/1000))</f>
        <v>0.38700000000000012</v>
      </c>
      <c r="U122" s="113">
        <f>SUM(((T123-T121)/(K123-K121))*(6*$D$26))</f>
        <v>-53632.072511842343</v>
      </c>
      <c r="V122" s="113">
        <f>SUM(((U123-U121)/(J123-J121))*(6*$D$26))</f>
        <v>-1037780603.1041566</v>
      </c>
      <c r="W122" s="79"/>
      <c r="X122" s="79"/>
      <c r="Y122" s="79"/>
      <c r="Z122" s="79"/>
      <c r="AA122" s="79"/>
      <c r="AB122" s="79"/>
      <c r="AC122" s="79"/>
      <c r="AD122" s="79"/>
      <c r="AE122" s="79"/>
      <c r="AF122" s="79"/>
      <c r="AG122" s="79"/>
    </row>
    <row r="123" spans="8:33" x14ac:dyDescent="0.25">
      <c r="H123" s="109">
        <v>118</v>
      </c>
      <c r="I123" s="109">
        <v>0.32</v>
      </c>
      <c r="J123" s="109">
        <f t="shared" si="7"/>
        <v>236</v>
      </c>
      <c r="K123" s="109">
        <f t="shared" si="8"/>
        <v>7.2605696882964113</v>
      </c>
      <c r="L123" s="109">
        <f t="shared" si="9"/>
        <v>22.430034825418794</v>
      </c>
      <c r="M123" s="109">
        <f t="shared" si="10"/>
        <v>27.062078229814023</v>
      </c>
      <c r="N123" s="109">
        <f t="shared" si="11"/>
        <v>0.3870000000000004</v>
      </c>
      <c r="O123" s="109">
        <f t="shared" si="12"/>
        <v>53632.072511842343</v>
      </c>
      <c r="P123" s="109">
        <f t="shared" si="13"/>
        <v>-518890301.55208361</v>
      </c>
      <c r="Q123" s="79"/>
      <c r="R123" s="109">
        <v>118</v>
      </c>
      <c r="S123" s="109">
        <v>0.26</v>
      </c>
      <c r="T123" s="113">
        <f>SUM(((S124-S122)/(J124-J122))*((6*$D$26)/1000))</f>
        <v>0.29025000000000029</v>
      </c>
      <c r="U123" s="113">
        <f>SUM(((T124-T122)/(K124-K122))*(6*$D$26))</f>
        <v>-53632.072511842802</v>
      </c>
      <c r="V123" s="113">
        <f>SUM(((U124-U122)/(J124-J122))*(6*$D$26))</f>
        <v>518890301.55207169</v>
      </c>
      <c r="W123" s="79"/>
      <c r="X123" s="79"/>
      <c r="Y123" s="79"/>
      <c r="Z123" s="79"/>
      <c r="AA123" s="79"/>
      <c r="AB123" s="79"/>
      <c r="AC123" s="79"/>
      <c r="AD123" s="79"/>
      <c r="AE123" s="79"/>
      <c r="AF123" s="79"/>
      <c r="AG123" s="79"/>
    </row>
    <row r="124" spans="8:33" x14ac:dyDescent="0.25">
      <c r="H124" s="109">
        <v>119</v>
      </c>
      <c r="I124" s="109">
        <v>0.34</v>
      </c>
      <c r="J124" s="109">
        <f t="shared" si="7"/>
        <v>238</v>
      </c>
      <c r="K124" s="109">
        <f t="shared" si="8"/>
        <v>7.2954762733362974</v>
      </c>
      <c r="L124" s="109">
        <f t="shared" si="9"/>
        <v>23.840110435962636</v>
      </c>
      <c r="M124" s="109">
        <f t="shared" si="10"/>
        <v>27.484150280729224</v>
      </c>
      <c r="N124" s="109">
        <f t="shared" si="11"/>
        <v>0.38699999999999984</v>
      </c>
      <c r="O124" s="109">
        <f t="shared" si="12"/>
        <v>-3.0771866543159482E-10</v>
      </c>
      <c r="P124" s="109">
        <f t="shared" si="13"/>
        <v>-518890301.55207169</v>
      </c>
      <c r="Q124" s="79"/>
      <c r="R124" s="109">
        <v>119</v>
      </c>
      <c r="S124" s="109">
        <v>0.27</v>
      </c>
      <c r="T124" s="113">
        <f>SUM(((S125-S123)/(J125-J123))*((6*$D$26)/1000))</f>
        <v>0.29024999999999973</v>
      </c>
      <c r="U124" s="113">
        <f>SUM(((T125-T123)/(K125-K123))*(6*$D$26))</f>
        <v>-3.0771866543159482E-10</v>
      </c>
      <c r="V124" s="113">
        <f>SUM(((U125-U123)/(J125-J123))*(6*$D$26))</f>
        <v>518890301.55208206</v>
      </c>
      <c r="W124" s="79"/>
      <c r="X124" s="79"/>
      <c r="Y124" s="79"/>
      <c r="Z124" s="79"/>
      <c r="AA124" s="79"/>
      <c r="AB124" s="79"/>
      <c r="AC124" s="79"/>
      <c r="AD124" s="79"/>
      <c r="AE124" s="79"/>
      <c r="AF124" s="79"/>
      <c r="AG124" s="79"/>
    </row>
    <row r="125" spans="8:33" x14ac:dyDescent="0.25">
      <c r="H125" s="109">
        <v>120</v>
      </c>
      <c r="I125" s="109">
        <v>0.36</v>
      </c>
      <c r="J125" s="109">
        <f t="shared" si="7"/>
        <v>240</v>
      </c>
      <c r="K125" s="109">
        <f t="shared" si="8"/>
        <v>7.3303828583761845</v>
      </c>
      <c r="L125" s="109">
        <f t="shared" si="9"/>
        <v>25.270773872522589</v>
      </c>
      <c r="M125" s="109">
        <f t="shared" si="10"/>
        <v>27.858775407659934</v>
      </c>
      <c r="N125" s="109">
        <f t="shared" si="11"/>
        <v>0.38699999999999984</v>
      </c>
      <c r="O125" s="109">
        <f t="shared" si="12"/>
        <v>3.0771866543159482E-10</v>
      </c>
      <c r="P125" s="109">
        <f t="shared" si="13"/>
        <v>-518890301.55208135</v>
      </c>
      <c r="Q125" s="79"/>
      <c r="R125" s="109">
        <v>120</v>
      </c>
      <c r="S125" s="109">
        <v>0.28999999999999998</v>
      </c>
      <c r="T125" s="113">
        <f>SUM(((S126-S124)/(J126-J124))*((6*$D$26)/1000))</f>
        <v>0.29024999999999973</v>
      </c>
      <c r="U125" s="113">
        <f>SUM(((T126-T124)/(K126-K124))*(6*$D$26))</f>
        <v>3.0771866543159482E-10</v>
      </c>
      <c r="V125" s="113">
        <f>SUM(((U126-U124)/(J126-J124))*(6*$D$26))</f>
        <v>518890301.55209017</v>
      </c>
      <c r="W125" s="79"/>
      <c r="X125" s="79"/>
      <c r="Y125" s="79"/>
      <c r="Z125" s="79"/>
      <c r="AA125" s="79"/>
      <c r="AB125" s="79"/>
      <c r="AC125" s="79"/>
      <c r="AD125" s="79"/>
      <c r="AE125" s="79"/>
      <c r="AF125" s="79"/>
      <c r="AG125" s="79"/>
    </row>
    <row r="126" spans="8:33" x14ac:dyDescent="0.25">
      <c r="H126" s="109">
        <v>121</v>
      </c>
      <c r="I126" s="109">
        <v>0.38</v>
      </c>
      <c r="J126" s="109">
        <f t="shared" si="7"/>
        <v>242</v>
      </c>
      <c r="K126" s="109">
        <f t="shared" si="8"/>
        <v>7.3652894434160707</v>
      </c>
      <c r="L126" s="109">
        <f t="shared" si="9"/>
        <v>26.719570426418443</v>
      </c>
      <c r="M126" s="109">
        <f t="shared" si="10"/>
        <v>28.185917343423224</v>
      </c>
      <c r="N126" s="109">
        <f t="shared" si="11"/>
        <v>0.3870000000000004</v>
      </c>
      <c r="O126" s="109">
        <f t="shared" si="12"/>
        <v>-53632.07251184334</v>
      </c>
      <c r="P126" s="109">
        <f t="shared" si="13"/>
        <v>-518890301.55208361</v>
      </c>
      <c r="Q126" s="79"/>
      <c r="R126" s="109">
        <v>121</v>
      </c>
      <c r="S126" s="109">
        <v>0.3</v>
      </c>
      <c r="T126" s="113">
        <f>SUM(((S127-S125)/(J127-J125))*((6*$D$26)/1000))</f>
        <v>0.29025000000000029</v>
      </c>
      <c r="U126" s="113">
        <f>SUM(((T127-T125)/(K127-K125))*(6*$D$26))</f>
        <v>53632.072511843638</v>
      </c>
      <c r="V126" s="113">
        <f>SUM(((U127-U125)/(J127-J125))*(6*$D$26))</f>
        <v>518890301.55207169</v>
      </c>
      <c r="W126" s="79"/>
      <c r="X126" s="79"/>
      <c r="Y126" s="79"/>
      <c r="Z126" s="79"/>
      <c r="AA126" s="79"/>
      <c r="AB126" s="79"/>
      <c r="AC126" s="79"/>
      <c r="AD126" s="79"/>
      <c r="AE126" s="79"/>
      <c r="AF126" s="79"/>
      <c r="AG126" s="79"/>
    </row>
    <row r="127" spans="8:33" x14ac:dyDescent="0.25">
      <c r="H127" s="109">
        <v>122</v>
      </c>
      <c r="I127" s="109">
        <v>0.4</v>
      </c>
      <c r="J127" s="109">
        <f t="shared" si="7"/>
        <v>244</v>
      </c>
      <c r="K127" s="109">
        <f t="shared" si="8"/>
        <v>7.4001960284559569</v>
      </c>
      <c r="L127" s="109">
        <f t="shared" si="9"/>
        <v>28.18404698295393</v>
      </c>
      <c r="M127" s="109">
        <f t="shared" si="10"/>
        <v>28.465673424847495</v>
      </c>
      <c r="N127" s="109">
        <f t="shared" si="11"/>
        <v>0.29024999999999973</v>
      </c>
      <c r="O127" s="109">
        <f t="shared" si="12"/>
        <v>-53632.072511842962</v>
      </c>
      <c r="P127" s="109">
        <f t="shared" si="13"/>
        <v>1037780603.104165</v>
      </c>
      <c r="Q127" s="79"/>
      <c r="R127" s="109">
        <v>122</v>
      </c>
      <c r="S127" s="109">
        <v>0.32</v>
      </c>
      <c r="T127" s="113">
        <f>SUM(((S128-S126)/(J128-J126))*((6*$D$26)/1000))</f>
        <v>0.3870000000000004</v>
      </c>
      <c r="U127" s="113">
        <f>SUM(((T128-T126)/(K128-K126))*(6*$D$26))</f>
        <v>53632.072511842343</v>
      </c>
      <c r="V127" s="113">
        <f>SUM(((U128-U126)/(J128-J126))*(6*$D$26))</f>
        <v>-518890301.55209017</v>
      </c>
      <c r="W127" s="79"/>
      <c r="X127" s="79"/>
      <c r="Y127" s="79"/>
      <c r="Z127" s="79"/>
      <c r="AA127" s="79"/>
      <c r="AB127" s="79"/>
      <c r="AC127" s="79"/>
      <c r="AD127" s="79"/>
      <c r="AE127" s="79"/>
      <c r="AF127" s="79"/>
      <c r="AG127" s="79"/>
    </row>
    <row r="128" spans="8:33" x14ac:dyDescent="0.25">
      <c r="H128" s="109">
        <v>123</v>
      </c>
      <c r="I128" s="109">
        <v>0.41</v>
      </c>
      <c r="J128" s="109">
        <f t="shared" si="7"/>
        <v>246</v>
      </c>
      <c r="K128" s="109">
        <f t="shared" si="8"/>
        <v>7.435102613495844</v>
      </c>
      <c r="L128" s="109">
        <f t="shared" si="9"/>
        <v>29.661758894102938</v>
      </c>
      <c r="M128" s="109">
        <f t="shared" si="10"/>
        <v>28.698272993634962</v>
      </c>
      <c r="N128" s="109">
        <f t="shared" si="11"/>
        <v>0.29024999999999973</v>
      </c>
      <c r="O128" s="109">
        <f t="shared" si="12"/>
        <v>53632.072511842962</v>
      </c>
      <c r="P128" s="109">
        <f t="shared" si="13"/>
        <v>1037780603.1041584</v>
      </c>
      <c r="Q128" s="79"/>
      <c r="R128" s="109">
        <v>123</v>
      </c>
      <c r="S128" s="109">
        <v>0.34</v>
      </c>
      <c r="T128" s="113">
        <f>SUM(((S129-S127)/(J129-J127))*((6*$D$26)/1000))</f>
        <v>0.38699999999999984</v>
      </c>
      <c r="U128" s="113">
        <f>SUM(((T129-T127)/(K129-K127))*(6*$D$26))</f>
        <v>-3.0771866543159482E-10</v>
      </c>
      <c r="V128" s="113">
        <f>SUM(((U129-U127)/(J129-J127))*(6*$D$26))</f>
        <v>-518890301.55207169</v>
      </c>
      <c r="W128" s="79"/>
      <c r="X128" s="79"/>
      <c r="Y128" s="79"/>
      <c r="Z128" s="79"/>
      <c r="AA128" s="79"/>
      <c r="AB128" s="79"/>
      <c r="AC128" s="79"/>
      <c r="AD128" s="79"/>
      <c r="AE128" s="79"/>
      <c r="AF128" s="79"/>
      <c r="AG128" s="79"/>
    </row>
    <row r="129" spans="8:33" x14ac:dyDescent="0.25">
      <c r="H129" s="109">
        <v>124</v>
      </c>
      <c r="I129" s="109">
        <v>0.43</v>
      </c>
      <c r="J129" s="109">
        <f t="shared" si="7"/>
        <v>248</v>
      </c>
      <c r="K129" s="109">
        <f t="shared" si="8"/>
        <v>7.4700091985357302</v>
      </c>
      <c r="L129" s="109">
        <f t="shared" si="9"/>
        <v>31.150276749737905</v>
      </c>
      <c r="M129" s="109">
        <f t="shared" si="10"/>
        <v>28.884075063324659</v>
      </c>
      <c r="N129" s="109">
        <f t="shared" si="11"/>
        <v>0.3870000000000004</v>
      </c>
      <c r="O129" s="109">
        <f t="shared" si="12"/>
        <v>53632.072511842649</v>
      </c>
      <c r="P129" s="109">
        <f t="shared" si="13"/>
        <v>-518890301.55208361</v>
      </c>
      <c r="Q129" s="79"/>
      <c r="R129" s="109">
        <v>124</v>
      </c>
      <c r="S129" s="109">
        <v>0.36</v>
      </c>
      <c r="T129" s="113">
        <f>SUM(((S130-S128)/(J130-J128))*((6*$D$26)/1000))</f>
        <v>0.38699999999999984</v>
      </c>
      <c r="U129" s="113">
        <f>SUM(((T130-T128)/(K130-K128))*(6*$D$26))</f>
        <v>3.0771866543159482E-10</v>
      </c>
      <c r="V129" s="113">
        <f>SUM(((U130-U128)/(J130-J128))*(6*$D$26))</f>
        <v>518890301.55208039</v>
      </c>
      <c r="W129" s="79"/>
      <c r="X129" s="79"/>
      <c r="Y129" s="79"/>
      <c r="Z129" s="79"/>
      <c r="AA129" s="79"/>
      <c r="AB129" s="79"/>
      <c r="AC129" s="79"/>
      <c r="AD129" s="79"/>
      <c r="AE129" s="79"/>
      <c r="AF129" s="79"/>
      <c r="AG129" s="79"/>
    </row>
    <row r="130" spans="8:33" x14ac:dyDescent="0.25">
      <c r="H130" s="109">
        <v>125</v>
      </c>
      <c r="I130" s="109">
        <v>0.45</v>
      </c>
      <c r="J130" s="109">
        <f t="shared" si="7"/>
        <v>250</v>
      </c>
      <c r="K130" s="109">
        <f t="shared" si="8"/>
        <v>7.5049157835756173</v>
      </c>
      <c r="L130" s="109">
        <f t="shared" si="9"/>
        <v>32.647193009175254</v>
      </c>
      <c r="M130" s="109">
        <f t="shared" si="10"/>
        <v>29.023565244923617</v>
      </c>
      <c r="N130" s="109">
        <f t="shared" si="11"/>
        <v>0.38699999999999984</v>
      </c>
      <c r="O130" s="109">
        <f t="shared" si="12"/>
        <v>-3.0771866543159482E-10</v>
      </c>
      <c r="P130" s="109">
        <f t="shared" si="13"/>
        <v>-518890301.55207467</v>
      </c>
      <c r="Q130" s="79"/>
      <c r="R130" s="109">
        <v>125</v>
      </c>
      <c r="S130" s="109">
        <v>0.38</v>
      </c>
      <c r="T130" s="113">
        <f>SUM(((S131-S129)/(J131-J129))*((6*$D$26)/1000))</f>
        <v>0.3870000000000004</v>
      </c>
      <c r="U130" s="113">
        <f>SUM(((T131-T129)/(K131-K129))*(6*$D$26))</f>
        <v>53632.072511842627</v>
      </c>
      <c r="V130" s="113">
        <f>SUM(((U131-U129)/(J131-J129))*(6*$D$26))</f>
        <v>1556670904.6562235</v>
      </c>
      <c r="W130" s="79"/>
      <c r="X130" s="79"/>
      <c r="Y130" s="79"/>
      <c r="Z130" s="79"/>
      <c r="AA130" s="79"/>
      <c r="AB130" s="79"/>
      <c r="AC130" s="79"/>
      <c r="AD130" s="79"/>
      <c r="AE130" s="79"/>
      <c r="AF130" s="79"/>
      <c r="AG130" s="79"/>
    </row>
    <row r="131" spans="8:33" x14ac:dyDescent="0.25">
      <c r="H131" s="109">
        <v>126</v>
      </c>
      <c r="I131" s="109">
        <v>0.47</v>
      </c>
      <c r="J131" s="109">
        <f t="shared" si="7"/>
        <v>252</v>
      </c>
      <c r="K131" s="109">
        <f t="shared" si="8"/>
        <v>7.5398223686155035</v>
      </c>
      <c r="L131" s="109">
        <f t="shared" si="9"/>
        <v>34.150128454639571</v>
      </c>
      <c r="M131" s="109">
        <f t="shared" si="10"/>
        <v>29.117351932350779</v>
      </c>
      <c r="N131" s="109">
        <f t="shared" si="11"/>
        <v>0.38699999999999984</v>
      </c>
      <c r="O131" s="109">
        <f t="shared" si="12"/>
        <v>3.0771866543159482E-10</v>
      </c>
      <c r="P131" s="109">
        <f t="shared" si="13"/>
        <v>5.9543561761013597E-6</v>
      </c>
      <c r="Q131" s="79"/>
      <c r="R131" s="109">
        <v>126</v>
      </c>
      <c r="S131" s="109">
        <v>0.4</v>
      </c>
      <c r="T131" s="113">
        <f>SUM(((S132-S130)/(J132-J130))*((6*$D$26)/1000))</f>
        <v>0.4837499999999999</v>
      </c>
      <c r="U131" s="113">
        <f>SUM(((T132-T130)/(K132-K130))*(6*$D$26))</f>
        <v>160896.21753552731</v>
      </c>
      <c r="V131" s="113">
        <f>SUM(((U132-U130)/(J132-J130))*(6*$D$26))</f>
        <v>518890301.55207783</v>
      </c>
      <c r="W131" s="79"/>
      <c r="X131" s="79"/>
      <c r="Y131" s="79"/>
      <c r="Z131" s="79"/>
      <c r="AA131" s="79"/>
      <c r="AB131" s="79"/>
      <c r="AC131" s="79"/>
      <c r="AD131" s="79"/>
      <c r="AE131" s="79"/>
      <c r="AF131" s="79"/>
      <c r="AG131" s="79"/>
    </row>
    <row r="132" spans="8:33" x14ac:dyDescent="0.25">
      <c r="H132" s="109">
        <v>127</v>
      </c>
      <c r="I132" s="109">
        <v>0.49</v>
      </c>
      <c r="J132" s="109">
        <f t="shared" si="7"/>
        <v>254</v>
      </c>
      <c r="K132" s="109">
        <f t="shared" si="8"/>
        <v>7.5747289536553906</v>
      </c>
      <c r="L132" s="109">
        <f t="shared" si="9"/>
        <v>35.656738428539676</v>
      </c>
      <c r="M132" s="109">
        <f t="shared" si="10"/>
        <v>29.166161757981179</v>
      </c>
      <c r="N132" s="109">
        <f t="shared" si="11"/>
        <v>0.3870000000000004</v>
      </c>
      <c r="O132" s="109">
        <f t="shared" si="12"/>
        <v>3.0771866543159482E-10</v>
      </c>
      <c r="P132" s="109">
        <f t="shared" si="13"/>
        <v>518890301.55207443</v>
      </c>
      <c r="Q132" s="79"/>
      <c r="R132" s="109">
        <v>127</v>
      </c>
      <c r="S132" s="109">
        <v>0.43</v>
      </c>
      <c r="T132" s="113">
        <f>SUM(((S133-S131)/(J133-J131))*((6*$D$26)/1000))</f>
        <v>0.67724999999999957</v>
      </c>
      <c r="U132" s="113">
        <f>SUM(((T133-T131)/(K133-K131))*(6*$D$26))</f>
        <v>107264.1450236853</v>
      </c>
      <c r="V132" s="113">
        <f>SUM(((U133-U131)/(J133-J131))*(6*$D$26))</f>
        <v>-1037780603.1041431</v>
      </c>
      <c r="W132" s="79"/>
      <c r="X132" s="79"/>
      <c r="Y132" s="79"/>
      <c r="Z132" s="79"/>
      <c r="AA132" s="79"/>
      <c r="AB132" s="79"/>
      <c r="AC132" s="79"/>
      <c r="AD132" s="79"/>
      <c r="AE132" s="79"/>
      <c r="AF132" s="79"/>
      <c r="AG132" s="79"/>
    </row>
    <row r="133" spans="8:33" x14ac:dyDescent="0.25">
      <c r="H133" s="109">
        <v>128</v>
      </c>
      <c r="I133" s="109">
        <v>0.51</v>
      </c>
      <c r="J133" s="109">
        <f t="shared" si="7"/>
        <v>256</v>
      </c>
      <c r="K133" s="109">
        <f t="shared" si="8"/>
        <v>7.6096355386952768</v>
      </c>
      <c r="L133" s="109">
        <f t="shared" si="9"/>
        <v>37.164718817221605</v>
      </c>
      <c r="M133" s="109">
        <f t="shared" si="10"/>
        <v>29.170834338162084</v>
      </c>
      <c r="N133" s="109">
        <f t="shared" si="11"/>
        <v>0.3870000000000004</v>
      </c>
      <c r="O133" s="109">
        <f t="shared" si="12"/>
        <v>53632.072511842627</v>
      </c>
      <c r="P133" s="109">
        <f t="shared" si="13"/>
        <v>1037780603.1041461</v>
      </c>
      <c r="Q133" s="79"/>
      <c r="R133" s="109">
        <v>128</v>
      </c>
      <c r="S133" s="109">
        <v>0.47</v>
      </c>
      <c r="T133" s="113">
        <f>SUM(((S134-S132)/(J134-J132))*((6*$D$26)/1000))</f>
        <v>0.67725000000000013</v>
      </c>
      <c r="U133" s="113">
        <f>SUM(((T134-T132)/(K134-K132))*(6*$D$26))</f>
        <v>53632.072511843267</v>
      </c>
      <c r="V133" s="113">
        <f>SUM(((U134-U132)/(J134-J132))*(6*$D$26))</f>
        <v>-2.9565853765234351E-6</v>
      </c>
      <c r="W133" s="79"/>
      <c r="X133" s="79"/>
      <c r="Y133" s="79"/>
      <c r="Z133" s="79"/>
      <c r="AA133" s="79"/>
      <c r="AB133" s="79"/>
      <c r="AC133" s="79"/>
      <c r="AD133" s="79"/>
      <c r="AE133" s="79"/>
      <c r="AF133" s="79"/>
      <c r="AG133" s="79"/>
    </row>
    <row r="134" spans="8:33" x14ac:dyDescent="0.25">
      <c r="H134" s="109">
        <v>129</v>
      </c>
      <c r="I134" s="109">
        <v>0.53</v>
      </c>
      <c r="J134" s="109">
        <f t="shared" ref="J134:J197" si="14">SUM(H134*2)</f>
        <v>258</v>
      </c>
      <c r="K134" s="109">
        <f t="shared" ref="K134:K197" si="15">RADIANS(J134+180)</f>
        <v>7.6445421237351638</v>
      </c>
      <c r="L134" s="109">
        <f t="shared" ref="L134:L197" si="16">SUM(($D$14/2)*(1-COS(K134))+$D$25*(1-SQRT(1-(((($D$14/2)/$D$25)*SIN(K134))^2))))</f>
        <v>38.671811745145575</v>
      </c>
      <c r="M134" s="109">
        <f t="shared" si="10"/>
        <v>29.132316338387643</v>
      </c>
      <c r="N134" s="109">
        <f t="shared" si="11"/>
        <v>0.48375000000000046</v>
      </c>
      <c r="O134" s="109">
        <f t="shared" si="12"/>
        <v>107264.14502368466</v>
      </c>
      <c r="P134" s="109">
        <f t="shared" si="13"/>
        <v>518890301.55208516</v>
      </c>
      <c r="Q134" s="79"/>
      <c r="R134" s="109">
        <v>129</v>
      </c>
      <c r="S134" s="109">
        <v>0.5</v>
      </c>
      <c r="T134" s="113">
        <f>SUM(((S135-S133)/(J135-J133))*((6*$D$26)/1000))</f>
        <v>0.7740000000000008</v>
      </c>
      <c r="U134" s="113">
        <f>SUM(((T135-T133)/(K135-K133))*(6*$D$26))</f>
        <v>107264.14502368499</v>
      </c>
      <c r="V134" s="113">
        <f>SUM(((U135-U133)/(J135-J133))*(6*$D$26))</f>
        <v>518890301.55207825</v>
      </c>
      <c r="W134" s="79"/>
      <c r="X134" s="79"/>
      <c r="Y134" s="79"/>
      <c r="Z134" s="79"/>
      <c r="AA134" s="79"/>
      <c r="AB134" s="79"/>
      <c r="AC134" s="79"/>
      <c r="AD134" s="79"/>
      <c r="AE134" s="79"/>
      <c r="AF134" s="79"/>
      <c r="AG134" s="79"/>
    </row>
    <row r="135" spans="8:33" x14ac:dyDescent="0.25">
      <c r="H135" s="109">
        <v>130</v>
      </c>
      <c r="I135" s="109">
        <v>0.56000000000000005</v>
      </c>
      <c r="J135" s="109">
        <f t="shared" si="14"/>
        <v>260</v>
      </c>
      <c r="K135" s="109">
        <f t="shared" si="15"/>
        <v>7.67944870877505</v>
      </c>
      <c r="L135" s="109">
        <f t="shared" si="16"/>
        <v>40.175810945220327</v>
      </c>
      <c r="M135" s="109">
        <f t="shared" ref="M135:M198" si="17">SUM(((L136-L134)/(J136-J134))*((6*$D$26)/1000))</f>
        <v>29.051654897611986</v>
      </c>
      <c r="N135" s="109">
        <f t="shared" ref="N135:N198" si="18">SUM(((I136-I134)/(J136-J134))*((6*$D$26)/1000))</f>
        <v>0.58049999999999946</v>
      </c>
      <c r="O135" s="109">
        <f t="shared" ref="O135:O198" si="19">SUM(((N136-N134)/(K136-K134))*(6*$D$26))</f>
        <v>107264.14502368605</v>
      </c>
      <c r="P135" s="109">
        <f t="shared" ref="P135:P198" si="20">SUM(((O136-O134)/(J136-J134))*(6*$D$26))</f>
        <v>1.2248710845597088E-5</v>
      </c>
      <c r="Q135" s="79"/>
      <c r="R135" s="109">
        <v>130</v>
      </c>
      <c r="S135" s="109">
        <v>0.55000000000000004</v>
      </c>
      <c r="T135" s="113">
        <f>SUM(((S136-S134)/(J136-J134))*((6*$D$26)/1000))</f>
        <v>0.8707499999999998</v>
      </c>
      <c r="U135" s="113">
        <f>SUM(((T136-T134)/(K136-K134))*(6*$D$26))</f>
        <v>107264.14502368598</v>
      </c>
      <c r="V135" s="113">
        <f>SUM(((U136-U134)/(J136-J134))*(6*$D$26))</f>
        <v>518890301.55208004</v>
      </c>
      <c r="W135" s="79"/>
      <c r="X135" s="79"/>
      <c r="Y135" s="79"/>
      <c r="Z135" s="79"/>
      <c r="AA135" s="79"/>
      <c r="AB135" s="79"/>
      <c r="AC135" s="79"/>
      <c r="AD135" s="79"/>
      <c r="AE135" s="79"/>
      <c r="AF135" s="79"/>
      <c r="AG135" s="79"/>
    </row>
    <row r="136" spans="8:33" x14ac:dyDescent="0.25">
      <c r="H136" s="109">
        <v>131</v>
      </c>
      <c r="I136" s="109">
        <v>0.59</v>
      </c>
      <c r="J136" s="109">
        <f t="shared" si="14"/>
        <v>262</v>
      </c>
      <c r="K136" s="109">
        <f t="shared" si="15"/>
        <v>7.7143552938149362</v>
      </c>
      <c r="L136" s="109">
        <f t="shared" si="16"/>
        <v>41.674566773322525</v>
      </c>
      <c r="M136" s="109">
        <f t="shared" si="17"/>
        <v>28.929990460739504</v>
      </c>
      <c r="N136" s="109">
        <f t="shared" si="18"/>
        <v>0.67724999999999957</v>
      </c>
      <c r="O136" s="109">
        <f t="shared" si="19"/>
        <v>107264.14502368592</v>
      </c>
      <c r="P136" s="109">
        <f t="shared" si="20"/>
        <v>-518890301.55208492</v>
      </c>
      <c r="Q136" s="79"/>
      <c r="R136" s="109">
        <v>131</v>
      </c>
      <c r="S136" s="109">
        <v>0.59</v>
      </c>
      <c r="T136" s="113">
        <f>SUM(((S137-S135)/(J137-J135))*((6*$D$26)/1000))</f>
        <v>0.9674999999999998</v>
      </c>
      <c r="U136" s="113">
        <f>SUM(((T137-T135)/(K137-K135))*(6*$D$26))</f>
        <v>160896.21753552789</v>
      </c>
      <c r="V136" s="113">
        <f>SUM(((U137-U135)/(J137-J135))*(6*$D$26))</f>
        <v>-518890301.55208427</v>
      </c>
      <c r="W136" s="79"/>
      <c r="X136" s="79"/>
      <c r="Y136" s="79"/>
      <c r="Z136" s="79"/>
      <c r="AA136" s="79"/>
      <c r="AB136" s="79"/>
      <c r="AC136" s="79"/>
      <c r="AD136" s="79"/>
      <c r="AE136" s="79"/>
      <c r="AF136" s="79"/>
      <c r="AG136" s="79"/>
    </row>
    <row r="137" spans="8:33" x14ac:dyDescent="0.25">
      <c r="H137" s="109">
        <v>132</v>
      </c>
      <c r="I137" s="109">
        <v>0.63</v>
      </c>
      <c r="J137" s="109">
        <f t="shared" si="14"/>
        <v>264</v>
      </c>
      <c r="K137" s="109">
        <f t="shared" si="15"/>
        <v>7.7492618788548233</v>
      </c>
      <c r="L137" s="109">
        <f t="shared" si="16"/>
        <v>43.165990837803221</v>
      </c>
      <c r="M137" s="109">
        <f t="shared" si="17"/>
        <v>28.768549077396031</v>
      </c>
      <c r="N137" s="109">
        <f t="shared" si="18"/>
        <v>0.7740000000000008</v>
      </c>
      <c r="O137" s="109">
        <f t="shared" si="19"/>
        <v>53632.072511842649</v>
      </c>
      <c r="P137" s="109">
        <f t="shared" si="20"/>
        <v>-1.2530290405265987E-5</v>
      </c>
      <c r="Q137" s="79"/>
      <c r="R137" s="109">
        <v>132</v>
      </c>
      <c r="S137" s="109">
        <v>0.65</v>
      </c>
      <c r="T137" s="113">
        <f>SUM(((S138-S136)/(J138-J136))*((6*$D$26)/1000))</f>
        <v>1.161</v>
      </c>
      <c r="U137" s="113">
        <f>SUM(((T138-T136)/(K138-K136))*(6*$D$26))</f>
        <v>53632.072511842649</v>
      </c>
      <c r="V137" s="113">
        <f>SUM(((U138-U136)/(J138-J136))*(6*$D$26))</f>
        <v>-1556670904.6562324</v>
      </c>
      <c r="W137" s="79"/>
      <c r="X137" s="79"/>
      <c r="Y137" s="79"/>
      <c r="Z137" s="79"/>
      <c r="AA137" s="79"/>
      <c r="AB137" s="79"/>
      <c r="AC137" s="79"/>
      <c r="AD137" s="79"/>
      <c r="AE137" s="79"/>
      <c r="AF137" s="79"/>
      <c r="AG137" s="79"/>
    </row>
    <row r="138" spans="8:33" x14ac:dyDescent="0.25">
      <c r="H138" s="109">
        <v>133</v>
      </c>
      <c r="I138" s="109">
        <v>0.67</v>
      </c>
      <c r="J138" s="109">
        <f t="shared" si="14"/>
        <v>266</v>
      </c>
      <c r="K138" s="109">
        <f t="shared" si="15"/>
        <v>7.7841684638947095</v>
      </c>
      <c r="L138" s="109">
        <f t="shared" si="16"/>
        <v>44.648060218014621</v>
      </c>
      <c r="M138" s="109">
        <f t="shared" si="17"/>
        <v>28.568634233424419</v>
      </c>
      <c r="N138" s="109">
        <f t="shared" si="18"/>
        <v>0.77399999999999969</v>
      </c>
      <c r="O138" s="109">
        <f t="shared" si="19"/>
        <v>107264.14502368463</v>
      </c>
      <c r="P138" s="109">
        <f t="shared" si="20"/>
        <v>1037780603.1041547</v>
      </c>
      <c r="Q138" s="79"/>
      <c r="R138" s="109">
        <v>133</v>
      </c>
      <c r="S138" s="109">
        <v>0.71</v>
      </c>
      <c r="T138" s="113">
        <f>SUM(((S139-S137)/(J139-J137))*((6*$D$26)/1000))</f>
        <v>1.0642499999999999</v>
      </c>
      <c r="U138" s="113">
        <f>SUM(((T139-T137)/(K139-K137))*(6*$D$26))</f>
        <v>0</v>
      </c>
      <c r="V138" s="113">
        <f>SUM(((U139-U137)/(J139-J137))*(6*$D$26))</f>
        <v>1556670904.6562328</v>
      </c>
      <c r="W138" s="79"/>
      <c r="X138" s="79"/>
      <c r="Y138" s="79"/>
      <c r="Z138" s="79"/>
      <c r="AA138" s="79"/>
      <c r="AB138" s="79"/>
      <c r="AC138" s="79"/>
      <c r="AD138" s="79"/>
      <c r="AE138" s="79"/>
      <c r="AF138" s="79"/>
      <c r="AG138" s="79"/>
    </row>
    <row r="139" spans="8:33" x14ac:dyDescent="0.25">
      <c r="H139" s="109">
        <v>134</v>
      </c>
      <c r="I139" s="109">
        <v>0.71</v>
      </c>
      <c r="J139" s="109">
        <f t="shared" si="14"/>
        <v>268</v>
      </c>
      <c r="K139" s="109">
        <f t="shared" si="15"/>
        <v>7.8190750489345966</v>
      </c>
      <c r="L139" s="109">
        <f t="shared" si="16"/>
        <v>46.118821249526675</v>
      </c>
      <c r="M139" s="109">
        <f t="shared" si="17"/>
        <v>28.331618288889846</v>
      </c>
      <c r="N139" s="109">
        <f t="shared" si="18"/>
        <v>0.9674999999999998</v>
      </c>
      <c r="O139" s="109">
        <f t="shared" si="19"/>
        <v>160896.21753552789</v>
      </c>
      <c r="P139" s="109">
        <f t="shared" si="20"/>
        <v>6.4763298723846674E-6</v>
      </c>
      <c r="Q139" s="79"/>
      <c r="R139" s="109">
        <v>134</v>
      </c>
      <c r="S139" s="109">
        <v>0.76</v>
      </c>
      <c r="T139" s="113">
        <f>SUM(((S140-S138)/(J140-J138))*((6*$D$26)/1000))</f>
        <v>1.161</v>
      </c>
      <c r="U139" s="113">
        <f>SUM(((T140-T138)/(K140-K138))*(6*$D$26))</f>
        <v>214528.2900473706</v>
      </c>
      <c r="V139" s="113">
        <f>SUM(((U140-U138)/(J140-J138))*(6*$D$26))</f>
        <v>2075561206.2083106</v>
      </c>
      <c r="W139" s="79"/>
      <c r="X139" s="79"/>
      <c r="Y139" s="79"/>
      <c r="Z139" s="79"/>
      <c r="AA139" s="79"/>
      <c r="AB139" s="79"/>
      <c r="AC139" s="79"/>
      <c r="AD139" s="79"/>
      <c r="AE139" s="79"/>
      <c r="AF139" s="79"/>
      <c r="AG139" s="79"/>
    </row>
    <row r="140" spans="8:33" x14ac:dyDescent="0.25">
      <c r="H140" s="109">
        <v>135</v>
      </c>
      <c r="I140" s="109">
        <v>0.77</v>
      </c>
      <c r="J140" s="109">
        <f t="shared" si="14"/>
        <v>270</v>
      </c>
      <c r="K140" s="109">
        <f t="shared" si="15"/>
        <v>7.8539816339744828</v>
      </c>
      <c r="L140" s="109">
        <f t="shared" si="16"/>
        <v>47.576392857693158</v>
      </c>
      <c r="M140" s="109">
        <f t="shared" si="17"/>
        <v>28.058933602585604</v>
      </c>
      <c r="N140" s="109">
        <f t="shared" si="18"/>
        <v>1.0642499999999999</v>
      </c>
      <c r="O140" s="109">
        <f t="shared" si="19"/>
        <v>107264.1450236853</v>
      </c>
      <c r="P140" s="109">
        <f t="shared" si="20"/>
        <v>5.6315911933779716E-7</v>
      </c>
      <c r="Q140" s="79"/>
      <c r="R140" s="109">
        <v>135</v>
      </c>
      <c r="S140" s="109">
        <v>0.83</v>
      </c>
      <c r="T140" s="113">
        <f>SUM(((S141-S139)/(J141-J139))*((6*$D$26)/1000))</f>
        <v>1.4512500000000004</v>
      </c>
      <c r="U140" s="113">
        <f>SUM(((T141-T139)/(K141-K139))*(6*$D$26))</f>
        <v>214528.2900473706</v>
      </c>
      <c r="V140" s="113">
        <f>SUM(((U141-U139)/(J141-J139))*(6*$D$26))</f>
        <v>-2075561206.2083106</v>
      </c>
      <c r="W140" s="79"/>
      <c r="X140" s="79"/>
      <c r="Y140" s="79"/>
      <c r="Z140" s="79"/>
      <c r="AA140" s="79"/>
      <c r="AB140" s="79"/>
      <c r="AC140" s="79"/>
      <c r="AD140" s="79"/>
      <c r="AE140" s="79"/>
      <c r="AF140" s="79"/>
      <c r="AG140" s="79"/>
    </row>
    <row r="141" spans="8:33" x14ac:dyDescent="0.25">
      <c r="H141" s="109">
        <v>136</v>
      </c>
      <c r="I141" s="109">
        <v>0.82</v>
      </c>
      <c r="J141" s="109">
        <f t="shared" si="14"/>
        <v>272</v>
      </c>
      <c r="K141" s="109">
        <f t="shared" si="15"/>
        <v>7.8888882190143699</v>
      </c>
      <c r="L141" s="109">
        <f t="shared" si="16"/>
        <v>49.018969425504515</v>
      </c>
      <c r="M141" s="109">
        <f t="shared" si="17"/>
        <v>27.752063427833871</v>
      </c>
      <c r="N141" s="109">
        <f t="shared" si="18"/>
        <v>1.161</v>
      </c>
      <c r="O141" s="109">
        <f t="shared" si="19"/>
        <v>160896.21753552795</v>
      </c>
      <c r="P141" s="109">
        <f t="shared" si="20"/>
        <v>518890301.55207765</v>
      </c>
      <c r="Q141" s="79"/>
      <c r="R141" s="109">
        <v>136</v>
      </c>
      <c r="S141" s="109">
        <v>0.91</v>
      </c>
      <c r="T141" s="113">
        <f>SUM(((S142-S140)/(J142-J140))*((6*$D$26)/1000))</f>
        <v>1.5480000000000005</v>
      </c>
      <c r="U141" s="113">
        <f>SUM(((T142-T140)/(K142-K140))*(6*$D$26))</f>
        <v>0</v>
      </c>
      <c r="V141" s="113">
        <f>SUM(((U142-U140)/(J142-J140))*(6*$D$26))</f>
        <v>-2075561206.2083163</v>
      </c>
      <c r="W141" s="79"/>
      <c r="X141" s="79"/>
      <c r="Y141" s="79"/>
      <c r="Z141" s="79"/>
      <c r="AA141" s="79"/>
      <c r="AB141" s="79"/>
      <c r="AC141" s="79"/>
      <c r="AD141" s="79"/>
      <c r="AE141" s="79"/>
      <c r="AF141" s="79"/>
      <c r="AG141" s="79"/>
    </row>
    <row r="142" spans="8:33" x14ac:dyDescent="0.25">
      <c r="H142" s="109">
        <v>137</v>
      </c>
      <c r="I142" s="109">
        <v>0.89</v>
      </c>
      <c r="J142" s="109">
        <f t="shared" si="14"/>
        <v>274</v>
      </c>
      <c r="K142" s="109">
        <f t="shared" si="15"/>
        <v>7.9237948040542561</v>
      </c>
      <c r="L142" s="109">
        <f t="shared" si="16"/>
        <v>50.444823186151439</v>
      </c>
      <c r="M142" s="109">
        <f t="shared" si="17"/>
        <v>27.412532667708991</v>
      </c>
      <c r="N142" s="109">
        <f t="shared" si="18"/>
        <v>1.3545000000000003</v>
      </c>
      <c r="O142" s="109">
        <f t="shared" si="19"/>
        <v>160896.21753552795</v>
      </c>
      <c r="P142" s="109">
        <f t="shared" si="20"/>
        <v>-1037780603.1041493</v>
      </c>
      <c r="Q142" s="79"/>
      <c r="R142" s="109">
        <v>137</v>
      </c>
      <c r="S142" s="109">
        <v>0.99</v>
      </c>
      <c r="T142" s="113">
        <f>SUM(((S143-S141)/(J143-J141))*((6*$D$26)/1000))</f>
        <v>1.4512500000000004</v>
      </c>
      <c r="U142" s="113">
        <f>SUM(((T143-T141)/(K143-K141))*(6*$D$26))</f>
        <v>-6.1543733086318964E-10</v>
      </c>
      <c r="V142" s="113">
        <f>SUM(((U143-U141)/(J143-J141))*(6*$D$26))</f>
        <v>1556670904.6562269</v>
      </c>
      <c r="W142" s="79"/>
      <c r="X142" s="79"/>
      <c r="Y142" s="79"/>
      <c r="Z142" s="79"/>
      <c r="AA142" s="79"/>
      <c r="AB142" s="79"/>
      <c r="AC142" s="79"/>
      <c r="AD142" s="79"/>
      <c r="AE142" s="79"/>
      <c r="AF142" s="79"/>
      <c r="AG142" s="79"/>
    </row>
    <row r="143" spans="8:33" x14ac:dyDescent="0.25">
      <c r="H143" s="109">
        <v>138</v>
      </c>
      <c r="I143" s="109">
        <v>0.96</v>
      </c>
      <c r="J143" s="109">
        <f t="shared" si="14"/>
        <v>276</v>
      </c>
      <c r="K143" s="109">
        <f t="shared" si="15"/>
        <v>7.9587013890941432</v>
      </c>
      <c r="L143" s="109">
        <f t="shared" si="16"/>
        <v>51.852306135345238</v>
      </c>
      <c r="M143" s="109">
        <f t="shared" si="17"/>
        <v>27.041898579515788</v>
      </c>
      <c r="N143" s="109">
        <f t="shared" si="18"/>
        <v>1.4512500000000004</v>
      </c>
      <c r="O143" s="109">
        <f t="shared" si="19"/>
        <v>53632.072511843267</v>
      </c>
      <c r="P143" s="109">
        <f t="shared" si="20"/>
        <v>-1037780603.1041546</v>
      </c>
      <c r="Q143" s="79"/>
      <c r="R143" s="109">
        <v>138</v>
      </c>
      <c r="S143" s="109">
        <v>1.06</v>
      </c>
      <c r="T143" s="113">
        <f>SUM(((S144-S142)/(J144-J142))*((6*$D$26)/1000))</f>
        <v>1.5479999999999994</v>
      </c>
      <c r="U143" s="113">
        <f>SUM(((T144-T142)/(K144-K142))*(6*$D$26))</f>
        <v>160896.21753552734</v>
      </c>
      <c r="V143" s="113">
        <f>SUM(((U144-U142)/(J144-J142))*(6*$D$26))</f>
        <v>1556670904.6562696</v>
      </c>
      <c r="W143" s="79"/>
      <c r="X143" s="79"/>
      <c r="Y143" s="79"/>
      <c r="Z143" s="79"/>
      <c r="AA143" s="79"/>
      <c r="AB143" s="79"/>
      <c r="AC143" s="79"/>
      <c r="AD143" s="79"/>
      <c r="AE143" s="79"/>
      <c r="AF143" s="79"/>
      <c r="AG143" s="79"/>
    </row>
    <row r="144" spans="8:33" x14ac:dyDescent="0.25">
      <c r="H144" s="109">
        <v>139</v>
      </c>
      <c r="I144" s="109">
        <v>1.04</v>
      </c>
      <c r="J144" s="109">
        <f t="shared" si="14"/>
        <v>278</v>
      </c>
      <c r="K144" s="109">
        <f t="shared" si="15"/>
        <v>7.9936079741340293</v>
      </c>
      <c r="L144" s="109">
        <f t="shared" si="16"/>
        <v>53.239851463103975</v>
      </c>
      <c r="M144" s="109">
        <f t="shared" si="17"/>
        <v>26.641741518420925</v>
      </c>
      <c r="N144" s="109">
        <f t="shared" si="18"/>
        <v>1.4512500000000015</v>
      </c>
      <c r="O144" s="109">
        <f t="shared" si="19"/>
        <v>53632.072511842722</v>
      </c>
      <c r="P144" s="109">
        <f t="shared" si="20"/>
        <v>1037780603.1041576</v>
      </c>
      <c r="Q144" s="79"/>
      <c r="R144" s="109">
        <v>139</v>
      </c>
      <c r="S144" s="109">
        <v>1.1499999999999999</v>
      </c>
      <c r="T144" s="113">
        <f>SUM(((S145-S143)/(J145-J143))*((6*$D$26)/1000))</f>
        <v>1.7414999999999996</v>
      </c>
      <c r="U144" s="113">
        <f>SUM(((T145-T143)/(K145-K143))*(6*$D$26))</f>
        <v>160896.21753553112</v>
      </c>
      <c r="V144" s="113">
        <f>SUM(((U145-U143)/(J145-J143))*(6*$D$26))</f>
        <v>2.4779001250863075E-5</v>
      </c>
      <c r="W144" s="79"/>
      <c r="X144" s="79"/>
      <c r="Y144" s="79"/>
      <c r="Z144" s="79"/>
      <c r="AA144" s="79"/>
      <c r="AB144" s="79"/>
      <c r="AC144" s="79"/>
      <c r="AD144" s="79"/>
      <c r="AE144" s="79"/>
      <c r="AF144" s="79"/>
      <c r="AG144" s="79"/>
    </row>
    <row r="145" spans="8:33" x14ac:dyDescent="0.25">
      <c r="H145" s="109">
        <v>140</v>
      </c>
      <c r="I145" s="109">
        <v>1.1100000000000001</v>
      </c>
      <c r="J145" s="109">
        <f t="shared" si="14"/>
        <v>280</v>
      </c>
      <c r="K145" s="109">
        <f t="shared" si="15"/>
        <v>8.0285145591739155</v>
      </c>
      <c r="L145" s="109">
        <f t="shared" si="16"/>
        <v>54.605974509342232</v>
      </c>
      <c r="M145" s="109">
        <f t="shared" si="17"/>
        <v>26.213655808549397</v>
      </c>
      <c r="N145" s="109">
        <f t="shared" si="18"/>
        <v>1.5479999999999994</v>
      </c>
      <c r="O145" s="109">
        <f t="shared" si="19"/>
        <v>160896.21753552879</v>
      </c>
      <c r="P145" s="109">
        <f t="shared" si="20"/>
        <v>518890301.55206382</v>
      </c>
      <c r="Q145" s="79"/>
      <c r="R145" s="109">
        <v>140</v>
      </c>
      <c r="S145" s="109">
        <v>1.24</v>
      </c>
      <c r="T145" s="113">
        <f>SUM(((S146-S144)/(J146-J144))*((6*$D$26)/1000))</f>
        <v>1.8382500000000017</v>
      </c>
      <c r="U145" s="113">
        <f>SUM(((T146-T144)/(K146-K144))*(6*$D$26))</f>
        <v>160896.2175355299</v>
      </c>
      <c r="V145" s="113">
        <f>SUM(((U146-U144)/(J146-J144))*(6*$D$26))</f>
        <v>-6.2229082686826587E-5</v>
      </c>
      <c r="W145" s="79"/>
      <c r="X145" s="79"/>
      <c r="Y145" s="79"/>
      <c r="Z145" s="79"/>
      <c r="AA145" s="79"/>
      <c r="AB145" s="79"/>
      <c r="AC145" s="79"/>
      <c r="AD145" s="79"/>
      <c r="AE145" s="79"/>
      <c r="AF145" s="79"/>
      <c r="AG145" s="79"/>
    </row>
    <row r="146" spans="8:33" x14ac:dyDescent="0.25">
      <c r="H146" s="109">
        <v>141</v>
      </c>
      <c r="I146" s="109">
        <v>1.2</v>
      </c>
      <c r="J146" s="109">
        <f t="shared" si="14"/>
        <v>282</v>
      </c>
      <c r="K146" s="109">
        <f t="shared" si="15"/>
        <v>8.0634211442138017</v>
      </c>
      <c r="L146" s="109">
        <f t="shared" si="16"/>
        <v>55.949273252101328</v>
      </c>
      <c r="M146" s="109">
        <f t="shared" si="17"/>
        <v>25.759240826649055</v>
      </c>
      <c r="N146" s="109">
        <f t="shared" si="18"/>
        <v>1.7414999999999996</v>
      </c>
      <c r="O146" s="109">
        <f t="shared" si="19"/>
        <v>107264.14502368394</v>
      </c>
      <c r="P146" s="109">
        <f t="shared" si="20"/>
        <v>-1037780603.1041698</v>
      </c>
      <c r="Q146" s="79"/>
      <c r="R146" s="109">
        <v>141</v>
      </c>
      <c r="S146" s="109">
        <v>1.34</v>
      </c>
      <c r="T146" s="113">
        <f>SUM(((S147-S145)/(J147-J145))*((6*$D$26)/1000))</f>
        <v>2.0317499999999997</v>
      </c>
      <c r="U146" s="113">
        <f>SUM(((T147-T145)/(K147-K145))*(6*$D$26))</f>
        <v>160896.21753552469</v>
      </c>
      <c r="V146" s="113">
        <f>SUM(((U147-U145)/(J147-J145))*(6*$D$26))</f>
        <v>-1037780603.1041806</v>
      </c>
      <c r="W146" s="79"/>
      <c r="X146" s="79"/>
      <c r="Y146" s="79"/>
      <c r="Z146" s="79"/>
      <c r="AA146" s="79"/>
      <c r="AB146" s="79"/>
      <c r="AC146" s="79"/>
      <c r="AD146" s="79"/>
      <c r="AE146" s="79"/>
      <c r="AF146" s="79"/>
      <c r="AG146" s="79"/>
    </row>
    <row r="147" spans="8:33" x14ac:dyDescent="0.25">
      <c r="H147" s="109">
        <v>142</v>
      </c>
      <c r="I147" s="109">
        <v>1.29</v>
      </c>
      <c r="J147" s="109">
        <f t="shared" si="14"/>
        <v>284</v>
      </c>
      <c r="K147" s="109">
        <f t="shared" si="15"/>
        <v>8.0983277292536897</v>
      </c>
      <c r="L147" s="109">
        <f t="shared" si="16"/>
        <v>57.268428341554021</v>
      </c>
      <c r="M147" s="109">
        <f t="shared" si="17"/>
        <v>25.280092378739685</v>
      </c>
      <c r="N147" s="109">
        <f t="shared" si="18"/>
        <v>1.7414999999999996</v>
      </c>
      <c r="O147" s="109">
        <f t="shared" si="19"/>
        <v>53632.072511841972</v>
      </c>
      <c r="P147" s="109">
        <f t="shared" si="20"/>
        <v>-1037780603.1041315</v>
      </c>
      <c r="Q147" s="79"/>
      <c r="R147" s="109">
        <v>142</v>
      </c>
      <c r="S147" s="109">
        <v>1.45</v>
      </c>
      <c r="T147" s="113">
        <f>SUM(((S148-S146)/(J148-J146))*((6*$D$26)/1000))</f>
        <v>2.1284999999999998</v>
      </c>
      <c r="U147" s="113">
        <f>SUM(((T148-T146)/(K148-K146))*(6*$D$26))</f>
        <v>53632.072511841972</v>
      </c>
      <c r="V147" s="113">
        <f>SUM(((U148-U146)/(J148-J146))*(6*$D$26))</f>
        <v>-518890301.55203271</v>
      </c>
      <c r="W147" s="79"/>
      <c r="X147" s="79"/>
      <c r="Y147" s="79"/>
      <c r="Z147" s="79"/>
      <c r="AA147" s="79"/>
      <c r="AB147" s="79"/>
      <c r="AC147" s="79"/>
      <c r="AD147" s="79"/>
      <c r="AE147" s="79"/>
      <c r="AF147" s="79"/>
      <c r="AG147" s="79"/>
    </row>
    <row r="148" spans="8:33" x14ac:dyDescent="0.25">
      <c r="H148" s="109">
        <v>143</v>
      </c>
      <c r="I148" s="109">
        <v>1.38</v>
      </c>
      <c r="J148" s="109">
        <f t="shared" si="14"/>
        <v>286</v>
      </c>
      <c r="K148" s="109">
        <f t="shared" si="15"/>
        <v>8.1332343142935759</v>
      </c>
      <c r="L148" s="109">
        <f t="shared" si="16"/>
        <v>58.562202696932303</v>
      </c>
      <c r="M148" s="109">
        <f t="shared" si="17"/>
        <v>24.77779444410249</v>
      </c>
      <c r="N148" s="109">
        <f t="shared" si="18"/>
        <v>1.8382499999999997</v>
      </c>
      <c r="O148" s="109">
        <f t="shared" si="19"/>
        <v>1.1077871955537554E-9</v>
      </c>
      <c r="P148" s="109">
        <f t="shared" si="20"/>
        <v>518890301.55209631</v>
      </c>
      <c r="Q148" s="79"/>
      <c r="R148" s="109">
        <v>143</v>
      </c>
      <c r="S148" s="109">
        <v>1.56</v>
      </c>
      <c r="T148" s="113">
        <f>SUM(((S149-S147)/(J149-J147))*((6*$D$26)/1000))</f>
        <v>2.1284999999999998</v>
      </c>
      <c r="U148" s="113">
        <f>SUM(((T149-T147)/(K149-K147))*(6*$D$26))</f>
        <v>107264.14502368668</v>
      </c>
      <c r="V148" s="113">
        <f>SUM(((U149-U147)/(J149-J147))*(6*$D$26))</f>
        <v>518890301.55209756</v>
      </c>
      <c r="W148" s="79"/>
      <c r="X148" s="79"/>
      <c r="Y148" s="79"/>
      <c r="Z148" s="79"/>
      <c r="AA148" s="79"/>
      <c r="AB148" s="79"/>
      <c r="AC148" s="79"/>
      <c r="AD148" s="79"/>
      <c r="AE148" s="79"/>
      <c r="AF148" s="79"/>
      <c r="AG148" s="79"/>
    </row>
    <row r="149" spans="8:33" x14ac:dyDescent="0.25">
      <c r="H149" s="109">
        <v>144</v>
      </c>
      <c r="I149" s="109">
        <v>1.48</v>
      </c>
      <c r="J149" s="109">
        <f t="shared" si="14"/>
        <v>288</v>
      </c>
      <c r="K149" s="109">
        <f t="shared" si="15"/>
        <v>8.1681408993334621</v>
      </c>
      <c r="L149" s="109">
        <f t="shared" si="16"/>
        <v>59.829440687197689</v>
      </c>
      <c r="M149" s="109">
        <f t="shared" si="17"/>
        <v>24.253911353712894</v>
      </c>
      <c r="N149" s="109">
        <f t="shared" si="18"/>
        <v>1.7415000000000016</v>
      </c>
      <c r="O149" s="109">
        <f t="shared" si="19"/>
        <v>107264.14502368655</v>
      </c>
      <c r="P149" s="109">
        <f t="shared" si="20"/>
        <v>3632232110.8644748</v>
      </c>
      <c r="Q149" s="79"/>
      <c r="R149" s="109">
        <v>144</v>
      </c>
      <c r="S149" s="109">
        <v>1.67</v>
      </c>
      <c r="T149" s="113">
        <f>SUM(((S150-S148)/(J150-J148))*((6*$D$26)/1000))</f>
        <v>2.3220000000000001</v>
      </c>
      <c r="U149" s="113">
        <f>SUM(((T150-T148)/(K150-K148))*(6*$D$26))</f>
        <v>107264.14502368668</v>
      </c>
      <c r="V149" s="113">
        <f>SUM(((U150-U148)/(J150-J148))*(6*$D$26))</f>
        <v>-2.6468478608876467E-5</v>
      </c>
      <c r="W149" s="79"/>
      <c r="X149" s="79"/>
      <c r="Y149" s="79"/>
      <c r="Z149" s="79"/>
      <c r="AA149" s="79"/>
      <c r="AB149" s="79"/>
      <c r="AC149" s="79"/>
      <c r="AD149" s="79"/>
      <c r="AE149" s="79"/>
      <c r="AF149" s="79"/>
      <c r="AG149" s="79"/>
    </row>
    <row r="150" spans="8:33" x14ac:dyDescent="0.25">
      <c r="H150" s="109">
        <v>145</v>
      </c>
      <c r="I150" s="109">
        <v>1.56</v>
      </c>
      <c r="J150" s="109">
        <f t="shared" si="14"/>
        <v>290</v>
      </c>
      <c r="K150" s="109">
        <f t="shared" si="15"/>
        <v>8.2030474843733483</v>
      </c>
      <c r="L150" s="109">
        <f t="shared" si="16"/>
        <v>61.069066919538287</v>
      </c>
      <c r="M150" s="109">
        <f t="shared" si="17"/>
        <v>23.709980462019598</v>
      </c>
      <c r="N150" s="109">
        <f t="shared" si="18"/>
        <v>2.0317499999999997</v>
      </c>
      <c r="O150" s="109">
        <f t="shared" si="19"/>
        <v>375424.50758289255</v>
      </c>
      <c r="P150" s="109">
        <f t="shared" si="20"/>
        <v>518890301.55204582</v>
      </c>
      <c r="Q150" s="79"/>
      <c r="R150" s="109">
        <v>145</v>
      </c>
      <c r="S150" s="109">
        <v>1.8</v>
      </c>
      <c r="T150" s="113">
        <f>SUM(((S151-S149)/(J151-J149))*((6*$D$26)/1000))</f>
        <v>2.3220000000000001</v>
      </c>
      <c r="U150" s="113">
        <f>SUM(((T151-T149)/(K151-K149))*(6*$D$26))</f>
        <v>107264.14502368394</v>
      </c>
      <c r="V150" s="113">
        <f>SUM(((U151-U149)/(J151-J149))*(6*$D$26))</f>
        <v>1556670904.6561985</v>
      </c>
      <c r="W150" s="79"/>
      <c r="X150" s="79"/>
      <c r="Y150" s="79"/>
      <c r="Z150" s="79"/>
      <c r="AA150" s="79"/>
      <c r="AB150" s="79"/>
      <c r="AC150" s="79"/>
      <c r="AD150" s="79"/>
      <c r="AE150" s="79"/>
      <c r="AF150" s="79"/>
      <c r="AG150" s="79"/>
    </row>
    <row r="151" spans="8:33" x14ac:dyDescent="0.25">
      <c r="H151" s="109">
        <v>146</v>
      </c>
      <c r="I151" s="109">
        <v>1.69</v>
      </c>
      <c r="J151" s="109">
        <f t="shared" si="14"/>
        <v>292</v>
      </c>
      <c r="K151" s="109">
        <f t="shared" si="15"/>
        <v>8.2379540694132363</v>
      </c>
      <c r="L151" s="109">
        <f t="shared" si="16"/>
        <v>62.280084662600231</v>
      </c>
      <c r="M151" s="109">
        <f t="shared" si="17"/>
        <v>23.147505362033368</v>
      </c>
      <c r="N151" s="109">
        <f t="shared" si="18"/>
        <v>2.4187500000000002</v>
      </c>
      <c r="O151" s="109">
        <f t="shared" si="19"/>
        <v>160896.21753552591</v>
      </c>
      <c r="P151" s="109">
        <f t="shared" si="20"/>
        <v>-3632232110.8644853</v>
      </c>
      <c r="Q151" s="79"/>
      <c r="R151" s="109">
        <v>146</v>
      </c>
      <c r="S151" s="109">
        <v>1.91</v>
      </c>
      <c r="T151" s="113">
        <f>SUM(((S152-S150)/(J152-J150))*((6*$D$26)/1000))</f>
        <v>2.5155000000000003</v>
      </c>
      <c r="U151" s="113">
        <f>SUM(((T152-T150)/(K152-K150))*(6*$D$26))</f>
        <v>268160.36255921109</v>
      </c>
      <c r="V151" s="113">
        <f>SUM(((U152-U150)/(J152-J150))*(6*$D$26))</f>
        <v>-1037780603.1041541</v>
      </c>
      <c r="W151" s="79"/>
      <c r="X151" s="79"/>
      <c r="Y151" s="79"/>
      <c r="Z151" s="79"/>
      <c r="AA151" s="79"/>
      <c r="AB151" s="79"/>
      <c r="AC151" s="79"/>
      <c r="AD151" s="79"/>
      <c r="AE151" s="79"/>
      <c r="AF151" s="79"/>
      <c r="AG151" s="79"/>
    </row>
    <row r="152" spans="8:33" x14ac:dyDescent="0.25">
      <c r="H152" s="109">
        <v>147</v>
      </c>
      <c r="I152" s="109">
        <v>1.81</v>
      </c>
      <c r="J152" s="109">
        <f t="shared" si="14"/>
        <v>294</v>
      </c>
      <c r="K152" s="109">
        <f t="shared" si="15"/>
        <v>8.2728606544531225</v>
      </c>
      <c r="L152" s="109">
        <f t="shared" si="16"/>
        <v>63.461573933701942</v>
      </c>
      <c r="M152" s="109">
        <f t="shared" si="17"/>
        <v>22.567949684239515</v>
      </c>
      <c r="N152" s="109">
        <f t="shared" si="18"/>
        <v>2.3220000000000001</v>
      </c>
      <c r="O152" s="109">
        <f t="shared" si="19"/>
        <v>0</v>
      </c>
      <c r="P152" s="109">
        <f t="shared" si="20"/>
        <v>5.1529059419408441E-5</v>
      </c>
      <c r="Q152" s="79"/>
      <c r="R152" s="109">
        <v>147</v>
      </c>
      <c r="S152" s="109">
        <v>2.06</v>
      </c>
      <c r="T152" s="113">
        <f>SUM(((S153-S151)/(J153-J151))*((6*$D$26)/1000))</f>
        <v>2.8057500000000029</v>
      </c>
      <c r="U152" s="113">
        <f>SUM(((T153-T151)/(K153-K151))*(6*$D$26))</f>
        <v>-1.230874661726395E-9</v>
      </c>
      <c r="V152" s="113">
        <f>SUM(((U153-U151)/(J153-J151))*(6*$D$26))</f>
        <v>-2075561206.2083068</v>
      </c>
      <c r="W152" s="79"/>
      <c r="X152" s="79"/>
      <c r="Y152" s="79"/>
      <c r="Z152" s="79"/>
      <c r="AA152" s="79"/>
      <c r="AB152" s="79"/>
      <c r="AC152" s="79"/>
      <c r="AD152" s="79"/>
      <c r="AE152" s="79"/>
      <c r="AF152" s="79"/>
      <c r="AG152" s="79"/>
    </row>
    <row r="153" spans="8:33" x14ac:dyDescent="0.25">
      <c r="H153" s="109">
        <v>148</v>
      </c>
      <c r="I153" s="109">
        <v>1.93</v>
      </c>
      <c r="J153" s="109">
        <f t="shared" si="14"/>
        <v>296</v>
      </c>
      <c r="K153" s="109">
        <f t="shared" si="15"/>
        <v>8.3077672394930087</v>
      </c>
      <c r="L153" s="109">
        <f t="shared" si="16"/>
        <v>64.612689281126279</v>
      </c>
      <c r="M153" s="109">
        <f t="shared" si="17"/>
        <v>21.972731510167176</v>
      </c>
      <c r="N153" s="109">
        <f t="shared" si="18"/>
        <v>2.4187500000000002</v>
      </c>
      <c r="O153" s="109">
        <f t="shared" si="19"/>
        <v>160896.21753553124</v>
      </c>
      <c r="P153" s="109">
        <f t="shared" si="20"/>
        <v>1556670904.6562409</v>
      </c>
      <c r="Q153" s="79"/>
      <c r="R153" s="109">
        <v>148</v>
      </c>
      <c r="S153" s="109">
        <v>2.2000000000000002</v>
      </c>
      <c r="T153" s="113">
        <f>SUM(((S154-S152)/(J154-J152))*((6*$D$26)/1000))</f>
        <v>2.5154999999999981</v>
      </c>
      <c r="U153" s="113">
        <f>SUM(((T154-T152)/(K154-K152))*(6*$D$26))</f>
        <v>53632.072511840874</v>
      </c>
      <c r="V153" s="113">
        <f>SUM(((U154-U152)/(J154-J152))*(6*$D$26))</f>
        <v>4670012713.9687824</v>
      </c>
      <c r="W153" s="79"/>
      <c r="X153" s="79"/>
      <c r="Y153" s="79"/>
      <c r="Z153" s="79"/>
      <c r="AA153" s="79"/>
      <c r="AB153" s="79"/>
      <c r="AC153" s="79"/>
      <c r="AD153" s="79"/>
      <c r="AE153" s="79"/>
      <c r="AF153" s="79"/>
      <c r="AG153" s="79"/>
    </row>
    <row r="154" spans="8:33" x14ac:dyDescent="0.25">
      <c r="H154" s="109">
        <v>149</v>
      </c>
      <c r="I154" s="109">
        <v>2.06</v>
      </c>
      <c r="J154" s="109">
        <f t="shared" si="14"/>
        <v>298</v>
      </c>
      <c r="K154" s="109">
        <f t="shared" si="15"/>
        <v>8.3426738245328949</v>
      </c>
      <c r="L154" s="109">
        <f t="shared" si="16"/>
        <v>65.732657293925939</v>
      </c>
      <c r="M154" s="109">
        <f t="shared" si="17"/>
        <v>21.363218421758933</v>
      </c>
      <c r="N154" s="109">
        <f t="shared" si="18"/>
        <v>2.6122500000000026</v>
      </c>
      <c r="O154" s="109">
        <f t="shared" si="19"/>
        <v>160896.21753552879</v>
      </c>
      <c r="P154" s="109">
        <f t="shared" si="20"/>
        <v>-518890301.55213451</v>
      </c>
      <c r="Q154" s="79"/>
      <c r="R154" s="109">
        <v>149</v>
      </c>
      <c r="S154" s="109">
        <v>2.3199999999999998</v>
      </c>
      <c r="T154" s="113">
        <f>SUM(((S155-S153)/(J155-J153))*((6*$D$26)/1000))</f>
        <v>2.9024999999999985</v>
      </c>
      <c r="U154" s="113">
        <f>SUM(((T155-T153)/(K155-K153))*(6*$D$26))</f>
        <v>482688.65260659123</v>
      </c>
      <c r="V154" s="113">
        <f>SUM(((U155-U153)/(J155-J153))*(6*$D$26))</f>
        <v>2.2526364773511887E-5</v>
      </c>
      <c r="W154" s="79"/>
      <c r="X154" s="79"/>
      <c r="Y154" s="79"/>
      <c r="Z154" s="79"/>
      <c r="AA154" s="79"/>
      <c r="AB154" s="79"/>
      <c r="AC154" s="79"/>
      <c r="AD154" s="79"/>
      <c r="AE154" s="79"/>
      <c r="AF154" s="79"/>
      <c r="AG154" s="79"/>
    </row>
    <row r="155" spans="8:33" x14ac:dyDescent="0.25">
      <c r="H155" s="109">
        <v>150</v>
      </c>
      <c r="I155" s="109">
        <v>2.2000000000000002</v>
      </c>
      <c r="J155" s="109">
        <f t="shared" si="14"/>
        <v>300</v>
      </c>
      <c r="K155" s="109">
        <f t="shared" si="15"/>
        <v>8.3775804095727811</v>
      </c>
      <c r="L155" s="109">
        <f t="shared" si="16"/>
        <v>66.820773872522551</v>
      </c>
      <c r="M155" s="109">
        <f t="shared" si="17"/>
        <v>20.740723198220312</v>
      </c>
      <c r="N155" s="109">
        <f t="shared" si="18"/>
        <v>2.7089999999999983</v>
      </c>
      <c r="O155" s="109">
        <f t="shared" si="19"/>
        <v>107264.14502368271</v>
      </c>
      <c r="P155" s="109">
        <f t="shared" si="20"/>
        <v>-1037780603.104158</v>
      </c>
      <c r="Q155" s="79"/>
      <c r="R155" s="109">
        <v>150</v>
      </c>
      <c r="S155" s="109">
        <v>2.5</v>
      </c>
      <c r="T155" s="113">
        <f>SUM(((S156-S154)/(J156-J154))*((6*$D$26)/1000))</f>
        <v>3.3862500000000013</v>
      </c>
      <c r="U155" s="113">
        <f>SUM(((T156-T154)/(K156-K154))*(6*$D$26))</f>
        <v>53632.072511843202</v>
      </c>
      <c r="V155" s="113">
        <f>SUM(((U156-U154)/(J156-J154))*(6*$D$26))</f>
        <v>-5707793317.0729122</v>
      </c>
      <c r="W155" s="79"/>
      <c r="X155" s="79"/>
      <c r="Y155" s="79"/>
      <c r="Z155" s="79"/>
      <c r="AA155" s="79"/>
      <c r="AB155" s="79"/>
      <c r="AC155" s="79"/>
      <c r="AD155" s="79"/>
      <c r="AE155" s="79"/>
      <c r="AF155" s="79"/>
      <c r="AG155" s="79"/>
    </row>
    <row r="156" spans="8:33" x14ac:dyDescent="0.25">
      <c r="H156" s="109">
        <v>151</v>
      </c>
      <c r="I156" s="109">
        <v>2.34</v>
      </c>
      <c r="J156" s="109">
        <f t="shared" si="14"/>
        <v>302</v>
      </c>
      <c r="K156" s="109">
        <f t="shared" si="15"/>
        <v>8.412486994612669</v>
      </c>
      <c r="L156" s="109">
        <f t="shared" si="16"/>
        <v>67.876401293741992</v>
      </c>
      <c r="M156" s="109">
        <f t="shared" si="17"/>
        <v>20.106500162975543</v>
      </c>
      <c r="N156" s="109">
        <f t="shared" si="18"/>
        <v>2.8057500000000006</v>
      </c>
      <c r="O156" s="109">
        <f t="shared" si="19"/>
        <v>53632.072511843202</v>
      </c>
      <c r="P156" s="109">
        <f t="shared" si="20"/>
        <v>-5188903015.5208044</v>
      </c>
      <c r="Q156" s="79"/>
      <c r="R156" s="109">
        <v>151</v>
      </c>
      <c r="S156" s="109">
        <v>2.67</v>
      </c>
      <c r="T156" s="113">
        <f>SUM(((S157-S155)/(J157-J155))*((6*$D$26)/1000))</f>
        <v>2.9992500000000009</v>
      </c>
      <c r="U156" s="113">
        <f>SUM(((T157-T155)/(K157-K155))*(6*$D$26))</f>
        <v>-107264.14502368394</v>
      </c>
      <c r="V156" s="113">
        <f>SUM(((U157-U155)/(J157-J155))*(6*$D$26))</f>
        <v>3113341809.3124952</v>
      </c>
      <c r="W156" s="79"/>
      <c r="X156" s="79"/>
      <c r="Y156" s="79"/>
      <c r="Z156" s="79"/>
      <c r="AA156" s="79"/>
      <c r="AB156" s="79"/>
      <c r="AC156" s="79"/>
      <c r="AD156" s="79"/>
      <c r="AE156" s="79"/>
      <c r="AF156" s="79"/>
      <c r="AG156" s="79"/>
    </row>
    <row r="157" spans="8:33" x14ac:dyDescent="0.25">
      <c r="H157" s="109">
        <v>152</v>
      </c>
      <c r="I157" s="109">
        <v>2.4900000000000002</v>
      </c>
      <c r="J157" s="109">
        <f t="shared" si="14"/>
        <v>304</v>
      </c>
      <c r="K157" s="109">
        <f t="shared" si="15"/>
        <v>8.4473935796525552</v>
      </c>
      <c r="L157" s="109">
        <f t="shared" si="16"/>
        <v>68.898965103837853</v>
      </c>
      <c r="M157" s="109">
        <f t="shared" si="17"/>
        <v>19.461742174926854</v>
      </c>
      <c r="N157" s="109">
        <f t="shared" si="18"/>
        <v>2.8057500000000006</v>
      </c>
      <c r="O157" s="109">
        <f t="shared" si="19"/>
        <v>-429056.58009474672</v>
      </c>
      <c r="P157" s="109">
        <f t="shared" si="20"/>
        <v>518890301.55208564</v>
      </c>
      <c r="Q157" s="79"/>
      <c r="R157" s="109">
        <v>152</v>
      </c>
      <c r="S157" s="109">
        <v>2.81</v>
      </c>
      <c r="T157" s="113">
        <f>SUM(((S158-S156)/(J158-J156))*((6*$D$26)/1000))</f>
        <v>3.1927500000000011</v>
      </c>
      <c r="U157" s="113">
        <f>SUM(((T158-T156)/(K158-K156))*(6*$D$26))</f>
        <v>375424.50758290209</v>
      </c>
      <c r="V157" s="113">
        <f>SUM(((U158-U156)/(J158-J156))*(6*$D$26))</f>
        <v>3632232110.864552</v>
      </c>
      <c r="W157" s="79"/>
      <c r="X157" s="79"/>
      <c r="Y157" s="79"/>
      <c r="Z157" s="79"/>
      <c r="AA157" s="79"/>
      <c r="AB157" s="79"/>
      <c r="AC157" s="79"/>
      <c r="AD157" s="79"/>
      <c r="AE157" s="79"/>
      <c r="AF157" s="79"/>
      <c r="AG157" s="79"/>
    </row>
    <row r="158" spans="8:33" x14ac:dyDescent="0.25">
      <c r="H158" s="109">
        <v>153</v>
      </c>
      <c r="I158" s="109">
        <v>2.63</v>
      </c>
      <c r="J158" s="109">
        <f t="shared" si="14"/>
        <v>306</v>
      </c>
      <c r="K158" s="109">
        <f t="shared" si="15"/>
        <v>8.4823001646924414</v>
      </c>
      <c r="L158" s="109">
        <f t="shared" si="16"/>
        <v>69.887950872545801</v>
      </c>
      <c r="M158" s="109">
        <f t="shared" si="17"/>
        <v>18.807578250500924</v>
      </c>
      <c r="N158" s="109">
        <f t="shared" si="18"/>
        <v>2.0317499999999997</v>
      </c>
      <c r="O158" s="109">
        <f t="shared" si="19"/>
        <v>107264.14502368668</v>
      </c>
      <c r="P158" s="109">
        <f t="shared" si="20"/>
        <v>16604489649.666355</v>
      </c>
      <c r="Q158" s="79"/>
      <c r="R158" s="109">
        <v>153</v>
      </c>
      <c r="S158" s="109">
        <v>3</v>
      </c>
      <c r="T158" s="113">
        <f>SUM(((S159-S157)/(J159-J157))*((6*$D$26)/1000))</f>
        <v>3.6764999999999994</v>
      </c>
      <c r="U158" s="113">
        <f>SUM(((T159-T157)/(K159-K157))*(6*$D$26))</f>
        <v>268160.36255921546</v>
      </c>
      <c r="V158" s="113">
        <f>SUM(((U159-U157)/(J159-J157))*(6*$D$26))</f>
        <v>-4151122412.4166389</v>
      </c>
      <c r="W158" s="79"/>
      <c r="X158" s="79"/>
      <c r="Y158" s="79"/>
      <c r="Z158" s="79"/>
      <c r="AA158" s="79"/>
      <c r="AB158" s="79"/>
      <c r="AC158" s="79"/>
      <c r="AD158" s="79"/>
      <c r="AE158" s="79"/>
      <c r="AF158" s="79"/>
      <c r="AG158" s="79"/>
    </row>
    <row r="159" spans="8:33" x14ac:dyDescent="0.25">
      <c r="H159" s="109">
        <v>154</v>
      </c>
      <c r="I159" s="109">
        <v>2.7</v>
      </c>
      <c r="J159" s="109">
        <f t="shared" si="14"/>
        <v>308</v>
      </c>
      <c r="K159" s="109">
        <f t="shared" si="15"/>
        <v>8.5172067497323276</v>
      </c>
      <c r="L159" s="109">
        <f t="shared" si="16"/>
        <v>70.842900840323736</v>
      </c>
      <c r="M159" s="109">
        <f t="shared" si="17"/>
        <v>18.145071796151182</v>
      </c>
      <c r="N159" s="109">
        <f t="shared" si="18"/>
        <v>2.9992500000000009</v>
      </c>
      <c r="O159" s="109">
        <f t="shared" si="19"/>
        <v>1287169.7402842047</v>
      </c>
      <c r="P159" s="109">
        <f t="shared" si="20"/>
        <v>1556670904.6561749</v>
      </c>
      <c r="Q159" s="79"/>
      <c r="R159" s="109">
        <v>154</v>
      </c>
      <c r="S159" s="109">
        <v>3.19</v>
      </c>
      <c r="T159" s="113">
        <f>SUM(((S160-S158)/(J160-J158))*((6*$D$26)/1000))</f>
        <v>3.6764999999999994</v>
      </c>
      <c r="U159" s="113">
        <f>SUM(((T160-T158)/(K160-K158))*(6*$D$26))</f>
        <v>-53632.072511840983</v>
      </c>
      <c r="V159" s="113">
        <f>SUM(((U160-U158)/(J160-J158))*(6*$D$26))</f>
        <v>-2075561206.2083292</v>
      </c>
      <c r="W159" s="79"/>
      <c r="X159" s="79"/>
      <c r="Y159" s="79"/>
      <c r="Z159" s="79"/>
      <c r="AA159" s="79"/>
      <c r="AB159" s="79"/>
      <c r="AC159" s="79"/>
      <c r="AD159" s="79"/>
      <c r="AE159" s="79"/>
      <c r="AF159" s="79"/>
      <c r="AG159" s="79"/>
    </row>
    <row r="160" spans="8:33" x14ac:dyDescent="0.25">
      <c r="H160" s="109">
        <v>155</v>
      </c>
      <c r="I160" s="109">
        <v>2.94</v>
      </c>
      <c r="J160" s="109">
        <f t="shared" si="14"/>
        <v>310</v>
      </c>
      <c r="K160" s="109">
        <f t="shared" si="15"/>
        <v>8.5521133347722156</v>
      </c>
      <c r="L160" s="109">
        <f t="shared" si="16"/>
        <v>71.76341048971905</v>
      </c>
      <c r="M160" s="109">
        <f t="shared" si="17"/>
        <v>17.475219425098331</v>
      </c>
      <c r="N160" s="109">
        <f t="shared" si="18"/>
        <v>4.353749999999998</v>
      </c>
      <c r="O160" s="109">
        <f t="shared" si="19"/>
        <v>268160.36255920865</v>
      </c>
      <c r="P160" s="109">
        <f t="shared" si="20"/>
        <v>-17123379951.218428</v>
      </c>
      <c r="Q160" s="79"/>
      <c r="R160" s="109">
        <v>155</v>
      </c>
      <c r="S160" s="109">
        <v>3.38</v>
      </c>
      <c r="T160" s="113">
        <f>SUM(((S161-S159)/(J161-J159))*((6*$D$26)/1000))</f>
        <v>3.5797500000000011</v>
      </c>
      <c r="U160" s="113">
        <f>SUM(((T161-T159)/(K161-K159))*(6*$D$26))</f>
        <v>53632.072511842955</v>
      </c>
      <c r="V160" s="113">
        <f>SUM(((U161-U159)/(J161-J159))*(6*$D$26))</f>
        <v>5188903015.5207844</v>
      </c>
      <c r="W160" s="79"/>
      <c r="X160" s="79"/>
      <c r="Y160" s="79"/>
      <c r="Z160" s="79"/>
      <c r="AA160" s="79"/>
      <c r="AB160" s="79"/>
      <c r="AC160" s="79"/>
      <c r="AD160" s="79"/>
      <c r="AE160" s="79"/>
      <c r="AF160" s="79"/>
      <c r="AG160" s="79"/>
    </row>
    <row r="161" spans="8:33" x14ac:dyDescent="0.25">
      <c r="H161" s="109">
        <v>156</v>
      </c>
      <c r="I161" s="109">
        <v>3.15</v>
      </c>
      <c r="J161" s="109">
        <f t="shared" si="14"/>
        <v>312</v>
      </c>
      <c r="K161" s="109">
        <f t="shared" si="15"/>
        <v>8.5870199198121018</v>
      </c>
      <c r="L161" s="109">
        <f t="shared" si="16"/>
        <v>72.64912507030806</v>
      </c>
      <c r="M161" s="109">
        <f t="shared" si="17"/>
        <v>16.798950327180872</v>
      </c>
      <c r="N161" s="109">
        <f t="shared" si="18"/>
        <v>3.4829999999999992</v>
      </c>
      <c r="O161" s="109">
        <f t="shared" si="19"/>
        <v>-482688.65260658873</v>
      </c>
      <c r="P161" s="109">
        <f t="shared" si="20"/>
        <v>-1037780603.1040815</v>
      </c>
      <c r="Q161" s="79"/>
      <c r="R161" s="109">
        <v>156</v>
      </c>
      <c r="S161" s="109">
        <v>3.56</v>
      </c>
      <c r="T161" s="113">
        <f>SUM(((S162-S160)/(J162-J160))*((6*$D$26)/1000))</f>
        <v>3.7732500000000013</v>
      </c>
      <c r="U161" s="113">
        <f>SUM(((T162-T160)/(K162-K160))*(6*$D$26))</f>
        <v>482688.65260658634</v>
      </c>
      <c r="V161" s="113">
        <f>SUM(((U162-U160)/(J162-J160))*(6*$D$26))</f>
        <v>2075561206.2083292</v>
      </c>
      <c r="W161" s="79"/>
      <c r="X161" s="79"/>
      <c r="Y161" s="79"/>
      <c r="Z161" s="79"/>
      <c r="AA161" s="79"/>
      <c r="AB161" s="79"/>
      <c r="AC161" s="79"/>
      <c r="AD161" s="79"/>
      <c r="AE161" s="79"/>
      <c r="AF161" s="79"/>
      <c r="AG161" s="79"/>
    </row>
    <row r="162" spans="8:33" x14ac:dyDescent="0.25">
      <c r="H162" s="109">
        <v>157</v>
      </c>
      <c r="I162" s="109">
        <v>3.3</v>
      </c>
      <c r="J162" s="109">
        <f t="shared" si="14"/>
        <v>314</v>
      </c>
      <c r="K162" s="109">
        <f t="shared" si="15"/>
        <v>8.621926504851988</v>
      </c>
      <c r="L162" s="109">
        <f t="shared" si="16"/>
        <v>73.499736104931543</v>
      </c>
      <c r="M162" s="109">
        <f t="shared" si="17"/>
        <v>16.11712615679938</v>
      </c>
      <c r="N162" s="109">
        <f t="shared" si="18"/>
        <v>3.4829999999999992</v>
      </c>
      <c r="O162" s="109">
        <f t="shared" si="19"/>
        <v>160896.21753553097</v>
      </c>
      <c r="P162" s="109">
        <f t="shared" si="20"/>
        <v>5707793317.0729351</v>
      </c>
      <c r="Q162" s="79"/>
      <c r="R162" s="109">
        <v>157</v>
      </c>
      <c r="S162" s="109">
        <v>3.77</v>
      </c>
      <c r="T162" s="113">
        <f>SUM(((S163-S161)/(J163-J161))*((6*$D$26)/1000))</f>
        <v>4.4504999999999955</v>
      </c>
      <c r="U162" s="113">
        <f>SUM(((T163-T161)/(K163-K161))*(6*$D$26))</f>
        <v>268160.36255921546</v>
      </c>
      <c r="V162" s="113">
        <f>SUM(((U163-U161)/(J163-J161))*(6*$D$26))</f>
        <v>-7783354523.2811804</v>
      </c>
      <c r="W162" s="79"/>
      <c r="X162" s="79"/>
      <c r="Y162" s="79"/>
      <c r="Z162" s="79"/>
      <c r="AA162" s="79"/>
      <c r="AB162" s="79"/>
      <c r="AC162" s="79"/>
      <c r="AD162" s="79"/>
      <c r="AE162" s="79"/>
      <c r="AF162" s="79"/>
      <c r="AG162" s="79"/>
    </row>
    <row r="163" spans="8:33" x14ac:dyDescent="0.25">
      <c r="H163" s="109">
        <v>158</v>
      </c>
      <c r="I163" s="109">
        <v>3.51</v>
      </c>
      <c r="J163" s="109">
        <f t="shared" si="14"/>
        <v>316</v>
      </c>
      <c r="K163" s="109">
        <f t="shared" si="15"/>
        <v>8.6568330898918742</v>
      </c>
      <c r="L163" s="109">
        <f t="shared" si="16"/>
        <v>74.314977903052181</v>
      </c>
      <c r="M163" s="109">
        <f t="shared" si="17"/>
        <v>15.4305414010361</v>
      </c>
      <c r="N163" s="109">
        <f t="shared" si="18"/>
        <v>3.7732500000000013</v>
      </c>
      <c r="O163" s="109">
        <f t="shared" si="19"/>
        <v>107264.14502368889</v>
      </c>
      <c r="P163" s="109">
        <f t="shared" si="20"/>
        <v>518890301.55202442</v>
      </c>
      <c r="Q163" s="79"/>
      <c r="R163" s="109">
        <v>158</v>
      </c>
      <c r="S163" s="109">
        <v>4.0199999999999996</v>
      </c>
      <c r="T163" s="113">
        <f>SUM(((S164-S162)/(J164-J162))*((6*$D$26)/1000))</f>
        <v>4.2569999999999997</v>
      </c>
      <c r="U163" s="113">
        <f>SUM(((T164-T162)/(K164-K162))*(6*$D$26))</f>
        <v>-321792.43507105508</v>
      </c>
      <c r="V163" s="113">
        <f>SUM(((U164-U162)/(J164-J162))*(6*$D$26))</f>
        <v>-1556670904.6562672</v>
      </c>
      <c r="W163" s="79"/>
      <c r="X163" s="79"/>
      <c r="Y163" s="79"/>
      <c r="Z163" s="79"/>
      <c r="AA163" s="79"/>
      <c r="AB163" s="79"/>
      <c r="AC163" s="79"/>
      <c r="AD163" s="79"/>
      <c r="AE163" s="79"/>
      <c r="AF163" s="79"/>
      <c r="AG163" s="79"/>
    </row>
    <row r="164" spans="8:33" x14ac:dyDescent="0.25">
      <c r="H164" s="109">
        <v>159</v>
      </c>
      <c r="I164" s="109">
        <v>3.69</v>
      </c>
      <c r="J164" s="109">
        <f t="shared" si="14"/>
        <v>318</v>
      </c>
      <c r="K164" s="109">
        <f t="shared" si="15"/>
        <v>8.6917396749317604</v>
      </c>
      <c r="L164" s="109">
        <f t="shared" si="16"/>
        <v>75.094624105038633</v>
      </c>
      <c r="M164" s="109">
        <f t="shared" si="17"/>
        <v>14.739924188089695</v>
      </c>
      <c r="N164" s="109">
        <f t="shared" si="18"/>
        <v>3.6765000000000034</v>
      </c>
      <c r="O164" s="109">
        <f t="shared" si="19"/>
        <v>214528.29004736812</v>
      </c>
      <c r="P164" s="109">
        <f t="shared" si="20"/>
        <v>1556670904.6561558</v>
      </c>
      <c r="Q164" s="79"/>
      <c r="R164" s="109">
        <v>159</v>
      </c>
      <c r="S164" s="109">
        <v>4.21</v>
      </c>
      <c r="T164" s="113">
        <f>SUM(((S165-S163)/(J165-J163))*((6*$D$26)/1000))</f>
        <v>3.8700000000000037</v>
      </c>
      <c r="U164" s="113">
        <f>SUM(((T165-T163)/(K165-K163))*(6*$D$26))</f>
        <v>107264.14502368394</v>
      </c>
      <c r="V164" s="113">
        <f>SUM(((U165-U163)/(J165-J163))*(6*$D$26))</f>
        <v>7783354523.2810831</v>
      </c>
      <c r="W164" s="79"/>
      <c r="X164" s="79"/>
      <c r="Y164" s="79"/>
      <c r="Z164" s="79"/>
      <c r="AA164" s="79"/>
      <c r="AB164" s="79"/>
      <c r="AC164" s="79"/>
      <c r="AD164" s="79"/>
      <c r="AE164" s="79"/>
      <c r="AF164" s="79"/>
      <c r="AG164" s="79"/>
    </row>
    <row r="165" spans="8:33" x14ac:dyDescent="0.25">
      <c r="H165" s="109">
        <v>160</v>
      </c>
      <c r="I165" s="109">
        <v>3.89</v>
      </c>
      <c r="J165" s="109">
        <f t="shared" si="14"/>
        <v>320</v>
      </c>
      <c r="K165" s="109">
        <f t="shared" si="15"/>
        <v>8.7266462599716483</v>
      </c>
      <c r="L165" s="109">
        <f t="shared" si="16"/>
        <v>75.838484279082124</v>
      </c>
      <c r="M165" s="109">
        <f t="shared" si="17"/>
        <v>14.045937495104143</v>
      </c>
      <c r="N165" s="109">
        <f t="shared" si="18"/>
        <v>4.1602500000000022</v>
      </c>
      <c r="O165" s="109">
        <f t="shared" si="19"/>
        <v>268160.36255920888</v>
      </c>
      <c r="P165" s="109">
        <f t="shared" si="20"/>
        <v>-1556670904.6562405</v>
      </c>
      <c r="Q165" s="79"/>
      <c r="R165" s="109">
        <v>160</v>
      </c>
      <c r="S165" s="109">
        <v>4.42</v>
      </c>
      <c r="T165" s="113">
        <f>SUM(((S166-S164)/(J166-J164))*((6*$D$26)/1000))</f>
        <v>4.4504999999999999</v>
      </c>
      <c r="U165" s="113">
        <f>SUM(((T166-T164)/(K166-K164))*(6*$D$26))</f>
        <v>482688.65260657627</v>
      </c>
      <c r="V165" s="113">
        <f>SUM(((U166-U164)/(J166-J164))*(6*$D$26))</f>
        <v>2594451507.760457</v>
      </c>
      <c r="W165" s="79"/>
      <c r="X165" s="79"/>
      <c r="Y165" s="79"/>
      <c r="Z165" s="79"/>
      <c r="AA165" s="79"/>
      <c r="AB165" s="79"/>
      <c r="AC165" s="79"/>
      <c r="AD165" s="79"/>
      <c r="AE165" s="79"/>
      <c r="AF165" s="79"/>
      <c r="AG165" s="79"/>
    </row>
    <row r="166" spans="8:33" x14ac:dyDescent="0.25">
      <c r="H166" s="109">
        <v>161</v>
      </c>
      <c r="I166" s="109">
        <v>4.12</v>
      </c>
      <c r="J166" s="109">
        <f t="shared" si="14"/>
        <v>322</v>
      </c>
      <c r="K166" s="109">
        <f t="shared" si="15"/>
        <v>8.7615528450115345</v>
      </c>
      <c r="L166" s="109">
        <f t="shared" si="16"/>
        <v>76.546400590320715</v>
      </c>
      <c r="M166" s="109">
        <f t="shared" si="17"/>
        <v>13.349180714261049</v>
      </c>
      <c r="N166" s="109">
        <f t="shared" si="18"/>
        <v>4.1602500000000022</v>
      </c>
      <c r="O166" s="109">
        <f t="shared" si="19"/>
        <v>53632.072511839397</v>
      </c>
      <c r="P166" s="109">
        <f t="shared" si="20"/>
        <v>-2594451507.7603698</v>
      </c>
      <c r="Q166" s="79"/>
      <c r="R166" s="109">
        <v>161</v>
      </c>
      <c r="S166" s="109">
        <v>4.67</v>
      </c>
      <c r="T166" s="113">
        <f>SUM(((S167-S165)/(J167-J165))*((6*$D$26)/1000))</f>
        <v>4.740750000000002</v>
      </c>
      <c r="U166" s="113">
        <f>SUM(((T167-T165)/(K167-K165))*(6*$D$26))</f>
        <v>375424.50758290431</v>
      </c>
      <c r="V166" s="113">
        <f>SUM(((U167-U165)/(J167-J165))*(6*$D$26))</f>
        <v>-7783354523.2811508</v>
      </c>
      <c r="W166" s="79"/>
      <c r="X166" s="79"/>
      <c r="Y166" s="79"/>
      <c r="Z166" s="79"/>
      <c r="AA166" s="79"/>
      <c r="AB166" s="79"/>
      <c r="AC166" s="79"/>
      <c r="AD166" s="79"/>
      <c r="AE166" s="79"/>
      <c r="AF166" s="79"/>
      <c r="AG166" s="79"/>
    </row>
    <row r="167" spans="8:33" x14ac:dyDescent="0.25">
      <c r="H167" s="109">
        <v>162</v>
      </c>
      <c r="I167" s="109">
        <v>4.32</v>
      </c>
      <c r="J167" s="109">
        <f t="shared" si="14"/>
        <v>324</v>
      </c>
      <c r="K167" s="109">
        <f t="shared" si="15"/>
        <v>8.7964594300514207</v>
      </c>
      <c r="L167" s="109">
        <f t="shared" si="16"/>
        <v>77.218244559625902</v>
      </c>
      <c r="M167" s="109">
        <f t="shared" si="17"/>
        <v>12.650191536498919</v>
      </c>
      <c r="N167" s="109">
        <f t="shared" si="18"/>
        <v>4.2569999999999952</v>
      </c>
      <c r="O167" s="109">
        <f t="shared" si="19"/>
        <v>-2.46174932345279E-9</v>
      </c>
      <c r="P167" s="109">
        <f t="shared" si="20"/>
        <v>2594451507.7604041</v>
      </c>
      <c r="Q167" s="79"/>
      <c r="R167" s="109">
        <v>162</v>
      </c>
      <c r="S167" s="109">
        <v>4.91</v>
      </c>
      <c r="T167" s="113">
        <f>SUM(((S168-S166)/(J168-J166))*((6*$D$26)/1000))</f>
        <v>5.1277500000000025</v>
      </c>
      <c r="U167" s="113">
        <f>SUM(((T168-T166)/(K168-K166))*(6*$D$26))</f>
        <v>-321792.43507106195</v>
      </c>
      <c r="V167" s="113">
        <f>SUM(((U168-U166)/(J168-J166))*(6*$D$26))</f>
        <v>-4151122412.4167032</v>
      </c>
      <c r="W167" s="79"/>
      <c r="X167" s="79"/>
      <c r="Y167" s="79"/>
      <c r="Z167" s="79"/>
      <c r="AA167" s="79"/>
      <c r="AB167" s="79"/>
      <c r="AC167" s="79"/>
      <c r="AD167" s="79"/>
      <c r="AE167" s="79"/>
      <c r="AF167" s="79"/>
      <c r="AG167" s="79"/>
    </row>
    <row r="168" spans="8:33" x14ac:dyDescent="0.25">
      <c r="H168" s="109">
        <v>163</v>
      </c>
      <c r="I168" s="109">
        <v>4.5599999999999996</v>
      </c>
      <c r="J168" s="109">
        <f t="shared" si="14"/>
        <v>326</v>
      </c>
      <c r="K168" s="109">
        <f t="shared" si="15"/>
        <v>8.8313660150913069</v>
      </c>
      <c r="L168" s="109">
        <f t="shared" si="16"/>
        <v>77.853913927426547</v>
      </c>
      <c r="M168" s="109">
        <f t="shared" si="17"/>
        <v>11.94944811338628</v>
      </c>
      <c r="N168" s="109">
        <f t="shared" si="18"/>
        <v>4.1602499999999978</v>
      </c>
      <c r="O168" s="109">
        <f t="shared" si="19"/>
        <v>321792.43507105426</v>
      </c>
      <c r="P168" s="109">
        <f t="shared" si="20"/>
        <v>4670012713.9686489</v>
      </c>
      <c r="Q168" s="79"/>
      <c r="R168" s="109">
        <v>163</v>
      </c>
      <c r="S168" s="109">
        <v>5.2</v>
      </c>
      <c r="T168" s="113">
        <f>SUM(((S169-S167)/(J169-J167))*((6*$D$26)/1000))</f>
        <v>4.1602499999999978</v>
      </c>
      <c r="U168" s="113">
        <f>SUM(((T169-T167)/(K169-K167))*(6*$D$26))</f>
        <v>-53632.072511845414</v>
      </c>
      <c r="V168" s="113">
        <f>SUM(((U169-U167)/(J169-J167))*(6*$D$26))</f>
        <v>15047818745.01017</v>
      </c>
      <c r="W168" s="79"/>
      <c r="X168" s="79"/>
      <c r="Y168" s="79"/>
      <c r="Z168" s="79"/>
      <c r="AA168" s="79"/>
      <c r="AB168" s="79"/>
      <c r="AC168" s="79"/>
      <c r="AD168" s="79"/>
      <c r="AE168" s="79"/>
      <c r="AF168" s="79"/>
      <c r="AG168" s="79"/>
    </row>
    <row r="169" spans="8:33" x14ac:dyDescent="0.25">
      <c r="H169" s="109">
        <v>164</v>
      </c>
      <c r="I169" s="109">
        <v>4.75</v>
      </c>
      <c r="J169" s="109">
        <f t="shared" si="14"/>
        <v>328</v>
      </c>
      <c r="K169" s="109">
        <f t="shared" si="15"/>
        <v>8.8662726001311949</v>
      </c>
      <c r="L169" s="109">
        <f t="shared" si="16"/>
        <v>78.453329635944897</v>
      </c>
      <c r="M169" s="109">
        <f t="shared" si="17"/>
        <v>11.247371459377277</v>
      </c>
      <c r="N169" s="109">
        <f t="shared" si="18"/>
        <v>4.8375000000000004</v>
      </c>
      <c r="O169" s="109">
        <f t="shared" si="19"/>
        <v>482688.65260657627</v>
      </c>
      <c r="P169" s="109">
        <f t="shared" si="20"/>
        <v>-4670012713.9686689</v>
      </c>
      <c r="Q169" s="79"/>
      <c r="R169" s="109">
        <v>164</v>
      </c>
      <c r="S169" s="109">
        <v>5.34</v>
      </c>
      <c r="T169" s="113">
        <f>SUM(((S170-S168)/(J170-J168))*((6*$D$26)/1000))</f>
        <v>5.0309999999999961</v>
      </c>
      <c r="U169" s="113">
        <f>SUM(((T170-T168)/(K170-K168))*(6*$D$26))</f>
        <v>1233537.6677723664</v>
      </c>
      <c r="V169" s="113">
        <f>SUM(((U170-U168)/(J170-J168))*(6*$D$26))</f>
        <v>2075561206.2083666</v>
      </c>
      <c r="W169" s="79"/>
      <c r="X169" s="79"/>
      <c r="Y169" s="79"/>
      <c r="Z169" s="79"/>
      <c r="AA169" s="79"/>
      <c r="AB169" s="79"/>
      <c r="AC169" s="79"/>
      <c r="AD169" s="79"/>
      <c r="AE169" s="79"/>
      <c r="AF169" s="79"/>
      <c r="AG169" s="79"/>
    </row>
    <row r="170" spans="8:33" x14ac:dyDescent="0.25">
      <c r="H170" s="109">
        <v>165</v>
      </c>
      <c r="I170" s="109">
        <v>5.0599999999999996</v>
      </c>
      <c r="J170" s="109">
        <f t="shared" si="14"/>
        <v>330</v>
      </c>
      <c r="K170" s="109">
        <f t="shared" si="15"/>
        <v>8.9011791851710811</v>
      </c>
      <c r="L170" s="109">
        <f t="shared" si="16"/>
        <v>79.016432941315671</v>
      </c>
      <c r="M170" s="109">
        <f t="shared" si="17"/>
        <v>10.544328058820559</v>
      </c>
      <c r="N170" s="109">
        <f t="shared" si="18"/>
        <v>5.0309999999999961</v>
      </c>
      <c r="O170" s="109">
        <f t="shared" si="19"/>
        <v>-160896.21753552655</v>
      </c>
      <c r="P170" s="109">
        <f t="shared" si="20"/>
        <v>-4670012713.9685774</v>
      </c>
      <c r="Q170" s="79"/>
      <c r="R170" s="109">
        <v>165</v>
      </c>
      <c r="S170" s="109">
        <v>5.72</v>
      </c>
      <c r="T170" s="113">
        <f>SUM(((S171-S169)/(J171-J169))*((6*$D$26)/1000))</f>
        <v>6.3855000000000022</v>
      </c>
      <c r="U170" s="113">
        <f>SUM(((T171-T169)/(K171-K169))*(6*$D$26))</f>
        <v>160896.21753553097</v>
      </c>
      <c r="V170" s="113">
        <f>SUM(((U171-U169)/(J171-J169))*(6*$D$26))</f>
        <v>-16604489649.666393</v>
      </c>
      <c r="W170" s="79"/>
      <c r="X170" s="79"/>
      <c r="Y170" s="79"/>
      <c r="Z170" s="79"/>
      <c r="AA170" s="79"/>
      <c r="AB170" s="79"/>
      <c r="AC170" s="79"/>
      <c r="AD170" s="79"/>
      <c r="AE170" s="79"/>
      <c r="AF170" s="79"/>
      <c r="AG170" s="79"/>
    </row>
    <row r="171" spans="8:33" x14ac:dyDescent="0.25">
      <c r="H171" s="109">
        <v>166</v>
      </c>
      <c r="I171" s="109">
        <v>5.27</v>
      </c>
      <c r="J171" s="109">
        <f t="shared" si="14"/>
        <v>332</v>
      </c>
      <c r="K171" s="109">
        <f t="shared" si="15"/>
        <v>8.9360857702109673</v>
      </c>
      <c r="L171" s="109">
        <f t="shared" si="16"/>
        <v>79.543182665280355</v>
      </c>
      <c r="M171" s="109">
        <f t="shared" si="17"/>
        <v>9.8406326445906416</v>
      </c>
      <c r="N171" s="109">
        <f t="shared" si="18"/>
        <v>4.5472500000000062</v>
      </c>
      <c r="O171" s="109">
        <f t="shared" si="19"/>
        <v>4.92349864690558E-9</v>
      </c>
      <c r="P171" s="109">
        <f t="shared" si="20"/>
        <v>7783354523.2811842</v>
      </c>
      <c r="Q171" s="79"/>
      <c r="R171" s="109">
        <v>166</v>
      </c>
      <c r="S171" s="109">
        <v>6</v>
      </c>
      <c r="T171" s="113">
        <f>SUM(((S172-S170)/(J172-J170))*((6*$D$26)/1000))</f>
        <v>5.3212499999999983</v>
      </c>
      <c r="U171" s="113">
        <f>SUM(((T172-T170)/(K172-K170))*(6*$D$26))</f>
        <v>-482688.65260658902</v>
      </c>
      <c r="V171" s="113">
        <f>SUM(((U172-U170)/(J172-J170))*(6*$D$26))</f>
        <v>2075561206.2083421</v>
      </c>
      <c r="W171" s="79"/>
      <c r="X171" s="79"/>
      <c r="Y171" s="79"/>
      <c r="Z171" s="79"/>
      <c r="AA171" s="79"/>
      <c r="AB171" s="79"/>
      <c r="AC171" s="79"/>
      <c r="AD171" s="79"/>
      <c r="AE171" s="79"/>
      <c r="AF171" s="79"/>
      <c r="AG171" s="79"/>
    </row>
    <row r="172" spans="8:33" x14ac:dyDescent="0.25">
      <c r="H172" s="109">
        <v>167</v>
      </c>
      <c r="I172" s="109">
        <v>5.53</v>
      </c>
      <c r="J172" s="109">
        <f t="shared" si="14"/>
        <v>334</v>
      </c>
      <c r="K172" s="109">
        <f t="shared" si="15"/>
        <v>8.9709923552508535</v>
      </c>
      <c r="L172" s="109">
        <f t="shared" si="16"/>
        <v>80.033552594503334</v>
      </c>
      <c r="M172" s="109">
        <f t="shared" si="17"/>
        <v>9.136551117966194</v>
      </c>
      <c r="N172" s="109">
        <f t="shared" si="18"/>
        <v>5.031000000000005</v>
      </c>
      <c r="O172" s="109">
        <f t="shared" si="19"/>
        <v>643584.87014211516</v>
      </c>
      <c r="P172" s="109">
        <f t="shared" si="20"/>
        <v>3632232110.8644118</v>
      </c>
      <c r="Q172" s="79"/>
      <c r="R172" s="109">
        <v>167</v>
      </c>
      <c r="S172" s="109">
        <v>6.27</v>
      </c>
      <c r="T172" s="113">
        <f>SUM(((S173-S171)/(J173-J171))*((6*$D$26)/1000))</f>
        <v>5.5147500000000029</v>
      </c>
      <c r="U172" s="113">
        <f>SUM(((T173-T171)/(K173-K171))*(6*$D$26))</f>
        <v>375424.50758290483</v>
      </c>
      <c r="V172" s="113">
        <f>SUM(((U173-U171)/(J173-J171))*(6*$D$26))</f>
        <v>5188903015.5208101</v>
      </c>
      <c r="W172" s="79"/>
      <c r="X172" s="79"/>
      <c r="Y172" s="79"/>
      <c r="Z172" s="79"/>
      <c r="AA172" s="79"/>
      <c r="AB172" s="79"/>
      <c r="AC172" s="79"/>
      <c r="AD172" s="79"/>
      <c r="AE172" s="79"/>
      <c r="AF172" s="79"/>
      <c r="AG172" s="79"/>
    </row>
    <row r="173" spans="8:33" x14ac:dyDescent="0.25">
      <c r="H173" s="109">
        <v>168</v>
      </c>
      <c r="I173" s="109">
        <v>5.79</v>
      </c>
      <c r="J173" s="109">
        <f t="shared" si="14"/>
        <v>336</v>
      </c>
      <c r="K173" s="109">
        <f t="shared" si="15"/>
        <v>9.0058989402907397</v>
      </c>
      <c r="L173" s="109">
        <f t="shared" si="16"/>
        <v>80.487529034062391</v>
      </c>
      <c r="M173" s="109">
        <f t="shared" si="17"/>
        <v>8.4323035823183066</v>
      </c>
      <c r="N173" s="109">
        <f t="shared" si="18"/>
        <v>5.7082499999999987</v>
      </c>
      <c r="O173" s="109">
        <f t="shared" si="19"/>
        <v>375424.50758288987</v>
      </c>
      <c r="P173" s="109">
        <f t="shared" si="20"/>
        <v>-12453367237.249813</v>
      </c>
      <c r="Q173" s="79"/>
      <c r="R173" s="109">
        <v>168</v>
      </c>
      <c r="S173" s="109">
        <v>6.57</v>
      </c>
      <c r="T173" s="113">
        <f>SUM(((S174-S172)/(J174-J172))*((6*$D$26)/1000))</f>
        <v>5.9985000000000017</v>
      </c>
      <c r="U173" s="113">
        <f>SUM(((T174-T172)/(K174-K172))*(6*$D$26))</f>
        <v>53632.072511840983</v>
      </c>
      <c r="V173" s="113">
        <f>SUM(((U174-U172)/(J174-J172))*(6*$D$26))</f>
        <v>-6745573920.1770077</v>
      </c>
      <c r="W173" s="79"/>
      <c r="X173" s="79"/>
      <c r="Y173" s="79"/>
      <c r="Z173" s="79"/>
      <c r="AA173" s="79"/>
      <c r="AB173" s="79"/>
      <c r="AC173" s="79"/>
      <c r="AD173" s="79"/>
      <c r="AE173" s="79"/>
      <c r="AF173" s="79"/>
      <c r="AG173" s="79"/>
    </row>
    <row r="174" spans="8:33" x14ac:dyDescent="0.25">
      <c r="H174" s="109">
        <v>169</v>
      </c>
      <c r="I174" s="109">
        <v>6.12</v>
      </c>
      <c r="J174" s="109">
        <f t="shared" si="14"/>
        <v>338</v>
      </c>
      <c r="K174" s="109">
        <f t="shared" si="15"/>
        <v>9.0408055253306276</v>
      </c>
      <c r="L174" s="109">
        <f t="shared" si="16"/>
        <v>80.905108520324347</v>
      </c>
      <c r="M174" s="109">
        <f t="shared" si="17"/>
        <v>7.7280674661793691</v>
      </c>
      <c r="N174" s="109">
        <f t="shared" si="18"/>
        <v>5.7082499999999987</v>
      </c>
      <c r="O174" s="109">
        <f t="shared" si="19"/>
        <v>-643584.87014210317</v>
      </c>
      <c r="P174" s="109">
        <f t="shared" si="20"/>
        <v>-7783354523.2811289</v>
      </c>
      <c r="Q174" s="79"/>
      <c r="R174" s="109">
        <v>169</v>
      </c>
      <c r="S174" s="109">
        <v>6.89</v>
      </c>
      <c r="T174" s="113">
        <f>SUM(((S175-S173)/(J175-J173))*((6*$D$26)/1000))</f>
        <v>5.6115000000000013</v>
      </c>
      <c r="U174" s="113">
        <f>SUM(((T175-T173)/(K175-K173))*(6*$D$26))</f>
        <v>-321792.43507104937</v>
      </c>
      <c r="V174" s="113">
        <f>SUM(((U175-U173)/(J175-J173))*(6*$D$26))</f>
        <v>1037780603.104153</v>
      </c>
      <c r="W174" s="79"/>
      <c r="X174" s="79"/>
      <c r="Y174" s="79"/>
      <c r="Z174" s="79"/>
      <c r="AA174" s="79"/>
      <c r="AB174" s="79"/>
      <c r="AC174" s="79"/>
      <c r="AD174" s="79"/>
      <c r="AE174" s="79"/>
      <c r="AF174" s="79"/>
      <c r="AG174" s="79"/>
    </row>
    <row r="175" spans="8:33" x14ac:dyDescent="0.25">
      <c r="H175" s="109">
        <v>170</v>
      </c>
      <c r="I175" s="109">
        <v>6.38</v>
      </c>
      <c r="J175" s="109">
        <f t="shared" si="14"/>
        <v>340</v>
      </c>
      <c r="K175" s="109">
        <f t="shared" si="15"/>
        <v>9.0757121103705138</v>
      </c>
      <c r="L175" s="109">
        <f t="shared" si="16"/>
        <v>81.286295697233385</v>
      </c>
      <c r="M175" s="109">
        <f t="shared" si="17"/>
        <v>7.0239807143328044</v>
      </c>
      <c r="N175" s="109">
        <f t="shared" si="18"/>
        <v>4.5472499999999982</v>
      </c>
      <c r="O175" s="109">
        <f t="shared" si="19"/>
        <v>-429056.5800947462</v>
      </c>
      <c r="P175" s="109">
        <f t="shared" si="20"/>
        <v>11415586634.145712</v>
      </c>
      <c r="Q175" s="79"/>
      <c r="R175" s="109">
        <v>170</v>
      </c>
      <c r="S175" s="109">
        <v>7.15</v>
      </c>
      <c r="T175" s="113">
        <f>SUM(((S176-S174)/(J176-J174))*((6*$D$26)/1000))</f>
        <v>5.4180000000000055</v>
      </c>
      <c r="U175" s="113">
        <f>SUM(((T176-T174)/(K176-K174))*(6*$D$26))</f>
        <v>160896.21753552606</v>
      </c>
      <c r="V175" s="113">
        <f>SUM(((U176-U174)/(J176-J174))*(6*$D$26))</f>
        <v>3113341809.312355</v>
      </c>
      <c r="W175" s="79"/>
      <c r="X175" s="79"/>
      <c r="Y175" s="79"/>
      <c r="Z175" s="79"/>
      <c r="AA175" s="79"/>
      <c r="AB175" s="79"/>
      <c r="AC175" s="79"/>
      <c r="AD175" s="79"/>
      <c r="AE175" s="79"/>
      <c r="AF175" s="79"/>
      <c r="AG175" s="79"/>
    </row>
    <row r="176" spans="8:33" x14ac:dyDescent="0.25">
      <c r="H176" s="109">
        <v>171</v>
      </c>
      <c r="I176" s="109">
        <v>6.59</v>
      </c>
      <c r="J176" s="109">
        <f t="shared" si="14"/>
        <v>342</v>
      </c>
      <c r="K176" s="109">
        <f t="shared" si="15"/>
        <v>9.1106186954104</v>
      </c>
      <c r="L176" s="109">
        <f t="shared" si="16"/>
        <v>81.631101359015076</v>
      </c>
      <c r="M176" s="109">
        <f t="shared" si="17"/>
        <v>6.3201450285610203</v>
      </c>
      <c r="N176" s="109">
        <f t="shared" si="18"/>
        <v>4.9342499999999987</v>
      </c>
      <c r="O176" s="109">
        <f t="shared" si="19"/>
        <v>536320.72511843534</v>
      </c>
      <c r="P176" s="109">
        <f t="shared" si="20"/>
        <v>4670012713.9687738</v>
      </c>
      <c r="Q176" s="79"/>
      <c r="R176" s="109">
        <v>171</v>
      </c>
      <c r="S176" s="109">
        <v>7.45</v>
      </c>
      <c r="T176" s="113">
        <f>SUM(((S177-S175)/(J177-J175))*((6*$D$26)/1000))</f>
        <v>5.9017499999999945</v>
      </c>
      <c r="U176" s="113">
        <f>SUM(((T177-T175)/(K177-K175))*(6*$D$26))</f>
        <v>-4.92349864690558E-9</v>
      </c>
      <c r="V176" s="113">
        <f>SUM(((U177-U175)/(J177-J175))*(6*$D$26))</f>
        <v>-5707793317.0727787</v>
      </c>
      <c r="W176" s="79"/>
      <c r="X176" s="79"/>
      <c r="Y176" s="79"/>
      <c r="Z176" s="79"/>
      <c r="AA176" s="79"/>
      <c r="AB176" s="79"/>
      <c r="AC176" s="79"/>
      <c r="AD176" s="79"/>
      <c r="AE176" s="79"/>
      <c r="AF176" s="79"/>
      <c r="AG176" s="79"/>
    </row>
    <row r="177" spans="8:33" x14ac:dyDescent="0.25">
      <c r="H177" s="109">
        <v>172</v>
      </c>
      <c r="I177" s="109">
        <v>6.89</v>
      </c>
      <c r="J177" s="109">
        <f t="shared" si="14"/>
        <v>344</v>
      </c>
      <c r="K177" s="109">
        <f t="shared" si="15"/>
        <v>9.1455252804502862</v>
      </c>
      <c r="L177" s="109">
        <f t="shared" si="16"/>
        <v>81.939540661425738</v>
      </c>
      <c r="M177" s="109">
        <f t="shared" si="17"/>
        <v>5.6166291426160191</v>
      </c>
      <c r="N177" s="109">
        <f t="shared" si="18"/>
        <v>5.5147500000000029</v>
      </c>
      <c r="O177" s="109">
        <f t="shared" si="19"/>
        <v>53632.072511845414</v>
      </c>
      <c r="P177" s="109">
        <f t="shared" si="20"/>
        <v>-10377806031.041592</v>
      </c>
      <c r="Q177" s="79"/>
      <c r="R177" s="109">
        <v>172</v>
      </c>
      <c r="S177" s="109">
        <v>7.76</v>
      </c>
      <c r="T177" s="113">
        <f>SUM(((S178-S176)/(J178-J176))*((6*$D$26)/1000))</f>
        <v>5.4179999999999966</v>
      </c>
      <c r="U177" s="113">
        <f>SUM(((T178-T176)/(K178-K176))*(6*$D$26))</f>
        <v>-429056.58009473531</v>
      </c>
      <c r="V177" s="113">
        <f>SUM(((U178-U176)/(J178-J176))*(6*$D$26))</f>
        <v>-2075561206.2082367</v>
      </c>
      <c r="W177" s="79"/>
      <c r="X177" s="79"/>
      <c r="Y177" s="79"/>
      <c r="Z177" s="79"/>
      <c r="AA177" s="79"/>
      <c r="AB177" s="79"/>
      <c r="AC177" s="79"/>
      <c r="AD177" s="79"/>
      <c r="AE177" s="79"/>
      <c r="AF177" s="79"/>
      <c r="AG177" s="79"/>
    </row>
    <row r="178" spans="8:33" x14ac:dyDescent="0.25">
      <c r="H178" s="109">
        <v>173</v>
      </c>
      <c r="I178" s="109">
        <v>7.16</v>
      </c>
      <c r="J178" s="109">
        <f t="shared" si="14"/>
        <v>346</v>
      </c>
      <c r="K178" s="109">
        <f t="shared" si="15"/>
        <v>9.1804318654901742</v>
      </c>
      <c r="L178" s="109">
        <f t="shared" si="16"/>
        <v>82.211631502954717</v>
      </c>
      <c r="M178" s="109">
        <f t="shared" si="17"/>
        <v>4.9134721187760686</v>
      </c>
      <c r="N178" s="109">
        <f t="shared" si="18"/>
        <v>5.031000000000005</v>
      </c>
      <c r="O178" s="109">
        <f t="shared" si="19"/>
        <v>-536320.72511842172</v>
      </c>
      <c r="P178" s="109">
        <f t="shared" si="20"/>
        <v>-5188903015.520896</v>
      </c>
      <c r="Q178" s="79"/>
      <c r="R178" s="109">
        <v>173</v>
      </c>
      <c r="S178" s="109">
        <v>8.01</v>
      </c>
      <c r="T178" s="113">
        <f>SUM(((S179-S177)/(J179-J177))*((6*$D$26)/1000))</f>
        <v>5.1277499999999945</v>
      </c>
      <c r="U178" s="113">
        <f>SUM(((T179-T177)/(K179-K177))*(6*$D$26))</f>
        <v>-214528.29004736789</v>
      </c>
      <c r="V178" s="113">
        <f>SUM(((U179-U177)/(J179-J177))*(6*$D$26))</f>
        <v>-1037780603.1041636</v>
      </c>
      <c r="W178" s="79"/>
      <c r="X178" s="79"/>
      <c r="Y178" s="79"/>
      <c r="Z178" s="79"/>
      <c r="AA178" s="79"/>
      <c r="AB178" s="79"/>
      <c r="AC178" s="79"/>
      <c r="AD178" s="79"/>
      <c r="AE178" s="79"/>
      <c r="AF178" s="79"/>
      <c r="AG178" s="79"/>
    </row>
    <row r="179" spans="8:33" x14ac:dyDescent="0.25">
      <c r="H179" s="109">
        <v>174</v>
      </c>
      <c r="I179" s="109">
        <v>7.41</v>
      </c>
      <c r="J179" s="109">
        <f t="shared" si="14"/>
        <v>348</v>
      </c>
      <c r="K179" s="109">
        <f t="shared" si="15"/>
        <v>9.2153384505300604</v>
      </c>
      <c r="L179" s="109">
        <f t="shared" si="16"/>
        <v>82.44739307680311</v>
      </c>
      <c r="M179" s="109">
        <f t="shared" si="17"/>
        <v>4.2106866559567564</v>
      </c>
      <c r="N179" s="109">
        <f t="shared" si="18"/>
        <v>4.5472499999999982</v>
      </c>
      <c r="O179" s="109">
        <f t="shared" si="19"/>
        <v>-482688.65260659344</v>
      </c>
      <c r="P179" s="109">
        <f t="shared" si="20"/>
        <v>1037780603.1040555</v>
      </c>
      <c r="Q179" s="79"/>
      <c r="R179" s="109">
        <v>174</v>
      </c>
      <c r="S179" s="109">
        <v>8.2899999999999991</v>
      </c>
      <c r="T179" s="113">
        <f>SUM(((S180-S178)/(J180-J178))*((6*$D$26)/1000))</f>
        <v>5.0309999999999961</v>
      </c>
      <c r="U179" s="113">
        <f>SUM(((T180-T178)/(K180-K178))*(6*$D$26))</f>
        <v>-536320.72511842148</v>
      </c>
      <c r="V179" s="113">
        <f>SUM(((U180-U178)/(J180-J178))*(6*$D$26))</f>
        <v>-7264464221.7292061</v>
      </c>
      <c r="W179" s="79"/>
      <c r="X179" s="79"/>
      <c r="Y179" s="79"/>
      <c r="Z179" s="79"/>
      <c r="AA179" s="79"/>
      <c r="AB179" s="79"/>
      <c r="AC179" s="79"/>
      <c r="AD179" s="79"/>
      <c r="AE179" s="79"/>
      <c r="AF179" s="79"/>
      <c r="AG179" s="79"/>
    </row>
    <row r="180" spans="8:33" x14ac:dyDescent="0.25">
      <c r="H180" s="109">
        <v>175</v>
      </c>
      <c r="I180" s="109">
        <v>7.63</v>
      </c>
      <c r="J180" s="109">
        <f t="shared" si="14"/>
        <v>350</v>
      </c>
      <c r="K180" s="109">
        <f t="shared" si="15"/>
        <v>9.2502450355699466</v>
      </c>
      <c r="L180" s="109">
        <f t="shared" si="16"/>
        <v>82.646844594009679</v>
      </c>
      <c r="M180" s="109">
        <f t="shared" si="17"/>
        <v>3.5082624017649935</v>
      </c>
      <c r="N180" s="109">
        <f t="shared" si="18"/>
        <v>4.1602499999999978</v>
      </c>
      <c r="O180" s="109">
        <f t="shared" si="19"/>
        <v>-429056.58009474672</v>
      </c>
      <c r="P180" s="109">
        <f t="shared" si="20"/>
        <v>-3632232110.8645573</v>
      </c>
      <c r="Q180" s="79"/>
      <c r="R180" s="109">
        <v>175</v>
      </c>
      <c r="S180" s="109">
        <v>8.5299999999999994</v>
      </c>
      <c r="T180" s="113">
        <f>SUM(((S181-S179)/(J181-J179))*((6*$D$26)/1000))</f>
        <v>4.1602500000000147</v>
      </c>
      <c r="U180" s="113">
        <f>SUM(((T181-T179)/(K181-K179))*(6*$D$26))</f>
        <v>-965377.30521317734</v>
      </c>
      <c r="V180" s="113">
        <f>SUM(((U181-U179)/(J181-J179))*(6*$D$26))</f>
        <v>-5707793317.073164</v>
      </c>
      <c r="W180" s="79"/>
      <c r="X180" s="79"/>
      <c r="Y180" s="79"/>
      <c r="Z180" s="79"/>
      <c r="AA180" s="79"/>
      <c r="AB180" s="79"/>
      <c r="AC180" s="79"/>
      <c r="AD180" s="79"/>
      <c r="AE180" s="79"/>
      <c r="AF180" s="79"/>
      <c r="AG180" s="79"/>
    </row>
    <row r="181" spans="8:33" x14ac:dyDescent="0.25">
      <c r="H181" s="109">
        <v>176</v>
      </c>
      <c r="I181" s="109">
        <v>7.84</v>
      </c>
      <c r="J181" s="109">
        <f t="shared" si="14"/>
        <v>352</v>
      </c>
      <c r="K181" s="109">
        <f t="shared" si="15"/>
        <v>9.2851516206098328</v>
      </c>
      <c r="L181" s="109">
        <f t="shared" si="16"/>
        <v>82.810004177760732</v>
      </c>
      <c r="M181" s="109">
        <f t="shared" si="17"/>
        <v>2.8061692630776029</v>
      </c>
      <c r="N181" s="109">
        <f t="shared" si="18"/>
        <v>3.7732499999999973</v>
      </c>
      <c r="O181" s="109">
        <f t="shared" si="19"/>
        <v>-858113.16018949344</v>
      </c>
      <c r="P181" s="109">
        <f t="shared" si="20"/>
        <v>-8302244824.8329811</v>
      </c>
      <c r="Q181" s="79"/>
      <c r="R181" s="109">
        <v>176</v>
      </c>
      <c r="S181" s="109">
        <v>8.7200000000000006</v>
      </c>
      <c r="T181" s="113">
        <f>SUM(((S182-S180)/(J182-J180))*((6*$D$26)/1000))</f>
        <v>3.289499999999999</v>
      </c>
      <c r="U181" s="113">
        <f>SUM(((T182-T180)/(K182-K180))*(6*$D$26))</f>
        <v>-1126273.5227487227</v>
      </c>
      <c r="V181" s="113">
        <f>SUM(((U182-U180)/(J182-J180))*(6*$D$26))</f>
        <v>-2075561206.2079997</v>
      </c>
      <c r="W181" s="79"/>
      <c r="X181" s="79"/>
      <c r="Y181" s="79"/>
      <c r="Z181" s="79"/>
      <c r="AA181" s="79"/>
      <c r="AB181" s="79"/>
      <c r="AC181" s="79"/>
      <c r="AD181" s="79"/>
      <c r="AE181" s="79"/>
      <c r="AF181" s="79"/>
      <c r="AG181" s="79"/>
    </row>
    <row r="182" spans="8:33" x14ac:dyDescent="0.25">
      <c r="H182" s="109">
        <v>177</v>
      </c>
      <c r="I182" s="109">
        <v>8.02</v>
      </c>
      <c r="J182" s="109">
        <f t="shared" si="14"/>
        <v>354</v>
      </c>
      <c r="K182" s="109">
        <f t="shared" si="15"/>
        <v>9.320058205649719</v>
      </c>
      <c r="L182" s="109">
        <f t="shared" si="16"/>
        <v>82.936887928694702</v>
      </c>
      <c r="M182" s="109">
        <f t="shared" si="17"/>
        <v>2.1043607116687579</v>
      </c>
      <c r="N182" s="109">
        <f t="shared" si="18"/>
        <v>2.612249999999996</v>
      </c>
      <c r="O182" s="109">
        <f t="shared" si="19"/>
        <v>-1287169.7402842022</v>
      </c>
      <c r="P182" s="109">
        <f t="shared" si="20"/>
        <v>-1556670904.6559632</v>
      </c>
      <c r="Q182" s="79"/>
      <c r="R182" s="109">
        <v>177</v>
      </c>
      <c r="S182" s="109">
        <v>8.8699999999999992</v>
      </c>
      <c r="T182" s="113">
        <f>SUM(((S183-S181)/(J183-J181))*((6*$D$26)/1000))</f>
        <v>2.1284999999999892</v>
      </c>
      <c r="U182" s="113">
        <f>SUM(((T183-T181)/(K183-K181))*(6*$D$26))</f>
        <v>-1179905.5952605158</v>
      </c>
      <c r="V182" s="113">
        <f>SUM(((U183-U181)/(J183-J181))*(6*$D$26))</f>
        <v>2594451507.7608495</v>
      </c>
      <c r="W182" s="79"/>
      <c r="X182" s="79"/>
      <c r="Y182" s="79"/>
      <c r="Z182" s="79"/>
      <c r="AA182" s="79"/>
      <c r="AB182" s="79"/>
      <c r="AC182" s="79"/>
      <c r="AD182" s="79"/>
      <c r="AE182" s="79"/>
      <c r="AF182" s="79"/>
      <c r="AG182" s="79"/>
    </row>
    <row r="183" spans="8:33" x14ac:dyDescent="0.25">
      <c r="H183" s="109">
        <v>178</v>
      </c>
      <c r="I183" s="109">
        <v>8.11</v>
      </c>
      <c r="J183" s="109">
        <f t="shared" si="14"/>
        <v>356</v>
      </c>
      <c r="K183" s="109">
        <f t="shared" si="15"/>
        <v>9.354964790689607</v>
      </c>
      <c r="L183" s="109">
        <f t="shared" si="16"/>
        <v>83.02750916087895</v>
      </c>
      <c r="M183" s="109">
        <f t="shared" si="17"/>
        <v>1.4027770830989006</v>
      </c>
      <c r="N183" s="109">
        <f t="shared" si="18"/>
        <v>1.4512500000000035</v>
      </c>
      <c r="O183" s="109">
        <f t="shared" si="19"/>
        <v>-1019009.3777249935</v>
      </c>
      <c r="P183" s="109">
        <f t="shared" si="20"/>
        <v>4151122412.4163103</v>
      </c>
      <c r="Q183" s="79"/>
      <c r="R183" s="109">
        <v>178</v>
      </c>
      <c r="S183" s="109">
        <v>8.94</v>
      </c>
      <c r="T183" s="113">
        <f>SUM(((S184-S182)/(J184-J182))*((6*$D$26)/1000))</f>
        <v>1.1610000000000098</v>
      </c>
      <c r="U183" s="113">
        <f>SUM(((T184-T182)/(K184-K182))*(6*$D$26))</f>
        <v>-858113.16018946178</v>
      </c>
      <c r="V183" s="113">
        <f>SUM(((U184-U182)/(J184-J182))*(6*$D$26))</f>
        <v>4151122412.4162898</v>
      </c>
      <c r="W183" s="79"/>
      <c r="X183" s="79"/>
      <c r="Y183" s="79"/>
      <c r="Z183" s="79"/>
      <c r="AA183" s="79"/>
      <c r="AB183" s="79"/>
      <c r="AC183" s="79"/>
      <c r="AD183" s="79"/>
      <c r="AE183" s="79"/>
      <c r="AF183" s="79"/>
      <c r="AG183" s="79"/>
    </row>
    <row r="184" spans="8:33" x14ac:dyDescent="0.25">
      <c r="H184" s="109">
        <v>179</v>
      </c>
      <c r="I184" s="109">
        <v>8.17</v>
      </c>
      <c r="J184" s="109">
        <f t="shared" si="14"/>
        <v>358</v>
      </c>
      <c r="K184" s="109">
        <f t="shared" si="15"/>
        <v>9.3898713757294932</v>
      </c>
      <c r="L184" s="109">
        <f t="shared" si="16"/>
        <v>83.081877808084769</v>
      </c>
      <c r="M184" s="109">
        <f t="shared" si="17"/>
        <v>0.70134886849610867</v>
      </c>
      <c r="N184" s="109">
        <f t="shared" si="18"/>
        <v>0.7740000000000008</v>
      </c>
      <c r="O184" s="109">
        <f t="shared" si="19"/>
        <v>-858113.16018949309</v>
      </c>
      <c r="P184" s="109">
        <f t="shared" si="20"/>
        <v>518890301.55182141</v>
      </c>
      <c r="Q184" s="79"/>
      <c r="R184" s="109">
        <v>179</v>
      </c>
      <c r="S184" s="109">
        <v>8.99</v>
      </c>
      <c r="T184" s="113">
        <f>SUM(((S185-S183)/(J185-J183))*((6*$D$26)/1000))</f>
        <v>0.5805000000000049</v>
      </c>
      <c r="U184" s="113">
        <f>SUM(((T185-T183)/(K185-K183))*(6*$D$26))</f>
        <v>-750849.01516580884</v>
      </c>
      <c r="V184" s="113">
        <f>SUM(((U185-U183)/(J185-J183))*(6*$D$26))</f>
        <v>-1037780603.1044481</v>
      </c>
      <c r="W184" s="79"/>
      <c r="X184" s="79"/>
      <c r="Y184" s="79"/>
      <c r="Z184" s="79"/>
      <c r="AA184" s="79"/>
      <c r="AB184" s="79"/>
      <c r="AC184" s="79"/>
      <c r="AD184" s="79"/>
      <c r="AE184" s="79"/>
      <c r="AF184" s="79"/>
      <c r="AG184" s="79"/>
    </row>
    <row r="185" spans="8:33" x14ac:dyDescent="0.25">
      <c r="H185" s="109">
        <v>180</v>
      </c>
      <c r="I185" s="112">
        <v>8.19</v>
      </c>
      <c r="J185" s="109">
        <f t="shared" si="14"/>
        <v>360</v>
      </c>
      <c r="K185" s="109">
        <f t="shared" si="15"/>
        <v>9.4247779607693793</v>
      </c>
      <c r="L185" s="109">
        <f t="shared" si="16"/>
        <v>83.1</v>
      </c>
      <c r="M185" s="109">
        <f t="shared" si="17"/>
        <v>0</v>
      </c>
      <c r="N185" s="109">
        <f t="shared" si="18"/>
        <v>-9.6749999999997949E-2</v>
      </c>
      <c r="O185" s="109">
        <f t="shared" si="19"/>
        <v>-965377.30521317734</v>
      </c>
      <c r="P185" s="109">
        <f t="shared" si="20"/>
        <v>-2594451507.7601318</v>
      </c>
      <c r="Q185" s="79"/>
      <c r="R185" s="109">
        <v>180</v>
      </c>
      <c r="S185" s="112">
        <v>9</v>
      </c>
      <c r="T185" s="113">
        <f>SUM(((S186-S184)/(J186-J184))*((6*$D$26)/1000))</f>
        <v>-0.1934999999999959</v>
      </c>
      <c r="U185" s="113">
        <f>SUM(((T186-T184)/(K186-K184))*(6*$D$26))</f>
        <v>-965377.30521317734</v>
      </c>
      <c r="V185" s="113">
        <f>SUM(((U186-U184)/(J186-J184))*(6*$D$26))</f>
        <v>-4670012713.9684448</v>
      </c>
      <c r="W185" s="79"/>
      <c r="X185" s="79"/>
      <c r="Y185" s="79"/>
      <c r="Z185" s="79"/>
      <c r="AA185" s="79"/>
      <c r="AB185" s="79"/>
      <c r="AC185" s="79"/>
      <c r="AD185" s="79"/>
      <c r="AE185" s="79"/>
      <c r="AF185" s="79"/>
      <c r="AG185" s="79"/>
    </row>
    <row r="186" spans="8:33" x14ac:dyDescent="0.25">
      <c r="H186" s="109">
        <v>181</v>
      </c>
      <c r="I186" s="109">
        <v>8.16</v>
      </c>
      <c r="J186" s="109">
        <f t="shared" si="14"/>
        <v>362</v>
      </c>
      <c r="K186" s="109">
        <f t="shared" si="15"/>
        <v>9.4596845458092655</v>
      </c>
      <c r="L186" s="109">
        <f t="shared" si="16"/>
        <v>83.081877808084769</v>
      </c>
      <c r="M186" s="109">
        <f t="shared" si="17"/>
        <v>-0.70134886849624611</v>
      </c>
      <c r="N186" s="109">
        <f t="shared" si="18"/>
        <v>-0.96749999999999658</v>
      </c>
      <c r="O186" s="109">
        <f t="shared" si="19"/>
        <v>-1126273.5227486799</v>
      </c>
      <c r="P186" s="109">
        <f t="shared" si="20"/>
        <v>-11934476935.697407</v>
      </c>
      <c r="Q186" s="79"/>
      <c r="R186" s="109">
        <v>181</v>
      </c>
      <c r="S186" s="109">
        <v>8.9700000000000006</v>
      </c>
      <c r="T186" s="113">
        <f>SUM(((S187-S185)/(J187-J185))*((6*$D$26)/1000))</f>
        <v>-1.1609999999999925</v>
      </c>
      <c r="U186" s="113">
        <f>SUM(((T187-T185)/(K187-K185))*(6*$D$26))</f>
        <v>-1233537.6677723664</v>
      </c>
      <c r="V186" s="113">
        <f>SUM(((U187-U185)/(J187-J185))*(6*$D$26))</f>
        <v>-4670012713.968483</v>
      </c>
      <c r="W186" s="79"/>
      <c r="X186" s="79"/>
      <c r="Y186" s="79"/>
      <c r="Z186" s="79"/>
      <c r="AA186" s="79"/>
      <c r="AB186" s="79"/>
      <c r="AC186" s="79"/>
      <c r="AD186" s="79"/>
      <c r="AE186" s="79"/>
      <c r="AF186" s="79"/>
      <c r="AG186" s="79"/>
    </row>
    <row r="187" spans="8:33" x14ac:dyDescent="0.25">
      <c r="H187" s="109">
        <v>182</v>
      </c>
      <c r="I187" s="109">
        <v>8.09</v>
      </c>
      <c r="J187" s="109">
        <f t="shared" si="14"/>
        <v>364</v>
      </c>
      <c r="K187" s="109">
        <f t="shared" si="15"/>
        <v>9.4945911308491535</v>
      </c>
      <c r="L187" s="109">
        <f t="shared" si="16"/>
        <v>83.027509160878935</v>
      </c>
      <c r="M187" s="109">
        <f t="shared" si="17"/>
        <v>-1.4027770830989006</v>
      </c>
      <c r="N187" s="109">
        <f t="shared" si="18"/>
        <v>-2.1284999999999976</v>
      </c>
      <c r="O187" s="109">
        <f t="shared" si="19"/>
        <v>-2198914.9729855191</v>
      </c>
      <c r="P187" s="109">
        <f t="shared" si="20"/>
        <v>-7264464221.7294798</v>
      </c>
      <c r="Q187" s="79"/>
      <c r="R187" s="109">
        <v>182</v>
      </c>
      <c r="S187" s="109">
        <v>8.8800000000000008</v>
      </c>
      <c r="T187" s="113">
        <f>SUM(((S188-S186)/(J188-J186))*((6*$D$26)/1000))</f>
        <v>-2.4187500000000002</v>
      </c>
      <c r="U187" s="113">
        <f>SUM(((T188-T186)/(K188-K186))*(6*$D$26))</f>
        <v>-1448065.9578197389</v>
      </c>
      <c r="V187" s="113">
        <f>SUM(((U188-U186)/(J188-J186))*(6*$D$26))</f>
        <v>1037780603.1038432</v>
      </c>
      <c r="W187" s="79"/>
      <c r="X187" s="79"/>
      <c r="Y187" s="79"/>
      <c r="Z187" s="79"/>
      <c r="AA187" s="79"/>
      <c r="AB187" s="79"/>
      <c r="AC187" s="79"/>
      <c r="AD187" s="79"/>
      <c r="AE187" s="79"/>
      <c r="AF187" s="79"/>
      <c r="AG187" s="79"/>
    </row>
    <row r="188" spans="8:33" x14ac:dyDescent="0.25">
      <c r="H188" s="109">
        <v>183</v>
      </c>
      <c r="I188" s="109">
        <v>7.94</v>
      </c>
      <c r="J188" s="109">
        <f t="shared" si="14"/>
        <v>366</v>
      </c>
      <c r="K188" s="109">
        <f t="shared" si="15"/>
        <v>9.5294977158890397</v>
      </c>
      <c r="L188" s="109">
        <f t="shared" si="16"/>
        <v>82.936887928694702</v>
      </c>
      <c r="M188" s="109">
        <f t="shared" si="17"/>
        <v>-2.104360711668483</v>
      </c>
      <c r="N188" s="109">
        <f t="shared" si="18"/>
        <v>-4.9342499999999987</v>
      </c>
      <c r="O188" s="109">
        <f t="shared" si="19"/>
        <v>-1877122.5379145176</v>
      </c>
      <c r="P188" s="109">
        <f t="shared" si="20"/>
        <v>21793392665.186974</v>
      </c>
      <c r="Q188" s="79"/>
      <c r="R188" s="109">
        <v>183</v>
      </c>
      <c r="S188" s="109">
        <v>8.7200000000000006</v>
      </c>
      <c r="T188" s="113">
        <f>SUM(((S189-S187)/(J189-J187))*((6*$D$26)/1000))</f>
        <v>-3.7732500000000058</v>
      </c>
      <c r="U188" s="113">
        <f>SUM(((T189-T187)/(K189-K187))*(6*$D$26))</f>
        <v>-1126273.5227487134</v>
      </c>
      <c r="V188" s="113">
        <f>SUM(((U189-U187)/(J189-J187))*(6*$D$26))</f>
        <v>7783354523.2810087</v>
      </c>
      <c r="W188" s="79"/>
      <c r="X188" s="79"/>
      <c r="Y188" s="79"/>
      <c r="Z188" s="79"/>
      <c r="AA188" s="79"/>
      <c r="AB188" s="79"/>
      <c r="AC188" s="79"/>
      <c r="AD188" s="79"/>
      <c r="AE188" s="79"/>
      <c r="AF188" s="79"/>
      <c r="AG188" s="79"/>
    </row>
    <row r="189" spans="8:33" x14ac:dyDescent="0.25">
      <c r="H189" s="109">
        <v>184</v>
      </c>
      <c r="I189" s="109">
        <v>7.58</v>
      </c>
      <c r="J189" s="109">
        <f t="shared" si="14"/>
        <v>368</v>
      </c>
      <c r="K189" s="109">
        <f t="shared" si="15"/>
        <v>9.5644043009289259</v>
      </c>
      <c r="L189" s="109">
        <f t="shared" si="16"/>
        <v>82.810004177760746</v>
      </c>
      <c r="M189" s="109">
        <f t="shared" si="17"/>
        <v>-2.8061692630776029</v>
      </c>
      <c r="N189" s="109">
        <f t="shared" si="18"/>
        <v>-5.5147500000000029</v>
      </c>
      <c r="O189" s="109">
        <f t="shared" si="19"/>
        <v>53632.072511842351</v>
      </c>
      <c r="P189" s="109">
        <f t="shared" si="20"/>
        <v>16085599348.11462</v>
      </c>
      <c r="Q189" s="79"/>
      <c r="R189" s="109">
        <v>184</v>
      </c>
      <c r="S189" s="109">
        <v>8.49</v>
      </c>
      <c r="T189" s="113">
        <f>SUM(((S190-S188)/(J190-J188))*((6*$D$26)/1000))</f>
        <v>-4.4505000000000088</v>
      </c>
      <c r="U189" s="113">
        <f>SUM(((T190-T188)/(K190-K188))*(6*$D$26))</f>
        <v>-643584.87014211528</v>
      </c>
      <c r="V189" s="113">
        <f>SUM(((U190-U188)/(J190-J188))*(6*$D$26))</f>
        <v>5188903015.5209551</v>
      </c>
      <c r="W189" s="79"/>
      <c r="X189" s="79"/>
      <c r="Y189" s="79"/>
      <c r="Z189" s="79"/>
      <c r="AA189" s="79"/>
      <c r="AB189" s="79"/>
      <c r="AC189" s="79"/>
      <c r="AD189" s="79"/>
      <c r="AE189" s="79"/>
      <c r="AF189" s="79"/>
      <c r="AG189" s="79"/>
    </row>
    <row r="190" spans="8:33" x14ac:dyDescent="0.25">
      <c r="H190" s="109">
        <v>185</v>
      </c>
      <c r="I190" s="109">
        <v>7.37</v>
      </c>
      <c r="J190" s="109">
        <f t="shared" si="14"/>
        <v>370</v>
      </c>
      <c r="K190" s="109">
        <f t="shared" si="15"/>
        <v>9.5993108859688121</v>
      </c>
      <c r="L190" s="109">
        <f t="shared" si="16"/>
        <v>82.646844594009679</v>
      </c>
      <c r="M190" s="109">
        <f t="shared" si="17"/>
        <v>-3.5082624017651312</v>
      </c>
      <c r="N190" s="109">
        <f t="shared" si="18"/>
        <v>-4.8375000000000004</v>
      </c>
      <c r="O190" s="109">
        <f t="shared" si="19"/>
        <v>-214528.29004737336</v>
      </c>
      <c r="P190" s="109">
        <f t="shared" si="20"/>
        <v>-2594451507.7603588</v>
      </c>
      <c r="Q190" s="79"/>
      <c r="R190" s="109">
        <v>185</v>
      </c>
      <c r="S190" s="109">
        <v>8.26</v>
      </c>
      <c r="T190" s="113">
        <f>SUM(((S191-S189)/(J191-J189))*((6*$D$26)/1000))</f>
        <v>-4.9342499999999987</v>
      </c>
      <c r="U190" s="113">
        <f>SUM(((T191-T189)/(K191-K189))*(6*$D$26))</f>
        <v>-589952.79763026838</v>
      </c>
      <c r="V190" s="113">
        <f>SUM(((U191-U189)/(J191-J189))*(6*$D$26))</f>
        <v>518890301.55217391</v>
      </c>
      <c r="W190" s="79"/>
      <c r="X190" s="79"/>
      <c r="Y190" s="79"/>
      <c r="Z190" s="79"/>
      <c r="AA190" s="79"/>
      <c r="AB190" s="79"/>
      <c r="AC190" s="79"/>
      <c r="AD190" s="79"/>
      <c r="AE190" s="79"/>
      <c r="AF190" s="79"/>
      <c r="AG190" s="79"/>
    </row>
    <row r="191" spans="8:33" x14ac:dyDescent="0.25">
      <c r="H191" s="109">
        <v>186</v>
      </c>
      <c r="I191" s="109">
        <v>7.08</v>
      </c>
      <c r="J191" s="109">
        <f t="shared" si="14"/>
        <v>372</v>
      </c>
      <c r="K191" s="109">
        <f t="shared" si="15"/>
        <v>9.6342174710086983</v>
      </c>
      <c r="L191" s="109">
        <f t="shared" si="16"/>
        <v>82.44739307680311</v>
      </c>
      <c r="M191" s="109">
        <f t="shared" si="17"/>
        <v>-4.2106866559568941</v>
      </c>
      <c r="N191" s="109">
        <f t="shared" si="18"/>
        <v>-5.9017500000000034</v>
      </c>
      <c r="O191" s="109">
        <f t="shared" si="19"/>
        <v>-214528.29004736789</v>
      </c>
      <c r="P191" s="109">
        <f t="shared" si="20"/>
        <v>6745573920.1770105</v>
      </c>
      <c r="Q191" s="79"/>
      <c r="R191" s="109">
        <v>186</v>
      </c>
      <c r="S191" s="109">
        <v>7.98</v>
      </c>
      <c r="T191" s="113">
        <f>SUM(((S192-S190)/(J192-J190))*((6*$D$26)/1000))</f>
        <v>-5.5147499999999949</v>
      </c>
      <c r="U191" s="113">
        <f>SUM(((T192-T190)/(K192-K190))*(6*$D$26))</f>
        <v>-589952.79763026268</v>
      </c>
      <c r="V191" s="113">
        <f>SUM(((U192-U190)/(J192-J190))*(6*$D$26))</f>
        <v>2594451507.7603531</v>
      </c>
      <c r="W191" s="79"/>
      <c r="X191" s="79"/>
      <c r="Y191" s="79"/>
      <c r="Z191" s="79"/>
      <c r="AA191" s="79"/>
      <c r="AB191" s="79"/>
      <c r="AC191" s="79"/>
      <c r="AD191" s="79"/>
      <c r="AE191" s="79"/>
      <c r="AF191" s="79"/>
      <c r="AG191" s="79"/>
    </row>
    <row r="192" spans="8:33" x14ac:dyDescent="0.25">
      <c r="H192" s="109">
        <v>187</v>
      </c>
      <c r="I192" s="109">
        <v>6.76</v>
      </c>
      <c r="J192" s="109">
        <f t="shared" si="14"/>
        <v>374</v>
      </c>
      <c r="K192" s="109">
        <f t="shared" si="15"/>
        <v>9.6691240560485863</v>
      </c>
      <c r="L192" s="109">
        <f t="shared" si="16"/>
        <v>82.211631502954702</v>
      </c>
      <c r="M192" s="109">
        <f t="shared" si="17"/>
        <v>-4.9134721187759309</v>
      </c>
      <c r="N192" s="109">
        <f t="shared" si="18"/>
        <v>-5.2245000000000008</v>
      </c>
      <c r="O192" s="109">
        <f t="shared" si="19"/>
        <v>482688.65260658122</v>
      </c>
      <c r="P192" s="109">
        <f t="shared" si="20"/>
        <v>1037780603.1041397</v>
      </c>
      <c r="Q192" s="79"/>
      <c r="R192" s="109">
        <v>187</v>
      </c>
      <c r="S192" s="109">
        <v>7.69</v>
      </c>
      <c r="T192" s="113">
        <f>SUM(((S193-S191)/(J193-J191))*((6*$D$26)/1000))</f>
        <v>-5.9985000000000017</v>
      </c>
      <c r="U192" s="113">
        <f>SUM(((T193-T191)/(K193-K191))*(6*$D$26))</f>
        <v>-321792.43507105875</v>
      </c>
      <c r="V192" s="113">
        <f>SUM(((U193-U191)/(J193-J191))*(6*$D$26))</f>
        <v>5707793317.0727911</v>
      </c>
      <c r="W192" s="79"/>
      <c r="X192" s="79"/>
      <c r="Y192" s="79"/>
      <c r="Z192" s="79"/>
      <c r="AA192" s="79"/>
      <c r="AB192" s="79"/>
      <c r="AC192" s="79"/>
      <c r="AD192" s="79"/>
      <c r="AE192" s="79"/>
      <c r="AF192" s="79"/>
      <c r="AG192" s="79"/>
    </row>
    <row r="193" spans="8:33" x14ac:dyDescent="0.25">
      <c r="H193" s="109">
        <v>188</v>
      </c>
      <c r="I193" s="109">
        <v>6.54</v>
      </c>
      <c r="J193" s="109">
        <f t="shared" si="14"/>
        <v>376</v>
      </c>
      <c r="K193" s="109">
        <f t="shared" si="15"/>
        <v>9.7040306410884725</v>
      </c>
      <c r="L193" s="109">
        <f t="shared" si="16"/>
        <v>81.939540661425752</v>
      </c>
      <c r="M193" s="109">
        <f t="shared" si="17"/>
        <v>-5.6166291426157446</v>
      </c>
      <c r="N193" s="109">
        <f t="shared" si="18"/>
        <v>-5.0309999999999961</v>
      </c>
      <c r="O193" s="109">
        <f t="shared" si="19"/>
        <v>-107264.14502368421</v>
      </c>
      <c r="P193" s="109">
        <f t="shared" si="20"/>
        <v>-5707793317.0728655</v>
      </c>
      <c r="Q193" s="79"/>
      <c r="R193" s="109">
        <v>188</v>
      </c>
      <c r="S193" s="109">
        <v>7.36</v>
      </c>
      <c r="T193" s="113">
        <f>SUM(((S194-S192)/(J194-J192))*((6*$D$26)/1000))</f>
        <v>-6.0952500000000081</v>
      </c>
      <c r="U193" s="113">
        <f>SUM(((T194-T192)/(K194-K192))*(6*$D$26))</f>
        <v>0</v>
      </c>
      <c r="V193" s="113">
        <f>SUM(((U194-U192)/(J194-J192))*(6*$D$26))</f>
        <v>4151122412.4167333</v>
      </c>
      <c r="W193" s="79"/>
      <c r="X193" s="79"/>
      <c r="Y193" s="79"/>
      <c r="Z193" s="79"/>
      <c r="AA193" s="79"/>
      <c r="AB193" s="79"/>
      <c r="AC193" s="79"/>
      <c r="AD193" s="79"/>
      <c r="AE193" s="79"/>
      <c r="AF193" s="79"/>
      <c r="AG193" s="79"/>
    </row>
    <row r="194" spans="8:33" x14ac:dyDescent="0.25">
      <c r="H194" s="109">
        <v>189</v>
      </c>
      <c r="I194" s="109">
        <v>6.24</v>
      </c>
      <c r="J194" s="109">
        <f t="shared" si="14"/>
        <v>378</v>
      </c>
      <c r="K194" s="109">
        <f t="shared" si="15"/>
        <v>9.7389372261283587</v>
      </c>
      <c r="L194" s="109">
        <f t="shared" si="16"/>
        <v>81.631101359015091</v>
      </c>
      <c r="M194" s="109">
        <f t="shared" si="17"/>
        <v>-6.3201450285610203</v>
      </c>
      <c r="N194" s="109">
        <f t="shared" si="18"/>
        <v>-5.4179999999999966</v>
      </c>
      <c r="O194" s="109">
        <f t="shared" si="19"/>
        <v>-107264.14502368914</v>
      </c>
      <c r="P194" s="109">
        <f t="shared" si="20"/>
        <v>1037780603.1040971</v>
      </c>
      <c r="Q194" s="79"/>
      <c r="R194" s="109">
        <v>189</v>
      </c>
      <c r="S194" s="109">
        <v>7.06</v>
      </c>
      <c r="T194" s="113">
        <f>SUM(((S195-S193)/(J195-J193))*((6*$D$26)/1000))</f>
        <v>-5.9985000000000017</v>
      </c>
      <c r="U194" s="113">
        <f>SUM(((T195-T193)/(K195-K193))*(6*$D$26))</f>
        <v>107264.14502369404</v>
      </c>
      <c r="V194" s="113">
        <f>SUM(((U195-U193)/(J195-J193))*(6*$D$26))</f>
        <v>-518890301.55205679</v>
      </c>
      <c r="W194" s="79"/>
      <c r="X194" s="79"/>
      <c r="Y194" s="79"/>
      <c r="Z194" s="79"/>
      <c r="AA194" s="79"/>
      <c r="AB194" s="79"/>
      <c r="AC194" s="79"/>
      <c r="AD194" s="79"/>
      <c r="AE194" s="79"/>
      <c r="AF194" s="79"/>
      <c r="AG194" s="79"/>
    </row>
    <row r="195" spans="8:33" x14ac:dyDescent="0.25">
      <c r="H195" s="109">
        <v>190</v>
      </c>
      <c r="I195" s="109">
        <v>5.98</v>
      </c>
      <c r="J195" s="109">
        <f t="shared" si="14"/>
        <v>380</v>
      </c>
      <c r="K195" s="109">
        <f t="shared" si="15"/>
        <v>9.7738438111682449</v>
      </c>
      <c r="L195" s="109">
        <f t="shared" si="16"/>
        <v>81.286295697233399</v>
      </c>
      <c r="M195" s="109">
        <f t="shared" si="17"/>
        <v>-7.0239807143330788</v>
      </c>
      <c r="N195" s="109">
        <f t="shared" si="18"/>
        <v>-5.2245000000000008</v>
      </c>
      <c r="O195" s="109">
        <f t="shared" si="19"/>
        <v>-4.9234986469054542E-9</v>
      </c>
      <c r="P195" s="109">
        <f t="shared" si="20"/>
        <v>2.6468478608876467E-5</v>
      </c>
      <c r="Q195" s="79"/>
      <c r="R195" s="109">
        <v>190</v>
      </c>
      <c r="S195" s="109">
        <v>6.74</v>
      </c>
      <c r="T195" s="113">
        <f>SUM(((S196-S194)/(J196-J194))*((6*$D$26)/1000))</f>
        <v>-5.9017499999999945</v>
      </c>
      <c r="U195" s="113">
        <f>SUM(((T196-T194)/(K196-K194))*(6*$D$26))</f>
        <v>-53632.072511840495</v>
      </c>
      <c r="V195" s="113">
        <f>SUM(((U196-U194)/(J196-J194))*(6*$D$26))</f>
        <v>-518890301.55223072</v>
      </c>
      <c r="W195" s="79"/>
      <c r="X195" s="79"/>
      <c r="Y195" s="79"/>
      <c r="Z195" s="79"/>
      <c r="AA195" s="79"/>
      <c r="AB195" s="79"/>
      <c r="AC195" s="79"/>
      <c r="AD195" s="79"/>
      <c r="AE195" s="79"/>
      <c r="AF195" s="79"/>
      <c r="AG195" s="79"/>
    </row>
    <row r="196" spans="8:33" x14ac:dyDescent="0.25">
      <c r="H196" s="109">
        <v>191</v>
      </c>
      <c r="I196" s="109">
        <v>5.7</v>
      </c>
      <c r="J196" s="109">
        <f t="shared" si="14"/>
        <v>382</v>
      </c>
      <c r="K196" s="109">
        <f t="shared" si="15"/>
        <v>9.8087503962081328</v>
      </c>
      <c r="L196" s="109">
        <f t="shared" si="16"/>
        <v>80.905108520324333</v>
      </c>
      <c r="M196" s="109">
        <f t="shared" si="17"/>
        <v>-7.7280674661793691</v>
      </c>
      <c r="N196" s="109">
        <f t="shared" si="18"/>
        <v>-5.4180000000000055</v>
      </c>
      <c r="O196" s="109">
        <f t="shared" si="19"/>
        <v>-107264.1450236864</v>
      </c>
      <c r="P196" s="109">
        <f t="shared" si="20"/>
        <v>-1037780603.1040971</v>
      </c>
      <c r="Q196" s="79"/>
      <c r="R196" s="109">
        <v>191</v>
      </c>
      <c r="S196" s="109">
        <v>6.45</v>
      </c>
      <c r="T196" s="113">
        <f>SUM(((S197-S195)/(J197-J195))*((6*$D$26)/1000))</f>
        <v>-6.0952499999999992</v>
      </c>
      <c r="U196" s="113">
        <f>SUM(((T197-T195)/(K197-K195))*(6*$D$26))</f>
        <v>53632.072511835569</v>
      </c>
      <c r="V196" s="113">
        <f>SUM(((U197-U195)/(J197-J195))*(6*$D$26))</f>
        <v>1556670904.6562014</v>
      </c>
      <c r="W196" s="79"/>
      <c r="X196" s="79"/>
      <c r="Y196" s="79"/>
      <c r="Z196" s="79"/>
      <c r="AA196" s="79"/>
      <c r="AB196" s="79"/>
      <c r="AC196" s="79"/>
      <c r="AD196" s="79"/>
      <c r="AE196" s="79"/>
      <c r="AF196" s="79"/>
      <c r="AG196" s="79"/>
    </row>
    <row r="197" spans="8:33" x14ac:dyDescent="0.25">
      <c r="H197" s="109">
        <v>192</v>
      </c>
      <c r="I197" s="109">
        <v>5.42</v>
      </c>
      <c r="J197" s="109">
        <f t="shared" si="14"/>
        <v>384</v>
      </c>
      <c r="K197" s="109">
        <f t="shared" si="15"/>
        <v>9.843656981248019</v>
      </c>
      <c r="L197" s="109">
        <f t="shared" si="16"/>
        <v>80.487529034062405</v>
      </c>
      <c r="M197" s="109">
        <f t="shared" si="17"/>
        <v>-8.432303582318168</v>
      </c>
      <c r="N197" s="109">
        <f t="shared" si="18"/>
        <v>-5.4180000000000055</v>
      </c>
      <c r="O197" s="109">
        <f t="shared" si="19"/>
        <v>-107264.14502368421</v>
      </c>
      <c r="P197" s="109">
        <f t="shared" si="20"/>
        <v>3113341809.312551</v>
      </c>
      <c r="Q197" s="79"/>
      <c r="R197" s="109">
        <v>192</v>
      </c>
      <c r="S197" s="109">
        <v>6.11</v>
      </c>
      <c r="T197" s="113">
        <f>SUM(((S198-S196)/(J198-J196))*((6*$D$26)/1000))</f>
        <v>-5.8050000000000059</v>
      </c>
      <c r="U197" s="113">
        <f>SUM(((T198-T196)/(K198-K196))*(6*$D$26))</f>
        <v>107264.14502368421</v>
      </c>
      <c r="V197" s="113">
        <f>SUM(((U198-U196)/(J198-J196))*(6*$D$26))</f>
        <v>-3113341809.3123684</v>
      </c>
      <c r="W197" s="79"/>
      <c r="X197" s="79"/>
      <c r="Y197" s="79"/>
      <c r="Z197" s="79"/>
      <c r="AA197" s="79"/>
      <c r="AB197" s="79"/>
      <c r="AC197" s="79"/>
      <c r="AD197" s="79"/>
      <c r="AE197" s="79"/>
      <c r="AF197" s="79"/>
      <c r="AG197" s="79"/>
    </row>
    <row r="198" spans="8:33" x14ac:dyDescent="0.25">
      <c r="H198" s="109">
        <v>193</v>
      </c>
      <c r="I198" s="109">
        <v>5.14</v>
      </c>
      <c r="J198" s="109">
        <f t="shared" ref="J198:J261" si="21">SUM(H198*2)</f>
        <v>386</v>
      </c>
      <c r="K198" s="109">
        <f t="shared" ref="K198:K261" si="22">RADIANS(J198+180)</f>
        <v>9.8785635662879052</v>
      </c>
      <c r="L198" s="109">
        <f t="shared" ref="L198:L261" si="23">SUM(($D$14/2)*(1-COS(K198))+$D$25*(1-SQRT(1-(((($D$14/2)/$D$25)*SIN(K198))^2))))</f>
        <v>80.033552594503334</v>
      </c>
      <c r="M198" s="109">
        <f t="shared" si="17"/>
        <v>-9.136551117966194</v>
      </c>
      <c r="N198" s="109">
        <f t="shared" si="18"/>
        <v>-5.6115000000000013</v>
      </c>
      <c r="O198" s="109">
        <f t="shared" si="19"/>
        <v>214528.29004737828</v>
      </c>
      <c r="P198" s="109">
        <f t="shared" si="20"/>
        <v>6226683618.6250114</v>
      </c>
      <c r="Q198" s="79"/>
      <c r="R198" s="109">
        <v>193</v>
      </c>
      <c r="S198" s="109">
        <v>5.85</v>
      </c>
      <c r="T198" s="113">
        <f>SUM(((S199-S197)/(J199-J197))*((6*$D$26)/1000))</f>
        <v>-5.9017500000000034</v>
      </c>
      <c r="U198" s="113">
        <f>SUM(((T199-T197)/(K199-K197))*(6*$D$26))</f>
        <v>-268160.36255921028</v>
      </c>
      <c r="V198" s="113">
        <f>SUM(((U199-U197)/(J199-J197))*(6*$D$26))</f>
        <v>4.772773536387831E-5</v>
      </c>
      <c r="W198" s="79"/>
      <c r="X198" s="79"/>
      <c r="Y198" s="79"/>
      <c r="Z198" s="79"/>
      <c r="AA198" s="79"/>
      <c r="AB198" s="79"/>
      <c r="AC198" s="79"/>
      <c r="AD198" s="79"/>
      <c r="AE198" s="79"/>
      <c r="AF198" s="79"/>
      <c r="AG198" s="79"/>
    </row>
    <row r="199" spans="8:33" x14ac:dyDescent="0.25">
      <c r="H199" s="109">
        <v>194</v>
      </c>
      <c r="I199" s="109">
        <v>4.84</v>
      </c>
      <c r="J199" s="109">
        <f t="shared" si="21"/>
        <v>388</v>
      </c>
      <c r="K199" s="109">
        <f t="shared" si="22"/>
        <v>9.9134701513277914</v>
      </c>
      <c r="L199" s="109">
        <f t="shared" si="23"/>
        <v>79.543182665280369</v>
      </c>
      <c r="M199" s="109">
        <f t="shared" ref="M199:M262" si="24">SUM(((L200-L198)/(J200-J198))*((6*$D$26)/1000))</f>
        <v>-9.8406326445905048</v>
      </c>
      <c r="N199" s="109">
        <f t="shared" ref="N199:N262" si="25">SUM(((I200-I198)/(J200-J198))*((6*$D$26)/1000))</f>
        <v>-5.0309999999999961</v>
      </c>
      <c r="O199" s="109">
        <f t="shared" ref="O199:O262" si="26">SUM(((N200-N198)/(K200-K198))*(6*$D$26))</f>
        <v>536320.7251184358</v>
      </c>
      <c r="P199" s="109">
        <f t="shared" ref="P199:P262" si="27">SUM(((O200-O198)/(J200-J198))*(6*$D$26))</f>
        <v>-1556670904.656328</v>
      </c>
      <c r="Q199" s="79"/>
      <c r="R199" s="109">
        <v>194</v>
      </c>
      <c r="S199" s="109">
        <v>5.5</v>
      </c>
      <c r="T199" s="113">
        <f>SUM(((S200-S198)/(J200-J198))*((6*$D$26)/1000))</f>
        <v>-6.288749999999995</v>
      </c>
      <c r="U199" s="113">
        <f>SUM(((T200-T198)/(K200-K198))*(6*$D$26))</f>
        <v>107264.14502368914</v>
      </c>
      <c r="V199" s="113">
        <f>SUM(((U200-U198)/(J200-J198))*(6*$D$26))</f>
        <v>8302244824.8331032</v>
      </c>
      <c r="W199" s="79"/>
      <c r="X199" s="79"/>
      <c r="Y199" s="79"/>
      <c r="Z199" s="79"/>
      <c r="AA199" s="79"/>
      <c r="AB199" s="79"/>
      <c r="AC199" s="79"/>
      <c r="AD199" s="79"/>
      <c r="AE199" s="79"/>
      <c r="AF199" s="79"/>
      <c r="AG199" s="79"/>
    </row>
    <row r="200" spans="8:33" x14ac:dyDescent="0.25">
      <c r="H200" s="109">
        <v>195</v>
      </c>
      <c r="I200" s="109">
        <v>4.62</v>
      </c>
      <c r="J200" s="109">
        <f t="shared" si="21"/>
        <v>390</v>
      </c>
      <c r="K200" s="109">
        <f t="shared" si="22"/>
        <v>9.9483767363676776</v>
      </c>
      <c r="L200" s="109">
        <f t="shared" si="23"/>
        <v>79.016432941315685</v>
      </c>
      <c r="M200" s="109">
        <f t="shared" si="24"/>
        <v>-10.544328058820971</v>
      </c>
      <c r="N200" s="109">
        <f t="shared" si="25"/>
        <v>-4.6439999999999957</v>
      </c>
      <c r="O200" s="109">
        <f t="shared" si="26"/>
        <v>53632.072511840495</v>
      </c>
      <c r="P200" s="109">
        <f t="shared" si="27"/>
        <v>-3113341809.3126297</v>
      </c>
      <c r="Q200" s="79"/>
      <c r="R200" s="109">
        <v>195</v>
      </c>
      <c r="S200" s="109">
        <v>5.2</v>
      </c>
      <c r="T200" s="113">
        <f>SUM(((S201-S199)/(J201-J199))*((6*$D$26)/1000))</f>
        <v>-5.7082499999999987</v>
      </c>
      <c r="U200" s="113">
        <f>SUM(((T201-T199)/(K201-K199))*(6*$D$26))</f>
        <v>589952.79763025779</v>
      </c>
      <c r="V200" s="113">
        <f>SUM(((U201-U199)/(J201-J199))*(6*$D$26))</f>
        <v>3113341809.3123717</v>
      </c>
      <c r="W200" s="79"/>
      <c r="X200" s="79"/>
      <c r="Y200" s="79"/>
      <c r="Z200" s="79"/>
      <c r="AA200" s="79"/>
      <c r="AB200" s="79"/>
      <c r="AC200" s="79"/>
      <c r="AD200" s="79"/>
      <c r="AE200" s="79"/>
      <c r="AF200" s="79"/>
      <c r="AG200" s="79"/>
    </row>
    <row r="201" spans="8:33" x14ac:dyDescent="0.25">
      <c r="H201" s="109">
        <v>196</v>
      </c>
      <c r="I201" s="109">
        <v>4.3600000000000003</v>
      </c>
      <c r="J201" s="109">
        <f t="shared" si="21"/>
        <v>392</v>
      </c>
      <c r="K201" s="109">
        <f t="shared" si="22"/>
        <v>9.9832833214075656</v>
      </c>
      <c r="L201" s="109">
        <f t="shared" si="23"/>
        <v>78.453329635944868</v>
      </c>
      <c r="M201" s="109">
        <f t="shared" si="24"/>
        <v>-11.247371459377414</v>
      </c>
      <c r="N201" s="109">
        <f t="shared" si="25"/>
        <v>-4.9342499999999987</v>
      </c>
      <c r="O201" s="109">
        <f t="shared" si="26"/>
        <v>214528.29004736297</v>
      </c>
      <c r="P201" s="109">
        <f t="shared" si="27"/>
        <v>4151122412.4166684</v>
      </c>
      <c r="Q201" s="79"/>
      <c r="R201" s="109">
        <v>196</v>
      </c>
      <c r="S201" s="109">
        <v>4.91</v>
      </c>
      <c r="T201" s="113">
        <f>SUM(((S202-S200)/(J202-J200))*((6*$D$26)/1000))</f>
        <v>-5.2245000000000008</v>
      </c>
      <c r="U201" s="113">
        <f>SUM(((T202-T200)/(K202-K200))*(6*$D$26))</f>
        <v>429056.58009473531</v>
      </c>
      <c r="V201" s="113">
        <f>SUM(((U202-U200)/(J202-J200))*(6*$D$26))</f>
        <v>-4151122412.416482</v>
      </c>
      <c r="W201" s="79"/>
      <c r="X201" s="79"/>
      <c r="Y201" s="79"/>
      <c r="Z201" s="79"/>
      <c r="AA201" s="79"/>
      <c r="AB201" s="79"/>
      <c r="AC201" s="79"/>
      <c r="AD201" s="79"/>
      <c r="AE201" s="79"/>
      <c r="AF201" s="79"/>
      <c r="AG201" s="79"/>
    </row>
    <row r="202" spans="8:33" x14ac:dyDescent="0.25">
      <c r="H202" s="109">
        <v>197</v>
      </c>
      <c r="I202" s="109">
        <v>4.1100000000000003</v>
      </c>
      <c r="J202" s="109">
        <f t="shared" si="21"/>
        <v>394</v>
      </c>
      <c r="K202" s="109">
        <f t="shared" si="22"/>
        <v>10.018189906447452</v>
      </c>
      <c r="L202" s="109">
        <f t="shared" si="23"/>
        <v>77.853913927426547</v>
      </c>
      <c r="M202" s="109">
        <f t="shared" si="24"/>
        <v>-11.949448113386005</v>
      </c>
      <c r="N202" s="109">
        <f t="shared" si="25"/>
        <v>-4.2570000000000041</v>
      </c>
      <c r="O202" s="109">
        <f t="shared" si="26"/>
        <v>482688.65260658658</v>
      </c>
      <c r="P202" s="109">
        <f t="shared" si="27"/>
        <v>-2075561206.2082129</v>
      </c>
      <c r="Q202" s="79"/>
      <c r="R202" s="109">
        <v>197</v>
      </c>
      <c r="S202" s="109">
        <v>4.66</v>
      </c>
      <c r="T202" s="113">
        <f>SUM(((S203-S201)/(J203-J201))*((6*$D$26)/1000))</f>
        <v>-4.9342499999999987</v>
      </c>
      <c r="U202" s="113">
        <f>SUM(((T203-T201)/(K203-K201))*(6*$D$26))</f>
        <v>160896.21753553097</v>
      </c>
      <c r="V202" s="113">
        <f>SUM(((U203-U201)/(J203-J201))*(6*$D$26))</f>
        <v>-2594451507.760345</v>
      </c>
      <c r="W202" s="79"/>
      <c r="X202" s="79"/>
      <c r="Y202" s="79"/>
      <c r="Z202" s="79"/>
      <c r="AA202" s="79"/>
      <c r="AB202" s="79"/>
      <c r="AC202" s="79"/>
      <c r="AD202" s="79"/>
      <c r="AE202" s="79"/>
      <c r="AF202" s="79"/>
      <c r="AG202" s="79"/>
    </row>
    <row r="203" spans="8:33" x14ac:dyDescent="0.25">
      <c r="H203" s="109">
        <v>198</v>
      </c>
      <c r="I203" s="109">
        <v>3.92</v>
      </c>
      <c r="J203" s="109">
        <f t="shared" si="21"/>
        <v>396</v>
      </c>
      <c r="K203" s="109">
        <f t="shared" si="22"/>
        <v>10.053096491487338</v>
      </c>
      <c r="L203" s="109">
        <f t="shared" si="23"/>
        <v>77.218244559625902</v>
      </c>
      <c r="M203" s="109">
        <f t="shared" si="24"/>
        <v>-12.650191536498783</v>
      </c>
      <c r="N203" s="109">
        <f t="shared" si="25"/>
        <v>-4.0635000000000039</v>
      </c>
      <c r="O203" s="109">
        <f t="shared" si="26"/>
        <v>2.46174932345279E-9</v>
      </c>
      <c r="P203" s="109">
        <f t="shared" si="27"/>
        <v>-2075561206.2083578</v>
      </c>
      <c r="Q203" s="79"/>
      <c r="R203" s="109">
        <v>198</v>
      </c>
      <c r="S203" s="109">
        <v>4.4000000000000004</v>
      </c>
      <c r="T203" s="113">
        <f>SUM(((S204-S202)/(J204-J202))*((6*$D$26)/1000))</f>
        <v>-4.9342499999999987</v>
      </c>
      <c r="U203" s="113">
        <f>SUM(((T204-T202)/(K204-K202))*(6*$D$26))</f>
        <v>160896.21753552655</v>
      </c>
      <c r="V203" s="113">
        <f>SUM(((U204-U202)/(J204-J202))*(6*$D$26))</f>
        <v>518890301.55200326</v>
      </c>
      <c r="W203" s="79"/>
      <c r="X203" s="79"/>
      <c r="Y203" s="79"/>
      <c r="Z203" s="79"/>
      <c r="AA203" s="79"/>
      <c r="AB203" s="79"/>
      <c r="AC203" s="79"/>
      <c r="AD203" s="79"/>
      <c r="AE203" s="79"/>
      <c r="AF203" s="79"/>
      <c r="AG203" s="79"/>
    </row>
    <row r="204" spans="8:33" x14ac:dyDescent="0.25">
      <c r="H204" s="109">
        <v>199</v>
      </c>
      <c r="I204" s="109">
        <v>3.69</v>
      </c>
      <c r="J204" s="109">
        <f t="shared" si="21"/>
        <v>398</v>
      </c>
      <c r="K204" s="109">
        <f t="shared" si="22"/>
        <v>10.088003076527224</v>
      </c>
      <c r="L204" s="109">
        <f t="shared" si="23"/>
        <v>76.546400590320729</v>
      </c>
      <c r="M204" s="109">
        <f t="shared" si="24"/>
        <v>-13.349180714261324</v>
      </c>
      <c r="N204" s="109">
        <f t="shared" si="25"/>
        <v>-4.2569999999999997</v>
      </c>
      <c r="O204" s="109">
        <f t="shared" si="26"/>
        <v>268160.36255921109</v>
      </c>
      <c r="P204" s="109">
        <f t="shared" si="27"/>
        <v>3632232110.8644619</v>
      </c>
      <c r="Q204" s="79"/>
      <c r="R204" s="109">
        <v>199</v>
      </c>
      <c r="S204" s="109">
        <v>4.1500000000000004</v>
      </c>
      <c r="T204" s="113">
        <f>SUM(((S205-S203)/(J205-J203))*((6*$D$26)/1000))</f>
        <v>-4.6440000000000046</v>
      </c>
      <c r="U204" s="113">
        <f>SUM(((T205-T203)/(K205-K203))*(6*$D$26))</f>
        <v>214528.29004736594</v>
      </c>
      <c r="V204" s="113">
        <f>SUM(((U205-U203)/(J205-J203))*(6*$D$26))</f>
        <v>-1556670904.6561954</v>
      </c>
      <c r="W204" s="79"/>
      <c r="X204" s="79"/>
      <c r="Y204" s="79"/>
      <c r="Z204" s="79"/>
      <c r="AA204" s="79"/>
      <c r="AB204" s="79"/>
      <c r="AC204" s="79"/>
      <c r="AD204" s="79"/>
      <c r="AE204" s="79"/>
      <c r="AF204" s="79"/>
      <c r="AG204" s="79"/>
    </row>
    <row r="205" spans="8:33" x14ac:dyDescent="0.25">
      <c r="H205" s="109">
        <v>200</v>
      </c>
      <c r="I205" s="109">
        <v>3.48</v>
      </c>
      <c r="J205" s="109">
        <f t="shared" si="21"/>
        <v>400</v>
      </c>
      <c r="K205" s="109">
        <f t="shared" si="22"/>
        <v>10.122909661567112</v>
      </c>
      <c r="L205" s="109">
        <f t="shared" si="23"/>
        <v>75.838484279082095</v>
      </c>
      <c r="M205" s="109">
        <f t="shared" si="24"/>
        <v>-14.045937495104004</v>
      </c>
      <c r="N205" s="109">
        <f t="shared" si="25"/>
        <v>-3.5797500000000011</v>
      </c>
      <c r="O205" s="109">
        <f t="shared" si="26"/>
        <v>375424.50758289255</v>
      </c>
      <c r="P205" s="109">
        <f t="shared" si="27"/>
        <v>-3632232110.8645148</v>
      </c>
      <c r="Q205" s="79"/>
      <c r="R205" s="109">
        <v>200</v>
      </c>
      <c r="S205" s="109">
        <v>3.92</v>
      </c>
      <c r="T205" s="113">
        <f>SUM(((S206-S204)/(J206-J204))*((6*$D$26)/1000))</f>
        <v>-4.5472500000000018</v>
      </c>
      <c r="U205" s="113">
        <f>SUM(((T206-T204)/(K206-K204))*(6*$D$26))</f>
        <v>2.4617493234527271E-9</v>
      </c>
      <c r="V205" s="113">
        <f>SUM(((U206-U204)/(J206-J204))*(6*$D$26))</f>
        <v>6.6734355641528964E-5</v>
      </c>
      <c r="W205" s="79"/>
      <c r="X205" s="79"/>
      <c r="Y205" s="79"/>
      <c r="Z205" s="79"/>
      <c r="AA205" s="79"/>
      <c r="AB205" s="79"/>
      <c r="AC205" s="79"/>
      <c r="AD205" s="79"/>
      <c r="AE205" s="79"/>
      <c r="AF205" s="79"/>
      <c r="AG205" s="79"/>
    </row>
    <row r="206" spans="8:33" x14ac:dyDescent="0.25">
      <c r="H206" s="109">
        <v>201</v>
      </c>
      <c r="I206" s="109">
        <v>3.32</v>
      </c>
      <c r="J206" s="109">
        <f t="shared" si="21"/>
        <v>402</v>
      </c>
      <c r="K206" s="109">
        <f t="shared" si="22"/>
        <v>10.157816246606998</v>
      </c>
      <c r="L206" s="109">
        <f t="shared" si="23"/>
        <v>75.094624105038662</v>
      </c>
      <c r="M206" s="109">
        <f t="shared" si="24"/>
        <v>-14.739924188089145</v>
      </c>
      <c r="N206" s="109">
        <f t="shared" si="25"/>
        <v>-3.5797500000000011</v>
      </c>
      <c r="O206" s="109">
        <f t="shared" si="26"/>
        <v>-107264.14502368445</v>
      </c>
      <c r="P206" s="109">
        <f t="shared" si="27"/>
        <v>-2075561206.2082233</v>
      </c>
      <c r="Q206" s="79"/>
      <c r="R206" s="109">
        <v>201</v>
      </c>
      <c r="S206" s="109">
        <v>3.68</v>
      </c>
      <c r="T206" s="113">
        <f>SUM(((S207-S205)/(J207-J205))*((6*$D$26)/1000))</f>
        <v>-4.6440000000000001</v>
      </c>
      <c r="U206" s="113">
        <f>SUM(((T207-T205)/(K207-K205))*(6*$D$26))</f>
        <v>214528.29004737284</v>
      </c>
      <c r="V206" s="113">
        <f>SUM(((U207-U205)/(J207-J205))*(6*$D$26))</f>
        <v>3113341809.3124819</v>
      </c>
      <c r="W206" s="79"/>
      <c r="X206" s="79"/>
      <c r="Y206" s="79"/>
      <c r="Z206" s="79"/>
      <c r="AA206" s="79"/>
      <c r="AB206" s="79"/>
      <c r="AC206" s="79"/>
      <c r="AD206" s="79"/>
      <c r="AE206" s="79"/>
      <c r="AF206" s="79"/>
      <c r="AG206" s="79"/>
    </row>
    <row r="207" spans="8:33" x14ac:dyDescent="0.25">
      <c r="H207" s="109">
        <v>202</v>
      </c>
      <c r="I207" s="109">
        <v>3.11</v>
      </c>
      <c r="J207" s="109">
        <f t="shared" si="21"/>
        <v>404</v>
      </c>
      <c r="K207" s="109">
        <f t="shared" si="22"/>
        <v>10.192722831646885</v>
      </c>
      <c r="L207" s="109">
        <f t="shared" si="23"/>
        <v>74.31497790305221</v>
      </c>
      <c r="M207" s="109">
        <f t="shared" si="24"/>
        <v>-15.430541401036239</v>
      </c>
      <c r="N207" s="109">
        <f t="shared" si="25"/>
        <v>-3.7732499999999973</v>
      </c>
      <c r="O207" s="109">
        <f t="shared" si="26"/>
        <v>160896.21753553097</v>
      </c>
      <c r="P207" s="109">
        <f t="shared" si="27"/>
        <v>4670012713.9687014</v>
      </c>
      <c r="Q207" s="79"/>
      <c r="R207" s="109">
        <v>202</v>
      </c>
      <c r="S207" s="109">
        <v>3.44</v>
      </c>
      <c r="T207" s="113">
        <f>SUM(((S208-S206)/(J208-J206))*((6*$D$26)/1000))</f>
        <v>-4.1602500000000022</v>
      </c>
      <c r="U207" s="113">
        <f>SUM(((T208-T206)/(K208-K206))*(6*$D$26))</f>
        <v>321792.43507106003</v>
      </c>
      <c r="V207" s="113">
        <f>SUM(((U208-U206)/(J208-J206))*(6*$D$26))</f>
        <v>-518890301.55206525</v>
      </c>
      <c r="W207" s="79"/>
      <c r="X207" s="79"/>
      <c r="Y207" s="79"/>
      <c r="Z207" s="79"/>
      <c r="AA207" s="79"/>
      <c r="AB207" s="79"/>
      <c r="AC207" s="79"/>
      <c r="AD207" s="79"/>
      <c r="AE207" s="79"/>
      <c r="AF207" s="79"/>
      <c r="AG207" s="79"/>
    </row>
    <row r="208" spans="8:33" x14ac:dyDescent="0.25">
      <c r="H208" s="109">
        <v>203</v>
      </c>
      <c r="I208" s="109">
        <v>2.93</v>
      </c>
      <c r="J208" s="109">
        <f t="shared" si="21"/>
        <v>406</v>
      </c>
      <c r="K208" s="109">
        <f t="shared" si="22"/>
        <v>10.227629416686771</v>
      </c>
      <c r="L208" s="109">
        <f t="shared" si="23"/>
        <v>73.499736104931557</v>
      </c>
      <c r="M208" s="109">
        <f t="shared" si="24"/>
        <v>-16.117126156799653</v>
      </c>
      <c r="N208" s="109">
        <f t="shared" si="25"/>
        <v>-3.289499999999999</v>
      </c>
      <c r="O208" s="109">
        <f t="shared" si="26"/>
        <v>375424.50758289965</v>
      </c>
      <c r="P208" s="109">
        <f t="shared" si="27"/>
        <v>-1037780603.104203</v>
      </c>
      <c r="Q208" s="79"/>
      <c r="R208" s="109">
        <v>203</v>
      </c>
      <c r="S208" s="109">
        <v>3.25</v>
      </c>
      <c r="T208" s="113">
        <f>SUM(((S209-S207)/(J209-J207))*((6*$D$26)/1000))</f>
        <v>-4.0634999999999994</v>
      </c>
      <c r="U208" s="113">
        <f>SUM(((T209-T207)/(K209-K207))*(6*$D$26))</f>
        <v>160896.21753553147</v>
      </c>
      <c r="V208" s="113">
        <f>SUM(((U209-U207)/(J209-J207))*(6*$D$26))</f>
        <v>2075561206.2082028</v>
      </c>
      <c r="W208" s="79"/>
      <c r="X208" s="79"/>
      <c r="Y208" s="79"/>
      <c r="Z208" s="79"/>
      <c r="AA208" s="79"/>
      <c r="AB208" s="79"/>
      <c r="AC208" s="79"/>
      <c r="AD208" s="79"/>
      <c r="AE208" s="79"/>
      <c r="AF208" s="79"/>
      <c r="AG208" s="79"/>
    </row>
    <row r="209" spans="8:33" x14ac:dyDescent="0.25">
      <c r="H209" s="109">
        <v>204</v>
      </c>
      <c r="I209" s="109">
        <v>2.77</v>
      </c>
      <c r="J209" s="109">
        <f t="shared" si="21"/>
        <v>408</v>
      </c>
      <c r="K209" s="109">
        <f t="shared" si="22"/>
        <v>10.262536001726657</v>
      </c>
      <c r="L209" s="109">
        <f t="shared" si="23"/>
        <v>72.64912507030806</v>
      </c>
      <c r="M209" s="109">
        <f t="shared" si="24"/>
        <v>-16.798950327181149</v>
      </c>
      <c r="N209" s="109">
        <f t="shared" si="25"/>
        <v>-3.0960000000000032</v>
      </c>
      <c r="O209" s="109">
        <f t="shared" si="26"/>
        <v>53632.072511840743</v>
      </c>
      <c r="P209" s="109">
        <f t="shared" si="27"/>
        <v>-3113341809.3124714</v>
      </c>
      <c r="Q209" s="79"/>
      <c r="R209" s="109">
        <v>204</v>
      </c>
      <c r="S209" s="109">
        <v>3.02</v>
      </c>
      <c r="T209" s="113">
        <f>SUM(((S210-S208)/(J210-J208))*((6*$D$26)/1000))</f>
        <v>-3.8699999999999992</v>
      </c>
      <c r="U209" s="113">
        <f>SUM(((T210-T208)/(K210-K208))*(6*$D$26))</f>
        <v>536320.7251184195</v>
      </c>
      <c r="V209" s="113">
        <f>SUM(((U210-U208)/(J210-J208))*(6*$D$26))</f>
        <v>2075561206.2082162</v>
      </c>
      <c r="W209" s="79"/>
      <c r="X209" s="79"/>
      <c r="Y209" s="79"/>
      <c r="Z209" s="79"/>
      <c r="AA209" s="79"/>
      <c r="AB209" s="79"/>
      <c r="AC209" s="79"/>
      <c r="AD209" s="79"/>
      <c r="AE209" s="79"/>
      <c r="AF209" s="79"/>
      <c r="AG209" s="79"/>
    </row>
    <row r="210" spans="8:33" x14ac:dyDescent="0.25">
      <c r="H210" s="109">
        <v>205</v>
      </c>
      <c r="I210" s="109">
        <v>2.61</v>
      </c>
      <c r="J210" s="109">
        <f t="shared" si="21"/>
        <v>410</v>
      </c>
      <c r="K210" s="109">
        <f t="shared" si="22"/>
        <v>10.297442586766545</v>
      </c>
      <c r="L210" s="109">
        <f t="shared" si="23"/>
        <v>71.763410489719035</v>
      </c>
      <c r="M210" s="109">
        <f t="shared" si="24"/>
        <v>-17.475219425098331</v>
      </c>
      <c r="N210" s="109">
        <f t="shared" si="25"/>
        <v>-3.1927500000000011</v>
      </c>
      <c r="O210" s="109">
        <f t="shared" si="26"/>
        <v>53632.072511843202</v>
      </c>
      <c r="P210" s="109">
        <f t="shared" si="27"/>
        <v>2075561206.2083743</v>
      </c>
      <c r="Q210" s="79"/>
      <c r="R210" s="109">
        <v>205</v>
      </c>
      <c r="S210" s="109">
        <v>2.85</v>
      </c>
      <c r="T210" s="113">
        <f>SUM(((S211-S209)/(J211-J209))*((6*$D$26)/1000))</f>
        <v>-3.0959999999999988</v>
      </c>
      <c r="U210" s="113">
        <f>SUM(((T211-T209)/(K211-K209))*(6*$D$26))</f>
        <v>375424.50758289231</v>
      </c>
      <c r="V210" s="113">
        <f>SUM(((U211-U209)/(J211-J209))*(6*$D$26))</f>
        <v>-8302244824.8332357</v>
      </c>
      <c r="W210" s="79"/>
      <c r="X210" s="79"/>
      <c r="Y210" s="79"/>
      <c r="Z210" s="79"/>
      <c r="AA210" s="79"/>
      <c r="AB210" s="79"/>
      <c r="AC210" s="79"/>
      <c r="AD210" s="79"/>
      <c r="AE210" s="79"/>
      <c r="AF210" s="79"/>
      <c r="AG210" s="79"/>
    </row>
    <row r="211" spans="8:33" x14ac:dyDescent="0.25">
      <c r="H211" s="109">
        <v>206</v>
      </c>
      <c r="I211" s="109">
        <v>2.44</v>
      </c>
      <c r="J211" s="109">
        <f t="shared" si="21"/>
        <v>412</v>
      </c>
      <c r="K211" s="109">
        <f t="shared" si="22"/>
        <v>10.332349171806431</v>
      </c>
      <c r="L211" s="109">
        <f t="shared" si="23"/>
        <v>70.842900840323736</v>
      </c>
      <c r="M211" s="109">
        <f t="shared" si="24"/>
        <v>-18.14507179615077</v>
      </c>
      <c r="N211" s="109">
        <f t="shared" si="25"/>
        <v>-2.9992500000000009</v>
      </c>
      <c r="O211" s="109">
        <f t="shared" si="26"/>
        <v>268160.3625592179</v>
      </c>
      <c r="P211" s="109">
        <f t="shared" si="27"/>
        <v>1037780603.1041818</v>
      </c>
      <c r="Q211" s="79"/>
      <c r="R211" s="109">
        <v>206</v>
      </c>
      <c r="S211" s="109">
        <v>2.7</v>
      </c>
      <c r="T211" s="113">
        <f>SUM(((S212-S210)/(J212-J210))*((6*$D$26)/1000))</f>
        <v>-3.1927500000000011</v>
      </c>
      <c r="U211" s="113">
        <f>SUM(((T212-T210)/(K212-K210))*(6*$D$26))</f>
        <v>-321792.43507106224</v>
      </c>
      <c r="V211" s="113">
        <f>SUM(((U212-U210)/(J212-J210))*(6*$D$26))</f>
        <v>-4151122412.4165559</v>
      </c>
      <c r="W211" s="79"/>
      <c r="X211" s="79"/>
      <c r="Y211" s="79"/>
      <c r="Z211" s="79"/>
      <c r="AA211" s="79"/>
      <c r="AB211" s="79"/>
      <c r="AC211" s="79"/>
      <c r="AD211" s="79"/>
      <c r="AE211" s="79"/>
      <c r="AF211" s="79"/>
      <c r="AG211" s="79"/>
    </row>
    <row r="212" spans="8:33" x14ac:dyDescent="0.25">
      <c r="H212" s="109">
        <v>207</v>
      </c>
      <c r="I212" s="109">
        <v>2.2999999999999998</v>
      </c>
      <c r="J212" s="109">
        <f t="shared" si="21"/>
        <v>414</v>
      </c>
      <c r="K212" s="109">
        <f t="shared" si="22"/>
        <v>10.367255756846317</v>
      </c>
      <c r="L212" s="109">
        <f t="shared" si="23"/>
        <v>69.887950872545829</v>
      </c>
      <c r="M212" s="109">
        <f t="shared" si="24"/>
        <v>-18.807578250500651</v>
      </c>
      <c r="N212" s="109">
        <f t="shared" si="25"/>
        <v>-2.7089999999999983</v>
      </c>
      <c r="O212" s="109">
        <f t="shared" si="26"/>
        <v>160896.21753553124</v>
      </c>
      <c r="P212" s="109">
        <f t="shared" si="27"/>
        <v>-1556670904.6563148</v>
      </c>
      <c r="Q212" s="79"/>
      <c r="R212" s="109">
        <v>207</v>
      </c>
      <c r="S212" s="109">
        <v>2.52</v>
      </c>
      <c r="T212" s="113">
        <f>SUM(((S213-S211)/(J213-J211))*((6*$D$26)/1000))</f>
        <v>-3.6765000000000034</v>
      </c>
      <c r="U212" s="113">
        <f>SUM(((T213-T211)/(K213-K211))*(6*$D$26))</f>
        <v>-53632.072511842103</v>
      </c>
      <c r="V212" s="113">
        <f>SUM(((U213-U211)/(J213-J211))*(6*$D$26))</f>
        <v>8821135126.3853188</v>
      </c>
      <c r="W212" s="79"/>
      <c r="X212" s="79"/>
      <c r="Y212" s="79"/>
      <c r="Z212" s="79"/>
      <c r="AA212" s="79"/>
      <c r="AB212" s="79"/>
      <c r="AC212" s="79"/>
      <c r="AD212" s="79"/>
      <c r="AE212" s="79"/>
      <c r="AF212" s="79"/>
      <c r="AG212" s="79"/>
    </row>
    <row r="213" spans="8:33" x14ac:dyDescent="0.25">
      <c r="H213" s="109">
        <v>208</v>
      </c>
      <c r="I213" s="109">
        <v>2.16</v>
      </c>
      <c r="J213" s="109">
        <f t="shared" si="21"/>
        <v>416</v>
      </c>
      <c r="K213" s="109">
        <f t="shared" si="22"/>
        <v>10.402162341886203</v>
      </c>
      <c r="L213" s="109">
        <f t="shared" si="23"/>
        <v>68.898965103837881</v>
      </c>
      <c r="M213" s="109">
        <f t="shared" si="24"/>
        <v>-19.46174217492754</v>
      </c>
      <c r="N213" s="109">
        <f t="shared" si="25"/>
        <v>-2.7089999999999983</v>
      </c>
      <c r="O213" s="109">
        <f t="shared" si="26"/>
        <v>107264.14502368149</v>
      </c>
      <c r="P213" s="109">
        <f t="shared" si="27"/>
        <v>1037780603.104079</v>
      </c>
      <c r="Q213" s="79"/>
      <c r="R213" s="109">
        <v>208</v>
      </c>
      <c r="S213" s="109">
        <v>2.3199999999999998</v>
      </c>
      <c r="T213" s="113">
        <f>SUM(((S214-S212)/(J214-J212))*((6*$D$26)/1000))</f>
        <v>-3.289499999999999</v>
      </c>
      <c r="U213" s="113">
        <f>SUM(((T214-T212)/(K214-K212))*(6*$D$26))</f>
        <v>589952.79763026268</v>
      </c>
      <c r="V213" s="113">
        <f>SUM(((U214-U212)/(J214-J212))*(6*$D$26))</f>
        <v>3113341809.3124042</v>
      </c>
      <c r="W213" s="79"/>
      <c r="X213" s="79"/>
      <c r="Y213" s="79"/>
      <c r="Z213" s="79"/>
      <c r="AA213" s="79"/>
      <c r="AB213" s="79"/>
      <c r="AC213" s="79"/>
      <c r="AD213" s="79"/>
      <c r="AE213" s="79"/>
      <c r="AF213" s="79"/>
      <c r="AG213" s="79"/>
    </row>
    <row r="214" spans="8:33" x14ac:dyDescent="0.25">
      <c r="H214" s="109">
        <v>209</v>
      </c>
      <c r="I214" s="109">
        <v>2.02</v>
      </c>
      <c r="J214" s="109">
        <f t="shared" si="21"/>
        <v>418</v>
      </c>
      <c r="K214" s="109">
        <f t="shared" si="22"/>
        <v>10.437068926926091</v>
      </c>
      <c r="L214" s="109">
        <f t="shared" si="23"/>
        <v>67.876401293741949</v>
      </c>
      <c r="M214" s="109">
        <f t="shared" si="24"/>
        <v>-20.106500162975681</v>
      </c>
      <c r="N214" s="109">
        <f t="shared" si="25"/>
        <v>-2.5155000000000025</v>
      </c>
      <c r="O214" s="109">
        <f t="shared" si="26"/>
        <v>268160.36255920865</v>
      </c>
      <c r="P214" s="109">
        <f t="shared" si="27"/>
        <v>6.2088292906992137E-5</v>
      </c>
      <c r="Q214" s="79"/>
      <c r="R214" s="109">
        <v>209</v>
      </c>
      <c r="S214" s="109">
        <v>2.1800000000000002</v>
      </c>
      <c r="T214" s="113">
        <f>SUM(((S215-S213)/(J215-J213))*((6*$D$26)/1000))</f>
        <v>-2.6122500000000004</v>
      </c>
      <c r="U214" s="113">
        <f>SUM(((T215-T213)/(K215-K213))*(6*$D$26))</f>
        <v>268160.36255920742</v>
      </c>
      <c r="V214" s="113">
        <f>SUM(((U215-U213)/(J215-J213))*(6*$D$26))</f>
        <v>-7264464221.7290325</v>
      </c>
      <c r="W214" s="79"/>
      <c r="X214" s="79"/>
      <c r="Y214" s="79"/>
      <c r="Z214" s="79"/>
      <c r="AA214" s="79"/>
      <c r="AB214" s="79"/>
      <c r="AC214" s="79"/>
      <c r="AD214" s="79"/>
      <c r="AE214" s="79"/>
      <c r="AF214" s="79"/>
      <c r="AG214" s="79"/>
    </row>
    <row r="215" spans="8:33" x14ac:dyDescent="0.25">
      <c r="H215" s="109">
        <v>210</v>
      </c>
      <c r="I215" s="109">
        <v>1.9</v>
      </c>
      <c r="J215" s="109">
        <f t="shared" si="21"/>
        <v>420</v>
      </c>
      <c r="K215" s="109">
        <f t="shared" si="22"/>
        <v>10.471975511965978</v>
      </c>
      <c r="L215" s="109">
        <f t="shared" si="23"/>
        <v>66.820773872522565</v>
      </c>
      <c r="M215" s="109">
        <f t="shared" si="24"/>
        <v>-20.740723198219627</v>
      </c>
      <c r="N215" s="109">
        <f t="shared" si="25"/>
        <v>-2.22525</v>
      </c>
      <c r="O215" s="109">
        <f t="shared" si="26"/>
        <v>107264.1450236879</v>
      </c>
      <c r="P215" s="109">
        <f t="shared" si="27"/>
        <v>-3113341809.312428</v>
      </c>
      <c r="Q215" s="79"/>
      <c r="R215" s="109">
        <v>210</v>
      </c>
      <c r="S215" s="109">
        <v>2.0499999999999998</v>
      </c>
      <c r="T215" s="113">
        <f>SUM(((S216-S214)/(J216-J214))*((6*$D$26)/1000))</f>
        <v>-2.8057500000000029</v>
      </c>
      <c r="U215" s="113">
        <f>SUM(((T216-T214)/(K216-K214))*(6*$D$26))</f>
        <v>-160896.21753552879</v>
      </c>
      <c r="V215" s="113">
        <f>SUM(((U216-U214)/(J216-J214))*(6*$D$26))</f>
        <v>-1556670904.6561394</v>
      </c>
      <c r="W215" s="79"/>
      <c r="X215" s="79"/>
      <c r="Y215" s="79"/>
      <c r="Z215" s="79"/>
      <c r="AA215" s="79"/>
      <c r="AB215" s="79"/>
      <c r="AC215" s="79"/>
      <c r="AD215" s="79"/>
      <c r="AE215" s="79"/>
      <c r="AF215" s="79"/>
      <c r="AG215" s="79"/>
    </row>
    <row r="216" spans="8:33" x14ac:dyDescent="0.25">
      <c r="H216" s="109">
        <v>211</v>
      </c>
      <c r="I216" s="109">
        <v>1.79</v>
      </c>
      <c r="J216" s="109">
        <f t="shared" si="21"/>
        <v>422</v>
      </c>
      <c r="K216" s="109">
        <f t="shared" si="22"/>
        <v>10.506882097005864</v>
      </c>
      <c r="L216" s="109">
        <f t="shared" si="23"/>
        <v>65.732657293925968</v>
      </c>
      <c r="M216" s="109">
        <f t="shared" si="24"/>
        <v>-21.363218421758933</v>
      </c>
      <c r="N216" s="109">
        <f t="shared" si="25"/>
        <v>-2.3220000000000001</v>
      </c>
      <c r="O216" s="109">
        <f t="shared" si="26"/>
        <v>-53632.07251184334</v>
      </c>
      <c r="P216" s="109">
        <f t="shared" si="27"/>
        <v>518890301.55207241</v>
      </c>
      <c r="Q216" s="79"/>
      <c r="R216" s="109">
        <v>211</v>
      </c>
      <c r="S216" s="109">
        <v>1.89</v>
      </c>
      <c r="T216" s="113">
        <f>SUM(((S217-S215)/(J217-J215))*((6*$D$26)/1000))</f>
        <v>-2.9024999999999985</v>
      </c>
      <c r="U216" s="113">
        <f>SUM(((T217-T215)/(K217-K215))*(6*$D$26))</f>
        <v>107264.14502368914</v>
      </c>
      <c r="V216" s="113">
        <f>SUM(((U217-U215)/(J217-J215))*(6*$D$26))</f>
        <v>3632232110.8645663</v>
      </c>
      <c r="W216" s="79"/>
      <c r="X216" s="79"/>
      <c r="Y216" s="79"/>
      <c r="Z216" s="79"/>
      <c r="AA216" s="79"/>
      <c r="AB216" s="79"/>
      <c r="AC216" s="79"/>
      <c r="AD216" s="79"/>
      <c r="AE216" s="79"/>
      <c r="AF216" s="79"/>
      <c r="AG216" s="79"/>
    </row>
    <row r="217" spans="8:33" x14ac:dyDescent="0.25">
      <c r="H217" s="109">
        <v>212</v>
      </c>
      <c r="I217" s="109">
        <v>1.66</v>
      </c>
      <c r="J217" s="109">
        <f t="shared" si="21"/>
        <v>424</v>
      </c>
      <c r="K217" s="109">
        <f t="shared" si="22"/>
        <v>10.54178868204575</v>
      </c>
      <c r="L217" s="109">
        <f t="shared" si="23"/>
        <v>64.612689281126293</v>
      </c>
      <c r="M217" s="109">
        <f t="shared" si="24"/>
        <v>-21.972731510167176</v>
      </c>
      <c r="N217" s="109">
        <f t="shared" si="25"/>
        <v>-2.3220000000000001</v>
      </c>
      <c r="O217" s="109">
        <f t="shared" si="26"/>
        <v>160896.21753553001</v>
      </c>
      <c r="P217" s="109">
        <f t="shared" si="27"/>
        <v>3632232110.8645096</v>
      </c>
      <c r="Q217" s="79"/>
      <c r="R217" s="109">
        <v>212</v>
      </c>
      <c r="S217" s="109">
        <v>1.75</v>
      </c>
      <c r="T217" s="113">
        <f>SUM(((S218-S216)/(J218-J216))*((6*$D$26)/1000))</f>
        <v>-2.6122499999999982</v>
      </c>
      <c r="U217" s="113">
        <f>SUM(((T218-T216)/(K218-K216))*(6*$D$26))</f>
        <v>214528.29004737211</v>
      </c>
      <c r="V217" s="113">
        <f>SUM(((U218-U216)/(J218-J216))*(6*$D$26))</f>
        <v>518890301.55199713</v>
      </c>
      <c r="W217" s="79"/>
      <c r="X217" s="79"/>
      <c r="Y217" s="79"/>
      <c r="Z217" s="79"/>
      <c r="AA217" s="79"/>
      <c r="AB217" s="79"/>
      <c r="AC217" s="79"/>
      <c r="AD217" s="79"/>
      <c r="AE217" s="79"/>
      <c r="AF217" s="79"/>
      <c r="AG217" s="79"/>
    </row>
    <row r="218" spans="8:33" x14ac:dyDescent="0.25">
      <c r="H218" s="109">
        <v>213</v>
      </c>
      <c r="I218" s="109">
        <v>1.55</v>
      </c>
      <c r="J218" s="109">
        <f t="shared" si="21"/>
        <v>426</v>
      </c>
      <c r="K218" s="109">
        <f t="shared" si="22"/>
        <v>10.576695267085636</v>
      </c>
      <c r="L218" s="109">
        <f t="shared" si="23"/>
        <v>63.46157393370197</v>
      </c>
      <c r="M218" s="109">
        <f t="shared" si="24"/>
        <v>-22.56794968423986</v>
      </c>
      <c r="N218" s="109">
        <f t="shared" si="25"/>
        <v>-2.0317499999999997</v>
      </c>
      <c r="O218" s="109">
        <f t="shared" si="26"/>
        <v>321792.4350710517</v>
      </c>
      <c r="P218" s="109">
        <f t="shared" si="27"/>
        <v>518890301.55203003</v>
      </c>
      <c r="Q218" s="79"/>
      <c r="R218" s="109">
        <v>213</v>
      </c>
      <c r="S218" s="109">
        <v>1.62</v>
      </c>
      <c r="T218" s="113">
        <f>SUM(((S219-S217)/(J219-J217))*((6*$D$26)/1000))</f>
        <v>-2.5155000000000003</v>
      </c>
      <c r="U218" s="113">
        <f>SUM(((T219-T217)/(K219-K217))*(6*$D$26))</f>
        <v>160896.21753552346</v>
      </c>
      <c r="V218" s="113">
        <f>SUM(((U219-U217)/(J219-J217))*(6*$D$26))</f>
        <v>-518890301.55211198</v>
      </c>
      <c r="W218" s="79"/>
      <c r="X218" s="79"/>
      <c r="Y218" s="79"/>
      <c r="Z218" s="79"/>
      <c r="AA218" s="79"/>
      <c r="AB218" s="79"/>
      <c r="AC218" s="79"/>
      <c r="AD218" s="79"/>
      <c r="AE218" s="79"/>
      <c r="AF218" s="79"/>
      <c r="AG218" s="79"/>
    </row>
    <row r="219" spans="8:33" x14ac:dyDescent="0.25">
      <c r="H219" s="109">
        <v>214</v>
      </c>
      <c r="I219" s="109">
        <v>1.45</v>
      </c>
      <c r="J219" s="109">
        <f t="shared" si="21"/>
        <v>428</v>
      </c>
      <c r="K219" s="109">
        <f t="shared" si="22"/>
        <v>10.611601852125524</v>
      </c>
      <c r="L219" s="109">
        <f t="shared" si="23"/>
        <v>62.28008466260021</v>
      </c>
      <c r="M219" s="109">
        <f t="shared" si="24"/>
        <v>-23.147505362033296</v>
      </c>
      <c r="N219" s="109">
        <f t="shared" si="25"/>
        <v>-1.7414999999999996</v>
      </c>
      <c r="O219" s="109">
        <f t="shared" si="26"/>
        <v>214528.29004736774</v>
      </c>
      <c r="P219" s="109">
        <f t="shared" si="27"/>
        <v>-3113341809.3124361</v>
      </c>
      <c r="Q219" s="79"/>
      <c r="R219" s="109">
        <v>214</v>
      </c>
      <c r="S219" s="109">
        <v>1.49</v>
      </c>
      <c r="T219" s="113">
        <f>SUM(((S220-S218)/(J220-J218))*((6*$D$26)/1000))</f>
        <v>-2.3220000000000023</v>
      </c>
      <c r="U219" s="113">
        <f>SUM(((T220-T218)/(K220-K218))*(6*$D$26))</f>
        <v>160896.21753552591</v>
      </c>
      <c r="V219" s="113">
        <f>SUM(((U220-U218)/(J220-J218))*(6*$D$26))</f>
        <v>-518890301.55200905</v>
      </c>
      <c r="W219" s="79"/>
      <c r="X219" s="79"/>
      <c r="Y219" s="79"/>
      <c r="Z219" s="79"/>
      <c r="AA219" s="79"/>
      <c r="AB219" s="79"/>
      <c r="AC219" s="79"/>
      <c r="AD219" s="79"/>
      <c r="AE219" s="79"/>
      <c r="AF219" s="79"/>
      <c r="AG219" s="79"/>
    </row>
    <row r="220" spans="8:33" x14ac:dyDescent="0.25">
      <c r="H220" s="109">
        <v>215</v>
      </c>
      <c r="I220" s="109">
        <v>1.37</v>
      </c>
      <c r="J220" s="109">
        <f t="shared" si="21"/>
        <v>430</v>
      </c>
      <c r="K220" s="109">
        <f t="shared" si="22"/>
        <v>10.64650843716541</v>
      </c>
      <c r="L220" s="109">
        <f t="shared" si="23"/>
        <v>61.069066919538322</v>
      </c>
      <c r="M220" s="109">
        <f t="shared" si="24"/>
        <v>-23.709980462018979</v>
      </c>
      <c r="N220" s="109">
        <f t="shared" si="25"/>
        <v>-1.6447499999999995</v>
      </c>
      <c r="O220" s="109">
        <f t="shared" si="26"/>
        <v>-1.1077871955537554E-9</v>
      </c>
      <c r="P220" s="109">
        <f t="shared" si="27"/>
        <v>-2594451507.7603674</v>
      </c>
      <c r="Q220" s="79"/>
      <c r="R220" s="109">
        <v>215</v>
      </c>
      <c r="S220" s="109">
        <v>1.38</v>
      </c>
      <c r="T220" s="113">
        <f>SUM(((S221-S219)/(J221-J219))*((6*$D$26)/1000))</f>
        <v>-2.22525</v>
      </c>
      <c r="U220" s="113">
        <f>SUM(((T221-T219)/(K221-K219))*(6*$D$26))</f>
        <v>107264.1450236879</v>
      </c>
      <c r="V220" s="113">
        <f>SUM(((U221-U219)/(J221-J219))*(6*$D$26))</f>
        <v>3.97027179133147E-5</v>
      </c>
      <c r="W220" s="79"/>
      <c r="X220" s="79"/>
      <c r="Y220" s="79"/>
      <c r="Z220" s="79"/>
      <c r="AA220" s="79"/>
      <c r="AB220" s="79"/>
      <c r="AC220" s="79"/>
      <c r="AD220" s="79"/>
      <c r="AE220" s="79"/>
      <c r="AF220" s="79"/>
      <c r="AG220" s="79"/>
    </row>
    <row r="221" spans="8:33" x14ac:dyDescent="0.25">
      <c r="H221" s="109">
        <v>216</v>
      </c>
      <c r="I221" s="109">
        <v>1.28</v>
      </c>
      <c r="J221" s="109">
        <f t="shared" si="21"/>
        <v>432</v>
      </c>
      <c r="K221" s="109">
        <f t="shared" si="22"/>
        <v>10.681415022205297</v>
      </c>
      <c r="L221" s="109">
        <f t="shared" si="23"/>
        <v>59.829440687197732</v>
      </c>
      <c r="M221" s="109">
        <f t="shared" si="24"/>
        <v>-24.253911353712962</v>
      </c>
      <c r="N221" s="109">
        <f t="shared" si="25"/>
        <v>-1.7415000000000016</v>
      </c>
      <c r="O221" s="109">
        <f t="shared" si="26"/>
        <v>-53632.07251184334</v>
      </c>
      <c r="P221" s="109">
        <f t="shared" si="27"/>
        <v>518890301.55209249</v>
      </c>
      <c r="Q221" s="79"/>
      <c r="R221" s="109">
        <v>216</v>
      </c>
      <c r="S221" s="109">
        <v>1.26</v>
      </c>
      <c r="T221" s="113">
        <f>SUM(((S222-S220)/(J222-J220))*((6*$D$26)/1000))</f>
        <v>-2.1284999999999998</v>
      </c>
      <c r="U221" s="113">
        <f>SUM(((T222-T220)/(K222-K220))*(6*$D$26))</f>
        <v>160896.21753553001</v>
      </c>
      <c r="V221" s="113">
        <f>SUM(((U222-U220)/(J222-J220))*(6*$D$26))</f>
        <v>518890301.55203158</v>
      </c>
      <c r="W221" s="79"/>
      <c r="X221" s="79"/>
      <c r="Y221" s="79"/>
      <c r="Z221" s="79"/>
      <c r="AA221" s="79"/>
      <c r="AB221" s="79"/>
      <c r="AC221" s="79"/>
      <c r="AD221" s="79"/>
      <c r="AE221" s="79"/>
      <c r="AF221" s="79"/>
      <c r="AG221" s="79"/>
    </row>
    <row r="222" spans="8:33" x14ac:dyDescent="0.25">
      <c r="H222" s="109">
        <v>217</v>
      </c>
      <c r="I222" s="109">
        <v>1.19</v>
      </c>
      <c r="J222" s="109">
        <f t="shared" si="21"/>
        <v>434</v>
      </c>
      <c r="K222" s="109">
        <f t="shared" si="22"/>
        <v>10.716321607245183</v>
      </c>
      <c r="L222" s="109">
        <f t="shared" si="23"/>
        <v>58.562202696932331</v>
      </c>
      <c r="M222" s="109">
        <f t="shared" si="24"/>
        <v>-24.777794444103318</v>
      </c>
      <c r="N222" s="109">
        <f t="shared" si="25"/>
        <v>-1.7414999999999996</v>
      </c>
      <c r="O222" s="109">
        <f t="shared" si="26"/>
        <v>53632.072511843078</v>
      </c>
      <c r="P222" s="109">
        <f t="shared" si="27"/>
        <v>3113341809.312428</v>
      </c>
      <c r="Q222" s="79"/>
      <c r="R222" s="109">
        <v>217</v>
      </c>
      <c r="S222" s="109">
        <v>1.1599999999999999</v>
      </c>
      <c r="T222" s="113">
        <f>SUM(((S223-S221)/(J223-J221))*((6*$D$26)/1000))</f>
        <v>-1.9349999999999996</v>
      </c>
      <c r="U222" s="113">
        <f>SUM(((T223-T221)/(K223-K221))*(6*$D$26))</f>
        <v>160896.21753552579</v>
      </c>
      <c r="V222" s="113">
        <f>SUM(((U223-U221)/(J223-J221))*(6*$D$26))</f>
        <v>-518890301.55211675</v>
      </c>
      <c r="W222" s="79"/>
      <c r="X222" s="79"/>
      <c r="Y222" s="79"/>
      <c r="Z222" s="79"/>
      <c r="AA222" s="79"/>
      <c r="AB222" s="79"/>
      <c r="AC222" s="79"/>
      <c r="AD222" s="79"/>
      <c r="AE222" s="79"/>
      <c r="AF222" s="79"/>
      <c r="AG222" s="79"/>
    </row>
    <row r="223" spans="8:33" x14ac:dyDescent="0.25">
      <c r="H223" s="109">
        <v>218</v>
      </c>
      <c r="I223" s="109">
        <v>1.1000000000000001</v>
      </c>
      <c r="J223" s="109">
        <f t="shared" si="21"/>
        <v>436</v>
      </c>
      <c r="K223" s="109">
        <f t="shared" si="22"/>
        <v>10.751228192285071</v>
      </c>
      <c r="L223" s="109">
        <f t="shared" si="23"/>
        <v>57.268428341553978</v>
      </c>
      <c r="M223" s="109">
        <f t="shared" si="24"/>
        <v>-25.280092378739685</v>
      </c>
      <c r="N223" s="109">
        <f t="shared" si="25"/>
        <v>-1.6447499999999995</v>
      </c>
      <c r="O223" s="109">
        <f t="shared" si="26"/>
        <v>268160.36255920865</v>
      </c>
      <c r="P223" s="109">
        <f t="shared" si="27"/>
        <v>2075561206.2083333</v>
      </c>
      <c r="Q223" s="79"/>
      <c r="R223" s="109">
        <v>218</v>
      </c>
      <c r="S223" s="109">
        <v>1.06</v>
      </c>
      <c r="T223" s="113">
        <f>SUM(((S224-S222)/(J224-J222))*((6*$D$26)/1000))</f>
        <v>-1.8382499999999997</v>
      </c>
      <c r="U223" s="113">
        <f>SUM(((T224-T222)/(K224-K222))*(6*$D$26))</f>
        <v>107264.14502368332</v>
      </c>
      <c r="V223" s="113">
        <f>SUM(((U224-U222)/(J224-J222))*(6*$D$26))</f>
        <v>-518890301.55204344</v>
      </c>
      <c r="W223" s="79"/>
      <c r="X223" s="79"/>
      <c r="Y223" s="79"/>
      <c r="Z223" s="79"/>
      <c r="AA223" s="79"/>
      <c r="AB223" s="79"/>
      <c r="AC223" s="79"/>
      <c r="AD223" s="79"/>
      <c r="AE223" s="79"/>
      <c r="AF223" s="79"/>
      <c r="AG223" s="79"/>
    </row>
    <row r="224" spans="8:33" x14ac:dyDescent="0.25">
      <c r="H224" s="109">
        <v>219</v>
      </c>
      <c r="I224" s="109">
        <v>1.02</v>
      </c>
      <c r="J224" s="109">
        <f t="shared" si="21"/>
        <v>438</v>
      </c>
      <c r="K224" s="109">
        <f t="shared" si="22"/>
        <v>10.786134777324957</v>
      </c>
      <c r="L224" s="109">
        <f t="shared" si="23"/>
        <v>55.949273252101356</v>
      </c>
      <c r="M224" s="109">
        <f t="shared" si="24"/>
        <v>-25.759240826648504</v>
      </c>
      <c r="N224" s="109">
        <f t="shared" si="25"/>
        <v>-1.2577500000000013</v>
      </c>
      <c r="O224" s="109">
        <f t="shared" si="26"/>
        <v>268160.36255921604</v>
      </c>
      <c r="P224" s="109">
        <f t="shared" si="27"/>
        <v>-2594451507.7603374</v>
      </c>
      <c r="Q224" s="79"/>
      <c r="R224" s="109">
        <v>219</v>
      </c>
      <c r="S224" s="109">
        <v>0.97</v>
      </c>
      <c r="T224" s="113">
        <f>SUM(((S225-S223)/(J225-J223))*((6*$D$26)/1000))</f>
        <v>-1.7415000000000005</v>
      </c>
      <c r="U224" s="113">
        <f>SUM(((T225-T223)/(K225-K223))*(6*$D$26))</f>
        <v>107264.14502368668</v>
      </c>
      <c r="V224" s="113">
        <f>SUM(((U225-U223)/(J225-J223))*(6*$D$26))</f>
        <v>1037780603.1041998</v>
      </c>
      <c r="W224" s="79"/>
      <c r="X224" s="79"/>
      <c r="Y224" s="79"/>
      <c r="Z224" s="79"/>
      <c r="AA224" s="79"/>
      <c r="AB224" s="79"/>
      <c r="AC224" s="79"/>
      <c r="AD224" s="79"/>
      <c r="AE224" s="79"/>
      <c r="AF224" s="79"/>
      <c r="AG224" s="79"/>
    </row>
    <row r="225" spans="8:33" x14ac:dyDescent="0.25">
      <c r="H225" s="109">
        <v>220</v>
      </c>
      <c r="I225" s="109">
        <v>0.97</v>
      </c>
      <c r="J225" s="109">
        <f t="shared" si="21"/>
        <v>440</v>
      </c>
      <c r="K225" s="109">
        <f t="shared" si="22"/>
        <v>10.821041362364843</v>
      </c>
      <c r="L225" s="109">
        <f t="shared" si="23"/>
        <v>54.605974509342246</v>
      </c>
      <c r="M225" s="109">
        <f t="shared" si="24"/>
        <v>-26.213655808549397</v>
      </c>
      <c r="N225" s="109">
        <f t="shared" si="25"/>
        <v>-1.161</v>
      </c>
      <c r="O225" s="109">
        <f t="shared" si="26"/>
        <v>6.154373308631975E-10</v>
      </c>
      <c r="P225" s="109">
        <f t="shared" si="27"/>
        <v>-1556670904.6562464</v>
      </c>
      <c r="Q225" s="79"/>
      <c r="R225" s="109">
        <v>220</v>
      </c>
      <c r="S225" s="109">
        <v>0.88</v>
      </c>
      <c r="T225" s="113">
        <f>SUM(((S226-S224)/(J226-J224))*((6*$D$26)/1000))</f>
        <v>-1.6447499999999995</v>
      </c>
      <c r="U225" s="113">
        <f>SUM(((T226-T224)/(K226-K224))*(6*$D$26))</f>
        <v>214528.29004737322</v>
      </c>
      <c r="V225" s="113">
        <f>SUM(((U226-U224)/(J226-J224))*(6*$D$26))</f>
        <v>1037780603.1041625</v>
      </c>
      <c r="W225" s="79"/>
      <c r="X225" s="79"/>
      <c r="Y225" s="79"/>
      <c r="Z225" s="79"/>
      <c r="AA225" s="79"/>
      <c r="AB225" s="79"/>
      <c r="AC225" s="79"/>
      <c r="AD225" s="79"/>
      <c r="AE225" s="79"/>
      <c r="AF225" s="79"/>
      <c r="AG225" s="79"/>
    </row>
    <row r="226" spans="8:33" x14ac:dyDescent="0.25">
      <c r="H226" s="109">
        <v>221</v>
      </c>
      <c r="I226" s="109">
        <v>0.9</v>
      </c>
      <c r="J226" s="109">
        <f t="shared" si="21"/>
        <v>442</v>
      </c>
      <c r="K226" s="109">
        <f t="shared" si="22"/>
        <v>10.855947947404729</v>
      </c>
      <c r="L226" s="109">
        <f t="shared" si="23"/>
        <v>53.239851463104003</v>
      </c>
      <c r="M226" s="109">
        <f t="shared" si="24"/>
        <v>-26.641741518420787</v>
      </c>
      <c r="N226" s="109">
        <f t="shared" si="25"/>
        <v>-1.2577500000000001</v>
      </c>
      <c r="O226" s="109">
        <f t="shared" si="26"/>
        <v>107264.14502368668</v>
      </c>
      <c r="P226" s="109">
        <f t="shared" si="27"/>
        <v>2075561206.2082779</v>
      </c>
      <c r="Q226" s="79"/>
      <c r="R226" s="109">
        <v>221</v>
      </c>
      <c r="S226" s="109">
        <v>0.8</v>
      </c>
      <c r="T226" s="113">
        <f>SUM(((S227-S225)/(J227-J225))*((6*$D$26)/1000))</f>
        <v>-1.3545000000000003</v>
      </c>
      <c r="U226" s="113">
        <f>SUM(((T227-T225)/(K227-K225))*(6*$D$26))</f>
        <v>214528.29004737272</v>
      </c>
      <c r="V226" s="113">
        <f>SUM(((U227-U225)/(J227-J225))*(6*$D$26))</f>
        <v>-2075561206.2083359</v>
      </c>
      <c r="W226" s="79"/>
      <c r="X226" s="79"/>
      <c r="Y226" s="79"/>
      <c r="Z226" s="79"/>
      <c r="AA226" s="79"/>
      <c r="AB226" s="79"/>
      <c r="AC226" s="79"/>
      <c r="AD226" s="79"/>
      <c r="AE226" s="79"/>
      <c r="AF226" s="79"/>
      <c r="AG226" s="79"/>
    </row>
    <row r="227" spans="8:33" x14ac:dyDescent="0.25">
      <c r="H227" s="109">
        <v>222</v>
      </c>
      <c r="I227" s="109">
        <v>0.84</v>
      </c>
      <c r="J227" s="109">
        <f t="shared" si="21"/>
        <v>444</v>
      </c>
      <c r="K227" s="109">
        <f t="shared" si="22"/>
        <v>10.890854532444616</v>
      </c>
      <c r="L227" s="109">
        <f t="shared" si="23"/>
        <v>51.852306135345266</v>
      </c>
      <c r="M227" s="109">
        <f t="shared" si="24"/>
        <v>-27.041898579516062</v>
      </c>
      <c r="N227" s="109">
        <f t="shared" si="25"/>
        <v>-0.9674999999999998</v>
      </c>
      <c r="O227" s="109">
        <f t="shared" si="26"/>
        <v>214528.29004736783</v>
      </c>
      <c r="P227" s="109">
        <f t="shared" si="27"/>
        <v>-1037780603.1041745</v>
      </c>
      <c r="Q227" s="79"/>
      <c r="R227" s="109">
        <v>222</v>
      </c>
      <c r="S227" s="109">
        <v>0.74</v>
      </c>
      <c r="T227" s="113">
        <f>SUM(((S228-S226)/(J228-J226))*((6*$D$26)/1000))</f>
        <v>-1.2577500000000001</v>
      </c>
      <c r="U227" s="113">
        <f>SUM(((T228-T226)/(K228-K226))*(6*$D$26))</f>
        <v>0</v>
      </c>
      <c r="V227" s="113">
        <f>SUM(((U228-U226)/(J228-J226))*(6*$D$26))</f>
        <v>-2075561206.2083311</v>
      </c>
      <c r="W227" s="79"/>
      <c r="X227" s="79"/>
      <c r="Y227" s="79"/>
      <c r="Z227" s="79"/>
      <c r="AA227" s="79"/>
      <c r="AB227" s="79"/>
      <c r="AC227" s="79"/>
      <c r="AD227" s="79"/>
      <c r="AE227" s="79"/>
      <c r="AF227" s="79"/>
      <c r="AG227" s="79"/>
    </row>
    <row r="228" spans="8:33" x14ac:dyDescent="0.25">
      <c r="H228" s="109">
        <v>223</v>
      </c>
      <c r="I228" s="109">
        <v>0.8</v>
      </c>
      <c r="J228" s="109">
        <f t="shared" si="21"/>
        <v>446</v>
      </c>
      <c r="K228" s="109">
        <f t="shared" si="22"/>
        <v>10.925761117484504</v>
      </c>
      <c r="L228" s="109">
        <f t="shared" si="23"/>
        <v>50.444823186151439</v>
      </c>
      <c r="M228" s="109">
        <f t="shared" si="24"/>
        <v>-27.412532667709335</v>
      </c>
      <c r="N228" s="109">
        <f t="shared" si="25"/>
        <v>-0.8707499999999998</v>
      </c>
      <c r="O228" s="109">
        <f t="shared" si="26"/>
        <v>-6.1543733086318178E-10</v>
      </c>
      <c r="P228" s="109">
        <f t="shared" si="27"/>
        <v>-1037780603.1041151</v>
      </c>
      <c r="Q228" s="79"/>
      <c r="R228" s="109">
        <v>223</v>
      </c>
      <c r="S228" s="109">
        <v>0.67</v>
      </c>
      <c r="T228" s="113">
        <f>SUM(((S229-S227)/(J229-J227))*((6*$D$26)/1000))</f>
        <v>-1.3545000000000003</v>
      </c>
      <c r="U228" s="113">
        <f>SUM(((T229-T227)/(K229-K227))*(6*$D$26))</f>
        <v>0</v>
      </c>
      <c r="V228" s="113">
        <f>SUM(((U229-U227)/(J229-J227))*(6*$D$26))</f>
        <v>1037780603.1041687</v>
      </c>
      <c r="W228" s="79"/>
      <c r="X228" s="79"/>
      <c r="Y228" s="79"/>
      <c r="Z228" s="79"/>
      <c r="AA228" s="79"/>
      <c r="AB228" s="79"/>
      <c r="AC228" s="79"/>
      <c r="AD228" s="79"/>
      <c r="AE228" s="79"/>
      <c r="AF228" s="79"/>
      <c r="AG228" s="79"/>
    </row>
    <row r="229" spans="8:33" x14ac:dyDescent="0.25">
      <c r="H229" s="109">
        <v>224</v>
      </c>
      <c r="I229" s="109">
        <v>0.75</v>
      </c>
      <c r="J229" s="109">
        <f t="shared" si="21"/>
        <v>448</v>
      </c>
      <c r="K229" s="109">
        <f t="shared" si="22"/>
        <v>10.96066770252439</v>
      </c>
      <c r="L229" s="109">
        <f t="shared" si="23"/>
        <v>49.018969425504508</v>
      </c>
      <c r="M229" s="109">
        <f t="shared" si="24"/>
        <v>-27.752063427833527</v>
      </c>
      <c r="N229" s="109">
        <f t="shared" si="25"/>
        <v>-0.96750000000000091</v>
      </c>
      <c r="O229" s="109">
        <f t="shared" si="26"/>
        <v>107264.14502368668</v>
      </c>
      <c r="P229" s="109">
        <f t="shared" si="27"/>
        <v>2594451507.7604327</v>
      </c>
      <c r="Q229" s="79"/>
      <c r="R229" s="109">
        <v>224</v>
      </c>
      <c r="S229" s="109">
        <v>0.6</v>
      </c>
      <c r="T229" s="113">
        <f>SUM(((S230-S228)/(J230-J228))*((6*$D$26)/1000))</f>
        <v>-1.2577500000000001</v>
      </c>
      <c r="U229" s="113">
        <f>SUM(((T230-T228)/(K230-K228))*(6*$D$26))</f>
        <v>107264.14502368668</v>
      </c>
      <c r="V229" s="113">
        <f>SUM(((U230-U228)/(J230-J228))*(6*$D$26))</f>
        <v>1556670904.65625</v>
      </c>
      <c r="W229" s="79"/>
      <c r="X229" s="79"/>
      <c r="Y229" s="79"/>
      <c r="Z229" s="79"/>
      <c r="AA229" s="79"/>
      <c r="AB229" s="79"/>
      <c r="AC229" s="79"/>
      <c r="AD229" s="79"/>
      <c r="AE229" s="79"/>
      <c r="AF229" s="79"/>
      <c r="AG229" s="79"/>
    </row>
    <row r="230" spans="8:33" x14ac:dyDescent="0.25">
      <c r="H230" s="109">
        <v>225</v>
      </c>
      <c r="I230" s="109">
        <v>0.7</v>
      </c>
      <c r="J230" s="109">
        <f t="shared" si="21"/>
        <v>450</v>
      </c>
      <c r="K230" s="109">
        <f t="shared" si="22"/>
        <v>10.995574287564276</v>
      </c>
      <c r="L230" s="109">
        <f t="shared" si="23"/>
        <v>47.576392857693193</v>
      </c>
      <c r="M230" s="109">
        <f t="shared" si="24"/>
        <v>-28.058933602585192</v>
      </c>
      <c r="N230" s="109">
        <f t="shared" si="25"/>
        <v>-0.67724999999999957</v>
      </c>
      <c r="O230" s="109">
        <f t="shared" si="26"/>
        <v>268160.3625592172</v>
      </c>
      <c r="P230" s="109">
        <f t="shared" si="27"/>
        <v>-518890301.55210352</v>
      </c>
      <c r="Q230" s="79"/>
      <c r="R230" s="109">
        <v>225</v>
      </c>
      <c r="S230" s="109">
        <v>0.54</v>
      </c>
      <c r="T230" s="113">
        <f>SUM(((S231-S229)/(J231-J229))*((6*$D$26)/1000))</f>
        <v>-1.161</v>
      </c>
      <c r="U230" s="113">
        <f>SUM(((T231-T229)/(K231-K229))*(6*$D$26))</f>
        <v>160896.21753552972</v>
      </c>
      <c r="V230" s="113">
        <f>SUM(((U231-U229)/(J231-J229))*(6*$D$26))</f>
        <v>518890301.55204397</v>
      </c>
      <c r="W230" s="79"/>
      <c r="X230" s="79"/>
      <c r="Y230" s="79"/>
      <c r="Z230" s="79"/>
      <c r="AA230" s="79"/>
      <c r="AB230" s="79"/>
      <c r="AC230" s="79"/>
      <c r="AD230" s="79"/>
      <c r="AE230" s="79"/>
      <c r="AF230" s="79"/>
      <c r="AG230" s="79"/>
    </row>
    <row r="231" spans="8:33" x14ac:dyDescent="0.25">
      <c r="H231" s="109">
        <v>226</v>
      </c>
      <c r="I231" s="109">
        <v>0.68</v>
      </c>
      <c r="J231" s="109">
        <f t="shared" si="21"/>
        <v>452</v>
      </c>
      <c r="K231" s="109">
        <f t="shared" si="22"/>
        <v>11.030480872604162</v>
      </c>
      <c r="L231" s="109">
        <f t="shared" si="23"/>
        <v>46.118821249526711</v>
      </c>
      <c r="M231" s="109">
        <f t="shared" si="24"/>
        <v>-28.331618288890329</v>
      </c>
      <c r="N231" s="109">
        <f t="shared" si="25"/>
        <v>-0.4837499999999994</v>
      </c>
      <c r="O231" s="109">
        <f t="shared" si="26"/>
        <v>53632.072511841354</v>
      </c>
      <c r="P231" s="109">
        <f t="shared" si="27"/>
        <v>-3113341809.3125029</v>
      </c>
      <c r="Q231" s="79"/>
      <c r="R231" s="109">
        <v>226</v>
      </c>
      <c r="S231" s="109">
        <v>0.48</v>
      </c>
      <c r="T231" s="113">
        <f>SUM(((S232-S230)/(J232-J230))*((6*$D$26)/1000))</f>
        <v>-0.96750000000000036</v>
      </c>
      <c r="U231" s="113">
        <f>SUM(((T232-T230)/(K232-K230))*(6*$D$26))</f>
        <v>160896.21753552585</v>
      </c>
      <c r="V231" s="113">
        <f>SUM(((U232-U230)/(J232-J230))*(6*$D$26))</f>
        <v>-1037780603.1041789</v>
      </c>
      <c r="W231" s="79"/>
      <c r="X231" s="79"/>
      <c r="Y231" s="79"/>
      <c r="Z231" s="79"/>
      <c r="AA231" s="79"/>
      <c r="AB231" s="79"/>
      <c r="AC231" s="79"/>
      <c r="AD231" s="79"/>
      <c r="AE231" s="79"/>
      <c r="AF231" s="79"/>
      <c r="AG231" s="79"/>
    </row>
    <row r="232" spans="8:33" x14ac:dyDescent="0.25">
      <c r="H232" s="109">
        <v>227</v>
      </c>
      <c r="I232" s="109">
        <v>0.65</v>
      </c>
      <c r="J232" s="109">
        <f t="shared" si="21"/>
        <v>454</v>
      </c>
      <c r="K232" s="109">
        <f t="shared" si="22"/>
        <v>11.06538745764405</v>
      </c>
      <c r="L232" s="109">
        <f t="shared" si="23"/>
        <v>44.648060218014606</v>
      </c>
      <c r="M232" s="109">
        <f t="shared" si="24"/>
        <v>-28.568634233424831</v>
      </c>
      <c r="N232" s="109">
        <f t="shared" si="25"/>
        <v>-0.58050000000000057</v>
      </c>
      <c r="O232" s="109">
        <f t="shared" si="26"/>
        <v>-53632.072511842554</v>
      </c>
      <c r="P232" s="109">
        <f t="shared" si="27"/>
        <v>518890301.5521031</v>
      </c>
      <c r="Q232" s="79"/>
      <c r="R232" s="109">
        <v>227</v>
      </c>
      <c r="S232" s="109">
        <v>0.44</v>
      </c>
      <c r="T232" s="113">
        <f>SUM(((S233-S231)/(J233-J231))*((6*$D$26)/1000))</f>
        <v>-0.8707499999999998</v>
      </c>
      <c r="U232" s="113">
        <f>SUM(((T233-T231)/(K233-K231))*(6*$D$26))</f>
        <v>53632.072511841972</v>
      </c>
      <c r="V232" s="113">
        <f>SUM(((U233-U231)/(J233-J231))*(6*$D$26))</f>
        <v>-518890301.55204707</v>
      </c>
      <c r="W232" s="79"/>
      <c r="X232" s="79"/>
      <c r="Y232" s="79"/>
      <c r="Z232" s="79"/>
      <c r="AA232" s="79"/>
      <c r="AB232" s="79"/>
      <c r="AC232" s="79"/>
      <c r="AD232" s="79"/>
      <c r="AE232" s="79"/>
      <c r="AF232" s="79"/>
      <c r="AG232" s="79"/>
    </row>
    <row r="233" spans="8:33" x14ac:dyDescent="0.25">
      <c r="H233" s="109">
        <v>228</v>
      </c>
      <c r="I233" s="109">
        <v>0.62</v>
      </c>
      <c r="J233" s="109">
        <f t="shared" si="21"/>
        <v>456</v>
      </c>
      <c r="K233" s="109">
        <f t="shared" si="22"/>
        <v>11.100294042683936</v>
      </c>
      <c r="L233" s="109">
        <f t="shared" si="23"/>
        <v>43.165990837803214</v>
      </c>
      <c r="M233" s="109">
        <f t="shared" si="24"/>
        <v>-28.768549077395619</v>
      </c>
      <c r="N233" s="109">
        <f t="shared" si="25"/>
        <v>-0.58050000000000057</v>
      </c>
      <c r="O233" s="109">
        <f t="shared" si="26"/>
        <v>107264.14502368664</v>
      </c>
      <c r="P233" s="109">
        <f t="shared" si="27"/>
        <v>1556670904.656251</v>
      </c>
      <c r="Q233" s="79"/>
      <c r="R233" s="109">
        <v>228</v>
      </c>
      <c r="S233" s="109">
        <v>0.39</v>
      </c>
      <c r="T233" s="113">
        <f>SUM(((S234-S232)/(J234-J232))*((6*$D$26)/1000))</f>
        <v>-0.87075000000000025</v>
      </c>
      <c r="U233" s="113">
        <f>SUM(((T234-T232)/(K234-K232))*(6*$D$26))</f>
        <v>107264.14502368636</v>
      </c>
      <c r="V233" s="113">
        <f>SUM(((U234-U232)/(J234-J232))*(6*$D$26))</f>
        <v>1037780603.1041812</v>
      </c>
      <c r="W233" s="79"/>
      <c r="X233" s="79"/>
      <c r="Y233" s="79"/>
      <c r="Z233" s="79"/>
      <c r="AA233" s="79"/>
      <c r="AB233" s="79"/>
      <c r="AC233" s="79"/>
      <c r="AD233" s="79"/>
      <c r="AE233" s="79"/>
      <c r="AF233" s="79"/>
      <c r="AG233" s="79"/>
    </row>
    <row r="234" spans="8:33" x14ac:dyDescent="0.25">
      <c r="H234" s="109">
        <v>229</v>
      </c>
      <c r="I234" s="109">
        <v>0.59</v>
      </c>
      <c r="J234" s="109">
        <f t="shared" si="21"/>
        <v>458</v>
      </c>
      <c r="K234" s="109">
        <f t="shared" si="22"/>
        <v>11.135200627723822</v>
      </c>
      <c r="L234" s="109">
        <f t="shared" si="23"/>
        <v>41.674566773322553</v>
      </c>
      <c r="M234" s="109">
        <f t="shared" si="24"/>
        <v>-28.92999046073902</v>
      </c>
      <c r="N234" s="109">
        <f t="shared" si="25"/>
        <v>-0.3870000000000004</v>
      </c>
      <c r="O234" s="109">
        <f t="shared" si="26"/>
        <v>107264.14502368726</v>
      </c>
      <c r="P234" s="109">
        <f t="shared" si="27"/>
        <v>-1556670904.6562464</v>
      </c>
      <c r="Q234" s="79"/>
      <c r="R234" s="109">
        <v>229</v>
      </c>
      <c r="S234" s="109">
        <v>0.35</v>
      </c>
      <c r="T234" s="113">
        <f>SUM(((S235-S233)/(J235-J233))*((6*$D$26)/1000))</f>
        <v>-0.67725000000000013</v>
      </c>
      <c r="U234" s="113">
        <f>SUM(((T235-T233)/(K235-K233))*(6*$D$26))</f>
        <v>160896.21753552996</v>
      </c>
      <c r="V234" s="113">
        <f>SUM(((U235-U233)/(J235-J233))*(6*$D$26))</f>
        <v>-518890301.55208123</v>
      </c>
      <c r="W234" s="79"/>
      <c r="X234" s="79"/>
      <c r="Y234" s="79"/>
      <c r="Z234" s="79"/>
      <c r="AA234" s="79"/>
      <c r="AB234" s="79"/>
      <c r="AC234" s="79"/>
      <c r="AD234" s="79"/>
      <c r="AE234" s="79"/>
      <c r="AF234" s="79"/>
      <c r="AG234" s="79"/>
    </row>
    <row r="235" spans="8:33" x14ac:dyDescent="0.25">
      <c r="H235" s="109">
        <v>230</v>
      </c>
      <c r="I235" s="109">
        <v>0.57999999999999996</v>
      </c>
      <c r="J235" s="109">
        <f t="shared" si="21"/>
        <v>460</v>
      </c>
      <c r="K235" s="109">
        <f t="shared" si="22"/>
        <v>11.170107212763709</v>
      </c>
      <c r="L235" s="109">
        <f t="shared" si="23"/>
        <v>40.17581094522037</v>
      </c>
      <c r="M235" s="109">
        <f t="shared" si="24"/>
        <v>-29.051654897611986</v>
      </c>
      <c r="N235" s="109">
        <f t="shared" si="25"/>
        <v>-0.38699999999999929</v>
      </c>
      <c r="O235" s="109">
        <f t="shared" si="26"/>
        <v>-53632.072511842722</v>
      </c>
      <c r="P235" s="109">
        <f t="shared" si="27"/>
        <v>-1037780603.1041802</v>
      </c>
      <c r="Q235" s="79"/>
      <c r="R235" s="109">
        <v>230</v>
      </c>
      <c r="S235" s="109">
        <v>0.32</v>
      </c>
      <c r="T235" s="113">
        <f>SUM(((S236-S234)/(J236-J234))*((6*$D$26)/1000))</f>
        <v>-0.58050000000000002</v>
      </c>
      <c r="U235" s="113">
        <f>SUM(((T236-T234)/(K236-K234))*(6*$D$26))</f>
        <v>53632.07251184334</v>
      </c>
      <c r="V235" s="113">
        <f>SUM(((U236-U234)/(J236-J234))*(6*$D$26))</f>
        <v>-1037780603.1041812</v>
      </c>
      <c r="W235" s="79"/>
      <c r="X235" s="79"/>
      <c r="Y235" s="79"/>
      <c r="Z235" s="79"/>
      <c r="AA235" s="79"/>
      <c r="AB235" s="79"/>
      <c r="AC235" s="79"/>
      <c r="AD235" s="79"/>
      <c r="AE235" s="79"/>
      <c r="AF235" s="79"/>
      <c r="AG235" s="79"/>
    </row>
    <row r="236" spans="8:33" x14ac:dyDescent="0.25">
      <c r="H236" s="109">
        <v>231</v>
      </c>
      <c r="I236" s="109">
        <v>0.55000000000000004</v>
      </c>
      <c r="J236" s="109">
        <f t="shared" si="21"/>
        <v>462</v>
      </c>
      <c r="K236" s="109">
        <f t="shared" si="22"/>
        <v>11.205013797803595</v>
      </c>
      <c r="L236" s="109">
        <f t="shared" si="23"/>
        <v>38.671811745145604</v>
      </c>
      <c r="M236" s="109">
        <f t="shared" si="24"/>
        <v>-29.132316338388055</v>
      </c>
      <c r="N236" s="109">
        <f t="shared" si="25"/>
        <v>-0.4837499999999994</v>
      </c>
      <c r="O236" s="109">
        <f t="shared" si="26"/>
        <v>-6.1543733086318178E-10</v>
      </c>
      <c r="P236" s="109">
        <f t="shared" si="27"/>
        <v>1556670904.6562142</v>
      </c>
      <c r="Q236" s="79"/>
      <c r="R236" s="109">
        <v>231</v>
      </c>
      <c r="S236" s="109">
        <v>0.28999999999999998</v>
      </c>
      <c r="T236" s="113">
        <f>SUM(((S237-S235)/(J237-J235))*((6*$D$26)/1000))</f>
        <v>-0.58050000000000002</v>
      </c>
      <c r="U236" s="113">
        <f>SUM(((T237-T235)/(K237-K235))*(6*$D$26))</f>
        <v>53632.072511841972</v>
      </c>
      <c r="V236" s="113">
        <f>SUM(((U237-U235)/(J237-J235))*(6*$D$26))</f>
        <v>-1.4712531992699951E-5</v>
      </c>
      <c r="W236" s="79"/>
      <c r="X236" s="79"/>
      <c r="Y236" s="79"/>
      <c r="Z236" s="79"/>
      <c r="AA236" s="79"/>
      <c r="AB236" s="79"/>
      <c r="AC236" s="79"/>
      <c r="AD236" s="79"/>
      <c r="AE236" s="79"/>
      <c r="AF236" s="79"/>
      <c r="AG236" s="79"/>
    </row>
    <row r="237" spans="8:33" x14ac:dyDescent="0.25">
      <c r="H237" s="109">
        <v>232</v>
      </c>
      <c r="I237" s="109">
        <v>0.53</v>
      </c>
      <c r="J237" s="109">
        <f t="shared" si="21"/>
        <v>464</v>
      </c>
      <c r="K237" s="109">
        <f t="shared" si="22"/>
        <v>11.239920382843483</v>
      </c>
      <c r="L237" s="109">
        <f t="shared" si="23"/>
        <v>37.164718817221605</v>
      </c>
      <c r="M237" s="109">
        <f t="shared" si="24"/>
        <v>-29.170834338162425</v>
      </c>
      <c r="N237" s="109">
        <f t="shared" si="25"/>
        <v>-0.3870000000000004</v>
      </c>
      <c r="O237" s="109">
        <f t="shared" si="26"/>
        <v>107264.14502368332</v>
      </c>
      <c r="P237" s="109">
        <f t="shared" si="27"/>
        <v>518890301.55209029</v>
      </c>
      <c r="Q237" s="79"/>
      <c r="R237" s="109">
        <v>232</v>
      </c>
      <c r="S237" s="109">
        <v>0.26</v>
      </c>
      <c r="T237" s="113">
        <f>SUM(((S238-S236)/(J238-J236))*((6*$D$26)/1000))</f>
        <v>-0.4837499999999999</v>
      </c>
      <c r="U237" s="113">
        <f>SUM(((T238-T236)/(K238-K236))*(6*$D$26))</f>
        <v>53632.07251184182</v>
      </c>
      <c r="V237" s="113">
        <f>SUM(((U238-U236)/(J238-J236))*(6*$D$26))</f>
        <v>1.288226485485211E-5</v>
      </c>
      <c r="W237" s="79"/>
      <c r="X237" s="79"/>
      <c r="Y237" s="79"/>
      <c r="Z237" s="79"/>
      <c r="AA237" s="79"/>
      <c r="AB237" s="79"/>
      <c r="AC237" s="79"/>
      <c r="AD237" s="79"/>
      <c r="AE237" s="79"/>
      <c r="AF237" s="79"/>
      <c r="AG237" s="79"/>
    </row>
    <row r="238" spans="8:33" x14ac:dyDescent="0.25">
      <c r="H238" s="109">
        <v>233</v>
      </c>
      <c r="I238" s="109">
        <v>0.51</v>
      </c>
      <c r="J238" s="109">
        <f t="shared" si="21"/>
        <v>466</v>
      </c>
      <c r="K238" s="109">
        <f t="shared" si="22"/>
        <v>11.274826967883369</v>
      </c>
      <c r="L238" s="109">
        <f t="shared" si="23"/>
        <v>35.656738428539668</v>
      </c>
      <c r="M238" s="109">
        <f t="shared" si="24"/>
        <v>-29.166161757980973</v>
      </c>
      <c r="N238" s="109">
        <f t="shared" si="25"/>
        <v>-0.29025000000000029</v>
      </c>
      <c r="O238" s="109">
        <f t="shared" si="26"/>
        <v>53632.07251184334</v>
      </c>
      <c r="P238" s="109">
        <f t="shared" si="27"/>
        <v>-1556670904.6562173</v>
      </c>
      <c r="Q238" s="79"/>
      <c r="R238" s="109">
        <v>233</v>
      </c>
      <c r="S238" s="109">
        <v>0.24</v>
      </c>
      <c r="T238" s="113">
        <f>SUM(((S239-S237)/(J239-J237))*((6*$D$26)/1000))</f>
        <v>-0.48375000000000018</v>
      </c>
      <c r="U238" s="113">
        <f>SUM(((T239-T237)/(K239-K237))*(6*$D$26))</f>
        <v>53632.072511843304</v>
      </c>
      <c r="V238" s="113">
        <f>SUM(((U239-U237)/(J239-J237))*(6*$D$26))</f>
        <v>518890301.55209863</v>
      </c>
      <c r="W238" s="79"/>
      <c r="X238" s="79"/>
      <c r="Y238" s="79"/>
      <c r="Z238" s="79"/>
      <c r="AA238" s="79"/>
      <c r="AB238" s="79"/>
      <c r="AC238" s="79"/>
      <c r="AD238" s="79"/>
      <c r="AE238" s="79"/>
      <c r="AF238" s="79"/>
      <c r="AG238" s="79"/>
    </row>
    <row r="239" spans="8:33" x14ac:dyDescent="0.25">
      <c r="H239" s="109">
        <v>234</v>
      </c>
      <c r="I239" s="109">
        <v>0.5</v>
      </c>
      <c r="J239" s="109">
        <f t="shared" si="21"/>
        <v>468</v>
      </c>
      <c r="K239" s="109">
        <f t="shared" si="22"/>
        <v>11.309733552923255</v>
      </c>
      <c r="L239" s="109">
        <f t="shared" si="23"/>
        <v>34.150128454639592</v>
      </c>
      <c r="M239" s="109">
        <f t="shared" si="24"/>
        <v>-29.117351932350505</v>
      </c>
      <c r="N239" s="109">
        <f t="shared" si="25"/>
        <v>-0.29025000000000029</v>
      </c>
      <c r="O239" s="109">
        <f t="shared" si="26"/>
        <v>-53632.072511843027</v>
      </c>
      <c r="P239" s="109">
        <f t="shared" si="27"/>
        <v>-1037780603.1041524</v>
      </c>
      <c r="Q239" s="79"/>
      <c r="R239" s="109">
        <v>234</v>
      </c>
      <c r="S239" s="109">
        <v>0.21</v>
      </c>
      <c r="T239" s="113">
        <f>SUM(((S240-S238)/(J240-J238))*((6*$D$26)/1000))</f>
        <v>-0.38699999999999984</v>
      </c>
      <c r="U239" s="113">
        <f>SUM(((T240-T238)/(K240-K238))*(6*$D$26))</f>
        <v>107264.14502368664</v>
      </c>
      <c r="V239" s="113">
        <f>SUM(((U240-U238)/(J240-J238))*(6*$D$26))</f>
        <v>-518890301.55208546</v>
      </c>
      <c r="W239" s="79"/>
      <c r="X239" s="79"/>
      <c r="Y239" s="79"/>
      <c r="Z239" s="79"/>
      <c r="AA239" s="79"/>
      <c r="AB239" s="79"/>
      <c r="AC239" s="79"/>
      <c r="AD239" s="79"/>
      <c r="AE239" s="79"/>
      <c r="AF239" s="79"/>
      <c r="AG239" s="79"/>
    </row>
    <row r="240" spans="8:33" x14ac:dyDescent="0.25">
      <c r="H240" s="109">
        <v>235</v>
      </c>
      <c r="I240" s="109">
        <v>0.48</v>
      </c>
      <c r="J240" s="109">
        <f t="shared" si="21"/>
        <v>470</v>
      </c>
      <c r="K240" s="109">
        <f t="shared" si="22"/>
        <v>11.344640137963141</v>
      </c>
      <c r="L240" s="109">
        <f t="shared" si="23"/>
        <v>32.647193009175275</v>
      </c>
      <c r="M240" s="109">
        <f t="shared" si="24"/>
        <v>-29.023565244923891</v>
      </c>
      <c r="N240" s="109">
        <f t="shared" si="25"/>
        <v>-0.38699999999999984</v>
      </c>
      <c r="O240" s="109">
        <f t="shared" si="26"/>
        <v>-53632.072511841659</v>
      </c>
      <c r="P240" s="109">
        <f t="shared" si="27"/>
        <v>518890301.55207831</v>
      </c>
      <c r="Q240" s="79"/>
      <c r="R240" s="109">
        <v>235</v>
      </c>
      <c r="S240" s="109">
        <v>0.2</v>
      </c>
      <c r="T240" s="113">
        <f>SUM(((S241-S239)/(J241-J239))*((6*$D$26)/1000))</f>
        <v>-0.29025000000000001</v>
      </c>
      <c r="U240" s="113">
        <f>SUM(((T241-T239)/(K241-K239))*(6*$D$26))</f>
        <v>-1.5385933271579545E-10</v>
      </c>
      <c r="V240" s="113">
        <f>SUM(((U241-U239)/(J241-J239))*(6*$D$26))</f>
        <v>-1556670904.6562378</v>
      </c>
      <c r="W240" s="79"/>
      <c r="X240" s="79"/>
      <c r="Y240" s="79"/>
      <c r="Z240" s="79"/>
      <c r="AA240" s="79"/>
      <c r="AB240" s="79"/>
      <c r="AC240" s="79"/>
      <c r="AD240" s="79"/>
      <c r="AE240" s="79"/>
      <c r="AF240" s="79"/>
      <c r="AG240" s="79"/>
    </row>
    <row r="241" spans="8:33" x14ac:dyDescent="0.25">
      <c r="H241" s="109">
        <v>236</v>
      </c>
      <c r="I241" s="109">
        <v>0.46</v>
      </c>
      <c r="J241" s="109">
        <f t="shared" si="21"/>
        <v>472</v>
      </c>
      <c r="K241" s="109">
        <f t="shared" si="22"/>
        <v>11.379546723003029</v>
      </c>
      <c r="L241" s="109">
        <f t="shared" si="23"/>
        <v>31.150276749737898</v>
      </c>
      <c r="M241" s="109">
        <f t="shared" si="24"/>
        <v>-28.884075063324968</v>
      </c>
      <c r="N241" s="109">
        <f t="shared" si="25"/>
        <v>-0.38699999999999984</v>
      </c>
      <c r="O241" s="109">
        <f t="shared" si="26"/>
        <v>-3.0771866543159089E-10</v>
      </c>
      <c r="P241" s="109">
        <f t="shared" si="27"/>
        <v>518890301.55206805</v>
      </c>
      <c r="Q241" s="79"/>
      <c r="R241" s="109">
        <v>236</v>
      </c>
      <c r="S241" s="109">
        <v>0.18</v>
      </c>
      <c r="T241" s="113">
        <f>SUM(((S242-S240)/(J242-J240))*((6*$D$26)/1000))</f>
        <v>-0.38700000000000012</v>
      </c>
      <c r="U241" s="113">
        <f>SUM(((T242-T240)/(K242-K240))*(6*$D$26))</f>
        <v>-53632.07251184182</v>
      </c>
      <c r="V241" s="113">
        <f>SUM(((U242-U240)/(J242-J240))*(6*$D$26))</f>
        <v>1.4885890440253209E-6</v>
      </c>
      <c r="W241" s="79"/>
      <c r="X241" s="79"/>
      <c r="Y241" s="79"/>
      <c r="Z241" s="79"/>
      <c r="AA241" s="79"/>
      <c r="AB241" s="79"/>
      <c r="AC241" s="79"/>
      <c r="AD241" s="79"/>
      <c r="AE241" s="79"/>
      <c r="AF241" s="79"/>
      <c r="AG241" s="79"/>
    </row>
    <row r="242" spans="8:33" x14ac:dyDescent="0.25">
      <c r="H242" s="109">
        <v>237</v>
      </c>
      <c r="I242" s="109">
        <v>0.44</v>
      </c>
      <c r="J242" s="109">
        <f t="shared" si="21"/>
        <v>474</v>
      </c>
      <c r="K242" s="109">
        <f t="shared" si="22"/>
        <v>11.414453308042916</v>
      </c>
      <c r="L242" s="109">
        <f t="shared" si="23"/>
        <v>29.661758894102928</v>
      </c>
      <c r="M242" s="109">
        <f t="shared" si="24"/>
        <v>-28.698272993634617</v>
      </c>
      <c r="N242" s="109">
        <f t="shared" si="25"/>
        <v>-0.3870000000000004</v>
      </c>
      <c r="O242" s="109">
        <f t="shared" si="26"/>
        <v>0</v>
      </c>
      <c r="P242" s="109">
        <f t="shared" si="27"/>
        <v>5.9543561761013597E-6</v>
      </c>
      <c r="Q242" s="79"/>
      <c r="R242" s="109">
        <v>237</v>
      </c>
      <c r="S242" s="109">
        <v>0.16</v>
      </c>
      <c r="T242" s="113">
        <f>SUM(((S243-S241)/(J243-J241))*((6*$D$26)/1000))</f>
        <v>-0.38699999999999984</v>
      </c>
      <c r="U242" s="113">
        <f>SUM(((T243-T241)/(K243-K241))*(6*$D$26))</f>
        <v>0</v>
      </c>
      <c r="V242" s="113">
        <f>SUM(((U243-U241)/(J243-J241))*(6*$D$26))</f>
        <v>518890301.55206811</v>
      </c>
      <c r="W242" s="79"/>
      <c r="X242" s="79"/>
      <c r="Y242" s="79"/>
      <c r="Z242" s="79"/>
      <c r="AA242" s="79"/>
      <c r="AB242" s="79"/>
      <c r="AC242" s="79"/>
      <c r="AD242" s="79"/>
      <c r="AE242" s="79"/>
      <c r="AF242" s="79"/>
      <c r="AG242" s="79"/>
    </row>
    <row r="243" spans="8:33" x14ac:dyDescent="0.25">
      <c r="H243" s="109">
        <v>238</v>
      </c>
      <c r="I243" s="109">
        <v>0.42</v>
      </c>
      <c r="J243" s="109">
        <f t="shared" si="21"/>
        <v>476</v>
      </c>
      <c r="K243" s="109">
        <f t="shared" si="22"/>
        <v>11.449359893082802</v>
      </c>
      <c r="L243" s="109">
        <f t="shared" si="23"/>
        <v>28.184046982953959</v>
      </c>
      <c r="M243" s="109">
        <f t="shared" si="24"/>
        <v>-28.46567342484715</v>
      </c>
      <c r="N243" s="109">
        <f t="shared" si="25"/>
        <v>-0.38699999999999984</v>
      </c>
      <c r="O243" s="109">
        <f t="shared" si="26"/>
        <v>3.0771866543159875E-10</v>
      </c>
      <c r="P243" s="109">
        <f t="shared" si="27"/>
        <v>-2.977178088050718E-6</v>
      </c>
      <c r="Q243" s="79"/>
      <c r="R243" s="109">
        <v>238</v>
      </c>
      <c r="S243" s="109">
        <v>0.14000000000000001</v>
      </c>
      <c r="T243" s="113">
        <f>SUM(((S244-S242)/(J244-J242))*((6*$D$26)/1000))</f>
        <v>-0.38700000000000012</v>
      </c>
      <c r="U243" s="113">
        <f>SUM(((T244-T242)/(K244-K242))*(6*$D$26))</f>
        <v>-1.5385933271579937E-10</v>
      </c>
      <c r="V243" s="113">
        <f>SUM(((U244-U242)/(J244-J242))*(6*$D$26))</f>
        <v>518890301.55208433</v>
      </c>
      <c r="W243" s="79"/>
      <c r="X243" s="79"/>
      <c r="Y243" s="79"/>
      <c r="Z243" s="79"/>
      <c r="AA243" s="79"/>
      <c r="AB243" s="79"/>
      <c r="AC243" s="79"/>
      <c r="AD243" s="79"/>
      <c r="AE243" s="79"/>
      <c r="AF243" s="79"/>
      <c r="AG243" s="79"/>
    </row>
    <row r="244" spans="8:33" x14ac:dyDescent="0.25">
      <c r="H244" s="109">
        <v>239</v>
      </c>
      <c r="I244" s="109">
        <v>0.4</v>
      </c>
      <c r="J244" s="109">
        <f t="shared" si="21"/>
        <v>478</v>
      </c>
      <c r="K244" s="109">
        <f t="shared" si="22"/>
        <v>11.484266478122688</v>
      </c>
      <c r="L244" s="109">
        <f t="shared" si="23"/>
        <v>26.719570426418468</v>
      </c>
      <c r="M244" s="109">
        <f t="shared" si="24"/>
        <v>-28.185917343423085</v>
      </c>
      <c r="N244" s="109">
        <f t="shared" si="25"/>
        <v>-0.38699999999999984</v>
      </c>
      <c r="O244" s="109">
        <f t="shared" si="26"/>
        <v>-3.0771866543159875E-10</v>
      </c>
      <c r="P244" s="109">
        <f t="shared" si="27"/>
        <v>-2.977178088050718E-6</v>
      </c>
      <c r="Q244" s="79"/>
      <c r="R244" s="109">
        <v>239</v>
      </c>
      <c r="S244" s="109">
        <v>0.12</v>
      </c>
      <c r="T244" s="113">
        <f>SUM(((S245-S243)/(J245-J243))*((6*$D$26)/1000))</f>
        <v>-0.38700000000000012</v>
      </c>
      <c r="U244" s="113">
        <f>SUM(((T245-T243)/(K245-K243))*(6*$D$26))</f>
        <v>53632.07251184334</v>
      </c>
      <c r="V244" s="113">
        <f>SUM(((U245-U243)/(J245-J243))*(6*$D$26))</f>
        <v>518890301.55207258</v>
      </c>
      <c r="W244" s="79"/>
      <c r="X244" s="79"/>
      <c r="Y244" s="79"/>
      <c r="Z244" s="79"/>
      <c r="AA244" s="79"/>
      <c r="AB244" s="79"/>
      <c r="AC244" s="79"/>
      <c r="AD244" s="79"/>
      <c r="AE244" s="79"/>
      <c r="AF244" s="79"/>
      <c r="AG244" s="79"/>
    </row>
    <row r="245" spans="8:33" x14ac:dyDescent="0.25">
      <c r="H245" s="109">
        <v>240</v>
      </c>
      <c r="I245" s="109">
        <v>0.38</v>
      </c>
      <c r="J245" s="109">
        <f t="shared" si="21"/>
        <v>480</v>
      </c>
      <c r="K245" s="109">
        <f t="shared" si="22"/>
        <v>11.519173063162574</v>
      </c>
      <c r="L245" s="109">
        <f t="shared" si="23"/>
        <v>25.270773872522632</v>
      </c>
      <c r="M245" s="109">
        <f t="shared" si="24"/>
        <v>-27.858775407660207</v>
      </c>
      <c r="N245" s="109">
        <f t="shared" si="25"/>
        <v>-0.3870000000000004</v>
      </c>
      <c r="O245" s="109">
        <f t="shared" si="26"/>
        <v>0</v>
      </c>
      <c r="P245" s="109">
        <f t="shared" si="27"/>
        <v>5.9543561761013597E-6</v>
      </c>
      <c r="Q245" s="79"/>
      <c r="R245" s="109">
        <v>240</v>
      </c>
      <c r="S245" s="109">
        <v>0.1</v>
      </c>
      <c r="T245" s="113">
        <f>SUM(((S246-S244)/(J246-J244))*((6*$D$26)/1000))</f>
        <v>-0.29025000000000001</v>
      </c>
      <c r="U245" s="113">
        <f>SUM(((T246-T244)/(K246-K244))*(6*$D$26))</f>
        <v>53632.072511841972</v>
      </c>
      <c r="V245" s="113">
        <f>SUM(((U246-U244)/(J246-J244))*(6*$D$26))</f>
        <v>-1037780603.1041545</v>
      </c>
      <c r="W245" s="79"/>
      <c r="X245" s="79"/>
      <c r="Y245" s="79"/>
      <c r="Z245" s="79"/>
      <c r="AA245" s="79"/>
      <c r="AB245" s="79"/>
      <c r="AC245" s="79"/>
      <c r="AD245" s="79"/>
      <c r="AE245" s="79"/>
      <c r="AF245" s="79"/>
      <c r="AG245" s="79"/>
    </row>
    <row r="246" spans="8:33" x14ac:dyDescent="0.25">
      <c r="H246" s="109">
        <v>241</v>
      </c>
      <c r="I246" s="109">
        <v>0.36</v>
      </c>
      <c r="J246" s="109">
        <f t="shared" si="21"/>
        <v>482</v>
      </c>
      <c r="K246" s="109">
        <f t="shared" si="22"/>
        <v>11.554079648202462</v>
      </c>
      <c r="L246" s="109">
        <f t="shared" si="23"/>
        <v>23.840110435962632</v>
      </c>
      <c r="M246" s="109">
        <f t="shared" si="24"/>
        <v>-27.484150280729708</v>
      </c>
      <c r="N246" s="109">
        <f t="shared" si="25"/>
        <v>-0.38699999999999984</v>
      </c>
      <c r="O246" s="109">
        <f t="shared" si="26"/>
        <v>3.0771866543159089E-10</v>
      </c>
      <c r="P246" s="109">
        <f t="shared" si="27"/>
        <v>-2.977178088050718E-6</v>
      </c>
      <c r="Q246" s="79"/>
      <c r="R246" s="109">
        <v>241</v>
      </c>
      <c r="S246" s="109">
        <v>0.09</v>
      </c>
      <c r="T246" s="113">
        <f>SUM(((S247-S245)/(J247-J245))*((6*$D$26)/1000))</f>
        <v>-0.29025000000000001</v>
      </c>
      <c r="U246" s="113">
        <f>SUM(((T247-T245)/(K247-K245))*(6*$D$26))</f>
        <v>-53632.072511841878</v>
      </c>
      <c r="V246" s="113">
        <f>SUM(((U247-U245)/(J247-J245))*(6*$D$26))</f>
        <v>-1037780603.1041554</v>
      </c>
      <c r="W246" s="79"/>
      <c r="X246" s="79"/>
      <c r="Y246" s="79"/>
      <c r="Z246" s="79"/>
      <c r="AA246" s="79"/>
      <c r="AB246" s="79"/>
      <c r="AC246" s="79"/>
      <c r="AD246" s="79"/>
      <c r="AE246" s="79"/>
      <c r="AF246" s="79"/>
      <c r="AG246" s="79"/>
    </row>
    <row r="247" spans="8:33" x14ac:dyDescent="0.25">
      <c r="H247" s="109">
        <v>242</v>
      </c>
      <c r="I247" s="109">
        <v>0.34</v>
      </c>
      <c r="J247" s="109">
        <f t="shared" si="21"/>
        <v>484</v>
      </c>
      <c r="K247" s="109">
        <f t="shared" si="22"/>
        <v>11.588986233242348</v>
      </c>
      <c r="L247" s="109">
        <f t="shared" si="23"/>
        <v>22.430034825418787</v>
      </c>
      <c r="M247" s="109">
        <f t="shared" si="24"/>
        <v>-27.06207822981375</v>
      </c>
      <c r="N247" s="109">
        <f t="shared" si="25"/>
        <v>-0.38699999999999984</v>
      </c>
      <c r="O247" s="109">
        <f t="shared" si="26"/>
        <v>-3.0771866543159875E-10</v>
      </c>
      <c r="P247" s="109">
        <f t="shared" si="27"/>
        <v>-2.9771780880506418E-6</v>
      </c>
      <c r="Q247" s="79"/>
      <c r="R247" s="109">
        <v>242</v>
      </c>
      <c r="S247" s="109">
        <v>7.0000000000000007E-2</v>
      </c>
      <c r="T247" s="113">
        <f>SUM(((S248-S246)/(J248-J246))*((6*$D$26)/1000))</f>
        <v>-0.38699999999999996</v>
      </c>
      <c r="U247" s="113">
        <f>SUM(((T248-T246)/(K248-K246))*(6*$D$26))</f>
        <v>-53632.07251184334</v>
      </c>
      <c r="V247" s="113">
        <f>SUM(((U248-U246)/(J248-J246))*(6*$D$26))</f>
        <v>1037780603.1041533</v>
      </c>
      <c r="W247" s="79"/>
      <c r="X247" s="79"/>
      <c r="Y247" s="79"/>
      <c r="Z247" s="79"/>
      <c r="AA247" s="79"/>
      <c r="AB247" s="79"/>
      <c r="AC247" s="79"/>
      <c r="AD247" s="79"/>
      <c r="AE247" s="79"/>
      <c r="AF247" s="79"/>
      <c r="AG247" s="79"/>
    </row>
    <row r="248" spans="8:33" x14ac:dyDescent="0.25">
      <c r="H248" s="109">
        <v>243</v>
      </c>
      <c r="I248" s="109">
        <v>0.32</v>
      </c>
      <c r="J248" s="109">
        <f t="shared" si="21"/>
        <v>486</v>
      </c>
      <c r="K248" s="109">
        <f t="shared" si="22"/>
        <v>11.623892818282235</v>
      </c>
      <c r="L248" s="109">
        <f t="shared" si="23"/>
        <v>21.042996407041315</v>
      </c>
      <c r="M248" s="109">
        <f t="shared" si="24"/>
        <v>-26.592730006558401</v>
      </c>
      <c r="N248" s="109">
        <f t="shared" si="25"/>
        <v>-0.3870000000000004</v>
      </c>
      <c r="O248" s="109">
        <f t="shared" si="26"/>
        <v>0</v>
      </c>
      <c r="P248" s="109">
        <f t="shared" si="27"/>
        <v>5.9543561761013597E-6</v>
      </c>
      <c r="Q248" s="79"/>
      <c r="R248" s="109">
        <v>243</v>
      </c>
      <c r="S248" s="109">
        <v>0.05</v>
      </c>
      <c r="T248" s="113">
        <f>SUM(((S249-S247)/(J249-J247))*((6*$D$26)/1000))</f>
        <v>-0.38700000000000012</v>
      </c>
      <c r="U248" s="113">
        <f>SUM(((T249-T247)/(K249-K247))*(6*$D$26))</f>
        <v>53632.072511843209</v>
      </c>
      <c r="V248" s="113">
        <f>SUM(((U249-U247)/(J249-J247))*(6*$D$26))</f>
        <v>1037780603.1041554</v>
      </c>
      <c r="W248" s="79"/>
      <c r="X248" s="79"/>
      <c r="Y248" s="79"/>
      <c r="Z248" s="79"/>
      <c r="AA248" s="79"/>
      <c r="AB248" s="79"/>
      <c r="AC248" s="79"/>
      <c r="AD248" s="79"/>
      <c r="AE248" s="79"/>
      <c r="AF248" s="79"/>
      <c r="AG248" s="79"/>
    </row>
    <row r="249" spans="8:33" x14ac:dyDescent="0.25">
      <c r="H249" s="109">
        <v>244</v>
      </c>
      <c r="I249" s="109">
        <v>0.3</v>
      </c>
      <c r="J249" s="109">
        <f t="shared" si="21"/>
        <v>488</v>
      </c>
      <c r="K249" s="109">
        <f t="shared" si="22"/>
        <v>11.658799403322121</v>
      </c>
      <c r="L249" s="109">
        <f t="shared" si="23"/>
        <v>19.681432240761588</v>
      </c>
      <c r="M249" s="109">
        <f t="shared" si="24"/>
        <v>-26.076411030998056</v>
      </c>
      <c r="N249" s="109">
        <f t="shared" si="25"/>
        <v>-0.38699999999999984</v>
      </c>
      <c r="O249" s="109">
        <f t="shared" si="26"/>
        <v>3.0771866543159089E-10</v>
      </c>
      <c r="P249" s="109">
        <f t="shared" si="27"/>
        <v>-2.9771780880506418E-6</v>
      </c>
      <c r="Q249" s="79"/>
      <c r="R249" s="109">
        <v>244</v>
      </c>
      <c r="S249" s="109">
        <v>0.03</v>
      </c>
      <c r="T249" s="113">
        <f>SUM(((S250-S248)/(J250-J248))*((6*$D$26)/1000))</f>
        <v>-0.29025000000000006</v>
      </c>
      <c r="U249" s="113">
        <f>SUM(((T250-T248)/(K250-K248))*(6*$D$26))</f>
        <v>53632.072511841972</v>
      </c>
      <c r="V249" s="113">
        <f>SUM(((U250-U248)/(J250-J248))*(6*$D$26))</f>
        <v>-1.2319105735514313E-5</v>
      </c>
      <c r="W249" s="79"/>
      <c r="X249" s="79"/>
      <c r="Y249" s="79"/>
      <c r="Z249" s="79"/>
      <c r="AA249" s="79"/>
      <c r="AB249" s="79"/>
      <c r="AC249" s="79"/>
      <c r="AD249" s="79"/>
      <c r="AE249" s="79"/>
      <c r="AF249" s="79"/>
      <c r="AG249" s="79"/>
    </row>
    <row r="250" spans="8:33" x14ac:dyDescent="0.25">
      <c r="H250" s="109">
        <v>245</v>
      </c>
      <c r="I250" s="109">
        <v>0.28000000000000003</v>
      </c>
      <c r="J250" s="109">
        <f t="shared" si="21"/>
        <v>490</v>
      </c>
      <c r="K250" s="109">
        <f t="shared" si="22"/>
        <v>11.693705988362009</v>
      </c>
      <c r="L250" s="109">
        <f t="shared" si="23"/>
        <v>18.347760124767614</v>
      </c>
      <c r="M250" s="109">
        <f t="shared" si="24"/>
        <v>-25.513560907112254</v>
      </c>
      <c r="N250" s="109">
        <f t="shared" si="25"/>
        <v>-0.38699999999999984</v>
      </c>
      <c r="O250" s="109">
        <f t="shared" si="26"/>
        <v>-3.0771866543159089E-10</v>
      </c>
      <c r="P250" s="109">
        <f t="shared" si="27"/>
        <v>-4.4657671320760012E-6</v>
      </c>
      <c r="Q250" s="79"/>
      <c r="R250" s="109">
        <v>245</v>
      </c>
      <c r="S250" s="109">
        <v>0.02</v>
      </c>
      <c r="T250" s="113">
        <f>SUM(((S251-S249)/(J251-J249))*((6*$D$26)/1000))</f>
        <v>-0.29025000000000001</v>
      </c>
      <c r="U250" s="113">
        <f>SUM(((T251-T249)/(K251-K249))*(6*$D$26))</f>
        <v>53632.072511841936</v>
      </c>
      <c r="V250" s="113">
        <f>SUM(((U251-U249)/(J251-J249))*(6*$D$26))</f>
        <v>1037780603.1041797</v>
      </c>
      <c r="W250" s="79"/>
      <c r="X250" s="79"/>
      <c r="Y250" s="79"/>
      <c r="Z250" s="79"/>
      <c r="AA250" s="79"/>
      <c r="AB250" s="79"/>
      <c r="AC250" s="79"/>
      <c r="AD250" s="79"/>
      <c r="AE250" s="79"/>
      <c r="AF250" s="79"/>
      <c r="AG250" s="79"/>
    </row>
    <row r="251" spans="8:33" x14ac:dyDescent="0.25">
      <c r="H251" s="109">
        <v>246</v>
      </c>
      <c r="I251" s="109">
        <v>0.26</v>
      </c>
      <c r="J251" s="109">
        <f t="shared" si="21"/>
        <v>492</v>
      </c>
      <c r="K251" s="109">
        <f t="shared" si="22"/>
        <v>11.728612573401895</v>
      </c>
      <c r="L251" s="109">
        <f t="shared" si="23"/>
        <v>17.044371681886936</v>
      </c>
      <c r="M251" s="109">
        <f t="shared" si="24"/>
        <v>-24.904752303169293</v>
      </c>
      <c r="N251" s="109">
        <f t="shared" si="25"/>
        <v>-0.3870000000000004</v>
      </c>
      <c r="O251" s="109">
        <f t="shared" si="26"/>
        <v>-1.5385933271579937E-10</v>
      </c>
      <c r="P251" s="109">
        <f t="shared" si="27"/>
        <v>5.9543561761013597E-6</v>
      </c>
      <c r="Q251" s="79"/>
      <c r="R251" s="109">
        <v>246</v>
      </c>
      <c r="S251" s="109">
        <v>0</v>
      </c>
      <c r="T251" s="113">
        <f>SUM(((S252-S250)/(J252-J250))*((6*$D$26)/1000))</f>
        <v>-0.19350000000000001</v>
      </c>
      <c r="U251" s="113">
        <f>SUM(((T252-T250)/(K252-K250))*(6*$D$26))</f>
        <v>160896.21753552981</v>
      </c>
      <c r="V251" s="113">
        <f>SUM(((U252-U250)/(J252-J250))*(6*$D$26))</f>
        <v>518890301.55209666</v>
      </c>
      <c r="W251" s="79"/>
      <c r="X251" s="79"/>
      <c r="Y251" s="79"/>
      <c r="Z251" s="79"/>
      <c r="AA251" s="79"/>
      <c r="AB251" s="79"/>
      <c r="AC251" s="79"/>
      <c r="AD251" s="79"/>
      <c r="AE251" s="79"/>
      <c r="AF251" s="79"/>
      <c r="AG251" s="79"/>
    </row>
    <row r="252" spans="8:33" x14ac:dyDescent="0.25">
      <c r="H252" s="109">
        <v>247</v>
      </c>
      <c r="I252" s="109">
        <v>0.24</v>
      </c>
      <c r="J252" s="109">
        <f t="shared" si="21"/>
        <v>494</v>
      </c>
      <c r="K252" s="109">
        <f t="shared" si="22"/>
        <v>11.763519158441781</v>
      </c>
      <c r="L252" s="109">
        <f t="shared" si="23"/>
        <v>15.773625519788876</v>
      </c>
      <c r="M252" s="109">
        <f t="shared" si="24"/>
        <v>-24.250689233998848</v>
      </c>
      <c r="N252" s="109">
        <f t="shared" si="25"/>
        <v>-0.38700000000000012</v>
      </c>
      <c r="O252" s="109">
        <f t="shared" si="26"/>
        <v>3.0771866543159875E-10</v>
      </c>
      <c r="P252" s="109">
        <f t="shared" si="27"/>
        <v>518890301.55208582</v>
      </c>
      <c r="Q252" s="79"/>
      <c r="R252" s="109">
        <v>247</v>
      </c>
      <c r="S252" s="109">
        <v>0</v>
      </c>
      <c r="T252" s="113">
        <f>SUM(((S253-S251)/(J253-J251))*((6*$D$26)/1000))</f>
        <v>0</v>
      </c>
      <c r="U252" s="113">
        <f>SUM(((T253-T251)/(K253-K251))*(6*$D$26))</f>
        <v>107264.14502368655</v>
      </c>
      <c r="V252" s="113">
        <f>SUM(((U253-U251)/(J253-J251))*(6*$D$26))</f>
        <v>-1556670904.656251</v>
      </c>
      <c r="W252" s="79"/>
      <c r="X252" s="79"/>
      <c r="Y252" s="79"/>
      <c r="Z252" s="79"/>
      <c r="AA252" s="79"/>
      <c r="AB252" s="79"/>
      <c r="AC252" s="79"/>
      <c r="AD252" s="79"/>
      <c r="AE252" s="79"/>
      <c r="AF252" s="79"/>
      <c r="AG252" s="79"/>
    </row>
    <row r="253" spans="8:33" x14ac:dyDescent="0.25">
      <c r="H253" s="109">
        <v>248</v>
      </c>
      <c r="I253" s="109">
        <v>0.22</v>
      </c>
      <c r="J253" s="109">
        <f t="shared" si="21"/>
        <v>496</v>
      </c>
      <c r="K253" s="109">
        <f t="shared" si="22"/>
        <v>11.798425743481667</v>
      </c>
      <c r="L253" s="109">
        <f t="shared" si="23"/>
        <v>14.537840494910311</v>
      </c>
      <c r="M253" s="109">
        <f t="shared" si="24"/>
        <v>-23.552204785341903</v>
      </c>
      <c r="N253" s="109">
        <f t="shared" si="25"/>
        <v>-0.38699999999999984</v>
      </c>
      <c r="O253" s="109">
        <f t="shared" si="26"/>
        <v>53632.07251184334</v>
      </c>
      <c r="P253" s="109">
        <f t="shared" si="27"/>
        <v>518890301.55206662</v>
      </c>
      <c r="Q253" s="79"/>
      <c r="R253" s="109">
        <v>248</v>
      </c>
      <c r="S253" s="109">
        <v>0</v>
      </c>
      <c r="T253" s="113">
        <f>SUM(((S254-S252)/(J254-J252))*((6*$D$26)/1000))</f>
        <v>0</v>
      </c>
      <c r="U253" s="113">
        <f>SUM(((T254-T252)/(K254-K252))*(6*$D$26))</f>
        <v>0</v>
      </c>
      <c r="V253" s="113">
        <f>SUM(((U254-U252)/(J254-J252))*(6*$D$26))</f>
        <v>-1037780603.1041673</v>
      </c>
      <c r="W253" s="79"/>
      <c r="X253" s="79"/>
      <c r="Y253" s="79"/>
      <c r="Z253" s="79"/>
      <c r="AA253" s="79"/>
      <c r="AB253" s="79"/>
      <c r="AC253" s="79"/>
      <c r="AD253" s="79"/>
      <c r="AE253" s="79"/>
      <c r="AF253" s="79"/>
      <c r="AG253" s="79"/>
    </row>
    <row r="254" spans="8:33" x14ac:dyDescent="0.25">
      <c r="H254" s="109">
        <v>249</v>
      </c>
      <c r="I254" s="109">
        <v>0.2</v>
      </c>
      <c r="J254" s="109">
        <f t="shared" si="21"/>
        <v>498</v>
      </c>
      <c r="K254" s="109">
        <f t="shared" si="22"/>
        <v>11.833332328521553</v>
      </c>
      <c r="L254" s="109">
        <f t="shared" si="23"/>
        <v>13.339289107867232</v>
      </c>
      <c r="M254" s="109">
        <f t="shared" si="24"/>
        <v>-22.81025832247278</v>
      </c>
      <c r="N254" s="109">
        <f t="shared" si="25"/>
        <v>-0.29025000000000001</v>
      </c>
      <c r="O254" s="109">
        <f t="shared" si="26"/>
        <v>53632.07251184182</v>
      </c>
      <c r="P254" s="109">
        <f t="shared" si="27"/>
        <v>-1037780603.1041554</v>
      </c>
      <c r="Q254" s="79"/>
      <c r="R254" s="109">
        <v>249</v>
      </c>
      <c r="S254" s="109">
        <v>0</v>
      </c>
      <c r="T254" s="113">
        <f>SUM(((S255-S253)/(J255-J253))*((6*$D$26)/1000))</f>
        <v>0</v>
      </c>
      <c r="U254" s="113">
        <f>SUM(((T255-T253)/(K255-K253))*(6*$D$26))</f>
        <v>0</v>
      </c>
      <c r="V254" s="113">
        <f>SUM(((U255-U253)/(J255-J253))*(6*$D$26))</f>
        <v>0</v>
      </c>
      <c r="W254" s="79"/>
      <c r="X254" s="79"/>
      <c r="Y254" s="79"/>
      <c r="Z254" s="79"/>
      <c r="AA254" s="79"/>
      <c r="AB254" s="79"/>
      <c r="AC254" s="79"/>
      <c r="AD254" s="79"/>
      <c r="AE254" s="79"/>
      <c r="AF254" s="79"/>
      <c r="AG254" s="79"/>
    </row>
    <row r="255" spans="8:33" x14ac:dyDescent="0.25">
      <c r="H255" s="109">
        <v>250</v>
      </c>
      <c r="I255" s="109">
        <v>0.19</v>
      </c>
      <c r="J255" s="109">
        <f t="shared" si="21"/>
        <v>500</v>
      </c>
      <c r="K255" s="109">
        <f t="shared" si="22"/>
        <v>11.868238913561441</v>
      </c>
      <c r="L255" s="109">
        <f t="shared" si="23"/>
        <v>12.180191055895037</v>
      </c>
      <c r="M255" s="109">
        <f t="shared" si="24"/>
        <v>-22.025932226414916</v>
      </c>
      <c r="N255" s="109">
        <f t="shared" si="25"/>
        <v>-0.29025000000000001</v>
      </c>
      <c r="O255" s="109">
        <f t="shared" si="26"/>
        <v>-53632.072511841972</v>
      </c>
      <c r="P255" s="109">
        <f t="shared" si="27"/>
        <v>-1037780603.1041539</v>
      </c>
      <c r="Q255" s="79"/>
      <c r="R255" s="109">
        <v>250</v>
      </c>
      <c r="S255" s="109">
        <v>0</v>
      </c>
      <c r="T255" s="113">
        <f>SUM(((S256-S254)/(J256-J254))*((6*$D$26)/1000))</f>
        <v>0</v>
      </c>
      <c r="U255" s="113">
        <f>SUM(((T256-T254)/(K256-K254))*(6*$D$26))</f>
        <v>0</v>
      </c>
      <c r="V255" s="113">
        <f>SUM(((U256-U254)/(J256-J254))*(6*$D$26))</f>
        <v>0</v>
      </c>
      <c r="W255" s="79"/>
      <c r="X255" s="79"/>
      <c r="Y255" s="79"/>
      <c r="Z255" s="79"/>
      <c r="AA255" s="79"/>
      <c r="AB255" s="79"/>
      <c r="AC255" s="79"/>
      <c r="AD255" s="79"/>
      <c r="AE255" s="79"/>
      <c r="AF255" s="79"/>
      <c r="AG255" s="79"/>
    </row>
    <row r="256" spans="8:33" x14ac:dyDescent="0.25">
      <c r="H256" s="109">
        <v>251</v>
      </c>
      <c r="I256" s="109">
        <v>0.17</v>
      </c>
      <c r="J256" s="109">
        <f t="shared" si="21"/>
        <v>502</v>
      </c>
      <c r="K256" s="109">
        <f t="shared" si="22"/>
        <v>11.903145498601328</v>
      </c>
      <c r="L256" s="109">
        <f t="shared" si="23"/>
        <v>11.062706965602125</v>
      </c>
      <c r="M256" s="109">
        <f t="shared" si="24"/>
        <v>-21.200428201403565</v>
      </c>
      <c r="N256" s="109">
        <f t="shared" si="25"/>
        <v>-0.38700000000000012</v>
      </c>
      <c r="O256" s="109">
        <f t="shared" si="26"/>
        <v>-53632.07251184334</v>
      </c>
      <c r="P256" s="109">
        <f t="shared" si="27"/>
        <v>518890301.55207199</v>
      </c>
      <c r="Q256" s="79"/>
      <c r="R256" s="109">
        <v>251</v>
      </c>
      <c r="S256" s="109">
        <v>0</v>
      </c>
      <c r="T256" s="113">
        <f>SUM(((S257-S255)/(J257-J255))*((6*$D$26)/1000))</f>
        <v>0</v>
      </c>
      <c r="U256" s="113">
        <f>SUM(((T257-T255)/(K257-K255))*(6*$D$26))</f>
        <v>0</v>
      </c>
      <c r="V256" s="113">
        <f>SUM(((U257-U255)/(J257-J255))*(6*$D$26))</f>
        <v>0</v>
      </c>
      <c r="W256" s="79"/>
      <c r="X256" s="79"/>
      <c r="Y256" s="79"/>
      <c r="Z256" s="79"/>
      <c r="AA256" s="79"/>
      <c r="AB256" s="79"/>
      <c r="AC256" s="79"/>
      <c r="AD256" s="79"/>
      <c r="AE256" s="79"/>
      <c r="AF256" s="79"/>
      <c r="AG256" s="79"/>
    </row>
    <row r="257" spans="8:33" x14ac:dyDescent="0.25">
      <c r="H257" s="109">
        <v>252</v>
      </c>
      <c r="I257" s="109">
        <v>0.15</v>
      </c>
      <c r="J257" s="109">
        <f t="shared" si="21"/>
        <v>504</v>
      </c>
      <c r="K257" s="109">
        <f t="shared" si="22"/>
        <v>11.938052083641214</v>
      </c>
      <c r="L257" s="109">
        <f t="shared" si="23"/>
        <v>9.9889323270677952</v>
      </c>
      <c r="M257" s="109">
        <f t="shared" si="24"/>
        <v>-20.335063196807706</v>
      </c>
      <c r="N257" s="109">
        <f t="shared" si="25"/>
        <v>-0.38700000000000012</v>
      </c>
      <c r="O257" s="109">
        <f t="shared" si="26"/>
        <v>9.2315599629479609E-11</v>
      </c>
      <c r="P257" s="109">
        <f t="shared" si="27"/>
        <v>1037780603.1041554</v>
      </c>
      <c r="Q257" s="79"/>
      <c r="R257" s="109">
        <v>252</v>
      </c>
      <c r="S257" s="109">
        <v>0</v>
      </c>
      <c r="T257" s="113">
        <f>SUM(((S258-S256)/(J258-J256))*((6*$D$26)/1000))</f>
        <v>0</v>
      </c>
      <c r="U257" s="113">
        <f>SUM(((T258-T256)/(K258-K256))*(6*$D$26))</f>
        <v>0</v>
      </c>
      <c r="V257" s="113">
        <f>SUM(((U258-U256)/(J258-J256))*(6*$D$26))</f>
        <v>0</v>
      </c>
      <c r="W257" s="79"/>
      <c r="X257" s="79"/>
      <c r="Y257" s="79"/>
      <c r="Z257" s="79"/>
      <c r="AA257" s="79"/>
      <c r="AB257" s="79"/>
      <c r="AC257" s="79"/>
      <c r="AD257" s="79"/>
      <c r="AE257" s="79"/>
      <c r="AF257" s="79"/>
      <c r="AG257" s="79"/>
    </row>
    <row r="258" spans="8:33" x14ac:dyDescent="0.25">
      <c r="H258" s="109">
        <v>253</v>
      </c>
      <c r="I258" s="109">
        <v>0.13</v>
      </c>
      <c r="J258" s="109">
        <f t="shared" si="21"/>
        <v>506</v>
      </c>
      <c r="K258" s="109">
        <f t="shared" si="22"/>
        <v>11.9729586686811</v>
      </c>
      <c r="L258" s="109">
        <f t="shared" si="23"/>
        <v>8.9608916481026206</v>
      </c>
      <c r="M258" s="109">
        <f t="shared" si="24"/>
        <v>-19.43126498565967</v>
      </c>
      <c r="N258" s="109">
        <f t="shared" si="25"/>
        <v>-0.38699999999999996</v>
      </c>
      <c r="O258" s="109">
        <f t="shared" si="26"/>
        <v>53632.072511841972</v>
      </c>
      <c r="P258" s="109">
        <f t="shared" si="27"/>
        <v>1037780603.1041394</v>
      </c>
      <c r="Q258" s="79"/>
      <c r="R258" s="109">
        <v>253</v>
      </c>
      <c r="S258" s="109">
        <v>0</v>
      </c>
      <c r="T258" s="113">
        <f>SUM(((S259-S257)/(J259-J257))*((6*$D$26)/1000))</f>
        <v>0</v>
      </c>
      <c r="U258" s="113">
        <f>SUM(((T259-T257)/(K259-K257))*(6*$D$26))</f>
        <v>0</v>
      </c>
      <c r="V258" s="113">
        <f>SUM(((U259-U257)/(J259-J257))*(6*$D$26))</f>
        <v>0</v>
      </c>
      <c r="W258" s="79"/>
      <c r="X258" s="79"/>
      <c r="Y258" s="79"/>
      <c r="Z258" s="79"/>
      <c r="AA258" s="79"/>
      <c r="AB258" s="79"/>
      <c r="AC258" s="79"/>
      <c r="AD258" s="79"/>
      <c r="AE258" s="79"/>
      <c r="AF258" s="79"/>
      <c r="AG258" s="79"/>
    </row>
    <row r="259" spans="8:33" x14ac:dyDescent="0.25">
      <c r="H259" s="109">
        <v>254</v>
      </c>
      <c r="I259" s="109">
        <v>0.11</v>
      </c>
      <c r="J259" s="109">
        <f t="shared" si="21"/>
        <v>508</v>
      </c>
      <c r="K259" s="109">
        <f t="shared" si="22"/>
        <v>12.007865253720988</v>
      </c>
      <c r="L259" s="109">
        <f t="shared" si="23"/>
        <v>7.9805328453458655</v>
      </c>
      <c r="M259" s="109">
        <f t="shared" si="24"/>
        <v>-18.490567440324092</v>
      </c>
      <c r="N259" s="109">
        <f t="shared" si="25"/>
        <v>-0.29025000000000001</v>
      </c>
      <c r="O259" s="109">
        <f t="shared" si="26"/>
        <v>107264.14502368376</v>
      </c>
      <c r="P259" s="109">
        <f t="shared" si="27"/>
        <v>1.2319105735514313E-5</v>
      </c>
      <c r="Q259" s="79"/>
      <c r="R259" s="109">
        <v>254</v>
      </c>
      <c r="S259" s="109">
        <v>0</v>
      </c>
      <c r="T259" s="113">
        <f>SUM(((S260-S258)/(J260-J258))*((6*$D$26)/1000))</f>
        <v>0</v>
      </c>
      <c r="U259" s="113">
        <f>SUM(((T260-T258)/(K260-K258))*(6*$D$26))</f>
        <v>0</v>
      </c>
      <c r="V259" s="113">
        <f>SUM(((U260-U258)/(J260-J258))*(6*$D$26))</f>
        <v>0</v>
      </c>
      <c r="W259" s="79"/>
      <c r="X259" s="79"/>
      <c r="Y259" s="79"/>
      <c r="Z259" s="79"/>
      <c r="AA259" s="79"/>
      <c r="AB259" s="79"/>
      <c r="AC259" s="79"/>
      <c r="AD259" s="79"/>
      <c r="AE259" s="79"/>
      <c r="AF259" s="79"/>
      <c r="AG259" s="79"/>
    </row>
    <row r="260" spans="8:33" x14ac:dyDescent="0.25">
      <c r="H260" s="109">
        <v>255</v>
      </c>
      <c r="I260" s="109">
        <v>0.1</v>
      </c>
      <c r="J260" s="109">
        <f t="shared" si="21"/>
        <v>510</v>
      </c>
      <c r="K260" s="109">
        <f t="shared" si="22"/>
        <v>12.042771838760874</v>
      </c>
      <c r="L260" s="109">
        <f t="shared" si="23"/>
        <v>7.049721886828813</v>
      </c>
      <c r="M260" s="109">
        <f t="shared" si="24"/>
        <v>-17.514605543764581</v>
      </c>
      <c r="N260" s="109">
        <f t="shared" si="25"/>
        <v>-0.19350000000000006</v>
      </c>
      <c r="O260" s="109">
        <f t="shared" si="26"/>
        <v>53632.072511843246</v>
      </c>
      <c r="P260" s="109">
        <f t="shared" si="27"/>
        <v>-1037780603.1041397</v>
      </c>
      <c r="Q260" s="79"/>
      <c r="R260" s="109">
        <v>255</v>
      </c>
      <c r="S260" s="109">
        <v>0</v>
      </c>
      <c r="T260" s="113">
        <f>SUM(((S261-S259)/(J261-J259))*((6*$D$26)/1000))</f>
        <v>0</v>
      </c>
      <c r="U260" s="113">
        <f>SUM(((T261-T259)/(K261-K259))*(6*$D$26))</f>
        <v>0</v>
      </c>
      <c r="V260" s="113">
        <f>SUM(((U261-U259)/(J261-J259))*(6*$D$26))</f>
        <v>0</v>
      </c>
      <c r="W260" s="79"/>
      <c r="X260" s="79"/>
      <c r="Y260" s="79"/>
      <c r="Z260" s="79"/>
      <c r="AA260" s="79"/>
      <c r="AB260" s="79"/>
      <c r="AC260" s="79"/>
      <c r="AD260" s="79"/>
      <c r="AE260" s="79"/>
      <c r="AF260" s="79"/>
      <c r="AG260" s="79"/>
    </row>
    <row r="261" spans="8:33" x14ac:dyDescent="0.25">
      <c r="H261" s="109">
        <v>256</v>
      </c>
      <c r="I261" s="109">
        <v>0.09</v>
      </c>
      <c r="J261" s="109">
        <f t="shared" si="21"/>
        <v>512</v>
      </c>
      <c r="K261" s="109">
        <f t="shared" si="22"/>
        <v>12.07767842380076</v>
      </c>
      <c r="L261" s="109">
        <f t="shared" si="23"/>
        <v>6.1702376987035317</v>
      </c>
      <c r="M261" s="109">
        <f t="shared" si="24"/>
        <v>-16.505110172431777</v>
      </c>
      <c r="N261" s="109">
        <f t="shared" si="25"/>
        <v>-0.19350000000000006</v>
      </c>
      <c r="O261" s="109">
        <f t="shared" si="26"/>
        <v>7.6929666357899687E-11</v>
      </c>
      <c r="P261" s="109">
        <f t="shared" si="27"/>
        <v>7.743437890894711E-7</v>
      </c>
      <c r="Q261" s="79"/>
      <c r="R261" s="109">
        <v>256</v>
      </c>
      <c r="S261" s="109">
        <v>0</v>
      </c>
      <c r="T261" s="113">
        <f>SUM(((S262-S260)/(J262-J260))*((6*$D$26)/1000))</f>
        <v>0</v>
      </c>
      <c r="U261" s="113">
        <f>SUM(((T262-T260)/(K262-K260))*(6*$D$26))</f>
        <v>0</v>
      </c>
      <c r="V261" s="113">
        <f>SUM(((U262-U260)/(J262-J260))*(6*$D$26))</f>
        <v>0</v>
      </c>
      <c r="W261" s="79"/>
      <c r="X261" s="79"/>
      <c r="Y261" s="79"/>
      <c r="Z261" s="79"/>
      <c r="AA261" s="79"/>
      <c r="AB261" s="79"/>
      <c r="AC261" s="79"/>
      <c r="AD261" s="79"/>
      <c r="AE261" s="79"/>
      <c r="AF261" s="79"/>
      <c r="AG261" s="79"/>
    </row>
    <row r="262" spans="8:33" x14ac:dyDescent="0.25">
      <c r="H262" s="109">
        <v>257</v>
      </c>
      <c r="I262" s="109">
        <v>0.08</v>
      </c>
      <c r="J262" s="109">
        <f t="shared" ref="J262:J325" si="28">SUM(H262*2)</f>
        <v>514</v>
      </c>
      <c r="K262" s="109">
        <f t="shared" ref="K262:K325" si="29">RADIANS(J262+180)</f>
        <v>12.112585008840647</v>
      </c>
      <c r="L262" s="109">
        <f t="shared" ref="L262:L325" si="30">SUM(($D$14/2)*(1-COS(K262))+$D$25*(1-SQRT(1-(((($D$14/2)/$D$25)*SIN(K262))^2))))</f>
        <v>5.3437673470425828</v>
      </c>
      <c r="M262" s="109">
        <f t="shared" si="24"/>
        <v>-15.463902684121427</v>
      </c>
      <c r="N262" s="109">
        <f t="shared" si="25"/>
        <v>-0.19349999999999992</v>
      </c>
      <c r="O262" s="109">
        <f t="shared" si="26"/>
        <v>53632.072511843326</v>
      </c>
      <c r="P262" s="109">
        <f t="shared" si="27"/>
        <v>1037780603.1041398</v>
      </c>
      <c r="Q262" s="79"/>
      <c r="R262" s="109">
        <v>257</v>
      </c>
      <c r="S262" s="109">
        <v>0</v>
      </c>
      <c r="T262" s="113">
        <f>SUM(((S263-S261)/(J263-J261))*((6*$D$26)/1000))</f>
        <v>0</v>
      </c>
      <c r="U262" s="113">
        <f>SUM(((T263-T261)/(K263-K261))*(6*$D$26))</f>
        <v>0</v>
      </c>
      <c r="V262" s="113">
        <f>SUM(((U263-U261)/(J263-J261))*(6*$D$26))</f>
        <v>0</v>
      </c>
      <c r="W262" s="79"/>
      <c r="X262" s="79"/>
      <c r="Y262" s="79"/>
      <c r="Z262" s="79"/>
      <c r="AA262" s="79"/>
      <c r="AB262" s="79"/>
      <c r="AC262" s="79"/>
      <c r="AD262" s="79"/>
      <c r="AE262" s="79"/>
      <c r="AF262" s="79"/>
      <c r="AG262" s="79"/>
    </row>
    <row r="263" spans="8:33" x14ac:dyDescent="0.25">
      <c r="H263" s="109">
        <v>258</v>
      </c>
      <c r="I263" s="109">
        <v>7.0000000000000007E-2</v>
      </c>
      <c r="J263" s="109">
        <f t="shared" si="28"/>
        <v>516</v>
      </c>
      <c r="K263" s="109">
        <f t="shared" si="29"/>
        <v>12.147491593880533</v>
      </c>
      <c r="L263" s="109">
        <f t="shared" si="30"/>
        <v>4.571901503962299</v>
      </c>
      <c r="M263" s="109">
        <f t="shared" ref="M263:M326" si="31">SUM(((L264-L262)/(J264-J262))*((6*$D$26)/1000))</f>
        <v>-14.392889341286805</v>
      </c>
      <c r="N263" s="109">
        <f t="shared" ref="N263:N326" si="32">SUM(((I264-I262)/(J264-J262))*((6*$D$26)/1000))</f>
        <v>-9.6749999999999961E-2</v>
      </c>
      <c r="O263" s="109">
        <f t="shared" ref="O263:O326" si="33">SUM(((N264-N262)/(K264-K262))*(6*$D$26))</f>
        <v>107264.14502368377</v>
      </c>
      <c r="P263" s="109">
        <f t="shared" ref="P263:P326" si="34">SUM(((O264-O262)/(J264-J262))*(6*$D$26))</f>
        <v>-518890301.55208492</v>
      </c>
      <c r="Q263" s="79"/>
      <c r="R263" s="109">
        <v>258</v>
      </c>
      <c r="S263" s="109">
        <v>0</v>
      </c>
      <c r="T263" s="113">
        <f>SUM(((S264-S262)/(J264-J262))*((6*$D$26)/1000))</f>
        <v>0</v>
      </c>
      <c r="U263" s="113">
        <f>SUM(((T264-T262)/(K264-K262))*(6*$D$26))</f>
        <v>0</v>
      </c>
      <c r="V263" s="113">
        <f>SUM(((U264-U262)/(J264-J262))*(6*$D$26))</f>
        <v>0</v>
      </c>
      <c r="W263" s="79"/>
      <c r="X263" s="79"/>
      <c r="Y263" s="79"/>
      <c r="Z263" s="79"/>
      <c r="AA263" s="79"/>
      <c r="AB263" s="79"/>
      <c r="AC263" s="79"/>
      <c r="AD263" s="79"/>
      <c r="AE263" s="79"/>
      <c r="AF263" s="79"/>
      <c r="AG263" s="79"/>
    </row>
    <row r="264" spans="8:33" x14ac:dyDescent="0.25">
      <c r="H264" s="109">
        <v>259</v>
      </c>
      <c r="I264" s="109">
        <v>7.0000000000000007E-2</v>
      </c>
      <c r="J264" s="109">
        <f t="shared" si="28"/>
        <v>518</v>
      </c>
      <c r="K264" s="109">
        <f t="shared" si="29"/>
        <v>12.182398178920421</v>
      </c>
      <c r="L264" s="109">
        <f t="shared" si="30"/>
        <v>3.8561302058243085</v>
      </c>
      <c r="M264" s="109">
        <f t="shared" si="31"/>
        <v>-13.294055597316625</v>
      </c>
      <c r="N264" s="109">
        <f t="shared" si="32"/>
        <v>0</v>
      </c>
      <c r="O264" s="109">
        <f t="shared" si="33"/>
        <v>-7.6929666357897723E-11</v>
      </c>
      <c r="P264" s="109">
        <f t="shared" si="34"/>
        <v>-1556670904.6562247</v>
      </c>
      <c r="Q264" s="79"/>
      <c r="R264" s="109">
        <v>259</v>
      </c>
      <c r="S264" s="109">
        <v>0</v>
      </c>
      <c r="T264" s="113">
        <f>SUM(((S265-S263)/(J265-J263))*((6*$D$26)/1000))</f>
        <v>0</v>
      </c>
      <c r="U264" s="113">
        <f>SUM(((T265-T263)/(K265-K263))*(6*$D$26))</f>
        <v>0</v>
      </c>
      <c r="V264" s="113">
        <f>SUM(((U265-U263)/(J265-J263))*(6*$D$26))</f>
        <v>0</v>
      </c>
      <c r="W264" s="79"/>
      <c r="X264" s="79"/>
      <c r="Y264" s="79"/>
      <c r="Z264" s="79"/>
      <c r="AA264" s="79"/>
      <c r="AB264" s="79"/>
      <c r="AC264" s="79"/>
      <c r="AD264" s="79"/>
      <c r="AE264" s="79"/>
      <c r="AF264" s="79"/>
      <c r="AG264" s="79"/>
    </row>
    <row r="265" spans="8:33" x14ac:dyDescent="0.25">
      <c r="H265" s="109">
        <v>260</v>
      </c>
      <c r="I265" s="109">
        <v>7.0000000000000007E-2</v>
      </c>
      <c r="J265" s="109">
        <f t="shared" si="28"/>
        <v>520</v>
      </c>
      <c r="K265" s="109">
        <f t="shared" si="29"/>
        <v>12.217304763960307</v>
      </c>
      <c r="L265" s="109">
        <f t="shared" si="30"/>
        <v>3.1978389099244051</v>
      </c>
      <c r="M265" s="109">
        <f t="shared" si="31"/>
        <v>-12.169460270310383</v>
      </c>
      <c r="N265" s="109">
        <f t="shared" si="32"/>
        <v>-9.67500000000001E-2</v>
      </c>
      <c r="O265" s="109">
        <f t="shared" si="33"/>
        <v>-53632.072511843326</v>
      </c>
      <c r="P265" s="109">
        <f t="shared" si="34"/>
        <v>518890301.55208492</v>
      </c>
      <c r="Q265" s="79"/>
      <c r="R265" s="109">
        <v>260</v>
      </c>
      <c r="S265" s="109">
        <v>0</v>
      </c>
      <c r="T265" s="113">
        <f>SUM(((S266-S264)/(J266-J264))*((6*$D$26)/1000))</f>
        <v>0</v>
      </c>
      <c r="U265" s="113">
        <f>SUM(((T266-T264)/(K266-K264))*(6*$D$26))</f>
        <v>0</v>
      </c>
      <c r="V265" s="113">
        <f>SUM(((U266-U264)/(J266-J264))*(6*$D$26))</f>
        <v>0</v>
      </c>
      <c r="W265" s="79"/>
      <c r="X265" s="79"/>
      <c r="Y265" s="79"/>
      <c r="Z265" s="79"/>
      <c r="AA265" s="79"/>
      <c r="AB265" s="79"/>
      <c r="AC265" s="79"/>
      <c r="AD265" s="79"/>
      <c r="AE265" s="79"/>
      <c r="AF265" s="79"/>
      <c r="AG265" s="79"/>
    </row>
    <row r="266" spans="8:33" x14ac:dyDescent="0.25">
      <c r="H266" s="109">
        <v>261</v>
      </c>
      <c r="I266" s="109">
        <v>0.06</v>
      </c>
      <c r="J266" s="109">
        <f t="shared" si="28"/>
        <v>522</v>
      </c>
      <c r="K266" s="109">
        <f t="shared" si="29"/>
        <v>12.252211349000193</v>
      </c>
      <c r="L266" s="109">
        <f t="shared" si="30"/>
        <v>2.5983048548878349</v>
      </c>
      <c r="M266" s="109">
        <f t="shared" si="31"/>
        <v>-11.021229625913133</v>
      </c>
      <c r="N266" s="109">
        <f t="shared" si="32"/>
        <v>-9.67500000000001E-2</v>
      </c>
      <c r="O266" s="109">
        <f t="shared" si="33"/>
        <v>53632.072511843326</v>
      </c>
      <c r="P266" s="109">
        <f t="shared" si="34"/>
        <v>1037780603.1041553</v>
      </c>
      <c r="Q266" s="79"/>
      <c r="R266" s="109">
        <v>261</v>
      </c>
      <c r="S266" s="109">
        <v>0</v>
      </c>
      <c r="T266" s="113">
        <f>SUM(((S267-S265)/(J267-J265))*((6*$D$26)/1000))</f>
        <v>0</v>
      </c>
      <c r="U266" s="113">
        <f>SUM(((T267-T265)/(K267-K265))*(6*$D$26))</f>
        <v>0</v>
      </c>
      <c r="V266" s="113">
        <f>SUM(((U267-U265)/(J267-J265))*(6*$D$26))</f>
        <v>0</v>
      </c>
      <c r="W266" s="79"/>
      <c r="X266" s="79"/>
      <c r="Y266" s="79"/>
      <c r="Z266" s="79"/>
      <c r="AA266" s="79"/>
      <c r="AB266" s="79"/>
      <c r="AC266" s="79"/>
      <c r="AD266" s="79"/>
      <c r="AE266" s="79"/>
      <c r="AF266" s="79"/>
      <c r="AG266" s="79"/>
    </row>
    <row r="267" spans="8:33" x14ac:dyDescent="0.25">
      <c r="H267" s="109">
        <v>262</v>
      </c>
      <c r="I267" s="109">
        <v>0.06</v>
      </c>
      <c r="J267" s="109">
        <f t="shared" si="28"/>
        <v>524</v>
      </c>
      <c r="K267" s="109">
        <f t="shared" si="29"/>
        <v>12.287117934040079</v>
      </c>
      <c r="L267" s="109">
        <f t="shared" si="30"/>
        <v>2.0586937289514715</v>
      </c>
      <c r="M267" s="109">
        <f t="shared" si="31"/>
        <v>-9.8515513879070316</v>
      </c>
      <c r="N267" s="109">
        <f t="shared" si="32"/>
        <v>0</v>
      </c>
      <c r="O267" s="109">
        <f t="shared" si="33"/>
        <v>53632.072511841965</v>
      </c>
      <c r="P267" s="109">
        <f t="shared" si="34"/>
        <v>-518890301.55208415</v>
      </c>
      <c r="Q267" s="79"/>
      <c r="R267" s="109">
        <v>262</v>
      </c>
      <c r="S267" s="109">
        <v>0</v>
      </c>
      <c r="T267" s="113">
        <f>SUM(((S268-S266)/(J268-J266))*((6*$D$26)/1000))</f>
        <v>0</v>
      </c>
      <c r="U267" s="113">
        <f>SUM(((T268-T266)/(K268-K266))*(6*$D$26))</f>
        <v>0</v>
      </c>
      <c r="V267" s="113">
        <f>SUM(((U268-U266)/(J268-J266))*(6*$D$26))</f>
        <v>0</v>
      </c>
      <c r="W267" s="79"/>
      <c r="X267" s="79"/>
      <c r="Y267" s="79"/>
      <c r="Z267" s="79"/>
      <c r="AA267" s="79"/>
      <c r="AB267" s="79"/>
      <c r="AC267" s="79"/>
      <c r="AD267" s="79"/>
      <c r="AE267" s="79"/>
      <c r="AF267" s="79"/>
      <c r="AG267" s="79"/>
    </row>
    <row r="268" spans="8:33" x14ac:dyDescent="0.25">
      <c r="H268" s="109">
        <v>263</v>
      </c>
      <c r="I268" s="109">
        <v>0.06</v>
      </c>
      <c r="J268" s="109">
        <f t="shared" si="28"/>
        <v>526</v>
      </c>
      <c r="K268" s="109">
        <f t="shared" si="29"/>
        <v>12.322024519079967</v>
      </c>
      <c r="L268" s="109">
        <f t="shared" si="30"/>
        <v>1.5800566494194079</v>
      </c>
      <c r="M268" s="109">
        <f t="shared" si="31"/>
        <v>-8.6626686925095733</v>
      </c>
      <c r="N268" s="109">
        <f t="shared" si="32"/>
        <v>0</v>
      </c>
      <c r="O268" s="109">
        <f t="shared" si="33"/>
        <v>0</v>
      </c>
      <c r="P268" s="109">
        <f t="shared" si="34"/>
        <v>-1037780603.1041545</v>
      </c>
      <c r="Q268" s="79"/>
      <c r="R268" s="109">
        <v>263</v>
      </c>
      <c r="S268" s="109">
        <v>0</v>
      </c>
      <c r="T268" s="113">
        <f>SUM(((S269-S267)/(J269-J267))*((6*$D$26)/1000))</f>
        <v>0</v>
      </c>
      <c r="U268" s="113">
        <f>SUM(((T269-T267)/(K269-K267))*(6*$D$26))</f>
        <v>0</v>
      </c>
      <c r="V268" s="113">
        <f>SUM(((U269-U267)/(J269-J267))*(6*$D$26))</f>
        <v>0</v>
      </c>
      <c r="W268" s="79"/>
      <c r="X268" s="79"/>
      <c r="Y268" s="79"/>
      <c r="Z268" s="79"/>
      <c r="AA268" s="79"/>
      <c r="AB268" s="79"/>
      <c r="AC268" s="79"/>
      <c r="AD268" s="79"/>
      <c r="AE268" s="79"/>
      <c r="AF268" s="79"/>
      <c r="AG268" s="79"/>
    </row>
    <row r="269" spans="8:33" x14ac:dyDescent="0.25">
      <c r="H269" s="109">
        <v>264</v>
      </c>
      <c r="I269" s="109">
        <v>0.06</v>
      </c>
      <c r="J269" s="109">
        <f t="shared" si="28"/>
        <v>528</v>
      </c>
      <c r="K269" s="109">
        <f t="shared" si="29"/>
        <v>12.356931104119854</v>
      </c>
      <c r="L269" s="109">
        <f t="shared" si="30"/>
        <v>1.1633274558238671</v>
      </c>
      <c r="M269" s="109">
        <f t="shared" si="31"/>
        <v>-7.4568739997566906</v>
      </c>
      <c r="N269" s="109">
        <f t="shared" si="32"/>
        <v>0</v>
      </c>
      <c r="O269" s="109">
        <f t="shared" si="33"/>
        <v>-53632.072511843253</v>
      </c>
      <c r="P269" s="109">
        <f t="shared" si="34"/>
        <v>-518890301.55208349</v>
      </c>
      <c r="Q269" s="79"/>
      <c r="R269" s="109">
        <v>264</v>
      </c>
      <c r="S269" s="109">
        <v>0</v>
      </c>
      <c r="T269" s="113">
        <f>SUM(((S270-S268)/(J270-J268))*((6*$D$26)/1000))</f>
        <v>0</v>
      </c>
      <c r="U269" s="113">
        <f>SUM(((T270-T268)/(K270-K268))*(6*$D$26))</f>
        <v>0</v>
      </c>
      <c r="V269" s="113">
        <f>SUM(((U270-U268)/(J270-J268))*(6*$D$26))</f>
        <v>0</v>
      </c>
      <c r="W269" s="79"/>
      <c r="X269" s="79"/>
      <c r="Y269" s="79"/>
      <c r="Z269" s="79"/>
      <c r="AA269" s="79"/>
      <c r="AB269" s="79"/>
      <c r="AC269" s="79"/>
      <c r="AD269" s="79"/>
      <c r="AE269" s="79"/>
      <c r="AF269" s="79"/>
      <c r="AG269" s="79"/>
    </row>
    <row r="270" spans="8:33" x14ac:dyDescent="0.25">
      <c r="H270" s="109">
        <v>265</v>
      </c>
      <c r="I270" s="109">
        <v>0.06</v>
      </c>
      <c r="J270" s="109">
        <f t="shared" si="28"/>
        <v>530</v>
      </c>
      <c r="K270" s="109">
        <f t="shared" si="29"/>
        <v>12.39183768915974</v>
      </c>
      <c r="L270" s="109">
        <f t="shared" si="30"/>
        <v>0.80932031869520227</v>
      </c>
      <c r="M270" s="109">
        <f t="shared" si="31"/>
        <v>-6.236502972967668</v>
      </c>
      <c r="N270" s="109">
        <f t="shared" si="32"/>
        <v>-9.6749999999999961E-2</v>
      </c>
      <c r="O270" s="109">
        <f t="shared" si="33"/>
        <v>-53632.072511843253</v>
      </c>
      <c r="P270" s="109">
        <f t="shared" si="34"/>
        <v>1037780603.104167</v>
      </c>
      <c r="Q270" s="79"/>
      <c r="R270" s="109">
        <v>265</v>
      </c>
      <c r="S270" s="109">
        <v>0</v>
      </c>
      <c r="T270" s="113">
        <f>SUM(((S271-S269)/(J271-J269))*((6*$D$26)/1000))</f>
        <v>0</v>
      </c>
      <c r="U270" s="113">
        <f>SUM(((T271-T269)/(K271-K269))*(6*$D$26))</f>
        <v>0</v>
      </c>
      <c r="V270" s="113">
        <f>SUM(((U271-U269)/(J271-J269))*(6*$D$26))</f>
        <v>0</v>
      </c>
      <c r="W270" s="79"/>
      <c r="X270" s="79"/>
      <c r="Y270" s="79"/>
      <c r="Z270" s="79"/>
      <c r="AA270" s="79"/>
      <c r="AB270" s="79"/>
      <c r="AC270" s="79"/>
      <c r="AD270" s="79"/>
      <c r="AE270" s="79"/>
      <c r="AF270" s="79"/>
      <c r="AG270" s="79"/>
    </row>
    <row r="271" spans="8:33" x14ac:dyDescent="0.25">
      <c r="H271" s="109">
        <v>266</v>
      </c>
      <c r="I271" s="109">
        <v>0.05</v>
      </c>
      <c r="J271" s="109">
        <f t="shared" si="28"/>
        <v>532</v>
      </c>
      <c r="K271" s="109">
        <f t="shared" si="29"/>
        <v>12.426744274199626</v>
      </c>
      <c r="L271" s="109">
        <f t="shared" si="30"/>
        <v>0.51872766533625292</v>
      </c>
      <c r="M271" s="109">
        <f t="shared" si="31"/>
        <v>-5.0039283351312855</v>
      </c>
      <c r="N271" s="109">
        <f t="shared" si="32"/>
        <v>-9.6749999999999961E-2</v>
      </c>
      <c r="O271" s="109">
        <f t="shared" si="33"/>
        <v>53632.072511843253</v>
      </c>
      <c r="P271" s="109">
        <f t="shared" si="34"/>
        <v>1037780603.1041538</v>
      </c>
      <c r="Q271" s="79"/>
      <c r="R271" s="109">
        <v>266</v>
      </c>
      <c r="S271" s="109">
        <v>0</v>
      </c>
      <c r="T271" s="113">
        <f>SUM(((S272-S270)/(J272-J270))*((6*$D$26)/1000))</f>
        <v>0</v>
      </c>
      <c r="U271" s="113">
        <f>SUM(((T272-T270)/(K272-K270))*(6*$D$26))</f>
        <v>0</v>
      </c>
      <c r="V271" s="113">
        <f>SUM(((U272-U270)/(J272-J270))*(6*$D$26))</f>
        <v>0</v>
      </c>
      <c r="W271" s="79"/>
      <c r="X271" s="79"/>
      <c r="Y271" s="79"/>
      <c r="Z271" s="79"/>
      <c r="AA271" s="79"/>
      <c r="AB271" s="79"/>
      <c r="AC271" s="79"/>
      <c r="AD271" s="79"/>
      <c r="AE271" s="79"/>
      <c r="AF271" s="79"/>
      <c r="AG271" s="79"/>
    </row>
    <row r="272" spans="8:33" x14ac:dyDescent="0.25">
      <c r="H272" s="109">
        <v>267</v>
      </c>
      <c r="I272" s="109">
        <v>0.05</v>
      </c>
      <c r="J272" s="109">
        <f t="shared" si="28"/>
        <v>534</v>
      </c>
      <c r="K272" s="109">
        <f t="shared" si="29"/>
        <v>12.461650859239512</v>
      </c>
      <c r="L272" s="109">
        <f t="shared" si="30"/>
        <v>0.29211842359119344</v>
      </c>
      <c r="M272" s="109">
        <f t="shared" si="31"/>
        <v>-3.7615537091462929</v>
      </c>
      <c r="N272" s="109">
        <f t="shared" si="32"/>
        <v>0</v>
      </c>
      <c r="O272" s="109">
        <f t="shared" si="33"/>
        <v>53632.072511841885</v>
      </c>
      <c r="P272" s="109">
        <f t="shared" si="34"/>
        <v>-518890301.55208349</v>
      </c>
      <c r="Q272" s="79"/>
      <c r="R272" s="109">
        <v>267</v>
      </c>
      <c r="S272" s="109">
        <v>0</v>
      </c>
      <c r="T272" s="113">
        <f>SUM(((S273-S271)/(J273-J271))*((6*$D$26)/1000))</f>
        <v>0</v>
      </c>
      <c r="U272" s="113">
        <f>SUM(((T273-T271)/(K273-K271))*(6*$D$26))</f>
        <v>0</v>
      </c>
      <c r="V272" s="113">
        <f>SUM(((U273-U271)/(J273-J271))*(6*$D$26))</f>
        <v>0</v>
      </c>
      <c r="W272" s="79"/>
      <c r="X272" s="79"/>
      <c r="Y272" s="79"/>
      <c r="Z272" s="79"/>
      <c r="AA272" s="79"/>
      <c r="AB272" s="79"/>
      <c r="AC272" s="79"/>
      <c r="AD272" s="79"/>
      <c r="AE272" s="79"/>
      <c r="AF272" s="79"/>
      <c r="AG272" s="79"/>
    </row>
    <row r="273" spans="8:33" x14ac:dyDescent="0.25">
      <c r="H273" s="109">
        <v>268</v>
      </c>
      <c r="I273" s="109">
        <v>0.05</v>
      </c>
      <c r="J273" s="109">
        <f t="shared" si="28"/>
        <v>536</v>
      </c>
      <c r="K273" s="109">
        <f t="shared" si="29"/>
        <v>12.4965574442794</v>
      </c>
      <c r="L273" s="109">
        <f t="shared" si="30"/>
        <v>0.12993658428754054</v>
      </c>
      <c r="M273" s="109">
        <f t="shared" si="31"/>
        <v>-2.511807447174959</v>
      </c>
      <c r="N273" s="109">
        <f t="shared" si="32"/>
        <v>0</v>
      </c>
      <c r="O273" s="109">
        <f t="shared" si="33"/>
        <v>0</v>
      </c>
      <c r="P273" s="109">
        <f t="shared" si="34"/>
        <v>-1037780603.1041541</v>
      </c>
      <c r="Q273" s="79"/>
      <c r="R273" s="109">
        <v>268</v>
      </c>
      <c r="S273" s="109">
        <v>0</v>
      </c>
      <c r="T273" s="113">
        <f>SUM(((S274-S272)/(J274-J272))*((6*$D$26)/1000))</f>
        <v>0</v>
      </c>
      <c r="U273" s="113">
        <f>SUM(((T274-T272)/(K274-K272))*(6*$D$26))</f>
        <v>0</v>
      </c>
      <c r="V273" s="113">
        <f>SUM(((U274-U272)/(J274-J272))*(6*$D$26))</f>
        <v>0</v>
      </c>
      <c r="W273" s="79"/>
      <c r="X273" s="79"/>
      <c r="Y273" s="79"/>
      <c r="Z273" s="79"/>
      <c r="AA273" s="79"/>
      <c r="AB273" s="79"/>
      <c r="AC273" s="79"/>
      <c r="AD273" s="79"/>
      <c r="AE273" s="79"/>
      <c r="AF273" s="79"/>
      <c r="AG273" s="79"/>
    </row>
    <row r="274" spans="8:33" x14ac:dyDescent="0.25">
      <c r="H274" s="109">
        <v>269</v>
      </c>
      <c r="I274" s="109">
        <v>0.05</v>
      </c>
      <c r="J274" s="109">
        <f t="shared" si="28"/>
        <v>538</v>
      </c>
      <c r="K274" s="109">
        <f t="shared" si="29"/>
        <v>12.531464029319286</v>
      </c>
      <c r="L274" s="109">
        <f t="shared" si="30"/>
        <v>3.2500082797916073E-2</v>
      </c>
      <c r="M274" s="109">
        <f t="shared" si="31"/>
        <v>-1.2571364529819549</v>
      </c>
      <c r="N274" s="109">
        <f t="shared" si="32"/>
        <v>0</v>
      </c>
      <c r="O274" s="109">
        <f t="shared" si="33"/>
        <v>-53632.072511843289</v>
      </c>
      <c r="P274" s="109">
        <f t="shared" si="34"/>
        <v>-518890301.55208385</v>
      </c>
      <c r="Q274" s="79"/>
      <c r="R274" s="109">
        <v>269</v>
      </c>
      <c r="S274" s="109">
        <v>0</v>
      </c>
      <c r="T274" s="113">
        <f>SUM(((S275-S273)/(J275-J273))*((6*$D$26)/1000))</f>
        <v>0</v>
      </c>
      <c r="U274" s="113">
        <f>SUM(((T275-T273)/(K275-K273))*(6*$D$26))</f>
        <v>0</v>
      </c>
      <c r="V274" s="113">
        <f>SUM(((U275-U273)/(J275-J273))*(6*$D$26))</f>
        <v>0</v>
      </c>
      <c r="W274" s="79"/>
      <c r="X274" s="79"/>
      <c r="Y274" s="79"/>
      <c r="Z274" s="79"/>
      <c r="AA274" s="79"/>
      <c r="AB274" s="79"/>
      <c r="AC274" s="79"/>
      <c r="AD274" s="79"/>
      <c r="AE274" s="79"/>
      <c r="AF274" s="79"/>
      <c r="AG274" s="79"/>
    </row>
    <row r="275" spans="8:33" x14ac:dyDescent="0.25">
      <c r="H275" s="109">
        <v>270</v>
      </c>
      <c r="I275" s="109">
        <v>0.05</v>
      </c>
      <c r="J275" s="109">
        <f t="shared" si="28"/>
        <v>540</v>
      </c>
      <c r="K275" s="109">
        <f t="shared" si="29"/>
        <v>12.566370614359172</v>
      </c>
      <c r="L275" s="109">
        <f t="shared" si="30"/>
        <v>0</v>
      </c>
      <c r="M275" s="109">
        <f t="shared" si="31"/>
        <v>0</v>
      </c>
      <c r="N275" s="109">
        <f t="shared" si="32"/>
        <v>-9.675000000000003E-2</v>
      </c>
      <c r="O275" s="109">
        <f t="shared" si="33"/>
        <v>-53632.072511843289</v>
      </c>
      <c r="P275" s="109">
        <f t="shared" si="34"/>
        <v>1037780603.1041545</v>
      </c>
      <c r="Q275" s="79"/>
      <c r="R275" s="109">
        <v>270</v>
      </c>
      <c r="S275" s="109">
        <v>0</v>
      </c>
      <c r="T275" s="113">
        <f>SUM(((S276-S274)/(J276-J274))*((6*$D$26)/1000))</f>
        <v>0</v>
      </c>
      <c r="U275" s="113">
        <f>SUM(((T276-T274)/(K276-K274))*(6*$D$26))</f>
        <v>0</v>
      </c>
      <c r="V275" s="113">
        <f>SUM(((U276-U274)/(J276-J274))*(6*$D$26))</f>
        <v>0</v>
      </c>
      <c r="W275" s="79"/>
      <c r="X275" s="79"/>
      <c r="Y275" s="79"/>
      <c r="Z275" s="79"/>
      <c r="AA275" s="79"/>
      <c r="AB275" s="79"/>
      <c r="AC275" s="79"/>
      <c r="AD275" s="79"/>
      <c r="AE275" s="79"/>
      <c r="AF275" s="79"/>
      <c r="AG275" s="79"/>
    </row>
    <row r="276" spans="8:33" x14ac:dyDescent="0.25">
      <c r="H276" s="109">
        <v>271</v>
      </c>
      <c r="I276" s="109">
        <v>0.04</v>
      </c>
      <c r="J276" s="109">
        <f t="shared" si="28"/>
        <v>542</v>
      </c>
      <c r="K276" s="109">
        <f t="shared" si="29"/>
        <v>12.601277199399059</v>
      </c>
      <c r="L276" s="109">
        <f t="shared" si="30"/>
        <v>3.2500082797916073E-2</v>
      </c>
      <c r="M276" s="109">
        <f t="shared" si="31"/>
        <v>1.2571364529819997</v>
      </c>
      <c r="N276" s="109">
        <f t="shared" si="32"/>
        <v>-9.675000000000003E-2</v>
      </c>
      <c r="O276" s="109">
        <f t="shared" si="33"/>
        <v>53632.072511841921</v>
      </c>
      <c r="P276" s="109">
        <f t="shared" si="34"/>
        <v>1037780603.1041545</v>
      </c>
      <c r="Q276" s="79"/>
      <c r="R276" s="109">
        <v>271</v>
      </c>
      <c r="S276" s="109">
        <v>0</v>
      </c>
      <c r="T276" s="113">
        <f>SUM(((S277-S275)/(J277-J275))*((6*$D$26)/1000))</f>
        <v>0</v>
      </c>
      <c r="U276" s="113">
        <f>SUM(((T277-T275)/(K277-K275))*(6*$D$26))</f>
        <v>0</v>
      </c>
      <c r="V276" s="113">
        <f>SUM(((U277-U275)/(J277-J275))*(6*$D$26))</f>
        <v>0</v>
      </c>
      <c r="W276" s="79"/>
      <c r="X276" s="79"/>
      <c r="Y276" s="79"/>
      <c r="Z276" s="79"/>
      <c r="AA276" s="79"/>
      <c r="AB276" s="79"/>
      <c r="AC276" s="79"/>
      <c r="AD276" s="79"/>
      <c r="AE276" s="79"/>
      <c r="AF276" s="79"/>
      <c r="AG276" s="79"/>
    </row>
    <row r="277" spans="8:33" x14ac:dyDescent="0.25">
      <c r="H277" s="109">
        <v>272</v>
      </c>
      <c r="I277" s="109">
        <v>0.04</v>
      </c>
      <c r="J277" s="109">
        <f t="shared" si="28"/>
        <v>544</v>
      </c>
      <c r="K277" s="109">
        <f t="shared" si="29"/>
        <v>12.636183784438947</v>
      </c>
      <c r="L277" s="109">
        <f t="shared" si="30"/>
        <v>0.12993658428754518</v>
      </c>
      <c r="M277" s="109">
        <f t="shared" si="31"/>
        <v>2.5118074471749146</v>
      </c>
      <c r="N277" s="109">
        <f t="shared" si="32"/>
        <v>0</v>
      </c>
      <c r="O277" s="109">
        <f t="shared" si="33"/>
        <v>53632.072511841921</v>
      </c>
      <c r="P277" s="109">
        <f t="shared" si="34"/>
        <v>-518890301.55207062</v>
      </c>
      <c r="Q277" s="79"/>
      <c r="R277" s="109">
        <v>272</v>
      </c>
      <c r="S277" s="109">
        <v>0</v>
      </c>
      <c r="T277" s="113">
        <f>SUM(((S278-S276)/(J278-J276))*((6*$D$26)/1000))</f>
        <v>0</v>
      </c>
      <c r="U277" s="113">
        <f>SUM(((T278-T276)/(K278-K276))*(6*$D$26))</f>
        <v>0</v>
      </c>
      <c r="V277" s="113">
        <f>SUM(((U278-U276)/(J278-J276))*(6*$D$26))</f>
        <v>0</v>
      </c>
      <c r="W277" s="79"/>
      <c r="X277" s="79"/>
      <c r="Y277" s="79"/>
      <c r="Z277" s="79"/>
      <c r="AA277" s="79"/>
      <c r="AB277" s="79"/>
      <c r="AC277" s="79"/>
      <c r="AD277" s="79"/>
      <c r="AE277" s="79"/>
      <c r="AF277" s="79"/>
      <c r="AG277" s="79"/>
    </row>
    <row r="278" spans="8:33" x14ac:dyDescent="0.25">
      <c r="H278" s="109">
        <v>273</v>
      </c>
      <c r="I278" s="109">
        <v>0.04</v>
      </c>
      <c r="J278" s="109">
        <f t="shared" si="28"/>
        <v>546</v>
      </c>
      <c r="K278" s="109">
        <f t="shared" si="29"/>
        <v>12.671090369478833</v>
      </c>
      <c r="L278" s="109">
        <f t="shared" si="30"/>
        <v>0.29211842359118884</v>
      </c>
      <c r="M278" s="109">
        <f t="shared" si="31"/>
        <v>3.7615537091462028</v>
      </c>
      <c r="N278" s="109">
        <f t="shared" si="32"/>
        <v>0</v>
      </c>
      <c r="O278" s="109">
        <f t="shared" si="33"/>
        <v>0</v>
      </c>
      <c r="P278" s="109">
        <f t="shared" si="34"/>
        <v>-518890301.55207062</v>
      </c>
      <c r="Q278" s="79"/>
      <c r="R278" s="109">
        <v>273</v>
      </c>
      <c r="S278" s="109">
        <v>0</v>
      </c>
      <c r="T278" s="113">
        <f>SUM(((S279-S277)/(J279-J277))*((6*$D$26)/1000))</f>
        <v>0</v>
      </c>
      <c r="U278" s="113">
        <f>SUM(((T279-T277)/(K279-K277))*(6*$D$26))</f>
        <v>0</v>
      </c>
      <c r="V278" s="113">
        <f>SUM(((U279-U277)/(J279-J277))*(6*$D$26))</f>
        <v>0</v>
      </c>
      <c r="W278" s="79"/>
      <c r="X278" s="79"/>
      <c r="Y278" s="79"/>
      <c r="Z278" s="79"/>
      <c r="AA278" s="79"/>
      <c r="AB278" s="79"/>
      <c r="AC278" s="79"/>
      <c r="AD278" s="79"/>
      <c r="AE278" s="79"/>
      <c r="AF278" s="79"/>
      <c r="AG278" s="79"/>
    </row>
    <row r="279" spans="8:33" x14ac:dyDescent="0.25">
      <c r="H279" s="109">
        <v>274</v>
      </c>
      <c r="I279" s="109">
        <v>0.04</v>
      </c>
      <c r="J279" s="109">
        <f t="shared" si="28"/>
        <v>548</v>
      </c>
      <c r="K279" s="109">
        <f t="shared" si="29"/>
        <v>12.705996954518719</v>
      </c>
      <c r="L279" s="109">
        <f t="shared" si="30"/>
        <v>0.51872766533624826</v>
      </c>
      <c r="M279" s="109">
        <f t="shared" si="31"/>
        <v>5.0039283351312847</v>
      </c>
      <c r="N279" s="109">
        <f t="shared" si="32"/>
        <v>0</v>
      </c>
      <c r="O279" s="109">
        <f t="shared" si="33"/>
        <v>0</v>
      </c>
      <c r="P279" s="109">
        <f t="shared" si="34"/>
        <v>-518890301.55208385</v>
      </c>
      <c r="Q279" s="79"/>
      <c r="R279" s="109">
        <v>274</v>
      </c>
      <c r="S279" s="109">
        <v>0</v>
      </c>
      <c r="T279" s="113">
        <f>SUM(((S280-S278)/(J280-J278))*((6*$D$26)/1000))</f>
        <v>0</v>
      </c>
      <c r="U279" s="113">
        <f>SUM(((T280-T278)/(K280-K278))*(6*$D$26))</f>
        <v>0</v>
      </c>
      <c r="V279" s="113">
        <f>SUM(((U280-U278)/(J280-J278))*(6*$D$26))</f>
        <v>0</v>
      </c>
      <c r="W279" s="79"/>
      <c r="X279" s="79"/>
      <c r="Y279" s="79"/>
      <c r="Z279" s="79"/>
      <c r="AA279" s="79"/>
      <c r="AB279" s="79"/>
      <c r="AC279" s="79"/>
      <c r="AD279" s="79"/>
      <c r="AE279" s="79"/>
      <c r="AF279" s="79"/>
      <c r="AG279" s="79"/>
    </row>
    <row r="280" spans="8:33" x14ac:dyDescent="0.25">
      <c r="H280" s="109">
        <v>275</v>
      </c>
      <c r="I280" s="109">
        <v>0.04</v>
      </c>
      <c r="J280" s="109">
        <f t="shared" si="28"/>
        <v>550</v>
      </c>
      <c r="K280" s="109">
        <f t="shared" si="29"/>
        <v>12.740903539558605</v>
      </c>
      <c r="L280" s="109">
        <f t="shared" si="30"/>
        <v>0.8093203186951976</v>
      </c>
      <c r="M280" s="109">
        <f t="shared" si="31"/>
        <v>6.2365029729676245</v>
      </c>
      <c r="N280" s="109">
        <f t="shared" si="32"/>
        <v>0</v>
      </c>
      <c r="O280" s="109">
        <f t="shared" si="33"/>
        <v>-53632.072511843289</v>
      </c>
      <c r="P280" s="109">
        <f t="shared" si="34"/>
        <v>-518890301.55207062</v>
      </c>
      <c r="Q280" s="79"/>
      <c r="R280" s="109">
        <v>275</v>
      </c>
      <c r="S280" s="109">
        <v>0</v>
      </c>
      <c r="T280" s="113">
        <f>SUM(((S281-S279)/(J281-J279))*((6*$D$26)/1000))</f>
        <v>0</v>
      </c>
      <c r="U280" s="113">
        <f>SUM(((T281-T279)/(K281-K279))*(6*$D$26))</f>
        <v>0</v>
      </c>
      <c r="V280" s="113">
        <f>SUM(((U281-U279)/(J281-J279))*(6*$D$26))</f>
        <v>0</v>
      </c>
      <c r="W280" s="79"/>
      <c r="X280" s="79"/>
      <c r="Y280" s="79"/>
      <c r="Z280" s="79"/>
      <c r="AA280" s="79"/>
      <c r="AB280" s="79"/>
      <c r="AC280" s="79"/>
      <c r="AD280" s="79"/>
      <c r="AE280" s="79"/>
      <c r="AF280" s="79"/>
      <c r="AG280" s="79"/>
    </row>
    <row r="281" spans="8:33" x14ac:dyDescent="0.25">
      <c r="H281" s="109">
        <v>276</v>
      </c>
      <c r="I281" s="109">
        <v>0.04</v>
      </c>
      <c r="J281" s="109">
        <f t="shared" si="28"/>
        <v>552</v>
      </c>
      <c r="K281" s="109">
        <f t="shared" si="29"/>
        <v>12.775810124598491</v>
      </c>
      <c r="L281" s="109">
        <f t="shared" si="30"/>
        <v>1.163327455823858</v>
      </c>
      <c r="M281" s="109">
        <f t="shared" si="31"/>
        <v>7.4568739997568256</v>
      </c>
      <c r="N281" s="109">
        <f t="shared" si="32"/>
        <v>-9.675000000000003E-2</v>
      </c>
      <c r="O281" s="109">
        <f t="shared" si="33"/>
        <v>-53632.072511841921</v>
      </c>
      <c r="P281" s="109">
        <f t="shared" si="34"/>
        <v>1037780603.1041545</v>
      </c>
      <c r="Q281" s="79"/>
      <c r="R281" s="109">
        <v>276</v>
      </c>
      <c r="S281" s="109">
        <v>0</v>
      </c>
      <c r="T281" s="113">
        <f>SUM(((S282-S280)/(J282-J280))*((6*$D$26)/1000))</f>
        <v>0</v>
      </c>
      <c r="U281" s="113">
        <f>SUM(((T282-T280)/(K282-K280))*(6*$D$26))</f>
        <v>0</v>
      </c>
      <c r="V281" s="113">
        <f>SUM(((U282-U280)/(J282-J280))*(6*$D$26))</f>
        <v>0</v>
      </c>
      <c r="W281" s="79"/>
      <c r="X281" s="79"/>
      <c r="Y281" s="79"/>
      <c r="Z281" s="79"/>
      <c r="AA281" s="79"/>
      <c r="AB281" s="79"/>
      <c r="AC281" s="79"/>
      <c r="AD281" s="79"/>
      <c r="AE281" s="79"/>
      <c r="AF281" s="79"/>
      <c r="AG281" s="79"/>
    </row>
    <row r="282" spans="8:33" x14ac:dyDescent="0.25">
      <c r="H282" s="109">
        <v>277</v>
      </c>
      <c r="I282" s="109">
        <v>0.03</v>
      </c>
      <c r="J282" s="109">
        <f t="shared" si="28"/>
        <v>554</v>
      </c>
      <c r="K282" s="109">
        <f t="shared" si="29"/>
        <v>12.810716709638379</v>
      </c>
      <c r="L282" s="109">
        <f t="shared" si="30"/>
        <v>1.5800566494194173</v>
      </c>
      <c r="M282" s="109">
        <f t="shared" si="31"/>
        <v>8.6626686925095715</v>
      </c>
      <c r="N282" s="109">
        <f t="shared" si="32"/>
        <v>-9.675000000000003E-2</v>
      </c>
      <c r="O282" s="109">
        <f t="shared" si="33"/>
        <v>53632.072511841921</v>
      </c>
      <c r="P282" s="109">
        <f t="shared" si="34"/>
        <v>1037780603.1041545</v>
      </c>
      <c r="Q282" s="79"/>
      <c r="R282" s="109">
        <v>277</v>
      </c>
      <c r="S282" s="109">
        <v>0</v>
      </c>
      <c r="T282" s="113">
        <f>SUM(((S283-S281)/(J283-J281))*((6*$D$26)/1000))</f>
        <v>0</v>
      </c>
      <c r="U282" s="113">
        <f>SUM(((T283-T281)/(K283-K281))*(6*$D$26))</f>
        <v>0</v>
      </c>
      <c r="V282" s="113">
        <f>SUM(((U283-U281)/(J283-J281))*(6*$D$26))</f>
        <v>0</v>
      </c>
      <c r="W282" s="79"/>
      <c r="X282" s="79"/>
      <c r="Y282" s="79"/>
      <c r="Z282" s="79"/>
      <c r="AA282" s="79"/>
      <c r="AB282" s="79"/>
      <c r="AC282" s="79"/>
      <c r="AD282" s="79"/>
      <c r="AE282" s="79"/>
      <c r="AF282" s="79"/>
      <c r="AG282" s="79"/>
    </row>
    <row r="283" spans="8:33" x14ac:dyDescent="0.25">
      <c r="H283" s="109">
        <v>278</v>
      </c>
      <c r="I283" s="109">
        <v>0.03</v>
      </c>
      <c r="J283" s="109">
        <f t="shared" si="28"/>
        <v>556</v>
      </c>
      <c r="K283" s="109">
        <f t="shared" si="29"/>
        <v>12.845623294678266</v>
      </c>
      <c r="L283" s="109">
        <f t="shared" si="30"/>
        <v>2.0586937289514622</v>
      </c>
      <c r="M283" s="109">
        <f t="shared" si="31"/>
        <v>9.8515513879068077</v>
      </c>
      <c r="N283" s="109">
        <f t="shared" si="32"/>
        <v>0</v>
      </c>
      <c r="O283" s="109">
        <f t="shared" si="33"/>
        <v>53632.072511843289</v>
      </c>
      <c r="P283" s="109">
        <f t="shared" si="34"/>
        <v>-518890301.55207062</v>
      </c>
      <c r="Q283" s="79"/>
      <c r="R283" s="109">
        <v>278</v>
      </c>
      <c r="S283" s="109">
        <v>0</v>
      </c>
      <c r="T283" s="113">
        <f>SUM(((S284-S282)/(J284-J282))*((6*$D$26)/1000))</f>
        <v>0</v>
      </c>
      <c r="U283" s="113">
        <f>SUM(((T284-T282)/(K284-K282))*(6*$D$26))</f>
        <v>0</v>
      </c>
      <c r="V283" s="113">
        <f>SUM(((U284-U282)/(J284-J282))*(6*$D$26))</f>
        <v>0</v>
      </c>
      <c r="W283" s="79"/>
      <c r="X283" s="79"/>
      <c r="Y283" s="79"/>
      <c r="Z283" s="79"/>
      <c r="AA283" s="79"/>
      <c r="AB283" s="79"/>
      <c r="AC283" s="79"/>
      <c r="AD283" s="79"/>
      <c r="AE283" s="79"/>
      <c r="AF283" s="79"/>
      <c r="AG283" s="79"/>
    </row>
    <row r="284" spans="8:33" x14ac:dyDescent="0.25">
      <c r="H284" s="109">
        <v>279</v>
      </c>
      <c r="I284" s="109">
        <v>0.03</v>
      </c>
      <c r="J284" s="109">
        <f t="shared" si="28"/>
        <v>558</v>
      </c>
      <c r="K284" s="109">
        <f t="shared" si="29"/>
        <v>12.880529879718152</v>
      </c>
      <c r="L284" s="109">
        <f t="shared" si="30"/>
        <v>2.5983048548878211</v>
      </c>
      <c r="M284" s="109">
        <f t="shared" si="31"/>
        <v>11.02122962591309</v>
      </c>
      <c r="N284" s="109">
        <f t="shared" si="32"/>
        <v>0</v>
      </c>
      <c r="O284" s="109">
        <f t="shared" si="33"/>
        <v>0</v>
      </c>
      <c r="P284" s="109">
        <f t="shared" si="34"/>
        <v>-518890301.55208385</v>
      </c>
      <c r="Q284" s="79"/>
      <c r="R284" s="109">
        <v>279</v>
      </c>
      <c r="S284" s="109">
        <v>0</v>
      </c>
      <c r="T284" s="113">
        <f>SUM(((S285-S283)/(J285-J283))*((6*$D$26)/1000))</f>
        <v>0</v>
      </c>
      <c r="U284" s="113">
        <f>SUM(((T285-T283)/(K285-K283))*(6*$D$26))</f>
        <v>0</v>
      </c>
      <c r="V284" s="113">
        <f>SUM(((U285-U283)/(J285-J283))*(6*$D$26))</f>
        <v>0</v>
      </c>
      <c r="W284" s="79"/>
      <c r="X284" s="79"/>
      <c r="Y284" s="79"/>
      <c r="Z284" s="79"/>
      <c r="AA284" s="79"/>
      <c r="AB284" s="79"/>
      <c r="AC284" s="79"/>
      <c r="AD284" s="79"/>
      <c r="AE284" s="79"/>
      <c r="AF284" s="79"/>
      <c r="AG284" s="79"/>
    </row>
    <row r="285" spans="8:33" x14ac:dyDescent="0.25">
      <c r="H285" s="109">
        <v>280</v>
      </c>
      <c r="I285" s="109">
        <v>0.03</v>
      </c>
      <c r="J285" s="109">
        <f t="shared" si="28"/>
        <v>560</v>
      </c>
      <c r="K285" s="109">
        <f t="shared" si="29"/>
        <v>12.915436464758038</v>
      </c>
      <c r="L285" s="109">
        <f t="shared" si="30"/>
        <v>3.1978389099243913</v>
      </c>
      <c r="M285" s="109">
        <f t="shared" si="31"/>
        <v>12.169460270310655</v>
      </c>
      <c r="N285" s="109">
        <f t="shared" si="32"/>
        <v>0</v>
      </c>
      <c r="O285" s="109">
        <f t="shared" si="33"/>
        <v>0</v>
      </c>
      <c r="P285" s="109">
        <f t="shared" si="34"/>
        <v>-518890301.55207038</v>
      </c>
      <c r="Q285" s="79"/>
      <c r="R285" s="109">
        <v>280</v>
      </c>
      <c r="S285" s="109">
        <v>0</v>
      </c>
      <c r="T285" s="113">
        <f>SUM(((S286-S284)/(J286-J284))*((6*$D$26)/1000))</f>
        <v>0</v>
      </c>
      <c r="U285" s="113">
        <f>SUM(((T286-T284)/(K286-K284))*(6*$D$26))</f>
        <v>0</v>
      </c>
      <c r="V285" s="113">
        <f>SUM(((U286-U284)/(J286-J284))*(6*$D$26))</f>
        <v>0</v>
      </c>
      <c r="W285" s="79"/>
      <c r="X285" s="79"/>
      <c r="Y285" s="79"/>
      <c r="Z285" s="79"/>
      <c r="AA285" s="79"/>
      <c r="AB285" s="79"/>
      <c r="AC285" s="79"/>
      <c r="AD285" s="79"/>
      <c r="AE285" s="79"/>
      <c r="AF285" s="79"/>
      <c r="AG285" s="79"/>
    </row>
    <row r="286" spans="8:33" x14ac:dyDescent="0.25">
      <c r="H286" s="109">
        <v>281</v>
      </c>
      <c r="I286" s="109">
        <v>0.03</v>
      </c>
      <c r="J286" s="109">
        <f t="shared" si="28"/>
        <v>562</v>
      </c>
      <c r="K286" s="109">
        <f t="shared" si="29"/>
        <v>12.950343049797926</v>
      </c>
      <c r="L286" s="109">
        <f t="shared" si="30"/>
        <v>3.8561302058243228</v>
      </c>
      <c r="M286" s="109">
        <f t="shared" si="31"/>
        <v>13.294055597316577</v>
      </c>
      <c r="N286" s="109">
        <f t="shared" si="32"/>
        <v>0</v>
      </c>
      <c r="O286" s="109">
        <f t="shared" si="33"/>
        <v>-53632.0725118419</v>
      </c>
      <c r="P286" s="109">
        <f t="shared" si="34"/>
        <v>-518890301.55208361</v>
      </c>
      <c r="Q286" s="79"/>
      <c r="R286" s="109">
        <v>281</v>
      </c>
      <c r="S286" s="109">
        <v>0</v>
      </c>
      <c r="T286" s="113">
        <f>SUM(((S287-S285)/(J287-J285))*((6*$D$26)/1000))</f>
        <v>0</v>
      </c>
      <c r="U286" s="113">
        <f>SUM(((T287-T285)/(K287-K285))*(6*$D$26))</f>
        <v>0</v>
      </c>
      <c r="V286" s="113">
        <f>SUM(((U287-U285)/(J287-J285))*(6*$D$26))</f>
        <v>0</v>
      </c>
      <c r="W286" s="79"/>
      <c r="X286" s="79"/>
      <c r="Y286" s="79"/>
      <c r="Z286" s="79"/>
      <c r="AA286" s="79"/>
      <c r="AB286" s="79"/>
      <c r="AC286" s="79"/>
      <c r="AD286" s="79"/>
      <c r="AE286" s="79"/>
      <c r="AF286" s="79"/>
      <c r="AG286" s="79"/>
    </row>
    <row r="287" spans="8:33" x14ac:dyDescent="0.25">
      <c r="H287" s="109">
        <v>282</v>
      </c>
      <c r="I287" s="109">
        <v>0.03</v>
      </c>
      <c r="J287" s="109">
        <f t="shared" si="28"/>
        <v>564</v>
      </c>
      <c r="K287" s="109">
        <f t="shared" si="29"/>
        <v>12.985249634837812</v>
      </c>
      <c r="L287" s="109">
        <f t="shared" si="30"/>
        <v>4.5719015039622803</v>
      </c>
      <c r="M287" s="109">
        <f t="shared" si="31"/>
        <v>14.392889341286324</v>
      </c>
      <c r="N287" s="109">
        <f t="shared" si="32"/>
        <v>-9.6749999999999989E-2</v>
      </c>
      <c r="O287" s="109">
        <f t="shared" si="33"/>
        <v>-53632.072511843267</v>
      </c>
      <c r="P287" s="109">
        <f t="shared" si="34"/>
        <v>1037780603.104154</v>
      </c>
      <c r="Q287" s="79"/>
      <c r="R287" s="109">
        <v>282</v>
      </c>
      <c r="S287" s="109">
        <v>0</v>
      </c>
      <c r="T287" s="113">
        <f>SUM(((S288-S286)/(J288-J286))*((6*$D$26)/1000))</f>
        <v>0</v>
      </c>
      <c r="U287" s="113">
        <f>SUM(((T288-T286)/(K288-K286))*(6*$D$26))</f>
        <v>0</v>
      </c>
      <c r="V287" s="113">
        <f>SUM(((U288-U286)/(J288-J286))*(6*$D$26))</f>
        <v>0</v>
      </c>
      <c r="W287" s="79"/>
      <c r="X287" s="79"/>
      <c r="Y287" s="79"/>
      <c r="Z287" s="79"/>
      <c r="AA287" s="79"/>
      <c r="AB287" s="79"/>
      <c r="AC287" s="79"/>
      <c r="AD287" s="79"/>
      <c r="AE287" s="79"/>
      <c r="AF287" s="79"/>
      <c r="AG287" s="79"/>
    </row>
    <row r="288" spans="8:33" x14ac:dyDescent="0.25">
      <c r="H288" s="109">
        <v>283</v>
      </c>
      <c r="I288" s="109">
        <v>0.02</v>
      </c>
      <c r="J288" s="109">
        <f t="shared" si="28"/>
        <v>566</v>
      </c>
      <c r="K288" s="109">
        <f t="shared" si="29"/>
        <v>13.020156219877698</v>
      </c>
      <c r="L288" s="109">
        <f t="shared" si="30"/>
        <v>5.3437673470425473</v>
      </c>
      <c r="M288" s="109">
        <f t="shared" si="31"/>
        <v>15.463902684121384</v>
      </c>
      <c r="N288" s="109">
        <f t="shared" si="32"/>
        <v>-9.6749999999999989E-2</v>
      </c>
      <c r="O288" s="109">
        <f t="shared" si="33"/>
        <v>53632.072511843267</v>
      </c>
      <c r="P288" s="109">
        <f t="shared" si="34"/>
        <v>1037780603.1041672</v>
      </c>
      <c r="Q288" s="79"/>
      <c r="R288" s="109">
        <v>283</v>
      </c>
      <c r="S288" s="109">
        <v>0</v>
      </c>
      <c r="T288" s="113">
        <f>SUM(((S289-S287)/(J289-J287))*((6*$D$26)/1000))</f>
        <v>0</v>
      </c>
      <c r="U288" s="113">
        <f>SUM(((T289-T287)/(K289-K287))*(6*$D$26))</f>
        <v>0</v>
      </c>
      <c r="V288" s="113">
        <f>SUM(((U289-U287)/(J289-J287))*(6*$D$26))</f>
        <v>0</v>
      </c>
      <c r="W288" s="79"/>
      <c r="X288" s="79"/>
      <c r="Y288" s="79"/>
      <c r="Z288" s="79"/>
      <c r="AA288" s="79"/>
      <c r="AB288" s="79"/>
      <c r="AC288" s="79"/>
      <c r="AD288" s="79"/>
      <c r="AE288" s="79"/>
      <c r="AF288" s="79"/>
      <c r="AG288" s="79"/>
    </row>
    <row r="289" spans="8:33" x14ac:dyDescent="0.25">
      <c r="H289" s="109">
        <v>284</v>
      </c>
      <c r="I289" s="109">
        <v>0.02</v>
      </c>
      <c r="J289" s="109">
        <f t="shared" si="28"/>
        <v>568</v>
      </c>
      <c r="K289" s="109">
        <f t="shared" si="29"/>
        <v>13.055062804917585</v>
      </c>
      <c r="L289" s="109">
        <f t="shared" si="30"/>
        <v>6.1702376987035086</v>
      </c>
      <c r="M289" s="109">
        <f t="shared" si="31"/>
        <v>16.505110172431948</v>
      </c>
      <c r="N289" s="109">
        <f t="shared" si="32"/>
        <v>0</v>
      </c>
      <c r="O289" s="109">
        <f t="shared" si="33"/>
        <v>53632.072511843267</v>
      </c>
      <c r="P289" s="109">
        <f t="shared" si="34"/>
        <v>-518890301.55208361</v>
      </c>
      <c r="Q289" s="79"/>
      <c r="R289" s="109">
        <v>284</v>
      </c>
      <c r="S289" s="109">
        <v>0</v>
      </c>
      <c r="T289" s="113">
        <f>SUM(((S290-S288)/(J290-J288))*((6*$D$26)/1000))</f>
        <v>0</v>
      </c>
      <c r="U289" s="113">
        <f>SUM(((T290-T288)/(K290-K288))*(6*$D$26))</f>
        <v>0</v>
      </c>
      <c r="V289" s="113">
        <f>SUM(((U290-U288)/(J290-J288))*(6*$D$26))</f>
        <v>0</v>
      </c>
      <c r="W289" s="79"/>
      <c r="X289" s="79"/>
      <c r="Y289" s="79"/>
      <c r="Z289" s="79"/>
      <c r="AA289" s="79"/>
      <c r="AB289" s="79"/>
      <c r="AC289" s="79"/>
      <c r="AD289" s="79"/>
      <c r="AE289" s="79"/>
      <c r="AF289" s="79"/>
      <c r="AG289" s="79"/>
    </row>
    <row r="290" spans="8:33" x14ac:dyDescent="0.25">
      <c r="H290" s="109">
        <v>285</v>
      </c>
      <c r="I290" s="109">
        <v>0.02</v>
      </c>
      <c r="J290" s="109">
        <f t="shared" si="28"/>
        <v>570</v>
      </c>
      <c r="K290" s="109">
        <f t="shared" si="29"/>
        <v>13.089969389957471</v>
      </c>
      <c r="L290" s="109">
        <f t="shared" si="30"/>
        <v>7.0497218868287952</v>
      </c>
      <c r="M290" s="109">
        <f t="shared" si="31"/>
        <v>17.514605543764986</v>
      </c>
      <c r="N290" s="109">
        <f t="shared" si="32"/>
        <v>0</v>
      </c>
      <c r="O290" s="109">
        <f t="shared" si="33"/>
        <v>0</v>
      </c>
      <c r="P290" s="109">
        <f t="shared" si="34"/>
        <v>-1037780603.1041541</v>
      </c>
      <c r="Q290" s="79"/>
      <c r="R290" s="109">
        <v>285</v>
      </c>
      <c r="S290" s="109">
        <v>0</v>
      </c>
      <c r="T290" s="113">
        <f>SUM(((S291-S289)/(J291-J289))*((6*$D$26)/1000))</f>
        <v>0</v>
      </c>
      <c r="U290" s="113">
        <f>SUM(((T291-T289)/(K291-K289))*(6*$D$26))</f>
        <v>0</v>
      </c>
      <c r="V290" s="113">
        <f>SUM(((U291-U289)/(J291-J289))*(6*$D$26))</f>
        <v>0</v>
      </c>
      <c r="W290" s="79"/>
      <c r="X290" s="79"/>
      <c r="Y290" s="79"/>
      <c r="Z290" s="79"/>
      <c r="AA290" s="79"/>
      <c r="AB290" s="79"/>
      <c r="AC290" s="79"/>
      <c r="AD290" s="79"/>
      <c r="AE290" s="79"/>
      <c r="AF290" s="79"/>
      <c r="AG290" s="79"/>
    </row>
    <row r="291" spans="8:33" x14ac:dyDescent="0.25">
      <c r="H291" s="109">
        <v>286</v>
      </c>
      <c r="I291" s="109">
        <v>0.02</v>
      </c>
      <c r="J291" s="109">
        <f t="shared" si="28"/>
        <v>572</v>
      </c>
      <c r="K291" s="109">
        <f t="shared" si="29"/>
        <v>13.124875974997359</v>
      </c>
      <c r="L291" s="109">
        <f t="shared" si="30"/>
        <v>7.9805328453458841</v>
      </c>
      <c r="M291" s="109">
        <f t="shared" si="31"/>
        <v>18.490567440323883</v>
      </c>
      <c r="N291" s="109">
        <f t="shared" si="32"/>
        <v>0</v>
      </c>
      <c r="O291" s="109">
        <f t="shared" si="33"/>
        <v>-53632.072511841914</v>
      </c>
      <c r="P291" s="109">
        <f t="shared" si="34"/>
        <v>-518890301.55208367</v>
      </c>
      <c r="Q291" s="79"/>
      <c r="R291" s="109">
        <v>286</v>
      </c>
      <c r="S291" s="109">
        <v>0</v>
      </c>
      <c r="T291" s="113">
        <f>SUM(((S292-S290)/(J292-J290))*((6*$D$26)/1000))</f>
        <v>0</v>
      </c>
      <c r="U291" s="113">
        <f>SUM(((T292-T290)/(K292-K290))*(6*$D$26))</f>
        <v>0</v>
      </c>
      <c r="V291" s="113">
        <f>SUM(((U292-U290)/(J292-J290))*(6*$D$26))</f>
        <v>0</v>
      </c>
      <c r="W291" s="79"/>
      <c r="X291" s="79"/>
      <c r="Y291" s="79"/>
      <c r="Z291" s="79"/>
      <c r="AA291" s="79"/>
      <c r="AB291" s="79"/>
      <c r="AC291" s="79"/>
      <c r="AD291" s="79"/>
      <c r="AE291" s="79"/>
      <c r="AF291" s="79"/>
      <c r="AG291" s="79"/>
    </row>
    <row r="292" spans="8:33" x14ac:dyDescent="0.25">
      <c r="H292" s="109">
        <v>287</v>
      </c>
      <c r="I292" s="109">
        <v>0.02</v>
      </c>
      <c r="J292" s="109">
        <f t="shared" si="28"/>
        <v>574</v>
      </c>
      <c r="K292" s="109">
        <f t="shared" si="29"/>
        <v>13.159782560037245</v>
      </c>
      <c r="L292" s="109">
        <f t="shared" si="30"/>
        <v>8.9608916481025815</v>
      </c>
      <c r="M292" s="109">
        <f t="shared" si="31"/>
        <v>19.431264985659112</v>
      </c>
      <c r="N292" s="109">
        <f t="shared" si="32"/>
        <v>-9.6750000000000003E-2</v>
      </c>
      <c r="O292" s="109">
        <f t="shared" si="33"/>
        <v>-53632.072511843275</v>
      </c>
      <c r="P292" s="109">
        <f t="shared" si="34"/>
        <v>1037780603.1041541</v>
      </c>
      <c r="Q292" s="79"/>
      <c r="R292" s="109">
        <v>287</v>
      </c>
      <c r="S292" s="109">
        <v>0</v>
      </c>
      <c r="T292" s="113">
        <f>SUM(((S293-S291)/(J293-J291))*((6*$D$26)/1000))</f>
        <v>0</v>
      </c>
      <c r="U292" s="113">
        <f>SUM(((T293-T291)/(K293-K291))*(6*$D$26))</f>
        <v>0</v>
      </c>
      <c r="V292" s="113">
        <f>SUM(((U293-U291)/(J293-J291))*(6*$D$26))</f>
        <v>0</v>
      </c>
      <c r="W292" s="79"/>
      <c r="X292" s="79"/>
      <c r="Y292" s="79"/>
      <c r="Z292" s="79"/>
      <c r="AA292" s="79"/>
      <c r="AB292" s="79"/>
      <c r="AC292" s="79"/>
      <c r="AD292" s="79"/>
      <c r="AE292" s="79"/>
      <c r="AF292" s="79"/>
      <c r="AG292" s="79"/>
    </row>
    <row r="293" spans="8:33" x14ac:dyDescent="0.25">
      <c r="H293" s="109">
        <v>288</v>
      </c>
      <c r="I293" s="109">
        <v>0.01</v>
      </c>
      <c r="J293" s="109">
        <f t="shared" si="28"/>
        <v>576</v>
      </c>
      <c r="K293" s="109">
        <f t="shared" si="29"/>
        <v>13.194689145077131</v>
      </c>
      <c r="L293" s="109">
        <f t="shared" si="30"/>
        <v>9.9889323270677561</v>
      </c>
      <c r="M293" s="109">
        <f t="shared" si="31"/>
        <v>20.335063196807841</v>
      </c>
      <c r="N293" s="109">
        <f t="shared" si="32"/>
        <v>-9.6750000000000003E-2</v>
      </c>
      <c r="O293" s="109">
        <f t="shared" si="33"/>
        <v>53632.072511843275</v>
      </c>
      <c r="P293" s="109">
        <f t="shared" si="34"/>
        <v>1037780603.1041541</v>
      </c>
      <c r="Q293" s="79"/>
      <c r="R293" s="109">
        <v>288</v>
      </c>
      <c r="S293" s="109">
        <v>0</v>
      </c>
      <c r="T293" s="113">
        <f>SUM(((S294-S292)/(J294-J292))*((6*$D$26)/1000))</f>
        <v>0</v>
      </c>
      <c r="U293" s="113">
        <f>SUM(((T294-T292)/(K294-K292))*(6*$D$26))</f>
        <v>0</v>
      </c>
      <c r="V293" s="113">
        <f>SUM(((U294-U292)/(J294-J292))*(6*$D$26))</f>
        <v>0</v>
      </c>
      <c r="W293" s="79"/>
      <c r="X293" s="79"/>
      <c r="Y293" s="79"/>
      <c r="Z293" s="79"/>
      <c r="AA293" s="79"/>
      <c r="AB293" s="79"/>
      <c r="AC293" s="79"/>
      <c r="AD293" s="79"/>
      <c r="AE293" s="79"/>
      <c r="AF293" s="79"/>
      <c r="AG293" s="79"/>
    </row>
    <row r="294" spans="8:33" x14ac:dyDescent="0.25">
      <c r="H294" s="109">
        <v>289</v>
      </c>
      <c r="I294" s="109">
        <v>0.01</v>
      </c>
      <c r="J294" s="109">
        <f t="shared" si="28"/>
        <v>578</v>
      </c>
      <c r="K294" s="109">
        <f t="shared" si="29"/>
        <v>13.229595730117017</v>
      </c>
      <c r="L294" s="109">
        <f t="shared" si="30"/>
        <v>11.0627069656021</v>
      </c>
      <c r="M294" s="109">
        <f t="shared" si="31"/>
        <v>21.200428201404165</v>
      </c>
      <c r="N294" s="109">
        <f t="shared" si="32"/>
        <v>0</v>
      </c>
      <c r="O294" s="109">
        <f t="shared" si="33"/>
        <v>53632.072511841914</v>
      </c>
      <c r="P294" s="109">
        <f t="shared" si="34"/>
        <v>-518890301.55208367</v>
      </c>
      <c r="Q294" s="79"/>
      <c r="R294" s="109">
        <v>289</v>
      </c>
      <c r="S294" s="109">
        <v>0</v>
      </c>
      <c r="T294" s="113">
        <f>SUM(((S295-S293)/(J295-J293))*((6*$D$26)/1000))</f>
        <v>0</v>
      </c>
      <c r="U294" s="113">
        <f>SUM(((T295-T293)/(K295-K293))*(6*$D$26))</f>
        <v>0</v>
      </c>
      <c r="V294" s="113">
        <f>SUM(((U295-U293)/(J295-J293))*(6*$D$26))</f>
        <v>0</v>
      </c>
      <c r="W294" s="79"/>
      <c r="X294" s="79"/>
      <c r="Y294" s="79"/>
      <c r="Z294" s="79"/>
      <c r="AA294" s="79"/>
      <c r="AB294" s="79"/>
      <c r="AC294" s="79"/>
      <c r="AD294" s="79"/>
      <c r="AE294" s="79"/>
      <c r="AF294" s="79"/>
      <c r="AG294" s="79"/>
    </row>
    <row r="295" spans="8:33" x14ac:dyDescent="0.25">
      <c r="H295" s="109">
        <v>290</v>
      </c>
      <c r="I295" s="109">
        <v>0.01</v>
      </c>
      <c r="J295" s="109">
        <f t="shared" si="28"/>
        <v>580</v>
      </c>
      <c r="K295" s="109">
        <f t="shared" si="29"/>
        <v>13.264502315156905</v>
      </c>
      <c r="L295" s="109">
        <f t="shared" si="30"/>
        <v>12.18019105589506</v>
      </c>
      <c r="M295" s="109">
        <f t="shared" si="31"/>
        <v>22.025932226414934</v>
      </c>
      <c r="N295" s="109">
        <f t="shared" si="32"/>
        <v>0</v>
      </c>
      <c r="O295" s="109">
        <f t="shared" si="33"/>
        <v>0</v>
      </c>
      <c r="P295" s="109">
        <f t="shared" si="34"/>
        <v>-518890301.5520705</v>
      </c>
      <c r="Q295" s="79"/>
      <c r="R295" s="109">
        <v>290</v>
      </c>
      <c r="S295" s="109">
        <v>0</v>
      </c>
      <c r="T295" s="113">
        <f>SUM(((S296-S294)/(J296-J294))*((6*$D$26)/1000))</f>
        <v>0</v>
      </c>
      <c r="U295" s="113">
        <f>SUM(((T296-T294)/(K296-K294))*(6*$D$26))</f>
        <v>0</v>
      </c>
      <c r="V295" s="113">
        <f>SUM(((U296-U294)/(J296-J294))*(6*$D$26))</f>
        <v>0</v>
      </c>
      <c r="W295" s="79"/>
      <c r="X295" s="79"/>
      <c r="Y295" s="79"/>
      <c r="Z295" s="79"/>
      <c r="AA295" s="79"/>
      <c r="AB295" s="79"/>
      <c r="AC295" s="79"/>
      <c r="AD295" s="79"/>
      <c r="AE295" s="79"/>
      <c r="AF295" s="79"/>
      <c r="AG295" s="79"/>
    </row>
    <row r="296" spans="8:33" x14ac:dyDescent="0.25">
      <c r="H296" s="109">
        <v>291</v>
      </c>
      <c r="I296" s="109">
        <v>0.01</v>
      </c>
      <c r="J296" s="109">
        <f t="shared" si="28"/>
        <v>582</v>
      </c>
      <c r="K296" s="109">
        <f t="shared" si="29"/>
        <v>13.299408900196791</v>
      </c>
      <c r="L296" s="109">
        <f t="shared" si="30"/>
        <v>13.339289107867209</v>
      </c>
      <c r="M296" s="109">
        <f t="shared" si="31"/>
        <v>22.810258322472091</v>
      </c>
      <c r="N296" s="109">
        <f t="shared" si="32"/>
        <v>0</v>
      </c>
      <c r="O296" s="109">
        <f t="shared" si="33"/>
        <v>0</v>
      </c>
      <c r="P296" s="109">
        <f t="shared" si="34"/>
        <v>-518890301.55208367</v>
      </c>
      <c r="Q296" s="79"/>
      <c r="R296" s="109">
        <v>291</v>
      </c>
      <c r="S296" s="109">
        <v>0</v>
      </c>
      <c r="T296" s="113">
        <f>SUM(((S297-S295)/(J297-J295))*((6*$D$26)/1000))</f>
        <v>0</v>
      </c>
      <c r="U296" s="113">
        <f>SUM(((T297-T295)/(K297-K295))*(6*$D$26))</f>
        <v>0</v>
      </c>
      <c r="V296" s="113">
        <f>SUM(((U297-U295)/(J297-J295))*(6*$D$26))</f>
        <v>0</v>
      </c>
      <c r="W296" s="79"/>
      <c r="X296" s="79"/>
      <c r="Y296" s="79"/>
      <c r="Z296" s="79"/>
      <c r="AA296" s="79"/>
      <c r="AB296" s="79"/>
      <c r="AC296" s="79"/>
      <c r="AD296" s="79"/>
      <c r="AE296" s="79"/>
      <c r="AF296" s="79"/>
      <c r="AG296" s="79"/>
    </row>
    <row r="297" spans="8:33" x14ac:dyDescent="0.25">
      <c r="H297" s="109">
        <v>292</v>
      </c>
      <c r="I297" s="109">
        <v>0.01</v>
      </c>
      <c r="J297" s="109">
        <f t="shared" si="28"/>
        <v>584</v>
      </c>
      <c r="K297" s="109">
        <f t="shared" si="29"/>
        <v>13.334315485236678</v>
      </c>
      <c r="L297" s="109">
        <f t="shared" si="30"/>
        <v>14.537840494910263</v>
      </c>
      <c r="M297" s="109">
        <f t="shared" si="31"/>
        <v>23.552204785341885</v>
      </c>
      <c r="N297" s="109">
        <f t="shared" si="32"/>
        <v>0</v>
      </c>
      <c r="O297" s="109">
        <f t="shared" si="33"/>
        <v>-53632.072511843275</v>
      </c>
      <c r="P297" s="109">
        <f t="shared" si="34"/>
        <v>-518890301.5520705</v>
      </c>
      <c r="Q297" s="79"/>
      <c r="R297" s="109">
        <v>292</v>
      </c>
      <c r="S297" s="109">
        <v>0</v>
      </c>
      <c r="T297" s="113">
        <f>SUM(((S298-S296)/(J298-J296))*((6*$D$26)/1000))</f>
        <v>0</v>
      </c>
      <c r="U297" s="113">
        <f>SUM(((T298-T296)/(K298-K296))*(6*$D$26))</f>
        <v>0</v>
      </c>
      <c r="V297" s="113">
        <f>SUM(((U298-U296)/(J298-J296))*(6*$D$26))</f>
        <v>0</v>
      </c>
      <c r="W297" s="79"/>
      <c r="X297" s="79"/>
      <c r="Y297" s="79"/>
      <c r="Z297" s="79"/>
      <c r="AA297" s="79"/>
      <c r="AB297" s="79"/>
      <c r="AC297" s="79"/>
      <c r="AD297" s="79"/>
      <c r="AE297" s="79"/>
      <c r="AF297" s="79"/>
      <c r="AG297" s="79"/>
    </row>
    <row r="298" spans="8:33" x14ac:dyDescent="0.25">
      <c r="H298" s="109">
        <v>293</v>
      </c>
      <c r="I298" s="109">
        <v>0.01</v>
      </c>
      <c r="J298" s="109">
        <f t="shared" si="28"/>
        <v>586</v>
      </c>
      <c r="K298" s="109">
        <f t="shared" si="29"/>
        <v>13.369222070276564</v>
      </c>
      <c r="L298" s="109">
        <f t="shared" si="30"/>
        <v>15.773625519788851</v>
      </c>
      <c r="M298" s="109">
        <f t="shared" si="31"/>
        <v>24.250689233999726</v>
      </c>
      <c r="N298" s="109">
        <f t="shared" si="32"/>
        <v>-9.6750000000000003E-2</v>
      </c>
      <c r="O298" s="109">
        <f t="shared" si="33"/>
        <v>-53632.072511841914</v>
      </c>
      <c r="P298" s="109">
        <f t="shared" si="34"/>
        <v>1037780603.1041541</v>
      </c>
      <c r="Q298" s="79"/>
      <c r="R298" s="109">
        <v>293</v>
      </c>
      <c r="S298" s="109">
        <v>0</v>
      </c>
      <c r="T298" s="113">
        <f>SUM(((S299-S297)/(J299-J297))*((6*$D$26)/1000))</f>
        <v>0</v>
      </c>
      <c r="U298" s="113">
        <f>SUM(((T299-T297)/(K299-K297))*(6*$D$26))</f>
        <v>0</v>
      </c>
      <c r="V298" s="113">
        <f>SUM(((U299-U297)/(J299-J297))*(6*$D$26))</f>
        <v>0</v>
      </c>
      <c r="W298" s="79"/>
      <c r="X298" s="79"/>
      <c r="Y298" s="79"/>
      <c r="Z298" s="79"/>
      <c r="AA298" s="79"/>
      <c r="AB298" s="79"/>
      <c r="AC298" s="79"/>
      <c r="AD298" s="79"/>
      <c r="AE298" s="79"/>
      <c r="AF298" s="79"/>
      <c r="AG298" s="79"/>
    </row>
    <row r="299" spans="8:33" x14ac:dyDescent="0.25">
      <c r="H299" s="109">
        <v>294</v>
      </c>
      <c r="I299" s="109">
        <v>0</v>
      </c>
      <c r="J299" s="109">
        <f t="shared" si="28"/>
        <v>588</v>
      </c>
      <c r="K299" s="109">
        <f t="shared" si="29"/>
        <v>13.404128655316452</v>
      </c>
      <c r="L299" s="109">
        <f t="shared" si="30"/>
        <v>17.044371681886979</v>
      </c>
      <c r="M299" s="109">
        <f t="shared" si="31"/>
        <v>24.904752303169776</v>
      </c>
      <c r="N299" s="109">
        <f t="shared" si="32"/>
        <v>-9.6750000000000003E-2</v>
      </c>
      <c r="O299" s="109">
        <f t="shared" si="33"/>
        <v>53632.072511841914</v>
      </c>
      <c r="P299" s="109">
        <f t="shared" si="34"/>
        <v>1037780603.1041541</v>
      </c>
      <c r="Q299" s="79"/>
      <c r="R299" s="109">
        <v>294</v>
      </c>
      <c r="S299" s="109">
        <v>0</v>
      </c>
      <c r="T299" s="113">
        <f>SUM(((S300-S298)/(J300-J298))*((6*$D$26)/1000))</f>
        <v>0</v>
      </c>
      <c r="U299" s="113">
        <f>SUM(((T300-T298)/(K300-K298))*(6*$D$26))</f>
        <v>0</v>
      </c>
      <c r="V299" s="113">
        <f>SUM(((U300-U298)/(J300-J298))*(6*$D$26))</f>
        <v>0</v>
      </c>
      <c r="W299" s="79"/>
      <c r="X299" s="79"/>
      <c r="Y299" s="79"/>
      <c r="Z299" s="79"/>
      <c r="AA299" s="79"/>
      <c r="AB299" s="79"/>
      <c r="AC299" s="79"/>
      <c r="AD299" s="79"/>
      <c r="AE299" s="79"/>
      <c r="AF299" s="79"/>
      <c r="AG299" s="79"/>
    </row>
    <row r="300" spans="8:33" x14ac:dyDescent="0.25">
      <c r="H300" s="109">
        <v>295</v>
      </c>
      <c r="I300" s="109">
        <v>0</v>
      </c>
      <c r="J300" s="109">
        <f t="shared" si="28"/>
        <v>590</v>
      </c>
      <c r="K300" s="109">
        <f t="shared" si="29"/>
        <v>13.439035240356338</v>
      </c>
      <c r="L300" s="109">
        <f t="shared" si="30"/>
        <v>18.347760124767639</v>
      </c>
      <c r="M300" s="109">
        <f t="shared" si="31"/>
        <v>25.513560907111362</v>
      </c>
      <c r="N300" s="109">
        <f t="shared" si="32"/>
        <v>0</v>
      </c>
      <c r="O300" s="109">
        <f t="shared" si="33"/>
        <v>53632.072511843275</v>
      </c>
      <c r="P300" s="109">
        <f t="shared" si="34"/>
        <v>-518890301.5520705</v>
      </c>
      <c r="Q300" s="79"/>
      <c r="R300" s="109">
        <v>295</v>
      </c>
      <c r="S300" s="109">
        <v>0</v>
      </c>
      <c r="T300" s="113">
        <f>SUM(((S301-S299)/(J301-J299))*((6*$D$26)/1000))</f>
        <v>0</v>
      </c>
      <c r="U300" s="113">
        <f>SUM(((T301-T299)/(K301-K299))*(6*$D$26))</f>
        <v>0</v>
      </c>
      <c r="V300" s="113">
        <f>SUM(((U301-U299)/(J301-J299))*(6*$D$26))</f>
        <v>0</v>
      </c>
      <c r="W300" s="79"/>
      <c r="X300" s="79"/>
      <c r="Y300" s="79"/>
      <c r="Z300" s="79"/>
      <c r="AA300" s="79"/>
      <c r="AB300" s="79"/>
      <c r="AC300" s="79"/>
      <c r="AD300" s="79"/>
      <c r="AE300" s="79"/>
      <c r="AF300" s="79"/>
      <c r="AG300" s="79"/>
    </row>
    <row r="301" spans="8:33" x14ac:dyDescent="0.25">
      <c r="H301" s="109">
        <v>296</v>
      </c>
      <c r="I301" s="109">
        <v>0</v>
      </c>
      <c r="J301" s="109">
        <f t="shared" si="28"/>
        <v>592</v>
      </c>
      <c r="K301" s="109">
        <f t="shared" si="29"/>
        <v>13.473941825396224</v>
      </c>
      <c r="L301" s="109">
        <f t="shared" si="30"/>
        <v>19.681432240761538</v>
      </c>
      <c r="M301" s="109">
        <f t="shared" si="31"/>
        <v>26.076411030997509</v>
      </c>
      <c r="N301" s="109">
        <f t="shared" si="32"/>
        <v>0</v>
      </c>
      <c r="O301" s="109">
        <f t="shared" si="33"/>
        <v>0</v>
      </c>
      <c r="P301" s="109">
        <f t="shared" si="34"/>
        <v>-518890301.55208367</v>
      </c>
      <c r="Q301" s="79"/>
      <c r="R301" s="109">
        <v>296</v>
      </c>
      <c r="S301" s="109">
        <v>0</v>
      </c>
      <c r="T301" s="113">
        <f>SUM(((S302-S300)/(J302-J300))*((6*$D$26)/1000))</f>
        <v>0</v>
      </c>
      <c r="U301" s="113">
        <f>SUM(((T302-T300)/(K302-K300))*(6*$D$26))</f>
        <v>0</v>
      </c>
      <c r="V301" s="113">
        <f>SUM(((U302-U300)/(J302-J300))*(6*$D$26))</f>
        <v>0</v>
      </c>
      <c r="W301" s="79"/>
      <c r="X301" s="79"/>
      <c r="Y301" s="79"/>
      <c r="Z301" s="79"/>
      <c r="AA301" s="79"/>
      <c r="AB301" s="79"/>
      <c r="AC301" s="79"/>
      <c r="AD301" s="79"/>
      <c r="AE301" s="79"/>
      <c r="AF301" s="79"/>
      <c r="AG301" s="79"/>
    </row>
    <row r="302" spans="8:33" x14ac:dyDescent="0.25">
      <c r="H302" s="109">
        <v>297</v>
      </c>
      <c r="I302" s="109">
        <v>0</v>
      </c>
      <c r="J302" s="109">
        <f t="shared" si="28"/>
        <v>594</v>
      </c>
      <c r="K302" s="109">
        <f t="shared" si="29"/>
        <v>13.50884841043611</v>
      </c>
      <c r="L302" s="109">
        <f t="shared" si="30"/>
        <v>21.042996407041283</v>
      </c>
      <c r="M302" s="109">
        <f t="shared" si="31"/>
        <v>26.592730006558611</v>
      </c>
      <c r="N302" s="109">
        <f t="shared" si="32"/>
        <v>0</v>
      </c>
      <c r="O302" s="109">
        <f t="shared" si="33"/>
        <v>0</v>
      </c>
      <c r="P302" s="109">
        <f t="shared" si="34"/>
        <v>0</v>
      </c>
      <c r="Q302" s="79"/>
      <c r="R302" s="109">
        <v>297</v>
      </c>
      <c r="S302" s="109">
        <v>0</v>
      </c>
      <c r="T302" s="113">
        <f>SUM(((S303-S301)/(J303-J301))*((6*$D$26)/1000))</f>
        <v>0</v>
      </c>
      <c r="U302" s="113">
        <f>SUM(((T303-T301)/(K303-K301))*(6*$D$26))</f>
        <v>0</v>
      </c>
      <c r="V302" s="113">
        <f>SUM(((U303-U301)/(J303-J301))*(6*$D$26))</f>
        <v>0</v>
      </c>
      <c r="W302" s="79"/>
      <c r="X302" s="79"/>
      <c r="Y302" s="79"/>
      <c r="Z302" s="79"/>
      <c r="AA302" s="79"/>
      <c r="AB302" s="79"/>
      <c r="AC302" s="79"/>
      <c r="AD302" s="79"/>
      <c r="AE302" s="79"/>
      <c r="AF302" s="79"/>
      <c r="AG302" s="79"/>
    </row>
    <row r="303" spans="8:33" x14ac:dyDescent="0.25">
      <c r="H303" s="109">
        <v>298</v>
      </c>
      <c r="I303" s="109">
        <v>0</v>
      </c>
      <c r="J303" s="109">
        <f t="shared" si="28"/>
        <v>596</v>
      </c>
      <c r="K303" s="109">
        <f t="shared" si="29"/>
        <v>13.543754995475997</v>
      </c>
      <c r="L303" s="109">
        <f t="shared" si="30"/>
        <v>22.430034825418758</v>
      </c>
      <c r="M303" s="109">
        <f t="shared" si="31"/>
        <v>27.062078229814297</v>
      </c>
      <c r="N303" s="109">
        <f t="shared" si="32"/>
        <v>0</v>
      </c>
      <c r="O303" s="109">
        <f t="shared" si="33"/>
        <v>0</v>
      </c>
      <c r="P303" s="109">
        <f t="shared" si="34"/>
        <v>0</v>
      </c>
      <c r="Q303" s="79"/>
      <c r="R303" s="109">
        <v>298</v>
      </c>
      <c r="S303" s="109">
        <v>0</v>
      </c>
      <c r="T303" s="113">
        <f>SUM(((S304-S302)/(J304-J302))*((6*$D$26)/1000))</f>
        <v>0</v>
      </c>
      <c r="U303" s="113">
        <f>SUM(((T304-T302)/(K304-K302))*(6*$D$26))</f>
        <v>0</v>
      </c>
      <c r="V303" s="113">
        <f>SUM(((U304-U302)/(J304-J302))*(6*$D$26))</f>
        <v>0</v>
      </c>
      <c r="W303" s="79"/>
      <c r="X303" s="79"/>
      <c r="Y303" s="79"/>
      <c r="Z303" s="79"/>
      <c r="AA303" s="79"/>
      <c r="AB303" s="79"/>
      <c r="AC303" s="79"/>
      <c r="AD303" s="79"/>
      <c r="AE303" s="79"/>
      <c r="AF303" s="79"/>
      <c r="AG303" s="79"/>
    </row>
    <row r="304" spans="8:33" x14ac:dyDescent="0.25">
      <c r="H304" s="109">
        <v>299</v>
      </c>
      <c r="I304" s="109">
        <v>0</v>
      </c>
      <c r="J304" s="109">
        <f t="shared" si="28"/>
        <v>598</v>
      </c>
      <c r="K304" s="109">
        <f t="shared" si="29"/>
        <v>13.578661580515885</v>
      </c>
      <c r="L304" s="109">
        <f t="shared" si="30"/>
        <v>23.840110435962657</v>
      </c>
      <c r="M304" s="109">
        <f t="shared" si="31"/>
        <v>27.484150280729466</v>
      </c>
      <c r="N304" s="109">
        <f t="shared" si="32"/>
        <v>0</v>
      </c>
      <c r="O304" s="109">
        <f t="shared" si="33"/>
        <v>0</v>
      </c>
      <c r="P304" s="109">
        <f t="shared" si="34"/>
        <v>0</v>
      </c>
      <c r="Q304" s="79"/>
      <c r="R304" s="109">
        <v>299</v>
      </c>
      <c r="S304" s="109">
        <v>0</v>
      </c>
      <c r="T304" s="113">
        <f>SUM(((S305-S303)/(J305-J303))*((6*$D$26)/1000))</f>
        <v>0</v>
      </c>
      <c r="U304" s="113">
        <f>SUM(((T305-T303)/(K305-K303))*(6*$D$26))</f>
        <v>0</v>
      </c>
      <c r="V304" s="113">
        <f>SUM(((U305-U303)/(J305-J303))*(6*$D$26))</f>
        <v>0</v>
      </c>
      <c r="W304" s="79"/>
      <c r="X304" s="79"/>
      <c r="Y304" s="79"/>
      <c r="Z304" s="79"/>
      <c r="AA304" s="79"/>
      <c r="AB304" s="79"/>
      <c r="AC304" s="79"/>
      <c r="AD304" s="79"/>
      <c r="AE304" s="79"/>
      <c r="AF304" s="79"/>
      <c r="AG304" s="79"/>
    </row>
    <row r="305" spans="8:33" x14ac:dyDescent="0.25">
      <c r="H305" s="109">
        <v>300</v>
      </c>
      <c r="I305" s="109">
        <v>0</v>
      </c>
      <c r="J305" s="109">
        <f t="shared" si="28"/>
        <v>600</v>
      </c>
      <c r="K305" s="109">
        <f t="shared" si="29"/>
        <v>13.613568165555771</v>
      </c>
      <c r="L305" s="109">
        <f t="shared" si="30"/>
        <v>25.270773872522579</v>
      </c>
      <c r="M305" s="109">
        <f t="shared" si="31"/>
        <v>27.858775407659625</v>
      </c>
      <c r="N305" s="109">
        <f t="shared" si="32"/>
        <v>0</v>
      </c>
      <c r="O305" s="109">
        <f t="shared" si="33"/>
        <v>0</v>
      </c>
      <c r="P305" s="109">
        <f t="shared" si="34"/>
        <v>0</v>
      </c>
      <c r="Q305" s="79"/>
      <c r="R305" s="109">
        <v>300</v>
      </c>
      <c r="S305" s="109">
        <v>0</v>
      </c>
      <c r="T305" s="113">
        <f>SUM(((S306-S304)/(J306-J304))*((6*$D$26)/1000))</f>
        <v>0</v>
      </c>
      <c r="U305" s="113">
        <f>SUM(((T306-T304)/(K306-K304))*(6*$D$26))</f>
        <v>0</v>
      </c>
      <c r="V305" s="113">
        <f>SUM(((U306-U304)/(J306-J304))*(6*$D$26))</f>
        <v>0</v>
      </c>
      <c r="W305" s="79"/>
      <c r="X305" s="79"/>
      <c r="Y305" s="79"/>
      <c r="Z305" s="79"/>
      <c r="AA305" s="79"/>
      <c r="AB305" s="79"/>
      <c r="AC305" s="79"/>
      <c r="AD305" s="79"/>
      <c r="AE305" s="79"/>
      <c r="AF305" s="79"/>
      <c r="AG305" s="79"/>
    </row>
    <row r="306" spans="8:33" x14ac:dyDescent="0.25">
      <c r="H306" s="109">
        <v>301</v>
      </c>
      <c r="I306" s="109">
        <v>0</v>
      </c>
      <c r="J306" s="109">
        <f t="shared" si="28"/>
        <v>602</v>
      </c>
      <c r="K306" s="109">
        <f t="shared" si="29"/>
        <v>13.648474750595657</v>
      </c>
      <c r="L306" s="109">
        <f t="shared" si="30"/>
        <v>26.719570426418432</v>
      </c>
      <c r="M306" s="109">
        <f t="shared" si="31"/>
        <v>28.185917343423259</v>
      </c>
      <c r="N306" s="109">
        <f t="shared" si="32"/>
        <v>0</v>
      </c>
      <c r="O306" s="109">
        <f t="shared" si="33"/>
        <v>0</v>
      </c>
      <c r="P306" s="109">
        <f t="shared" si="34"/>
        <v>0</v>
      </c>
      <c r="Q306" s="79"/>
      <c r="R306" s="109">
        <v>301</v>
      </c>
      <c r="S306" s="109">
        <v>0</v>
      </c>
      <c r="T306" s="113">
        <f>SUM(((S307-S305)/(J307-J305))*((6*$D$26)/1000))</f>
        <v>0</v>
      </c>
      <c r="U306" s="113">
        <f>SUM(((T307-T305)/(K307-K305))*(6*$D$26))</f>
        <v>0</v>
      </c>
      <c r="V306" s="113">
        <f>SUM(((U307-U305)/(J307-J305))*(6*$D$26))</f>
        <v>0</v>
      </c>
      <c r="W306" s="79"/>
      <c r="X306" s="79"/>
      <c r="Y306" s="79"/>
      <c r="Z306" s="79"/>
      <c r="AA306" s="79"/>
      <c r="AB306" s="79"/>
      <c r="AC306" s="79"/>
      <c r="AD306" s="79"/>
      <c r="AE306" s="79"/>
      <c r="AF306" s="79"/>
      <c r="AG306" s="79"/>
    </row>
    <row r="307" spans="8:33" x14ac:dyDescent="0.25">
      <c r="H307" s="109">
        <v>302</v>
      </c>
      <c r="I307" s="109">
        <v>0</v>
      </c>
      <c r="J307" s="109">
        <f t="shared" si="28"/>
        <v>604</v>
      </c>
      <c r="K307" s="109">
        <f t="shared" si="29"/>
        <v>13.683381335635543</v>
      </c>
      <c r="L307" s="109">
        <f t="shared" si="30"/>
        <v>28.184046982953923</v>
      </c>
      <c r="M307" s="109">
        <f t="shared" si="31"/>
        <v>28.465673424847804</v>
      </c>
      <c r="N307" s="109">
        <f t="shared" si="32"/>
        <v>0</v>
      </c>
      <c r="O307" s="109">
        <f t="shared" si="33"/>
        <v>0</v>
      </c>
      <c r="P307" s="109">
        <f t="shared" si="34"/>
        <v>0</v>
      </c>
      <c r="Q307" s="79"/>
      <c r="R307" s="109">
        <v>302</v>
      </c>
      <c r="S307" s="109">
        <v>0</v>
      </c>
      <c r="T307" s="113">
        <f>SUM(((S308-S306)/(J308-J306))*((6*$D$26)/1000))</f>
        <v>0</v>
      </c>
      <c r="U307" s="113">
        <f>SUM(((T308-T306)/(K308-K306))*(6*$D$26))</f>
        <v>0</v>
      </c>
      <c r="V307" s="113">
        <f>SUM(((U308-U306)/(J308-J306))*(6*$D$26))</f>
        <v>0</v>
      </c>
      <c r="W307" s="79"/>
      <c r="X307" s="79"/>
      <c r="Y307" s="79"/>
      <c r="Z307" s="79"/>
      <c r="AA307" s="79"/>
      <c r="AB307" s="79"/>
      <c r="AC307" s="79"/>
      <c r="AD307" s="79"/>
      <c r="AE307" s="79"/>
      <c r="AF307" s="79"/>
      <c r="AG307" s="79"/>
    </row>
    <row r="308" spans="8:33" x14ac:dyDescent="0.25">
      <c r="H308" s="109">
        <v>303</v>
      </c>
      <c r="I308" s="109">
        <v>0</v>
      </c>
      <c r="J308" s="109">
        <f t="shared" si="28"/>
        <v>606</v>
      </c>
      <c r="K308" s="109">
        <f t="shared" si="29"/>
        <v>13.718287920675431</v>
      </c>
      <c r="L308" s="109">
        <f t="shared" si="30"/>
        <v>29.66175889410296</v>
      </c>
      <c r="M308" s="109">
        <f t="shared" si="31"/>
        <v>28.698272993635442</v>
      </c>
      <c r="N308" s="109">
        <f t="shared" si="32"/>
        <v>0</v>
      </c>
      <c r="O308" s="109">
        <f t="shared" si="33"/>
        <v>0</v>
      </c>
      <c r="P308" s="109">
        <f t="shared" si="34"/>
        <v>0</v>
      </c>
      <c r="Q308" s="79"/>
      <c r="R308" s="109">
        <v>303</v>
      </c>
      <c r="S308" s="109">
        <v>0</v>
      </c>
      <c r="T308" s="113">
        <f>SUM(((S309-S307)/(J309-J307))*((6*$D$26)/1000))</f>
        <v>0</v>
      </c>
      <c r="U308" s="113">
        <f>SUM(((T309-T307)/(K309-K307))*(6*$D$26))</f>
        <v>0</v>
      </c>
      <c r="V308" s="113">
        <f>SUM(((U309-U307)/(J309-J307))*(6*$D$26))</f>
        <v>0</v>
      </c>
      <c r="W308" s="79"/>
      <c r="X308" s="79"/>
      <c r="Y308" s="79"/>
      <c r="Z308" s="79"/>
      <c r="AA308" s="79"/>
      <c r="AB308" s="79"/>
      <c r="AC308" s="79"/>
      <c r="AD308" s="79"/>
      <c r="AE308" s="79"/>
      <c r="AF308" s="79"/>
      <c r="AG308" s="79"/>
    </row>
    <row r="309" spans="8:33" x14ac:dyDescent="0.25">
      <c r="H309" s="109">
        <v>304</v>
      </c>
      <c r="I309" s="109">
        <v>0</v>
      </c>
      <c r="J309" s="109">
        <f t="shared" si="28"/>
        <v>608</v>
      </c>
      <c r="K309" s="109">
        <f t="shared" si="29"/>
        <v>13.753194505715317</v>
      </c>
      <c r="L309" s="109">
        <f t="shared" si="30"/>
        <v>31.150276749737948</v>
      </c>
      <c r="M309" s="109">
        <f t="shared" si="31"/>
        <v>28.884075063324314</v>
      </c>
      <c r="N309" s="109">
        <f t="shared" si="32"/>
        <v>0</v>
      </c>
      <c r="O309" s="109">
        <f t="shared" si="33"/>
        <v>0</v>
      </c>
      <c r="P309" s="109">
        <f t="shared" si="34"/>
        <v>0</v>
      </c>
      <c r="Q309" s="79"/>
      <c r="R309" s="109">
        <v>304</v>
      </c>
      <c r="S309" s="109">
        <v>0</v>
      </c>
      <c r="T309" s="113">
        <f>SUM(((S310-S308)/(J310-J308))*((6*$D$26)/1000))</f>
        <v>0</v>
      </c>
      <c r="U309" s="113">
        <f>SUM(((T310-T308)/(K310-K308))*(6*$D$26))</f>
        <v>0</v>
      </c>
      <c r="V309" s="113">
        <f>SUM(((U310-U308)/(J310-J308))*(6*$D$26))</f>
        <v>0</v>
      </c>
      <c r="W309" s="79"/>
      <c r="X309" s="79"/>
      <c r="Y309" s="79"/>
      <c r="Z309" s="79"/>
      <c r="AA309" s="79"/>
      <c r="AB309" s="79"/>
      <c r="AC309" s="79"/>
      <c r="AD309" s="79"/>
      <c r="AE309" s="79"/>
      <c r="AF309" s="79"/>
      <c r="AG309" s="79"/>
    </row>
    <row r="310" spans="8:33" x14ac:dyDescent="0.25">
      <c r="H310" s="109">
        <v>305</v>
      </c>
      <c r="I310" s="109">
        <v>0</v>
      </c>
      <c r="J310" s="109">
        <f t="shared" si="28"/>
        <v>610</v>
      </c>
      <c r="K310" s="109">
        <f t="shared" si="29"/>
        <v>13.788101090755204</v>
      </c>
      <c r="L310" s="109">
        <f t="shared" si="30"/>
        <v>32.64719300917524</v>
      </c>
      <c r="M310" s="109">
        <f t="shared" si="31"/>
        <v>29.023565244923066</v>
      </c>
      <c r="N310" s="109">
        <f t="shared" si="32"/>
        <v>0</v>
      </c>
      <c r="O310" s="109">
        <f t="shared" si="33"/>
        <v>0</v>
      </c>
      <c r="P310" s="109">
        <f t="shared" si="34"/>
        <v>0</v>
      </c>
      <c r="Q310" s="79"/>
      <c r="R310" s="109">
        <v>305</v>
      </c>
      <c r="S310" s="109">
        <v>0</v>
      </c>
      <c r="T310" s="113">
        <f>SUM(((S311-S309)/(J311-J309))*((6*$D$26)/1000))</f>
        <v>0</v>
      </c>
      <c r="U310" s="113">
        <f>SUM(((T311-T309)/(K311-K309))*(6*$D$26))</f>
        <v>0</v>
      </c>
      <c r="V310" s="113">
        <f>SUM(((U311-U309)/(J311-J309))*(6*$D$26))</f>
        <v>0</v>
      </c>
      <c r="W310" s="79"/>
      <c r="X310" s="79"/>
      <c r="Y310" s="79"/>
      <c r="Z310" s="79"/>
      <c r="AA310" s="79"/>
      <c r="AB310" s="79"/>
      <c r="AC310" s="79"/>
      <c r="AD310" s="79"/>
      <c r="AE310" s="79"/>
      <c r="AF310" s="79"/>
      <c r="AG310" s="79"/>
    </row>
    <row r="311" spans="8:33" x14ac:dyDescent="0.25">
      <c r="H311" s="109">
        <v>306</v>
      </c>
      <c r="I311" s="109">
        <v>0</v>
      </c>
      <c r="J311" s="109">
        <f t="shared" si="28"/>
        <v>612</v>
      </c>
      <c r="K311" s="109">
        <f t="shared" si="29"/>
        <v>13.82300767579509</v>
      </c>
      <c r="L311" s="109">
        <f t="shared" si="30"/>
        <v>34.150128454639557</v>
      </c>
      <c r="M311" s="109">
        <f t="shared" si="31"/>
        <v>29.117351932350438</v>
      </c>
      <c r="N311" s="109">
        <f t="shared" si="32"/>
        <v>0</v>
      </c>
      <c r="O311" s="109">
        <f t="shared" si="33"/>
        <v>0</v>
      </c>
      <c r="P311" s="109">
        <f t="shared" si="34"/>
        <v>0</v>
      </c>
      <c r="Q311" s="79"/>
      <c r="R311" s="109">
        <v>306</v>
      </c>
      <c r="S311" s="109">
        <v>0</v>
      </c>
      <c r="T311" s="113">
        <f>SUM(((S312-S310)/(J312-J310))*((6*$D$26)/1000))</f>
        <v>0</v>
      </c>
      <c r="U311" s="113">
        <f>SUM(((T312-T310)/(K312-K310))*(6*$D$26))</f>
        <v>0</v>
      </c>
      <c r="V311" s="113">
        <f>SUM(((U312-U310)/(J312-J310))*(6*$D$26))</f>
        <v>0</v>
      </c>
      <c r="W311" s="79"/>
      <c r="X311" s="79"/>
      <c r="Y311" s="79"/>
      <c r="Z311" s="79"/>
      <c r="AA311" s="79"/>
      <c r="AB311" s="79"/>
      <c r="AC311" s="79"/>
      <c r="AD311" s="79"/>
      <c r="AE311" s="79"/>
      <c r="AF311" s="79"/>
      <c r="AG311" s="79"/>
    </row>
    <row r="312" spans="8:33" x14ac:dyDescent="0.25">
      <c r="H312" s="109">
        <v>307</v>
      </c>
      <c r="I312" s="109">
        <v>0</v>
      </c>
      <c r="J312" s="109">
        <f t="shared" si="28"/>
        <v>614</v>
      </c>
      <c r="K312" s="109">
        <f t="shared" si="29"/>
        <v>13.857914260834976</v>
      </c>
      <c r="L312" s="109">
        <f t="shared" si="30"/>
        <v>35.656738428539626</v>
      </c>
      <c r="M312" s="109">
        <f t="shared" si="31"/>
        <v>29.166161757981591</v>
      </c>
      <c r="N312" s="109">
        <f t="shared" si="32"/>
        <v>0</v>
      </c>
      <c r="O312" s="109">
        <f t="shared" si="33"/>
        <v>0</v>
      </c>
      <c r="P312" s="109">
        <f t="shared" si="34"/>
        <v>0</v>
      </c>
      <c r="Q312" s="79"/>
      <c r="R312" s="109">
        <v>307</v>
      </c>
      <c r="S312" s="109">
        <v>0</v>
      </c>
      <c r="T312" s="113">
        <f>SUM(((S313-S311)/(J313-J311))*((6*$D$26)/1000))</f>
        <v>0</v>
      </c>
      <c r="U312" s="113">
        <f>SUM(((T313-T311)/(K313-K311))*(6*$D$26))</f>
        <v>0</v>
      </c>
      <c r="V312" s="113">
        <f>SUM(((U313-U311)/(J313-J311))*(6*$D$26))</f>
        <v>0</v>
      </c>
      <c r="W312" s="79"/>
      <c r="X312" s="79"/>
      <c r="Y312" s="79"/>
      <c r="Z312" s="79"/>
      <c r="AA312" s="79"/>
      <c r="AB312" s="79"/>
      <c r="AC312" s="79"/>
      <c r="AD312" s="79"/>
      <c r="AE312" s="79"/>
      <c r="AF312" s="79"/>
      <c r="AG312" s="79"/>
    </row>
    <row r="313" spans="8:33" x14ac:dyDescent="0.25">
      <c r="H313" s="109">
        <v>308</v>
      </c>
      <c r="I313" s="109">
        <v>0</v>
      </c>
      <c r="J313" s="109">
        <f t="shared" si="28"/>
        <v>616</v>
      </c>
      <c r="K313" s="109">
        <f t="shared" si="29"/>
        <v>13.892820845874864</v>
      </c>
      <c r="L313" s="109">
        <f t="shared" si="30"/>
        <v>37.164718817221633</v>
      </c>
      <c r="M313" s="109">
        <f t="shared" si="31"/>
        <v>29.170834338162425</v>
      </c>
      <c r="N313" s="109">
        <f t="shared" si="32"/>
        <v>0</v>
      </c>
      <c r="O313" s="109">
        <f t="shared" si="33"/>
        <v>0</v>
      </c>
      <c r="P313" s="109">
        <f t="shared" si="34"/>
        <v>0</v>
      </c>
      <c r="Q313" s="79"/>
      <c r="R313" s="109">
        <v>308</v>
      </c>
      <c r="S313" s="109">
        <v>0</v>
      </c>
      <c r="T313" s="113">
        <f>SUM(((S314-S312)/(J314-J312))*((6*$D$26)/1000))</f>
        <v>0</v>
      </c>
      <c r="U313" s="113">
        <f>SUM(((T314-T312)/(K314-K312))*(6*$D$26))</f>
        <v>0</v>
      </c>
      <c r="V313" s="113">
        <f>SUM(((U314-U312)/(J314-J312))*(6*$D$26))</f>
        <v>0</v>
      </c>
      <c r="W313" s="79"/>
      <c r="X313" s="79"/>
      <c r="Y313" s="79"/>
      <c r="Z313" s="79"/>
      <c r="AA313" s="79"/>
      <c r="AB313" s="79"/>
      <c r="AC313" s="79"/>
      <c r="AD313" s="79"/>
      <c r="AE313" s="79"/>
      <c r="AF313" s="79"/>
      <c r="AG313" s="79"/>
    </row>
    <row r="314" spans="8:33" x14ac:dyDescent="0.25">
      <c r="H314" s="109">
        <v>309</v>
      </c>
      <c r="I314" s="109">
        <v>0</v>
      </c>
      <c r="J314" s="109">
        <f t="shared" si="28"/>
        <v>618</v>
      </c>
      <c r="K314" s="109">
        <f t="shared" si="29"/>
        <v>13.92772743091475</v>
      </c>
      <c r="L314" s="109">
        <f t="shared" si="30"/>
        <v>38.671811745145561</v>
      </c>
      <c r="M314" s="109">
        <f t="shared" si="31"/>
        <v>29.132316338387231</v>
      </c>
      <c r="N314" s="109">
        <f t="shared" si="32"/>
        <v>0</v>
      </c>
      <c r="O314" s="109">
        <f t="shared" si="33"/>
        <v>0</v>
      </c>
      <c r="P314" s="109">
        <f t="shared" si="34"/>
        <v>0</v>
      </c>
      <c r="Q314" s="79"/>
      <c r="R314" s="109">
        <v>309</v>
      </c>
      <c r="S314" s="109">
        <v>0</v>
      </c>
      <c r="T314" s="113">
        <f>SUM(((S315-S313)/(J315-J313))*((6*$D$26)/1000))</f>
        <v>0</v>
      </c>
      <c r="U314" s="113">
        <f>SUM(((T315-T313)/(K315-K313))*(6*$D$26))</f>
        <v>0</v>
      </c>
      <c r="V314" s="113">
        <f>SUM(((U315-U313)/(J315-J313))*(6*$D$26))</f>
        <v>0</v>
      </c>
      <c r="W314" s="79"/>
      <c r="X314" s="79"/>
      <c r="Y314" s="79"/>
      <c r="Z314" s="79"/>
      <c r="AA314" s="79"/>
      <c r="AB314" s="79"/>
      <c r="AC314" s="79"/>
      <c r="AD314" s="79"/>
      <c r="AE314" s="79"/>
      <c r="AF314" s="79"/>
      <c r="AG314" s="79"/>
    </row>
    <row r="315" spans="8:33" x14ac:dyDescent="0.25">
      <c r="H315" s="109">
        <v>310</v>
      </c>
      <c r="I315" s="109">
        <v>0</v>
      </c>
      <c r="J315" s="109">
        <f t="shared" si="28"/>
        <v>620</v>
      </c>
      <c r="K315" s="109">
        <f t="shared" si="29"/>
        <v>13.962634015954636</v>
      </c>
      <c r="L315" s="109">
        <f t="shared" si="30"/>
        <v>40.175810945220313</v>
      </c>
      <c r="M315" s="109">
        <f t="shared" si="31"/>
        <v>29.051654897611986</v>
      </c>
      <c r="N315" s="109">
        <f t="shared" si="32"/>
        <v>0</v>
      </c>
      <c r="O315" s="109">
        <f t="shared" si="33"/>
        <v>0</v>
      </c>
      <c r="P315" s="109">
        <f t="shared" si="34"/>
        <v>0</v>
      </c>
      <c r="Q315" s="79"/>
      <c r="R315" s="109">
        <v>310</v>
      </c>
      <c r="S315" s="109">
        <v>0</v>
      </c>
      <c r="T315" s="113">
        <f>SUM(((S316-S314)/(J316-J314))*((6*$D$26)/1000))</f>
        <v>0</v>
      </c>
      <c r="U315" s="113">
        <f>SUM(((T316-T314)/(K316-K314))*(6*$D$26))</f>
        <v>0</v>
      </c>
      <c r="V315" s="113">
        <f>SUM(((U316-U314)/(J316-J314))*(6*$D$26))</f>
        <v>0</v>
      </c>
      <c r="W315" s="79"/>
      <c r="X315" s="79"/>
      <c r="Y315" s="79"/>
      <c r="Z315" s="79"/>
      <c r="AA315" s="79"/>
      <c r="AB315" s="79"/>
      <c r="AC315" s="79"/>
      <c r="AD315" s="79"/>
      <c r="AE315" s="79"/>
      <c r="AF315" s="79"/>
      <c r="AG315" s="79"/>
    </row>
    <row r="316" spans="8:33" x14ac:dyDescent="0.25">
      <c r="H316" s="109">
        <v>311</v>
      </c>
      <c r="I316" s="109">
        <v>0</v>
      </c>
      <c r="J316" s="109">
        <f t="shared" si="28"/>
        <v>622</v>
      </c>
      <c r="K316" s="109">
        <f t="shared" si="29"/>
        <v>13.997540600994522</v>
      </c>
      <c r="L316" s="109">
        <f t="shared" si="30"/>
        <v>41.67456677332251</v>
      </c>
      <c r="M316" s="109">
        <f t="shared" si="31"/>
        <v>28.929990460739916</v>
      </c>
      <c r="N316" s="109">
        <f t="shared" si="32"/>
        <v>0</v>
      </c>
      <c r="O316" s="109">
        <f t="shared" si="33"/>
        <v>0</v>
      </c>
      <c r="P316" s="109">
        <f t="shared" si="34"/>
        <v>0</v>
      </c>
      <c r="Q316" s="79"/>
      <c r="R316" s="109">
        <v>311</v>
      </c>
      <c r="S316" s="109">
        <v>0</v>
      </c>
      <c r="T316" s="113">
        <f>SUM(((S317-S315)/(J317-J315))*((6*$D$26)/1000))</f>
        <v>0</v>
      </c>
      <c r="U316" s="113">
        <f>SUM(((T317-T315)/(K317-K315))*(6*$D$26))</f>
        <v>0</v>
      </c>
      <c r="V316" s="113">
        <f>SUM(((U317-U315)/(J317-J315))*(6*$D$26))</f>
        <v>0</v>
      </c>
      <c r="W316" s="79"/>
      <c r="X316" s="79"/>
      <c r="Y316" s="79"/>
      <c r="Z316" s="79"/>
      <c r="AA316" s="79"/>
      <c r="AB316" s="79"/>
      <c r="AC316" s="79"/>
      <c r="AD316" s="79"/>
      <c r="AE316" s="79"/>
      <c r="AF316" s="79"/>
      <c r="AG316" s="79"/>
    </row>
    <row r="317" spans="8:33" x14ac:dyDescent="0.25">
      <c r="H317" s="109">
        <v>312</v>
      </c>
      <c r="I317" s="109">
        <v>0</v>
      </c>
      <c r="J317" s="109">
        <f t="shared" si="28"/>
        <v>624</v>
      </c>
      <c r="K317" s="109">
        <f t="shared" si="29"/>
        <v>14.03244718603441</v>
      </c>
      <c r="L317" s="109">
        <f t="shared" si="30"/>
        <v>43.16599083780325</v>
      </c>
      <c r="M317" s="109">
        <f t="shared" si="31"/>
        <v>28.768549077396443</v>
      </c>
      <c r="N317" s="109">
        <f t="shared" si="32"/>
        <v>0</v>
      </c>
      <c r="O317" s="109">
        <f t="shared" si="33"/>
        <v>0</v>
      </c>
      <c r="P317" s="109">
        <f t="shared" si="34"/>
        <v>0</v>
      </c>
      <c r="Q317" s="79"/>
      <c r="R317" s="109">
        <v>312</v>
      </c>
      <c r="S317" s="109">
        <v>0</v>
      </c>
      <c r="T317" s="113">
        <f>SUM(((S318-S316)/(J318-J316))*((6*$D$26)/1000))</f>
        <v>0</v>
      </c>
      <c r="U317" s="113">
        <f>SUM(((T318-T316)/(K318-K316))*(6*$D$26))</f>
        <v>0</v>
      </c>
      <c r="V317" s="113">
        <f>SUM(((U318-U316)/(J318-J316))*(6*$D$26))</f>
        <v>0</v>
      </c>
      <c r="W317" s="79"/>
      <c r="X317" s="79"/>
      <c r="Y317" s="79"/>
      <c r="Z317" s="79"/>
      <c r="AA317" s="79"/>
      <c r="AB317" s="79"/>
      <c r="AC317" s="79"/>
      <c r="AD317" s="79"/>
      <c r="AE317" s="79"/>
      <c r="AF317" s="79"/>
      <c r="AG317" s="79"/>
    </row>
    <row r="318" spans="8:33" x14ac:dyDescent="0.25">
      <c r="H318" s="109">
        <v>313</v>
      </c>
      <c r="I318" s="109">
        <v>0</v>
      </c>
      <c r="J318" s="109">
        <f t="shared" si="28"/>
        <v>626</v>
      </c>
      <c r="K318" s="109">
        <f t="shared" si="29"/>
        <v>14.067353771074297</v>
      </c>
      <c r="L318" s="109">
        <f t="shared" si="30"/>
        <v>44.648060218014649</v>
      </c>
      <c r="M318" s="109">
        <f t="shared" si="31"/>
        <v>28.568634233424078</v>
      </c>
      <c r="N318" s="109">
        <f t="shared" si="32"/>
        <v>0</v>
      </c>
      <c r="O318" s="109">
        <f t="shared" si="33"/>
        <v>0</v>
      </c>
      <c r="P318" s="109">
        <f t="shared" si="34"/>
        <v>0</v>
      </c>
      <c r="Q318" s="79"/>
      <c r="R318" s="109">
        <v>313</v>
      </c>
      <c r="S318" s="109">
        <v>0</v>
      </c>
      <c r="T318" s="113">
        <f>SUM(((S319-S317)/(J319-J317))*((6*$D$26)/1000))</f>
        <v>0</v>
      </c>
      <c r="U318" s="113">
        <f>SUM(((T319-T317)/(K319-K317))*(6*$D$26))</f>
        <v>0</v>
      </c>
      <c r="V318" s="113">
        <f>SUM(((U319-U317)/(J319-J317))*(6*$D$26))</f>
        <v>0</v>
      </c>
      <c r="W318" s="79"/>
      <c r="X318" s="79"/>
      <c r="Y318" s="79"/>
      <c r="Z318" s="79"/>
      <c r="AA318" s="79"/>
      <c r="AB318" s="79"/>
      <c r="AC318" s="79"/>
      <c r="AD318" s="79"/>
      <c r="AE318" s="79"/>
      <c r="AF318" s="79"/>
      <c r="AG318" s="79"/>
    </row>
    <row r="319" spans="8:33" x14ac:dyDescent="0.25">
      <c r="H319" s="109">
        <v>314</v>
      </c>
      <c r="I319" s="109">
        <v>0</v>
      </c>
      <c r="J319" s="109">
        <f t="shared" si="28"/>
        <v>628</v>
      </c>
      <c r="K319" s="109">
        <f t="shared" si="29"/>
        <v>14.102260356114183</v>
      </c>
      <c r="L319" s="109">
        <f t="shared" si="30"/>
        <v>46.118821249526668</v>
      </c>
      <c r="M319" s="109">
        <f t="shared" si="31"/>
        <v>28.331618288889505</v>
      </c>
      <c r="N319" s="109">
        <f t="shared" si="32"/>
        <v>0</v>
      </c>
      <c r="O319" s="109">
        <f t="shared" si="33"/>
        <v>0</v>
      </c>
      <c r="P319" s="109">
        <f t="shared" si="34"/>
        <v>0</v>
      </c>
      <c r="Q319" s="79"/>
      <c r="R319" s="109">
        <v>314</v>
      </c>
      <c r="S319" s="109">
        <v>0</v>
      </c>
      <c r="T319" s="113">
        <f>SUM(((S320-S318)/(J320-J318))*((6*$D$26)/1000))</f>
        <v>0</v>
      </c>
      <c r="U319" s="113">
        <f>SUM(((T320-T318)/(K320-K318))*(6*$D$26))</f>
        <v>0</v>
      </c>
      <c r="V319" s="113">
        <f>SUM(((U320-U318)/(J320-J318))*(6*$D$26))</f>
        <v>0</v>
      </c>
      <c r="W319" s="79"/>
      <c r="X319" s="79"/>
      <c r="Y319" s="79"/>
      <c r="Z319" s="79"/>
      <c r="AA319" s="79"/>
      <c r="AB319" s="79"/>
      <c r="AC319" s="79"/>
      <c r="AD319" s="79"/>
      <c r="AE319" s="79"/>
      <c r="AF319" s="79"/>
      <c r="AG319" s="79"/>
    </row>
    <row r="320" spans="8:33" x14ac:dyDescent="0.25">
      <c r="H320" s="109">
        <v>315</v>
      </c>
      <c r="I320" s="109">
        <v>0</v>
      </c>
      <c r="J320" s="109">
        <f t="shared" si="28"/>
        <v>630</v>
      </c>
      <c r="K320" s="109">
        <f t="shared" si="29"/>
        <v>14.137166941154069</v>
      </c>
      <c r="L320" s="109">
        <f t="shared" si="30"/>
        <v>47.576392857693151</v>
      </c>
      <c r="M320" s="109">
        <f t="shared" si="31"/>
        <v>28.058933602585192</v>
      </c>
      <c r="N320" s="109">
        <f t="shared" si="32"/>
        <v>0</v>
      </c>
      <c r="O320" s="109">
        <f t="shared" si="33"/>
        <v>0</v>
      </c>
      <c r="P320" s="109">
        <f t="shared" si="34"/>
        <v>0</v>
      </c>
      <c r="Q320" s="79"/>
      <c r="R320" s="109">
        <v>315</v>
      </c>
      <c r="S320" s="109">
        <v>0</v>
      </c>
      <c r="T320" s="113">
        <f>SUM(((S321-S319)/(J321-J319))*((6*$D$26)/1000))</f>
        <v>0</v>
      </c>
      <c r="U320" s="113">
        <f>SUM(((T321-T319)/(K321-K319))*(6*$D$26))</f>
        <v>0</v>
      </c>
      <c r="V320" s="113">
        <f>SUM(((U321-U319)/(J321-J319))*(6*$D$26))</f>
        <v>0</v>
      </c>
      <c r="W320" s="79"/>
      <c r="X320" s="79"/>
      <c r="Y320" s="79"/>
      <c r="Z320" s="79"/>
      <c r="AA320" s="79"/>
      <c r="AB320" s="79"/>
      <c r="AC320" s="79"/>
      <c r="AD320" s="79"/>
      <c r="AE320" s="79"/>
      <c r="AF320" s="79"/>
      <c r="AG320" s="79"/>
    </row>
    <row r="321" spans="8:33" x14ac:dyDescent="0.25">
      <c r="H321" s="109">
        <v>316</v>
      </c>
      <c r="I321" s="109">
        <v>0</v>
      </c>
      <c r="J321" s="109">
        <f t="shared" si="28"/>
        <v>632</v>
      </c>
      <c r="K321" s="109">
        <f t="shared" si="29"/>
        <v>14.172073526193955</v>
      </c>
      <c r="L321" s="109">
        <f t="shared" si="30"/>
        <v>49.018969425504466</v>
      </c>
      <c r="M321" s="109">
        <f t="shared" si="31"/>
        <v>27.752063427834216</v>
      </c>
      <c r="N321" s="109">
        <f t="shared" si="32"/>
        <v>0</v>
      </c>
      <c r="O321" s="109">
        <f t="shared" si="33"/>
        <v>0</v>
      </c>
      <c r="P321" s="109">
        <f t="shared" si="34"/>
        <v>0</v>
      </c>
      <c r="Q321" s="79"/>
      <c r="R321" s="109">
        <v>316</v>
      </c>
      <c r="S321" s="109">
        <v>0</v>
      </c>
      <c r="T321" s="113">
        <f>SUM(((S322-S320)/(J322-J320))*((6*$D$26)/1000))</f>
        <v>0</v>
      </c>
      <c r="U321" s="113">
        <f>SUM(((T322-T320)/(K322-K320))*(6*$D$26))</f>
        <v>0</v>
      </c>
      <c r="V321" s="113">
        <f>SUM(((U322-U320)/(J322-J320))*(6*$D$26))</f>
        <v>0</v>
      </c>
      <c r="W321" s="79"/>
      <c r="X321" s="79"/>
      <c r="Y321" s="79"/>
      <c r="Z321" s="79"/>
      <c r="AA321" s="79"/>
      <c r="AB321" s="79"/>
      <c r="AC321" s="79"/>
      <c r="AD321" s="79"/>
      <c r="AE321" s="79"/>
      <c r="AF321" s="79"/>
      <c r="AG321" s="79"/>
    </row>
    <row r="322" spans="8:33" x14ac:dyDescent="0.25">
      <c r="H322" s="109">
        <v>317</v>
      </c>
      <c r="I322" s="109">
        <v>0</v>
      </c>
      <c r="J322" s="109">
        <f t="shared" si="28"/>
        <v>634</v>
      </c>
      <c r="K322" s="109">
        <f t="shared" si="29"/>
        <v>14.206980111233843</v>
      </c>
      <c r="L322" s="109">
        <f t="shared" si="30"/>
        <v>50.444823186151467</v>
      </c>
      <c r="M322" s="109">
        <f t="shared" si="31"/>
        <v>27.412532667709403</v>
      </c>
      <c r="N322" s="109">
        <f t="shared" si="32"/>
        <v>0</v>
      </c>
      <c r="O322" s="109">
        <f t="shared" si="33"/>
        <v>0</v>
      </c>
      <c r="P322" s="109">
        <f t="shared" si="34"/>
        <v>0</v>
      </c>
      <c r="Q322" s="79"/>
      <c r="R322" s="109">
        <v>317</v>
      </c>
      <c r="S322" s="109">
        <v>0</v>
      </c>
      <c r="T322" s="113">
        <f>SUM(((S323-S321)/(J323-J321))*((6*$D$26)/1000))</f>
        <v>0</v>
      </c>
      <c r="U322" s="113">
        <f>SUM(((T323-T321)/(K323-K321))*(6*$D$26))</f>
        <v>0</v>
      </c>
      <c r="V322" s="113">
        <f>SUM(((U323-U321)/(J323-J321))*(6*$D$26))</f>
        <v>0</v>
      </c>
      <c r="W322" s="79"/>
      <c r="X322" s="79"/>
      <c r="Y322" s="79"/>
      <c r="Z322" s="79"/>
      <c r="AA322" s="79"/>
      <c r="AB322" s="79"/>
      <c r="AC322" s="79"/>
      <c r="AD322" s="79"/>
      <c r="AE322" s="79"/>
      <c r="AF322" s="79"/>
      <c r="AG322" s="79"/>
    </row>
    <row r="323" spans="8:33" x14ac:dyDescent="0.25">
      <c r="H323" s="109">
        <v>318</v>
      </c>
      <c r="I323" s="109">
        <v>0</v>
      </c>
      <c r="J323" s="109">
        <f t="shared" si="28"/>
        <v>636</v>
      </c>
      <c r="K323" s="109">
        <f t="shared" si="29"/>
        <v>14.241886696273729</v>
      </c>
      <c r="L323" s="109">
        <f t="shared" si="30"/>
        <v>51.852306135345231</v>
      </c>
      <c r="M323" s="109">
        <f t="shared" si="31"/>
        <v>27.041898579515511</v>
      </c>
      <c r="N323" s="109">
        <f t="shared" si="32"/>
        <v>0</v>
      </c>
      <c r="O323" s="109">
        <f t="shared" si="33"/>
        <v>0</v>
      </c>
      <c r="P323" s="109">
        <f t="shared" si="34"/>
        <v>0</v>
      </c>
      <c r="Q323" s="79"/>
      <c r="R323" s="109">
        <v>318</v>
      </c>
      <c r="S323" s="109">
        <v>0</v>
      </c>
      <c r="T323" s="113">
        <f>SUM(((S324-S322)/(J324-J322))*((6*$D$26)/1000))</f>
        <v>0</v>
      </c>
      <c r="U323" s="113">
        <f>SUM(((T324-T322)/(K324-K322))*(6*$D$26))</f>
        <v>0</v>
      </c>
      <c r="V323" s="113">
        <f>SUM(((U324-U322)/(J324-J322))*(6*$D$26))</f>
        <v>0</v>
      </c>
      <c r="W323" s="79"/>
      <c r="X323" s="79"/>
      <c r="Y323" s="79"/>
      <c r="Z323" s="79"/>
      <c r="AA323" s="79"/>
      <c r="AB323" s="79"/>
      <c r="AC323" s="79"/>
      <c r="AD323" s="79"/>
      <c r="AE323" s="79"/>
      <c r="AF323" s="79"/>
      <c r="AG323" s="79"/>
    </row>
    <row r="324" spans="8:33" x14ac:dyDescent="0.25">
      <c r="H324" s="109">
        <v>319</v>
      </c>
      <c r="I324" s="109">
        <v>0</v>
      </c>
      <c r="J324" s="109">
        <f t="shared" si="28"/>
        <v>638</v>
      </c>
      <c r="K324" s="109">
        <f t="shared" si="29"/>
        <v>14.276793281313616</v>
      </c>
      <c r="L324" s="109">
        <f t="shared" si="30"/>
        <v>53.239851463103975</v>
      </c>
      <c r="M324" s="109">
        <f t="shared" si="31"/>
        <v>26.641741518420925</v>
      </c>
      <c r="N324" s="109">
        <f t="shared" si="32"/>
        <v>0</v>
      </c>
      <c r="O324" s="109">
        <f t="shared" si="33"/>
        <v>0</v>
      </c>
      <c r="P324" s="109">
        <f t="shared" si="34"/>
        <v>0</v>
      </c>
      <c r="Q324" s="79"/>
      <c r="R324" s="109">
        <v>319</v>
      </c>
      <c r="S324" s="109">
        <v>0</v>
      </c>
      <c r="T324" s="113">
        <f>SUM(((S325-S323)/(J325-J323))*((6*$D$26)/1000))</f>
        <v>0</v>
      </c>
      <c r="U324" s="113">
        <f>SUM(((T325-T323)/(K325-K323))*(6*$D$26))</f>
        <v>0</v>
      </c>
      <c r="V324" s="113">
        <f>SUM(((U325-U323)/(J325-J323))*(6*$D$26))</f>
        <v>0</v>
      </c>
      <c r="W324" s="79"/>
      <c r="X324" s="79"/>
      <c r="Y324" s="79"/>
      <c r="Z324" s="79"/>
      <c r="AA324" s="79"/>
      <c r="AB324" s="79"/>
      <c r="AC324" s="79"/>
      <c r="AD324" s="79"/>
      <c r="AE324" s="79"/>
      <c r="AF324" s="79"/>
      <c r="AG324" s="79"/>
    </row>
    <row r="325" spans="8:33" x14ac:dyDescent="0.25">
      <c r="H325" s="109">
        <v>320</v>
      </c>
      <c r="I325" s="109">
        <v>0</v>
      </c>
      <c r="J325" s="109">
        <f t="shared" si="28"/>
        <v>640</v>
      </c>
      <c r="K325" s="109">
        <f t="shared" si="29"/>
        <v>14.311699866353502</v>
      </c>
      <c r="L325" s="109">
        <f t="shared" si="30"/>
        <v>54.605974509342225</v>
      </c>
      <c r="M325" s="109">
        <f t="shared" si="31"/>
        <v>26.213655808549809</v>
      </c>
      <c r="N325" s="109">
        <f t="shared" si="32"/>
        <v>0</v>
      </c>
      <c r="O325" s="109">
        <f t="shared" si="33"/>
        <v>0</v>
      </c>
      <c r="P325" s="109">
        <f t="shared" si="34"/>
        <v>0</v>
      </c>
      <c r="Q325" s="79"/>
      <c r="R325" s="109">
        <v>320</v>
      </c>
      <c r="S325" s="109">
        <v>0</v>
      </c>
      <c r="T325" s="113">
        <f>SUM(((S326-S324)/(J326-J324))*((6*$D$26)/1000))</f>
        <v>0</v>
      </c>
      <c r="U325" s="113">
        <f>SUM(((T326-T324)/(K326-K324))*(6*$D$26))</f>
        <v>0</v>
      </c>
      <c r="V325" s="113">
        <f>SUM(((U326-U324)/(J326-J324))*(6*$D$26))</f>
        <v>0</v>
      </c>
      <c r="W325" s="79"/>
      <c r="X325" s="79"/>
      <c r="Y325" s="79"/>
      <c r="Z325" s="79"/>
      <c r="AA325" s="79"/>
      <c r="AB325" s="79"/>
      <c r="AC325" s="79"/>
      <c r="AD325" s="79"/>
      <c r="AE325" s="79"/>
      <c r="AF325" s="79"/>
      <c r="AG325" s="79"/>
    </row>
    <row r="326" spans="8:33" x14ac:dyDescent="0.25">
      <c r="H326" s="109">
        <v>321</v>
      </c>
      <c r="I326" s="109">
        <v>0</v>
      </c>
      <c r="J326" s="109">
        <f t="shared" ref="J326:J365" si="35">SUM(H326*2)</f>
        <v>642</v>
      </c>
      <c r="K326" s="109">
        <f t="shared" ref="K326:K365" si="36">RADIANS(J326+180)</f>
        <v>14.34660645139339</v>
      </c>
      <c r="L326" s="109">
        <f t="shared" ref="L326:L365" si="37">SUM(($D$14/2)*(1-COS(K326))+$D$25*(1-SQRT(1-(((($D$14/2)/$D$25)*SIN(K326))^2))))</f>
        <v>55.949273252101371</v>
      </c>
      <c r="M326" s="109">
        <f t="shared" si="31"/>
        <v>25.759240826649055</v>
      </c>
      <c r="N326" s="109">
        <f t="shared" si="32"/>
        <v>0</v>
      </c>
      <c r="O326" s="109">
        <f t="shared" si="33"/>
        <v>0</v>
      </c>
      <c r="P326" s="109">
        <f t="shared" si="34"/>
        <v>0</v>
      </c>
      <c r="Q326" s="79"/>
      <c r="R326" s="109">
        <v>321</v>
      </c>
      <c r="S326" s="109">
        <v>0</v>
      </c>
      <c r="T326" s="113">
        <f>SUM(((S327-S325)/(J327-J325))*((6*$D$26)/1000))</f>
        <v>0</v>
      </c>
      <c r="U326" s="113">
        <f>SUM(((T327-T325)/(K327-K325))*(6*$D$26))</f>
        <v>0</v>
      </c>
      <c r="V326" s="113">
        <f>SUM(((U327-U325)/(J327-J325))*(6*$D$26))</f>
        <v>0</v>
      </c>
      <c r="W326" s="79"/>
      <c r="X326" s="79"/>
      <c r="Y326" s="79"/>
      <c r="Z326" s="79"/>
      <c r="AA326" s="79"/>
      <c r="AB326" s="79"/>
      <c r="AC326" s="79"/>
      <c r="AD326" s="79"/>
      <c r="AE326" s="79"/>
      <c r="AF326" s="79"/>
      <c r="AG326" s="79"/>
    </row>
    <row r="327" spans="8:33" x14ac:dyDescent="0.25">
      <c r="H327" s="109">
        <v>322</v>
      </c>
      <c r="I327" s="109">
        <v>0</v>
      </c>
      <c r="J327" s="109">
        <f t="shared" si="35"/>
        <v>644</v>
      </c>
      <c r="K327" s="109">
        <f t="shared" si="36"/>
        <v>14.381513036433276</v>
      </c>
      <c r="L327" s="109">
        <f t="shared" si="37"/>
        <v>57.268428341554014</v>
      </c>
      <c r="M327" s="109">
        <f t="shared" ref="M327:M363" si="38">SUM(((L328-L326)/(J328-J326))*((6*$D$26)/1000))</f>
        <v>25.280092378739134</v>
      </c>
      <c r="N327" s="109">
        <f t="shared" ref="N327:N364" si="39">SUM(((I328-I326)/(J328-J326))*((6*$D$26)/1000))</f>
        <v>0</v>
      </c>
      <c r="O327" s="109">
        <f t="shared" ref="O327:O364" si="40">SUM(((N328-N326)/(K328-K326))*(6*$D$26))</f>
        <v>0</v>
      </c>
      <c r="P327" s="109">
        <f t="shared" ref="P327:P364" si="41">SUM(((O328-O326)/(J328-J326))*(6*$D$26))</f>
        <v>0</v>
      </c>
      <c r="Q327" s="79"/>
      <c r="R327" s="109">
        <v>322</v>
      </c>
      <c r="S327" s="109">
        <v>0</v>
      </c>
      <c r="T327" s="113">
        <f>SUM(((S328-S326)/(J328-J326))*((6*$D$26)/1000))</f>
        <v>0</v>
      </c>
      <c r="U327" s="113">
        <f>SUM(((T328-T326)/(K328-K326))*(6*$D$26))</f>
        <v>0</v>
      </c>
      <c r="V327" s="113">
        <f>SUM(((U328-U326)/(J328-J326))*(6*$D$26))</f>
        <v>0</v>
      </c>
      <c r="W327" s="79"/>
      <c r="X327" s="79"/>
      <c r="Y327" s="79"/>
      <c r="Z327" s="79"/>
      <c r="AA327" s="79"/>
      <c r="AB327" s="79"/>
      <c r="AC327" s="79"/>
      <c r="AD327" s="79"/>
      <c r="AE327" s="79"/>
      <c r="AF327" s="79"/>
      <c r="AG327" s="79"/>
    </row>
    <row r="328" spans="8:33" x14ac:dyDescent="0.25">
      <c r="H328" s="109">
        <v>323</v>
      </c>
      <c r="I328" s="109">
        <v>0</v>
      </c>
      <c r="J328" s="109">
        <f t="shared" si="35"/>
        <v>646</v>
      </c>
      <c r="K328" s="109">
        <f t="shared" si="36"/>
        <v>14.416419621473162</v>
      </c>
      <c r="L328" s="109">
        <f t="shared" si="37"/>
        <v>58.562202696932289</v>
      </c>
      <c r="M328" s="109">
        <f t="shared" si="38"/>
        <v>24.777794444102561</v>
      </c>
      <c r="N328" s="109">
        <f t="shared" si="39"/>
        <v>0</v>
      </c>
      <c r="O328" s="109">
        <f t="shared" si="40"/>
        <v>0</v>
      </c>
      <c r="P328" s="109">
        <f t="shared" si="41"/>
        <v>0</v>
      </c>
      <c r="Q328" s="79"/>
      <c r="R328" s="109">
        <v>323</v>
      </c>
      <c r="S328" s="109">
        <v>0</v>
      </c>
      <c r="T328" s="113">
        <f>SUM(((S329-S327)/(J329-J327))*((6*$D$26)/1000))</f>
        <v>0</v>
      </c>
      <c r="U328" s="113">
        <f>SUM(((T329-T327)/(K329-K327))*(6*$D$26))</f>
        <v>0</v>
      </c>
      <c r="V328" s="113">
        <f>SUM(((U329-U327)/(J329-J327))*(6*$D$26))</f>
        <v>0</v>
      </c>
      <c r="W328" s="79"/>
      <c r="X328" s="79"/>
      <c r="Y328" s="79"/>
      <c r="Z328" s="79"/>
      <c r="AA328" s="79"/>
      <c r="AB328" s="79"/>
      <c r="AC328" s="79"/>
      <c r="AD328" s="79"/>
      <c r="AE328" s="79"/>
      <c r="AF328" s="79"/>
      <c r="AG328" s="79"/>
    </row>
    <row r="329" spans="8:33" x14ac:dyDescent="0.25">
      <c r="H329" s="109">
        <v>324</v>
      </c>
      <c r="I329" s="109">
        <v>0</v>
      </c>
      <c r="J329" s="109">
        <f t="shared" si="35"/>
        <v>648</v>
      </c>
      <c r="K329" s="109">
        <f t="shared" si="36"/>
        <v>14.451326206513048</v>
      </c>
      <c r="L329" s="109">
        <f t="shared" si="37"/>
        <v>59.829440687197689</v>
      </c>
      <c r="M329" s="109">
        <f t="shared" si="38"/>
        <v>24.253911353712962</v>
      </c>
      <c r="N329" s="109">
        <f t="shared" si="39"/>
        <v>0</v>
      </c>
      <c r="O329" s="109">
        <f t="shared" si="40"/>
        <v>0</v>
      </c>
      <c r="P329" s="109">
        <f t="shared" si="41"/>
        <v>0</v>
      </c>
      <c r="Q329" s="79"/>
      <c r="R329" s="109">
        <v>324</v>
      </c>
      <c r="S329" s="109">
        <v>0</v>
      </c>
      <c r="T329" s="113">
        <f>SUM(((S330-S328)/(J330-J328))*((6*$D$26)/1000))</f>
        <v>0</v>
      </c>
      <c r="U329" s="113">
        <f>SUM(((T330-T328)/(K330-K328))*(6*$D$26))</f>
        <v>0</v>
      </c>
      <c r="V329" s="113">
        <f>SUM(((U330-U328)/(J330-J328))*(6*$D$26))</f>
        <v>0</v>
      </c>
      <c r="W329" s="79"/>
      <c r="X329" s="79"/>
      <c r="Y329" s="79"/>
      <c r="Z329" s="79"/>
      <c r="AA329" s="79"/>
      <c r="AB329" s="79"/>
      <c r="AC329" s="79"/>
      <c r="AD329" s="79"/>
      <c r="AE329" s="79"/>
      <c r="AF329" s="79"/>
      <c r="AG329" s="79"/>
    </row>
    <row r="330" spans="8:33" x14ac:dyDescent="0.25">
      <c r="H330" s="109">
        <v>325</v>
      </c>
      <c r="I330" s="109">
        <v>0</v>
      </c>
      <c r="J330" s="109">
        <f t="shared" si="35"/>
        <v>650</v>
      </c>
      <c r="K330" s="109">
        <f t="shared" si="36"/>
        <v>14.486232791552935</v>
      </c>
      <c r="L330" s="109">
        <f t="shared" si="37"/>
        <v>61.06906691953828</v>
      </c>
      <c r="M330" s="109">
        <f t="shared" si="38"/>
        <v>23.70998046201953</v>
      </c>
      <c r="N330" s="109">
        <f t="shared" si="39"/>
        <v>0</v>
      </c>
      <c r="O330" s="109">
        <f t="shared" si="40"/>
        <v>0</v>
      </c>
      <c r="P330" s="109">
        <f t="shared" si="41"/>
        <v>0</v>
      </c>
      <c r="Q330" s="79"/>
      <c r="R330" s="109">
        <v>325</v>
      </c>
      <c r="S330" s="109">
        <v>0</v>
      </c>
      <c r="T330" s="113">
        <f>SUM(((S331-S329)/(J331-J329))*((6*$D$26)/1000))</f>
        <v>0</v>
      </c>
      <c r="U330" s="113">
        <f>SUM(((T331-T329)/(K331-K329))*(6*$D$26))</f>
        <v>0</v>
      </c>
      <c r="V330" s="113">
        <f>SUM(((U331-U329)/(J331-J329))*(6*$D$26))</f>
        <v>0</v>
      </c>
      <c r="W330" s="79"/>
      <c r="X330" s="79"/>
      <c r="Y330" s="79"/>
      <c r="Z330" s="79"/>
      <c r="AA330" s="79"/>
      <c r="AB330" s="79"/>
      <c r="AC330" s="79"/>
      <c r="AD330" s="79"/>
      <c r="AE330" s="79"/>
      <c r="AF330" s="79"/>
      <c r="AG330" s="79"/>
    </row>
    <row r="331" spans="8:33" x14ac:dyDescent="0.25">
      <c r="H331" s="109">
        <v>326</v>
      </c>
      <c r="I331" s="109">
        <v>0</v>
      </c>
      <c r="J331" s="109">
        <f t="shared" si="35"/>
        <v>652</v>
      </c>
      <c r="K331" s="109">
        <f t="shared" si="36"/>
        <v>14.521139376592823</v>
      </c>
      <c r="L331" s="109">
        <f t="shared" si="37"/>
        <v>62.280084662600224</v>
      </c>
      <c r="M331" s="109">
        <f t="shared" si="38"/>
        <v>23.147505362033368</v>
      </c>
      <c r="N331" s="109">
        <f t="shared" si="39"/>
        <v>0</v>
      </c>
      <c r="O331" s="109">
        <f t="shared" si="40"/>
        <v>0</v>
      </c>
      <c r="P331" s="109">
        <f t="shared" si="41"/>
        <v>0</v>
      </c>
      <c r="Q331" s="79"/>
      <c r="R331" s="109">
        <v>326</v>
      </c>
      <c r="S331" s="109">
        <v>0</v>
      </c>
      <c r="T331" s="113">
        <f>SUM(((S332-S330)/(J332-J330))*((6*$D$26)/1000))</f>
        <v>0</v>
      </c>
      <c r="U331" s="113">
        <f>SUM(((T332-T330)/(K332-K330))*(6*$D$26))</f>
        <v>0</v>
      </c>
      <c r="V331" s="113">
        <f>SUM(((U332-U330)/(J332-J330))*(6*$D$26))</f>
        <v>0</v>
      </c>
      <c r="W331" s="79"/>
      <c r="X331" s="79"/>
      <c r="Y331" s="79"/>
      <c r="Z331" s="79"/>
      <c r="AA331" s="79"/>
      <c r="AB331" s="79"/>
      <c r="AC331" s="79"/>
      <c r="AD331" s="79"/>
      <c r="AE331" s="79"/>
      <c r="AF331" s="79"/>
      <c r="AG331" s="79"/>
    </row>
    <row r="332" spans="8:33" x14ac:dyDescent="0.25">
      <c r="H332" s="109">
        <v>327</v>
      </c>
      <c r="I332" s="109">
        <v>0</v>
      </c>
      <c r="J332" s="109">
        <f t="shared" si="35"/>
        <v>654</v>
      </c>
      <c r="K332" s="109">
        <f t="shared" si="36"/>
        <v>14.556045961632709</v>
      </c>
      <c r="L332" s="109">
        <f t="shared" si="37"/>
        <v>63.461573933701935</v>
      </c>
      <c r="M332" s="109">
        <f t="shared" si="38"/>
        <v>22.567949684239448</v>
      </c>
      <c r="N332" s="109">
        <f t="shared" si="39"/>
        <v>0</v>
      </c>
      <c r="O332" s="109">
        <f t="shared" si="40"/>
        <v>0</v>
      </c>
      <c r="P332" s="109">
        <f t="shared" si="41"/>
        <v>0</v>
      </c>
      <c r="Q332" s="79"/>
      <c r="R332" s="109">
        <v>327</v>
      </c>
      <c r="S332" s="109">
        <v>0</v>
      </c>
      <c r="T332" s="113">
        <f>SUM(((S333-S331)/(J333-J331))*((6*$D$26)/1000))</f>
        <v>0</v>
      </c>
      <c r="U332" s="113">
        <f>SUM(((T333-T331)/(K333-K331))*(6*$D$26))</f>
        <v>0</v>
      </c>
      <c r="V332" s="113">
        <f>SUM(((U333-U331)/(J333-J331))*(6*$D$26))</f>
        <v>0</v>
      </c>
      <c r="W332" s="79"/>
      <c r="X332" s="79"/>
      <c r="Y332" s="79"/>
      <c r="Z332" s="79"/>
      <c r="AA332" s="79"/>
      <c r="AB332" s="79"/>
      <c r="AC332" s="79"/>
      <c r="AD332" s="79"/>
      <c r="AE332" s="79"/>
      <c r="AF332" s="79"/>
      <c r="AG332" s="79"/>
    </row>
    <row r="333" spans="8:33" x14ac:dyDescent="0.25">
      <c r="H333" s="109">
        <v>328</v>
      </c>
      <c r="I333" s="109">
        <v>0</v>
      </c>
      <c r="J333" s="109">
        <f t="shared" si="35"/>
        <v>656</v>
      </c>
      <c r="K333" s="109">
        <f t="shared" si="36"/>
        <v>14.590952546672595</v>
      </c>
      <c r="L333" s="109">
        <f t="shared" si="37"/>
        <v>64.612689281126265</v>
      </c>
      <c r="M333" s="109">
        <f t="shared" si="38"/>
        <v>21.972731510167243</v>
      </c>
      <c r="N333" s="109">
        <f t="shared" si="39"/>
        <v>0</v>
      </c>
      <c r="O333" s="109">
        <f t="shared" si="40"/>
        <v>0</v>
      </c>
      <c r="P333" s="109">
        <f t="shared" si="41"/>
        <v>0</v>
      </c>
      <c r="Q333" s="79"/>
      <c r="R333" s="109">
        <v>328</v>
      </c>
      <c r="S333" s="109">
        <v>0</v>
      </c>
      <c r="T333" s="113">
        <f>SUM(((S334-S332)/(J334-J332))*((6*$D$26)/1000))</f>
        <v>0</v>
      </c>
      <c r="U333" s="113">
        <f>SUM(((T334-T332)/(K334-K332))*(6*$D$26))</f>
        <v>0</v>
      </c>
      <c r="V333" s="113">
        <f>SUM(((U334-U332)/(J334-J332))*(6*$D$26))</f>
        <v>0</v>
      </c>
      <c r="W333" s="79"/>
      <c r="X333" s="79"/>
      <c r="Y333" s="79"/>
      <c r="Z333" s="79"/>
      <c r="AA333" s="79"/>
      <c r="AB333" s="79"/>
      <c r="AC333" s="79"/>
      <c r="AD333" s="79"/>
      <c r="AE333" s="79"/>
      <c r="AF333" s="79"/>
      <c r="AG333" s="79"/>
    </row>
    <row r="334" spans="8:33" x14ac:dyDescent="0.25">
      <c r="H334" s="109">
        <v>329</v>
      </c>
      <c r="I334" s="109">
        <v>0</v>
      </c>
      <c r="J334" s="109">
        <f t="shared" si="35"/>
        <v>658</v>
      </c>
      <c r="K334" s="109">
        <f t="shared" si="36"/>
        <v>14.625859131712481</v>
      </c>
      <c r="L334" s="109">
        <f t="shared" si="37"/>
        <v>65.732657293925939</v>
      </c>
      <c r="M334" s="109">
        <f t="shared" si="38"/>
        <v>21.36321842175948</v>
      </c>
      <c r="N334" s="109">
        <f t="shared" si="39"/>
        <v>0</v>
      </c>
      <c r="O334" s="109">
        <f t="shared" si="40"/>
        <v>0</v>
      </c>
      <c r="P334" s="109">
        <f t="shared" si="41"/>
        <v>0</v>
      </c>
      <c r="Q334" s="79"/>
      <c r="R334" s="109">
        <v>329</v>
      </c>
      <c r="S334" s="109">
        <v>0</v>
      </c>
      <c r="T334" s="113">
        <f>SUM(((S335-S333)/(J335-J333))*((6*$D$26)/1000))</f>
        <v>0</v>
      </c>
      <c r="U334" s="113">
        <f>SUM(((T335-T333)/(K335-K333))*(6*$D$26))</f>
        <v>0</v>
      </c>
      <c r="V334" s="113">
        <f>SUM(((U335-U333)/(J335-J333))*(6*$D$26))</f>
        <v>0</v>
      </c>
      <c r="W334" s="79"/>
      <c r="X334" s="79"/>
      <c r="Y334" s="79"/>
      <c r="Z334" s="79"/>
      <c r="AA334" s="79"/>
      <c r="AB334" s="79"/>
      <c r="AC334" s="79"/>
      <c r="AD334" s="79"/>
      <c r="AE334" s="79"/>
      <c r="AF334" s="79"/>
      <c r="AG334" s="79"/>
    </row>
    <row r="335" spans="8:33" x14ac:dyDescent="0.25">
      <c r="H335" s="109">
        <v>330</v>
      </c>
      <c r="I335" s="109">
        <v>0</v>
      </c>
      <c r="J335" s="109">
        <f t="shared" si="35"/>
        <v>660</v>
      </c>
      <c r="K335" s="109">
        <f t="shared" si="36"/>
        <v>14.660765716752369</v>
      </c>
      <c r="L335" s="109">
        <f t="shared" si="37"/>
        <v>66.820773872522594</v>
      </c>
      <c r="M335" s="109">
        <f t="shared" si="38"/>
        <v>20.740723198220174</v>
      </c>
      <c r="N335" s="109">
        <f t="shared" si="39"/>
        <v>0</v>
      </c>
      <c r="O335" s="109">
        <f t="shared" si="40"/>
        <v>0</v>
      </c>
      <c r="P335" s="109">
        <f t="shared" si="41"/>
        <v>0</v>
      </c>
      <c r="Q335" s="79"/>
      <c r="R335" s="109">
        <v>330</v>
      </c>
      <c r="S335" s="109">
        <v>0</v>
      </c>
      <c r="T335" s="113">
        <f>SUM(((S336-S334)/(J336-J334))*((6*$D$26)/1000))</f>
        <v>0</v>
      </c>
      <c r="U335" s="113">
        <f>SUM(((T336-T334)/(K336-K334))*(6*$D$26))</f>
        <v>0</v>
      </c>
      <c r="V335" s="113">
        <f>SUM(((U336-U334)/(J336-J334))*(6*$D$26))</f>
        <v>0</v>
      </c>
      <c r="W335" s="79"/>
      <c r="X335" s="79"/>
      <c r="Y335" s="79"/>
      <c r="Z335" s="79"/>
      <c r="AA335" s="79"/>
      <c r="AB335" s="79"/>
      <c r="AC335" s="79"/>
      <c r="AD335" s="79"/>
      <c r="AE335" s="79"/>
      <c r="AF335" s="79"/>
      <c r="AG335" s="79"/>
    </row>
    <row r="336" spans="8:33" x14ac:dyDescent="0.25">
      <c r="H336" s="109">
        <v>331</v>
      </c>
      <c r="I336" s="109">
        <v>0</v>
      </c>
      <c r="J336" s="109">
        <f t="shared" si="35"/>
        <v>662</v>
      </c>
      <c r="K336" s="109">
        <f t="shared" si="36"/>
        <v>14.695672301792255</v>
      </c>
      <c r="L336" s="109">
        <f t="shared" si="37"/>
        <v>67.876401293741978</v>
      </c>
      <c r="M336" s="109">
        <f t="shared" si="38"/>
        <v>20.106500162974992</v>
      </c>
      <c r="N336" s="109">
        <f t="shared" si="39"/>
        <v>0</v>
      </c>
      <c r="O336" s="109">
        <f t="shared" si="40"/>
        <v>0</v>
      </c>
      <c r="P336" s="109">
        <f t="shared" si="41"/>
        <v>0</v>
      </c>
      <c r="Q336" s="79"/>
      <c r="R336" s="109">
        <v>331</v>
      </c>
      <c r="S336" s="109">
        <v>0</v>
      </c>
      <c r="T336" s="113">
        <f>SUM(((S337-S335)/(J337-J335))*((6*$D$26)/1000))</f>
        <v>0</v>
      </c>
      <c r="U336" s="113">
        <f>SUM(((T337-T335)/(K337-K335))*(6*$D$26))</f>
        <v>0</v>
      </c>
      <c r="V336" s="113">
        <f>SUM(((U337-U335)/(J337-J335))*(6*$D$26))</f>
        <v>0</v>
      </c>
      <c r="W336" s="79"/>
      <c r="X336" s="79"/>
      <c r="Y336" s="79"/>
      <c r="Z336" s="79"/>
      <c r="AA336" s="79"/>
      <c r="AB336" s="79"/>
      <c r="AC336" s="79"/>
      <c r="AD336" s="79"/>
      <c r="AE336" s="79"/>
      <c r="AF336" s="79"/>
      <c r="AG336" s="79"/>
    </row>
    <row r="337" spans="8:33" x14ac:dyDescent="0.25">
      <c r="H337" s="109">
        <v>332</v>
      </c>
      <c r="I337" s="109">
        <v>0</v>
      </c>
      <c r="J337" s="109">
        <f t="shared" si="35"/>
        <v>664</v>
      </c>
      <c r="K337" s="109">
        <f t="shared" si="36"/>
        <v>14.730578886832141</v>
      </c>
      <c r="L337" s="109">
        <f t="shared" si="37"/>
        <v>68.898965103837838</v>
      </c>
      <c r="M337" s="109">
        <f t="shared" si="38"/>
        <v>19.461742174926989</v>
      </c>
      <c r="N337" s="109">
        <f t="shared" si="39"/>
        <v>0</v>
      </c>
      <c r="O337" s="109">
        <f t="shared" si="40"/>
        <v>0</v>
      </c>
      <c r="P337" s="109">
        <f t="shared" si="41"/>
        <v>0</v>
      </c>
      <c r="Q337" s="79"/>
      <c r="R337" s="109">
        <v>332</v>
      </c>
      <c r="S337" s="109">
        <v>0</v>
      </c>
      <c r="T337" s="113">
        <f>SUM(((S338-S336)/(J338-J336))*((6*$D$26)/1000))</f>
        <v>0</v>
      </c>
      <c r="U337" s="113">
        <f>SUM(((T338-T336)/(K338-K336))*(6*$D$26))</f>
        <v>0</v>
      </c>
      <c r="V337" s="113">
        <f>SUM(((U338-U336)/(J338-J336))*(6*$D$26))</f>
        <v>0</v>
      </c>
      <c r="W337" s="79"/>
      <c r="X337" s="79"/>
      <c r="Y337" s="79"/>
      <c r="Z337" s="79"/>
      <c r="AA337" s="79"/>
      <c r="AB337" s="79"/>
      <c r="AC337" s="79"/>
      <c r="AD337" s="79"/>
      <c r="AE337" s="79"/>
      <c r="AF337" s="79"/>
      <c r="AG337" s="79"/>
    </row>
    <row r="338" spans="8:33" x14ac:dyDescent="0.25">
      <c r="H338" s="109">
        <v>333</v>
      </c>
      <c r="I338" s="109">
        <v>0</v>
      </c>
      <c r="J338" s="109">
        <f t="shared" si="35"/>
        <v>666</v>
      </c>
      <c r="K338" s="109">
        <f t="shared" si="36"/>
        <v>14.765485471872028</v>
      </c>
      <c r="L338" s="109">
        <f t="shared" si="37"/>
        <v>69.887950872545801</v>
      </c>
      <c r="M338" s="109">
        <f t="shared" si="38"/>
        <v>18.807578250501063</v>
      </c>
      <c r="N338" s="109">
        <f t="shared" si="39"/>
        <v>0</v>
      </c>
      <c r="O338" s="109">
        <f t="shared" si="40"/>
        <v>0</v>
      </c>
      <c r="P338" s="109">
        <f t="shared" si="41"/>
        <v>0</v>
      </c>
      <c r="Q338" s="79"/>
      <c r="R338" s="109">
        <v>333</v>
      </c>
      <c r="S338" s="109">
        <v>0</v>
      </c>
      <c r="T338" s="113">
        <f>SUM(((S339-S337)/(J339-J337))*((6*$D$26)/1000))</f>
        <v>0</v>
      </c>
      <c r="U338" s="113">
        <f>SUM(((T339-T337)/(K339-K337))*(6*$D$26))</f>
        <v>0</v>
      </c>
      <c r="V338" s="113">
        <f>SUM(((U339-U337)/(J339-J337))*(6*$D$26))</f>
        <v>0</v>
      </c>
      <c r="W338" s="79"/>
      <c r="X338" s="79"/>
      <c r="Y338" s="79"/>
      <c r="Z338" s="79"/>
      <c r="AA338" s="79"/>
      <c r="AB338" s="79"/>
      <c r="AC338" s="79"/>
      <c r="AD338" s="79"/>
      <c r="AE338" s="79"/>
      <c r="AF338" s="79"/>
      <c r="AG338" s="79"/>
    </row>
    <row r="339" spans="8:33" x14ac:dyDescent="0.25">
      <c r="H339" s="109">
        <v>334</v>
      </c>
      <c r="I339" s="109">
        <v>0</v>
      </c>
      <c r="J339" s="109">
        <f t="shared" si="35"/>
        <v>668</v>
      </c>
      <c r="K339" s="109">
        <f t="shared" si="36"/>
        <v>14.800392056911914</v>
      </c>
      <c r="L339" s="109">
        <f t="shared" si="37"/>
        <v>70.842900840323736</v>
      </c>
      <c r="M339" s="109">
        <f t="shared" si="38"/>
        <v>18.145071796151182</v>
      </c>
      <c r="N339" s="109">
        <f t="shared" si="39"/>
        <v>0</v>
      </c>
      <c r="O339" s="109">
        <f t="shared" si="40"/>
        <v>0</v>
      </c>
      <c r="P339" s="109">
        <f t="shared" si="41"/>
        <v>0</v>
      </c>
      <c r="Q339" s="79"/>
      <c r="R339" s="109">
        <v>334</v>
      </c>
      <c r="S339" s="109">
        <v>0</v>
      </c>
      <c r="T339" s="113">
        <f>SUM(((S340-S338)/(J340-J338))*((6*$D$26)/1000))</f>
        <v>0</v>
      </c>
      <c r="U339" s="113">
        <f>SUM(((T340-T338)/(K340-K338))*(6*$D$26))</f>
        <v>0</v>
      </c>
      <c r="V339" s="113">
        <f>SUM(((U340-U338)/(J340-J338))*(6*$D$26))</f>
        <v>0</v>
      </c>
      <c r="W339" s="79"/>
      <c r="X339" s="79"/>
      <c r="Y339" s="79"/>
      <c r="Z339" s="79"/>
      <c r="AA339" s="79"/>
      <c r="AB339" s="79"/>
      <c r="AC339" s="79"/>
      <c r="AD339" s="79"/>
      <c r="AE339" s="79"/>
      <c r="AF339" s="79"/>
      <c r="AG339" s="79"/>
    </row>
    <row r="340" spans="8:33" x14ac:dyDescent="0.25">
      <c r="H340" s="109">
        <v>335</v>
      </c>
      <c r="I340" s="109">
        <v>0</v>
      </c>
      <c r="J340" s="109">
        <f t="shared" si="35"/>
        <v>670</v>
      </c>
      <c r="K340" s="109">
        <f t="shared" si="36"/>
        <v>14.835298641951802</v>
      </c>
      <c r="L340" s="109">
        <f t="shared" si="37"/>
        <v>71.76341048971905</v>
      </c>
      <c r="M340" s="109">
        <f t="shared" si="38"/>
        <v>17.475219425098192</v>
      </c>
      <c r="N340" s="109">
        <f t="shared" si="39"/>
        <v>0</v>
      </c>
      <c r="O340" s="109">
        <f t="shared" si="40"/>
        <v>0</v>
      </c>
      <c r="P340" s="109">
        <f t="shared" si="41"/>
        <v>0</v>
      </c>
      <c r="Q340" s="79"/>
      <c r="R340" s="109">
        <v>335</v>
      </c>
      <c r="S340" s="109">
        <v>0</v>
      </c>
      <c r="T340" s="113">
        <f>SUM(((S341-S339)/(J341-J339))*((6*$D$26)/1000))</f>
        <v>0</v>
      </c>
      <c r="U340" s="113">
        <f>SUM(((T341-T339)/(K341-K339))*(6*$D$26))</f>
        <v>0</v>
      </c>
      <c r="V340" s="113">
        <f>SUM(((U341-U339)/(J341-J339))*(6*$D$26))</f>
        <v>0</v>
      </c>
      <c r="W340" s="79"/>
      <c r="X340" s="79"/>
      <c r="Y340" s="79"/>
      <c r="Z340" s="79"/>
      <c r="AA340" s="79"/>
      <c r="AB340" s="79"/>
      <c r="AC340" s="79"/>
      <c r="AD340" s="79"/>
      <c r="AE340" s="79"/>
      <c r="AF340" s="79"/>
      <c r="AG340" s="79"/>
    </row>
    <row r="341" spans="8:33" x14ac:dyDescent="0.25">
      <c r="H341" s="109">
        <v>336</v>
      </c>
      <c r="I341" s="109">
        <v>0</v>
      </c>
      <c r="J341" s="109">
        <f t="shared" si="35"/>
        <v>672</v>
      </c>
      <c r="K341" s="109">
        <f t="shared" si="36"/>
        <v>14.870205226991688</v>
      </c>
      <c r="L341" s="109">
        <f t="shared" si="37"/>
        <v>72.649125070308045</v>
      </c>
      <c r="M341" s="109">
        <f t="shared" si="38"/>
        <v>16.798950327180872</v>
      </c>
      <c r="N341" s="109">
        <f t="shared" si="39"/>
        <v>0</v>
      </c>
      <c r="O341" s="109">
        <f t="shared" si="40"/>
        <v>0</v>
      </c>
      <c r="P341" s="109">
        <f t="shared" si="41"/>
        <v>0</v>
      </c>
      <c r="Q341" s="79"/>
      <c r="R341" s="109">
        <v>336</v>
      </c>
      <c r="S341" s="109">
        <v>0</v>
      </c>
      <c r="T341" s="113">
        <f>SUM(((S342-S340)/(J342-J340))*((6*$D$26)/1000))</f>
        <v>0</v>
      </c>
      <c r="U341" s="113">
        <f>SUM(((T342-T340)/(K342-K340))*(6*$D$26))</f>
        <v>0</v>
      </c>
      <c r="V341" s="113">
        <f>SUM(((U342-U340)/(J342-J340))*(6*$D$26))</f>
        <v>0</v>
      </c>
      <c r="W341" s="79"/>
      <c r="X341" s="79"/>
      <c r="Y341" s="79"/>
      <c r="Z341" s="79"/>
      <c r="AA341" s="79"/>
      <c r="AB341" s="79"/>
      <c r="AC341" s="79"/>
      <c r="AD341" s="79"/>
      <c r="AE341" s="79"/>
      <c r="AF341" s="79"/>
      <c r="AG341" s="79"/>
    </row>
    <row r="342" spans="8:33" x14ac:dyDescent="0.25">
      <c r="H342" s="109">
        <v>337</v>
      </c>
      <c r="I342" s="109">
        <v>0</v>
      </c>
      <c r="J342" s="109">
        <f t="shared" si="35"/>
        <v>674</v>
      </c>
      <c r="K342" s="109">
        <f t="shared" si="36"/>
        <v>14.905111812031574</v>
      </c>
      <c r="L342" s="109">
        <f t="shared" si="37"/>
        <v>73.499736104931543</v>
      </c>
      <c r="M342" s="109">
        <f t="shared" si="38"/>
        <v>16.117126156799518</v>
      </c>
      <c r="N342" s="109">
        <f t="shared" si="39"/>
        <v>0</v>
      </c>
      <c r="O342" s="109">
        <f t="shared" si="40"/>
        <v>0</v>
      </c>
      <c r="P342" s="109">
        <f t="shared" si="41"/>
        <v>0</v>
      </c>
      <c r="Q342" s="79"/>
      <c r="R342" s="109">
        <v>337</v>
      </c>
      <c r="S342" s="109">
        <v>0</v>
      </c>
      <c r="T342" s="113">
        <f>SUM(((S343-S341)/(J343-J341))*((6*$D$26)/1000))</f>
        <v>0</v>
      </c>
      <c r="U342" s="113">
        <f>SUM(((T343-T341)/(K343-K341))*(6*$D$26))</f>
        <v>0</v>
      </c>
      <c r="V342" s="113">
        <f>SUM(((U343-U341)/(J343-J341))*(6*$D$26))</f>
        <v>0</v>
      </c>
      <c r="W342" s="79"/>
      <c r="X342" s="79"/>
      <c r="Y342" s="79"/>
      <c r="Z342" s="79"/>
      <c r="AA342" s="79"/>
      <c r="AB342" s="79"/>
      <c r="AC342" s="79"/>
      <c r="AD342" s="79"/>
      <c r="AE342" s="79"/>
      <c r="AF342" s="79"/>
      <c r="AG342" s="79"/>
    </row>
    <row r="343" spans="8:33" x14ac:dyDescent="0.25">
      <c r="H343" s="109">
        <v>338</v>
      </c>
      <c r="I343" s="109">
        <v>0</v>
      </c>
      <c r="J343" s="109">
        <f t="shared" si="35"/>
        <v>676</v>
      </c>
      <c r="K343" s="109">
        <f t="shared" si="36"/>
        <v>14.94001839707146</v>
      </c>
      <c r="L343" s="109">
        <f t="shared" si="37"/>
        <v>74.314977903052181</v>
      </c>
      <c r="M343" s="109">
        <f t="shared" si="38"/>
        <v>15.430541401036651</v>
      </c>
      <c r="N343" s="109">
        <f t="shared" si="39"/>
        <v>0</v>
      </c>
      <c r="O343" s="109">
        <f t="shared" si="40"/>
        <v>0</v>
      </c>
      <c r="P343" s="109">
        <f t="shared" si="41"/>
        <v>0</v>
      </c>
      <c r="Q343" s="79"/>
      <c r="R343" s="109">
        <v>338</v>
      </c>
      <c r="S343" s="109">
        <v>0</v>
      </c>
      <c r="T343" s="113">
        <f>SUM(((S344-S342)/(J344-J342))*((6*$D$26)/1000))</f>
        <v>0</v>
      </c>
      <c r="U343" s="113">
        <f>SUM(((T344-T342)/(K344-K342))*(6*$D$26))</f>
        <v>0</v>
      </c>
      <c r="V343" s="113">
        <f>SUM(((U344-U342)/(J344-J342))*(6*$D$26))</f>
        <v>0</v>
      </c>
      <c r="W343" s="79"/>
      <c r="X343" s="79"/>
      <c r="Y343" s="79"/>
      <c r="Z343" s="79"/>
      <c r="AA343" s="79"/>
      <c r="AB343" s="79"/>
      <c r="AC343" s="79"/>
      <c r="AD343" s="79"/>
      <c r="AE343" s="79"/>
      <c r="AF343" s="79"/>
      <c r="AG343" s="79"/>
    </row>
    <row r="344" spans="8:33" x14ac:dyDescent="0.25">
      <c r="H344" s="109">
        <v>339</v>
      </c>
      <c r="I344" s="109">
        <v>0</v>
      </c>
      <c r="J344" s="109">
        <f t="shared" si="35"/>
        <v>678</v>
      </c>
      <c r="K344" s="109">
        <f t="shared" si="36"/>
        <v>14.974924982111348</v>
      </c>
      <c r="L344" s="109">
        <f t="shared" si="37"/>
        <v>75.09462410503869</v>
      </c>
      <c r="M344" s="109">
        <f t="shared" si="38"/>
        <v>14.739924188089695</v>
      </c>
      <c r="N344" s="109">
        <f t="shared" si="39"/>
        <v>0</v>
      </c>
      <c r="O344" s="109">
        <f t="shared" si="40"/>
        <v>0</v>
      </c>
      <c r="P344" s="109">
        <f t="shared" si="41"/>
        <v>0</v>
      </c>
      <c r="Q344" s="79"/>
      <c r="R344" s="109">
        <v>339</v>
      </c>
      <c r="S344" s="109">
        <v>0</v>
      </c>
      <c r="T344" s="113">
        <f>SUM(((S345-S343)/(J345-J343))*((6*$D$26)/1000))</f>
        <v>0</v>
      </c>
      <c r="U344" s="113">
        <f>SUM(((T345-T343)/(K345-K343))*(6*$D$26))</f>
        <v>0</v>
      </c>
      <c r="V344" s="113">
        <f>SUM(((U345-U343)/(J345-J343))*(6*$D$26))</f>
        <v>0</v>
      </c>
      <c r="W344" s="79"/>
      <c r="X344" s="79"/>
      <c r="Y344" s="79"/>
      <c r="Z344" s="79"/>
      <c r="AA344" s="79"/>
      <c r="AB344" s="79"/>
      <c r="AC344" s="79"/>
      <c r="AD344" s="79"/>
      <c r="AE344" s="79"/>
      <c r="AF344" s="79"/>
      <c r="AG344" s="79"/>
    </row>
    <row r="345" spans="8:33" x14ac:dyDescent="0.25">
      <c r="H345" s="109">
        <v>340</v>
      </c>
      <c r="I345" s="109">
        <v>0</v>
      </c>
      <c r="J345" s="109">
        <f t="shared" si="35"/>
        <v>680</v>
      </c>
      <c r="K345" s="109">
        <f t="shared" si="36"/>
        <v>15.009831567151235</v>
      </c>
      <c r="L345" s="109">
        <f t="shared" si="37"/>
        <v>75.838484279082124</v>
      </c>
      <c r="M345" s="109">
        <f t="shared" si="38"/>
        <v>14.045937495103455</v>
      </c>
      <c r="N345" s="109">
        <f t="shared" si="39"/>
        <v>0</v>
      </c>
      <c r="O345" s="109">
        <f t="shared" si="40"/>
        <v>0</v>
      </c>
      <c r="P345" s="109">
        <f t="shared" si="41"/>
        <v>0</v>
      </c>
      <c r="Q345" s="79"/>
      <c r="R345" s="109">
        <v>340</v>
      </c>
      <c r="S345" s="109">
        <v>0</v>
      </c>
      <c r="T345" s="113">
        <f>SUM(((S346-S344)/(J346-J344))*((6*$D$26)/1000))</f>
        <v>0</v>
      </c>
      <c r="U345" s="113">
        <f>SUM(((T346-T344)/(K346-K344))*(6*$D$26))</f>
        <v>0</v>
      </c>
      <c r="V345" s="113">
        <f>SUM(((U346-U344)/(J346-J344))*(6*$D$26))</f>
        <v>0</v>
      </c>
      <c r="W345" s="79"/>
      <c r="X345" s="79"/>
      <c r="Y345" s="79"/>
      <c r="Z345" s="79"/>
      <c r="AA345" s="79"/>
      <c r="AB345" s="79"/>
      <c r="AC345" s="79"/>
      <c r="AD345" s="79"/>
      <c r="AE345" s="79"/>
      <c r="AF345" s="79"/>
      <c r="AG345" s="79"/>
    </row>
    <row r="346" spans="8:33" x14ac:dyDescent="0.25">
      <c r="H346" s="109">
        <v>341</v>
      </c>
      <c r="I346" s="109">
        <v>0</v>
      </c>
      <c r="J346" s="109">
        <f t="shared" si="35"/>
        <v>682</v>
      </c>
      <c r="K346" s="109">
        <f t="shared" si="36"/>
        <v>15.044738152191121</v>
      </c>
      <c r="L346" s="109">
        <f t="shared" si="37"/>
        <v>76.546400590320701</v>
      </c>
      <c r="M346" s="109">
        <f t="shared" si="38"/>
        <v>13.349180714261049</v>
      </c>
      <c r="N346" s="109">
        <f t="shared" si="39"/>
        <v>0</v>
      </c>
      <c r="O346" s="109">
        <f t="shared" si="40"/>
        <v>0</v>
      </c>
      <c r="P346" s="109">
        <f t="shared" si="41"/>
        <v>0</v>
      </c>
      <c r="Q346" s="79"/>
      <c r="R346" s="109">
        <v>341</v>
      </c>
      <c r="S346" s="109">
        <v>0</v>
      </c>
      <c r="T346" s="113">
        <f>SUM(((S347-S345)/(J347-J345))*((6*$D$26)/1000))</f>
        <v>0</v>
      </c>
      <c r="U346" s="113">
        <f>SUM(((T347-T345)/(K347-K345))*(6*$D$26))</f>
        <v>0</v>
      </c>
      <c r="V346" s="113">
        <f>SUM(((U347-U345)/(J347-J345))*(6*$D$26))</f>
        <v>0</v>
      </c>
      <c r="W346" s="79"/>
      <c r="X346" s="79"/>
      <c r="Y346" s="79"/>
      <c r="Z346" s="79"/>
      <c r="AA346" s="79"/>
      <c r="AB346" s="79"/>
      <c r="AC346" s="79"/>
      <c r="AD346" s="79"/>
      <c r="AE346" s="79"/>
      <c r="AF346" s="79"/>
      <c r="AG346" s="79"/>
    </row>
    <row r="347" spans="8:33" x14ac:dyDescent="0.25">
      <c r="H347" s="109">
        <v>342</v>
      </c>
      <c r="I347" s="109">
        <v>0</v>
      </c>
      <c r="J347" s="109">
        <f t="shared" si="35"/>
        <v>684</v>
      </c>
      <c r="K347" s="109">
        <f t="shared" si="36"/>
        <v>15.079644737231007</v>
      </c>
      <c r="L347" s="109">
        <f t="shared" si="37"/>
        <v>77.218244559625902</v>
      </c>
      <c r="M347" s="109">
        <f t="shared" si="38"/>
        <v>12.650191536499058</v>
      </c>
      <c r="N347" s="109">
        <f t="shared" si="39"/>
        <v>0</v>
      </c>
      <c r="O347" s="109">
        <f t="shared" si="40"/>
        <v>0</v>
      </c>
      <c r="P347" s="109">
        <f t="shared" si="41"/>
        <v>0</v>
      </c>
      <c r="Q347" s="79"/>
      <c r="R347" s="109">
        <v>342</v>
      </c>
      <c r="S347" s="109">
        <v>0</v>
      </c>
      <c r="T347" s="113">
        <f>SUM(((S348-S346)/(J348-J346))*((6*$D$26)/1000))</f>
        <v>0</v>
      </c>
      <c r="U347" s="113">
        <f>SUM(((T348-T346)/(K348-K346))*(6*$D$26))</f>
        <v>0</v>
      </c>
      <c r="V347" s="113">
        <f>SUM(((U348-U346)/(J348-J346))*(6*$D$26))</f>
        <v>0</v>
      </c>
      <c r="W347" s="79"/>
      <c r="X347" s="79"/>
      <c r="Y347" s="79"/>
      <c r="Z347" s="79"/>
      <c r="AA347" s="79"/>
      <c r="AB347" s="79"/>
      <c r="AC347" s="79"/>
      <c r="AD347" s="79"/>
      <c r="AE347" s="79"/>
      <c r="AF347" s="79"/>
      <c r="AG347" s="79"/>
    </row>
    <row r="348" spans="8:33" x14ac:dyDescent="0.25">
      <c r="H348" s="109">
        <v>343</v>
      </c>
      <c r="I348" s="109">
        <v>0</v>
      </c>
      <c r="J348" s="109">
        <f t="shared" si="35"/>
        <v>686</v>
      </c>
      <c r="K348" s="109">
        <f t="shared" si="36"/>
        <v>15.114551322270893</v>
      </c>
      <c r="L348" s="109">
        <f t="shared" si="37"/>
        <v>77.853913927426547</v>
      </c>
      <c r="M348" s="109">
        <f t="shared" si="38"/>
        <v>11.94944811338628</v>
      </c>
      <c r="N348" s="109">
        <f t="shared" si="39"/>
        <v>0</v>
      </c>
      <c r="O348" s="109">
        <f t="shared" si="40"/>
        <v>0</v>
      </c>
      <c r="P348" s="109">
        <f t="shared" si="41"/>
        <v>0</v>
      </c>
      <c r="Q348" s="79"/>
      <c r="R348" s="109">
        <v>343</v>
      </c>
      <c r="S348" s="109">
        <v>0</v>
      </c>
      <c r="T348" s="113">
        <f>SUM(((S349-S347)/(J349-J347))*((6*$D$26)/1000))</f>
        <v>0</v>
      </c>
      <c r="U348" s="113">
        <f>SUM(((T349-T347)/(K349-K347))*(6*$D$26))</f>
        <v>0</v>
      </c>
      <c r="V348" s="113">
        <f>SUM(((U349-U347)/(J349-J347))*(6*$D$26))</f>
        <v>0</v>
      </c>
      <c r="W348" s="79"/>
      <c r="X348" s="79"/>
      <c r="Y348" s="79"/>
      <c r="Z348" s="79"/>
      <c r="AA348" s="79"/>
      <c r="AB348" s="79"/>
      <c r="AC348" s="79"/>
      <c r="AD348" s="79"/>
      <c r="AE348" s="79"/>
      <c r="AF348" s="79"/>
      <c r="AG348" s="79"/>
    </row>
    <row r="349" spans="8:33" x14ac:dyDescent="0.25">
      <c r="H349" s="109">
        <v>344</v>
      </c>
      <c r="I349" s="109">
        <v>0</v>
      </c>
      <c r="J349" s="109">
        <f t="shared" si="35"/>
        <v>688</v>
      </c>
      <c r="K349" s="109">
        <f t="shared" si="36"/>
        <v>15.149457907310781</v>
      </c>
      <c r="L349" s="109">
        <f t="shared" si="37"/>
        <v>78.453329635944897</v>
      </c>
      <c r="M349" s="109">
        <f t="shared" si="38"/>
        <v>11.24737145937714</v>
      </c>
      <c r="N349" s="109">
        <f t="shared" si="39"/>
        <v>0</v>
      </c>
      <c r="O349" s="109">
        <f t="shared" si="40"/>
        <v>0</v>
      </c>
      <c r="P349" s="109">
        <f t="shared" si="41"/>
        <v>0</v>
      </c>
      <c r="Q349" s="79"/>
      <c r="R349" s="109">
        <v>344</v>
      </c>
      <c r="S349" s="109">
        <v>0</v>
      </c>
      <c r="T349" s="113">
        <f>SUM(((S350-S348)/(J350-J348))*((6*$D$26)/1000))</f>
        <v>0</v>
      </c>
      <c r="U349" s="113">
        <f>SUM(((T350-T348)/(K350-K348))*(6*$D$26))</f>
        <v>0</v>
      </c>
      <c r="V349" s="113">
        <f>SUM(((U350-U348)/(J350-J348))*(6*$D$26))</f>
        <v>0</v>
      </c>
      <c r="W349" s="79"/>
      <c r="X349" s="79"/>
      <c r="Y349" s="79"/>
      <c r="Z349" s="79"/>
      <c r="AA349" s="79"/>
      <c r="AB349" s="79"/>
      <c r="AC349" s="79"/>
      <c r="AD349" s="79"/>
      <c r="AE349" s="79"/>
      <c r="AF349" s="79"/>
      <c r="AG349" s="79"/>
    </row>
    <row r="350" spans="8:33" x14ac:dyDescent="0.25">
      <c r="H350" s="109">
        <v>345</v>
      </c>
      <c r="I350" s="109">
        <v>0</v>
      </c>
      <c r="J350" s="109">
        <f t="shared" si="35"/>
        <v>690</v>
      </c>
      <c r="K350" s="109">
        <f t="shared" si="36"/>
        <v>15.184364492350667</v>
      </c>
      <c r="L350" s="109">
        <f t="shared" si="37"/>
        <v>79.016432941315657</v>
      </c>
      <c r="M350" s="109">
        <f t="shared" si="38"/>
        <v>10.544328058820422</v>
      </c>
      <c r="N350" s="109">
        <f t="shared" si="39"/>
        <v>0</v>
      </c>
      <c r="O350" s="109">
        <f t="shared" si="40"/>
        <v>0</v>
      </c>
      <c r="P350" s="109">
        <f t="shared" si="41"/>
        <v>0</v>
      </c>
      <c r="Q350" s="79"/>
      <c r="R350" s="109">
        <v>345</v>
      </c>
      <c r="S350" s="109">
        <v>0</v>
      </c>
      <c r="T350" s="113">
        <f>SUM(((S351-S349)/(J351-J349))*((6*$D$26)/1000))</f>
        <v>0</v>
      </c>
      <c r="U350" s="113">
        <f>SUM(((T351-T349)/(K351-K349))*(6*$D$26))</f>
        <v>0</v>
      </c>
      <c r="V350" s="113">
        <f>SUM(((U351-U349)/(J351-J349))*(6*$D$26))</f>
        <v>0</v>
      </c>
      <c r="W350" s="79"/>
      <c r="X350" s="79"/>
      <c r="Y350" s="79"/>
      <c r="Z350" s="79"/>
      <c r="AA350" s="79"/>
      <c r="AB350" s="79"/>
      <c r="AC350" s="79"/>
      <c r="AD350" s="79"/>
      <c r="AE350" s="79"/>
      <c r="AF350" s="79"/>
      <c r="AG350" s="79"/>
    </row>
    <row r="351" spans="8:33" x14ac:dyDescent="0.25">
      <c r="H351" s="109">
        <v>346</v>
      </c>
      <c r="I351" s="109">
        <v>0</v>
      </c>
      <c r="J351" s="109">
        <f t="shared" si="35"/>
        <v>692</v>
      </c>
      <c r="K351" s="109">
        <f t="shared" si="36"/>
        <v>15.219271077390554</v>
      </c>
      <c r="L351" s="109">
        <f t="shared" si="37"/>
        <v>79.543182665280341</v>
      </c>
      <c r="M351" s="109">
        <f t="shared" si="38"/>
        <v>9.8406326445907801</v>
      </c>
      <c r="N351" s="109">
        <f t="shared" si="39"/>
        <v>0</v>
      </c>
      <c r="O351" s="109">
        <f t="shared" si="40"/>
        <v>0</v>
      </c>
      <c r="P351" s="109">
        <f t="shared" si="41"/>
        <v>0</v>
      </c>
      <c r="Q351" s="79"/>
      <c r="R351" s="109">
        <v>346</v>
      </c>
      <c r="S351" s="109">
        <v>0</v>
      </c>
      <c r="T351" s="113">
        <f>SUM(((S352-S350)/(J352-J350))*((6*$D$26)/1000))</f>
        <v>0</v>
      </c>
      <c r="U351" s="113">
        <f>SUM(((T352-T350)/(K352-K350))*(6*$D$26))</f>
        <v>0</v>
      </c>
      <c r="V351" s="113">
        <f>SUM(((U352-U350)/(J352-J350))*(6*$D$26))</f>
        <v>0</v>
      </c>
      <c r="W351" s="79"/>
      <c r="X351" s="79"/>
      <c r="Y351" s="79"/>
      <c r="Z351" s="79"/>
      <c r="AA351" s="79"/>
      <c r="AB351" s="79"/>
      <c r="AC351" s="79"/>
      <c r="AD351" s="79"/>
      <c r="AE351" s="79"/>
      <c r="AF351" s="79"/>
      <c r="AG351" s="79"/>
    </row>
    <row r="352" spans="8:33" x14ac:dyDescent="0.25">
      <c r="H352" s="109">
        <v>347</v>
      </c>
      <c r="I352" s="109">
        <v>0</v>
      </c>
      <c r="J352" s="109">
        <f t="shared" si="35"/>
        <v>694</v>
      </c>
      <c r="K352" s="109">
        <f t="shared" si="36"/>
        <v>15.25417766243044</v>
      </c>
      <c r="L352" s="109">
        <f t="shared" si="37"/>
        <v>80.033552594503334</v>
      </c>
      <c r="M352" s="109">
        <f t="shared" si="38"/>
        <v>9.1365511179666061</v>
      </c>
      <c r="N352" s="109">
        <f t="shared" si="39"/>
        <v>0</v>
      </c>
      <c r="O352" s="109">
        <f t="shared" si="40"/>
        <v>0</v>
      </c>
      <c r="P352" s="109">
        <f t="shared" si="41"/>
        <v>0</v>
      </c>
      <c r="Q352" s="79"/>
      <c r="R352" s="109">
        <v>347</v>
      </c>
      <c r="S352" s="109">
        <v>0</v>
      </c>
      <c r="T352" s="113">
        <f>SUM(((S353-S351)/(J353-J351))*((6*$D$26)/1000))</f>
        <v>0</v>
      </c>
      <c r="U352" s="113">
        <f>SUM(((T353-T351)/(K353-K351))*(6*$D$26))</f>
        <v>0</v>
      </c>
      <c r="V352" s="113">
        <f>SUM(((U353-U351)/(J353-J351))*(6*$D$26))</f>
        <v>0</v>
      </c>
      <c r="W352" s="79"/>
      <c r="X352" s="79"/>
      <c r="Y352" s="79"/>
      <c r="Z352" s="79"/>
      <c r="AA352" s="79"/>
      <c r="AB352" s="79"/>
      <c r="AC352" s="79"/>
      <c r="AD352" s="79"/>
      <c r="AE352" s="79"/>
      <c r="AF352" s="79"/>
      <c r="AG352" s="79"/>
    </row>
    <row r="353" spans="8:33" x14ac:dyDescent="0.25">
      <c r="H353" s="109">
        <v>348</v>
      </c>
      <c r="I353" s="109">
        <v>0</v>
      </c>
      <c r="J353" s="109">
        <f t="shared" si="35"/>
        <v>696</v>
      </c>
      <c r="K353" s="109">
        <f t="shared" si="36"/>
        <v>15.289084247470328</v>
      </c>
      <c r="L353" s="109">
        <f t="shared" si="37"/>
        <v>80.487529034062419</v>
      </c>
      <c r="M353" s="109">
        <f t="shared" si="38"/>
        <v>8.4323035823183066</v>
      </c>
      <c r="N353" s="109">
        <f t="shared" si="39"/>
        <v>0</v>
      </c>
      <c r="O353" s="109">
        <f t="shared" si="40"/>
        <v>0</v>
      </c>
      <c r="P353" s="109">
        <f t="shared" si="41"/>
        <v>0</v>
      </c>
      <c r="Q353" s="79"/>
      <c r="R353" s="109">
        <v>348</v>
      </c>
      <c r="S353" s="109">
        <v>0</v>
      </c>
      <c r="T353" s="113">
        <f>SUM(((S354-S352)/(J354-J352))*((6*$D$26)/1000))</f>
        <v>0</v>
      </c>
      <c r="U353" s="113">
        <f>SUM(((T354-T352)/(K354-K352))*(6*$D$26))</f>
        <v>0</v>
      </c>
      <c r="V353" s="113">
        <f>SUM(((U354-U352)/(J354-J352))*(6*$D$26))</f>
        <v>0</v>
      </c>
      <c r="W353" s="79"/>
      <c r="X353" s="79"/>
      <c r="Y353" s="79"/>
      <c r="Z353" s="79"/>
      <c r="AA353" s="79"/>
      <c r="AB353" s="79"/>
      <c r="AC353" s="79"/>
      <c r="AD353" s="79"/>
      <c r="AE353" s="79"/>
      <c r="AF353" s="79"/>
      <c r="AG353" s="79"/>
    </row>
    <row r="354" spans="8:33" x14ac:dyDescent="0.25">
      <c r="H354" s="109">
        <v>349</v>
      </c>
      <c r="I354" s="109">
        <v>0</v>
      </c>
      <c r="J354" s="109">
        <f t="shared" si="35"/>
        <v>698</v>
      </c>
      <c r="K354" s="109">
        <f t="shared" si="36"/>
        <v>15.323990832510214</v>
      </c>
      <c r="L354" s="109">
        <f t="shared" si="37"/>
        <v>80.905108520324347</v>
      </c>
      <c r="M354" s="109">
        <f t="shared" si="38"/>
        <v>7.7280674661790947</v>
      </c>
      <c r="N354" s="109">
        <f t="shared" si="39"/>
        <v>0</v>
      </c>
      <c r="O354" s="109">
        <f t="shared" si="40"/>
        <v>0</v>
      </c>
      <c r="P354" s="109">
        <f t="shared" si="41"/>
        <v>0</v>
      </c>
      <c r="Q354" s="79"/>
      <c r="R354" s="109">
        <v>349</v>
      </c>
      <c r="S354" s="109">
        <v>0</v>
      </c>
      <c r="T354" s="113">
        <f>SUM(((S355-S353)/(J355-J353))*((6*$D$26)/1000))</f>
        <v>0</v>
      </c>
      <c r="U354" s="113">
        <f>SUM(((T355-T353)/(K355-K353))*(6*$D$26))</f>
        <v>0</v>
      </c>
      <c r="V354" s="113">
        <f>SUM(((U355-U353)/(J355-J353))*(6*$D$26))</f>
        <v>0</v>
      </c>
      <c r="W354" s="79"/>
      <c r="X354" s="79"/>
      <c r="Y354" s="79"/>
      <c r="Z354" s="79"/>
      <c r="AA354" s="79"/>
      <c r="AB354" s="79"/>
      <c r="AC354" s="79"/>
      <c r="AD354" s="79"/>
      <c r="AE354" s="79"/>
      <c r="AF354" s="79"/>
      <c r="AG354" s="79"/>
    </row>
    <row r="355" spans="8:33" x14ac:dyDescent="0.25">
      <c r="H355" s="109">
        <v>350</v>
      </c>
      <c r="I355" s="109">
        <v>0</v>
      </c>
      <c r="J355" s="109">
        <f t="shared" si="35"/>
        <v>700</v>
      </c>
      <c r="K355" s="109">
        <f t="shared" si="36"/>
        <v>15.3588974175501</v>
      </c>
      <c r="L355" s="109">
        <f t="shared" si="37"/>
        <v>81.286295697233385</v>
      </c>
      <c r="M355" s="109">
        <f t="shared" si="38"/>
        <v>7.0239807143328044</v>
      </c>
      <c r="N355" s="109">
        <f t="shared" si="39"/>
        <v>0</v>
      </c>
      <c r="O355" s="109">
        <f t="shared" si="40"/>
        <v>0</v>
      </c>
      <c r="P355" s="109">
        <f t="shared" si="41"/>
        <v>0</v>
      </c>
      <c r="Q355" s="79"/>
      <c r="R355" s="109">
        <v>350</v>
      </c>
      <c r="S355" s="109">
        <v>0</v>
      </c>
      <c r="T355" s="113">
        <f>SUM(((S356-S354)/(J356-J354))*((6*$D$26)/1000))</f>
        <v>0</v>
      </c>
      <c r="U355" s="113">
        <f>SUM(((T356-T354)/(K356-K354))*(6*$D$26))</f>
        <v>0</v>
      </c>
      <c r="V355" s="113">
        <f>SUM(((U356-U354)/(J356-J354))*(6*$D$26))</f>
        <v>0</v>
      </c>
      <c r="W355" s="79"/>
      <c r="X355" s="79"/>
      <c r="Y355" s="79"/>
      <c r="Z355" s="79"/>
      <c r="AA355" s="79"/>
      <c r="AB355" s="79"/>
      <c r="AC355" s="79"/>
      <c r="AD355" s="79"/>
      <c r="AE355" s="79"/>
      <c r="AF355" s="79"/>
      <c r="AG355" s="79"/>
    </row>
    <row r="356" spans="8:33" x14ac:dyDescent="0.25">
      <c r="H356" s="109">
        <v>351</v>
      </c>
      <c r="I356" s="109">
        <v>0</v>
      </c>
      <c r="J356" s="109">
        <f t="shared" si="35"/>
        <v>702</v>
      </c>
      <c r="K356" s="109">
        <f t="shared" si="36"/>
        <v>15.393804002589986</v>
      </c>
      <c r="L356" s="109">
        <f t="shared" si="37"/>
        <v>81.631101359015076</v>
      </c>
      <c r="M356" s="109">
        <f t="shared" si="38"/>
        <v>6.3201450285610203</v>
      </c>
      <c r="N356" s="109">
        <f t="shared" si="39"/>
        <v>0</v>
      </c>
      <c r="O356" s="109">
        <f t="shared" si="40"/>
        <v>0</v>
      </c>
      <c r="P356" s="109">
        <f t="shared" si="41"/>
        <v>0</v>
      </c>
      <c r="Q356" s="79"/>
      <c r="R356" s="109">
        <v>351</v>
      </c>
      <c r="S356" s="109">
        <v>0</v>
      </c>
      <c r="T356" s="113">
        <f>SUM(((S357-S355)/(J357-J355))*((6*$D$26)/1000))</f>
        <v>0</v>
      </c>
      <c r="U356" s="113">
        <f>SUM(((T357-T355)/(K357-K355))*(6*$D$26))</f>
        <v>0</v>
      </c>
      <c r="V356" s="113">
        <f>SUM(((U357-U355)/(J357-J355))*(6*$D$26))</f>
        <v>0</v>
      </c>
      <c r="W356" s="79"/>
      <c r="X356" s="79"/>
      <c r="Y356" s="79"/>
      <c r="Z356" s="79"/>
      <c r="AA356" s="79"/>
      <c r="AB356" s="79"/>
      <c r="AC356" s="79"/>
      <c r="AD356" s="79"/>
      <c r="AE356" s="79"/>
      <c r="AF356" s="79"/>
      <c r="AG356" s="79"/>
    </row>
    <row r="357" spans="8:33" x14ac:dyDescent="0.25">
      <c r="H357" s="109">
        <v>352</v>
      </c>
      <c r="I357" s="109">
        <v>0</v>
      </c>
      <c r="J357" s="109">
        <f t="shared" si="35"/>
        <v>704</v>
      </c>
      <c r="K357" s="109">
        <f t="shared" si="36"/>
        <v>15.428710587629872</v>
      </c>
      <c r="L357" s="109">
        <f t="shared" si="37"/>
        <v>81.939540661425738</v>
      </c>
      <c r="M357" s="109">
        <f t="shared" si="38"/>
        <v>5.6166291426160191</v>
      </c>
      <c r="N357" s="109">
        <f t="shared" si="39"/>
        <v>0</v>
      </c>
      <c r="O357" s="109">
        <f t="shared" si="40"/>
        <v>0</v>
      </c>
      <c r="P357" s="109">
        <f t="shared" si="41"/>
        <v>0</v>
      </c>
      <c r="Q357" s="79"/>
      <c r="R357" s="109">
        <v>352</v>
      </c>
      <c r="S357" s="109">
        <v>0</v>
      </c>
      <c r="T357" s="113">
        <f>SUM(((S358-S356)/(J358-J356))*((6*$D$26)/1000))</f>
        <v>0</v>
      </c>
      <c r="U357" s="113">
        <f>SUM(((T358-T356)/(K358-K356))*(6*$D$26))</f>
        <v>0</v>
      </c>
      <c r="V357" s="113">
        <f>SUM(((U358-U356)/(J358-J356))*(6*$D$26))</f>
        <v>0</v>
      </c>
      <c r="W357" s="79"/>
      <c r="X357" s="79"/>
      <c r="Y357" s="79"/>
      <c r="Z357" s="79"/>
      <c r="AA357" s="79"/>
      <c r="AB357" s="79"/>
      <c r="AC357" s="79"/>
      <c r="AD357" s="79"/>
      <c r="AE357" s="79"/>
      <c r="AF357" s="79"/>
      <c r="AG357" s="79"/>
    </row>
    <row r="358" spans="8:33" x14ac:dyDescent="0.25">
      <c r="H358" s="109">
        <v>353</v>
      </c>
      <c r="I358" s="109">
        <v>0</v>
      </c>
      <c r="J358" s="109">
        <f t="shared" si="35"/>
        <v>706</v>
      </c>
      <c r="K358" s="109">
        <f t="shared" si="36"/>
        <v>15.46361717266976</v>
      </c>
      <c r="L358" s="109">
        <f t="shared" si="37"/>
        <v>82.211631502954717</v>
      </c>
      <c r="M358" s="109">
        <f t="shared" si="38"/>
        <v>4.9134721187760686</v>
      </c>
      <c r="N358" s="109">
        <f t="shared" si="39"/>
        <v>0</v>
      </c>
      <c r="O358" s="109">
        <f t="shared" si="40"/>
        <v>0</v>
      </c>
      <c r="P358" s="109">
        <f t="shared" si="41"/>
        <v>0</v>
      </c>
      <c r="Q358" s="79"/>
      <c r="R358" s="109">
        <v>353</v>
      </c>
      <c r="S358" s="109">
        <v>0</v>
      </c>
      <c r="T358" s="113">
        <f>SUM(((S359-S357)/(J359-J357))*((6*$D$26)/1000))</f>
        <v>0</v>
      </c>
      <c r="U358" s="113">
        <f>SUM(((T359-T357)/(K359-K357))*(6*$D$26))</f>
        <v>0</v>
      </c>
      <c r="V358" s="113">
        <f>SUM(((U359-U357)/(J359-J357))*(6*$D$26))</f>
        <v>0</v>
      </c>
      <c r="W358" s="79"/>
      <c r="X358" s="79"/>
      <c r="Y358" s="79"/>
      <c r="Z358" s="79"/>
      <c r="AA358" s="79"/>
      <c r="AB358" s="79"/>
      <c r="AC358" s="79"/>
      <c r="AD358" s="79"/>
      <c r="AE358" s="79"/>
      <c r="AF358" s="79"/>
      <c r="AG358" s="79"/>
    </row>
    <row r="359" spans="8:33" x14ac:dyDescent="0.25">
      <c r="H359" s="109">
        <v>354</v>
      </c>
      <c r="I359" s="109">
        <v>0</v>
      </c>
      <c r="J359" s="109">
        <f t="shared" si="35"/>
        <v>708</v>
      </c>
      <c r="K359" s="109">
        <f t="shared" si="36"/>
        <v>15.498523757709647</v>
      </c>
      <c r="L359" s="109">
        <f t="shared" si="37"/>
        <v>82.44739307680311</v>
      </c>
      <c r="M359" s="109">
        <f t="shared" si="38"/>
        <v>4.2106866559567564</v>
      </c>
      <c r="N359" s="109">
        <f t="shared" si="39"/>
        <v>0</v>
      </c>
      <c r="O359" s="109">
        <f t="shared" si="40"/>
        <v>0</v>
      </c>
      <c r="P359" s="109">
        <f t="shared" si="41"/>
        <v>0</v>
      </c>
      <c r="Q359" s="79"/>
      <c r="R359" s="109">
        <v>354</v>
      </c>
      <c r="S359" s="109">
        <v>0</v>
      </c>
      <c r="T359" s="113">
        <f>SUM(((S360-S358)/(J360-J358))*((6*$D$26)/1000))</f>
        <v>0</v>
      </c>
      <c r="U359" s="113">
        <f>SUM(((T360-T358)/(K360-K358))*(6*$D$26))</f>
        <v>0</v>
      </c>
      <c r="V359" s="113">
        <f>SUM(((U360-U358)/(J360-J358))*(6*$D$26))</f>
        <v>0</v>
      </c>
      <c r="W359" s="79"/>
      <c r="X359" s="79"/>
      <c r="Y359" s="79"/>
      <c r="Z359" s="79"/>
      <c r="AA359" s="79"/>
      <c r="AB359" s="79"/>
      <c r="AC359" s="79"/>
      <c r="AD359" s="79"/>
      <c r="AE359" s="79"/>
      <c r="AF359" s="79"/>
      <c r="AG359" s="79"/>
    </row>
    <row r="360" spans="8:33" x14ac:dyDescent="0.25">
      <c r="H360" s="109">
        <v>355</v>
      </c>
      <c r="I360" s="109">
        <v>0</v>
      </c>
      <c r="J360" s="109">
        <f t="shared" si="35"/>
        <v>710</v>
      </c>
      <c r="K360" s="109">
        <f t="shared" si="36"/>
        <v>15.533430342749533</v>
      </c>
      <c r="L360" s="109">
        <f t="shared" si="37"/>
        <v>82.646844594009679</v>
      </c>
      <c r="M360" s="109">
        <f t="shared" si="38"/>
        <v>3.5082624017649935</v>
      </c>
      <c r="N360" s="109">
        <f t="shared" si="39"/>
        <v>0</v>
      </c>
      <c r="O360" s="109">
        <f t="shared" si="40"/>
        <v>0</v>
      </c>
      <c r="P360" s="109">
        <f t="shared" si="41"/>
        <v>0</v>
      </c>
      <c r="Q360" s="79"/>
      <c r="R360" s="109">
        <v>355</v>
      </c>
      <c r="S360" s="109">
        <v>0</v>
      </c>
      <c r="T360" s="113">
        <f>SUM(((S361-S359)/(J361-J359))*((6*$D$26)/1000))</f>
        <v>0</v>
      </c>
      <c r="U360" s="113">
        <f>SUM(((T361-T359)/(K361-K359))*(6*$D$26))</f>
        <v>0</v>
      </c>
      <c r="V360" s="113">
        <f>SUM(((U361-U359)/(J361-J359))*(6*$D$26))</f>
        <v>0</v>
      </c>
      <c r="W360" s="79"/>
      <c r="X360" s="79"/>
      <c r="Y360" s="79"/>
      <c r="Z360" s="79"/>
      <c r="AA360" s="79"/>
      <c r="AB360" s="79"/>
      <c r="AC360" s="79"/>
      <c r="AD360" s="79"/>
      <c r="AE360" s="79"/>
      <c r="AF360" s="79"/>
      <c r="AG360" s="79"/>
    </row>
    <row r="361" spans="8:33" x14ac:dyDescent="0.25">
      <c r="H361" s="109">
        <v>356</v>
      </c>
      <c r="I361" s="109">
        <v>0</v>
      </c>
      <c r="J361" s="109">
        <f t="shared" si="35"/>
        <v>712</v>
      </c>
      <c r="K361" s="109">
        <f t="shared" si="36"/>
        <v>15.568336927789419</v>
      </c>
      <c r="L361" s="109">
        <f t="shared" si="37"/>
        <v>82.810004177760732</v>
      </c>
      <c r="M361" s="109">
        <f t="shared" si="38"/>
        <v>2.8061692630776029</v>
      </c>
      <c r="N361" s="109">
        <f t="shared" si="39"/>
        <v>0</v>
      </c>
      <c r="O361" s="109">
        <f t="shared" si="40"/>
        <v>0</v>
      </c>
      <c r="P361" s="109">
        <f t="shared" si="41"/>
        <v>518890301.5520705</v>
      </c>
      <c r="Q361" s="79"/>
      <c r="R361" s="109">
        <v>356</v>
      </c>
      <c r="S361" s="109">
        <v>0</v>
      </c>
      <c r="T361" s="113">
        <f>SUM(((S362-S360)/(J362-J360))*((6*$D$26)/1000))</f>
        <v>0</v>
      </c>
      <c r="U361" s="113">
        <f>SUM(((T362-T360)/(K362-K360))*(6*$D$26))</f>
        <v>0</v>
      </c>
      <c r="V361" s="113">
        <f>SUM(((U362-U360)/(J362-J360))*(6*$D$26))</f>
        <v>0</v>
      </c>
      <c r="W361" s="79"/>
      <c r="X361" s="79"/>
      <c r="Y361" s="79"/>
      <c r="Z361" s="79"/>
      <c r="AA361" s="79"/>
      <c r="AB361" s="79"/>
      <c r="AC361" s="79"/>
      <c r="AD361" s="79"/>
      <c r="AE361" s="79"/>
      <c r="AF361" s="79"/>
      <c r="AG361" s="79"/>
    </row>
    <row r="362" spans="8:33" x14ac:dyDescent="0.25">
      <c r="H362" s="109">
        <v>357</v>
      </c>
      <c r="I362" s="109">
        <v>0</v>
      </c>
      <c r="J362" s="109">
        <f t="shared" si="35"/>
        <v>714</v>
      </c>
      <c r="K362" s="109">
        <f t="shared" si="36"/>
        <v>15.603243512829307</v>
      </c>
      <c r="L362" s="109">
        <f t="shared" si="37"/>
        <v>82.936887928694702</v>
      </c>
      <c r="M362" s="109">
        <f t="shared" si="38"/>
        <v>2.1043607116687579</v>
      </c>
      <c r="N362" s="109">
        <f t="shared" si="39"/>
        <v>0</v>
      </c>
      <c r="O362" s="109">
        <f t="shared" si="40"/>
        <v>53632.072511841914</v>
      </c>
      <c r="P362" s="109">
        <f t="shared" si="41"/>
        <v>518890301.55208367</v>
      </c>
      <c r="Q362" s="79"/>
      <c r="R362" s="109">
        <v>357</v>
      </c>
      <c r="S362" s="109">
        <v>0</v>
      </c>
      <c r="T362" s="113">
        <f>SUM(((S363-S361)/(J363-J361))*((6*$D$26)/1000))</f>
        <v>0</v>
      </c>
      <c r="U362" s="113">
        <f>SUM(((T363-T361)/(K363-K361))*(6*$D$26))</f>
        <v>0</v>
      </c>
      <c r="V362" s="113">
        <f>SUM(((U363-U361)/(J363-J361))*(6*$D$26))</f>
        <v>0</v>
      </c>
      <c r="W362" s="79"/>
      <c r="X362" s="79"/>
      <c r="Y362" s="79"/>
      <c r="Z362" s="79"/>
      <c r="AA362" s="79"/>
      <c r="AB362" s="79"/>
      <c r="AC362" s="79"/>
      <c r="AD362" s="79"/>
      <c r="AE362" s="79"/>
      <c r="AF362" s="79"/>
      <c r="AG362" s="79"/>
    </row>
    <row r="363" spans="8:33" x14ac:dyDescent="0.25">
      <c r="H363" s="109">
        <v>358</v>
      </c>
      <c r="I363" s="109">
        <v>0</v>
      </c>
      <c r="J363" s="109">
        <f t="shared" si="35"/>
        <v>716</v>
      </c>
      <c r="K363" s="109">
        <f t="shared" si="36"/>
        <v>15.638150097869193</v>
      </c>
      <c r="L363" s="109">
        <f t="shared" si="37"/>
        <v>83.02750916087895</v>
      </c>
      <c r="M363" s="109">
        <f t="shared" si="38"/>
        <v>1.4027770830989006</v>
      </c>
      <c r="N363" s="109">
        <f t="shared" si="39"/>
        <v>9.6750000000000003E-2</v>
      </c>
      <c r="O363" s="109">
        <f t="shared" si="40"/>
        <v>53632.072511843275</v>
      </c>
      <c r="P363" s="109">
        <f t="shared" si="41"/>
        <v>-1037780603.1041541</v>
      </c>
      <c r="Q363" s="79"/>
      <c r="R363" s="109">
        <v>358</v>
      </c>
      <c r="S363" s="109">
        <v>0</v>
      </c>
      <c r="T363" s="113">
        <f>SUM(((S364-S362)/(J364-J362))*((6*$D$26)/1000))</f>
        <v>0</v>
      </c>
      <c r="U363" s="113">
        <f>SUM(((T364-T362)/(K364-K362))*(6*$D$26))</f>
        <v>0</v>
      </c>
      <c r="V363" s="113">
        <f>SUM(((U364-U362)/(J364-J362))*(6*$D$26))</f>
        <v>0</v>
      </c>
      <c r="W363" s="79"/>
      <c r="X363" s="79"/>
      <c r="Y363" s="79"/>
      <c r="Z363" s="79"/>
      <c r="AA363" s="79"/>
      <c r="AB363" s="79"/>
      <c r="AC363" s="79"/>
      <c r="AD363" s="79"/>
      <c r="AE363" s="79"/>
      <c r="AF363" s="79"/>
      <c r="AG363" s="79"/>
    </row>
    <row r="364" spans="8:33" x14ac:dyDescent="0.25">
      <c r="H364" s="109">
        <v>359</v>
      </c>
      <c r="I364" s="109">
        <v>0.01</v>
      </c>
      <c r="J364" s="109">
        <f t="shared" si="35"/>
        <v>718</v>
      </c>
      <c r="K364" s="109">
        <f t="shared" si="36"/>
        <v>15.673056682909079</v>
      </c>
      <c r="L364" s="109">
        <f t="shared" si="37"/>
        <v>83.081877808084769</v>
      </c>
      <c r="M364" s="109">
        <f>SUM(((L365-L363)/(J365-J363))*((6*$D$26)/1000))</f>
        <v>0.70134886849610867</v>
      </c>
      <c r="N364" s="109">
        <f t="shared" si="39"/>
        <v>9.6750000000000003E-2</v>
      </c>
      <c r="O364" s="109">
        <f t="shared" si="40"/>
        <v>-53632.072511843275</v>
      </c>
      <c r="P364" s="109">
        <f t="shared" si="41"/>
        <v>-518890301.55208367</v>
      </c>
      <c r="Q364" s="79"/>
      <c r="R364" s="109">
        <v>359</v>
      </c>
      <c r="S364" s="109">
        <v>0</v>
      </c>
      <c r="T364" s="113">
        <f>SUM(((S365-S363)/(J365-J363))*((6*$D$26)/1000))</f>
        <v>0</v>
      </c>
      <c r="U364" s="113">
        <f>SUM(((T365-T363)/(K365-K363))*(6*$D$26))</f>
        <v>0</v>
      </c>
      <c r="V364" s="113">
        <f>SUM(((U365-U363)/(J365-J363))*(6*$D$26))</f>
        <v>0</v>
      </c>
      <c r="W364" s="79"/>
      <c r="X364" s="79"/>
      <c r="Y364" s="79"/>
      <c r="Z364" s="79"/>
      <c r="AA364" s="79"/>
      <c r="AB364" s="79"/>
      <c r="AC364" s="79"/>
      <c r="AD364" s="79"/>
      <c r="AE364" s="79"/>
      <c r="AF364" s="79"/>
      <c r="AG364" s="79"/>
    </row>
    <row r="365" spans="8:33" x14ac:dyDescent="0.25">
      <c r="H365" s="109">
        <v>360</v>
      </c>
      <c r="I365" s="109">
        <v>0.01</v>
      </c>
      <c r="J365" s="109">
        <f t="shared" si="35"/>
        <v>720</v>
      </c>
      <c r="K365" s="109">
        <f t="shared" si="36"/>
        <v>15.707963267948966</v>
      </c>
      <c r="L365" s="109">
        <f t="shared" si="37"/>
        <v>83.1</v>
      </c>
      <c r="M365" s="109">
        <v>0</v>
      </c>
      <c r="N365" s="109">
        <v>0</v>
      </c>
      <c r="O365" s="109">
        <v>0</v>
      </c>
      <c r="P365" s="109">
        <v>0</v>
      </c>
      <c r="R365" s="109">
        <v>360</v>
      </c>
      <c r="S365" s="109">
        <v>0</v>
      </c>
      <c r="T365" s="113">
        <f>SUM(((S366-S364)/(J366-J364))*((6*$D$26)/1000))</f>
        <v>0</v>
      </c>
      <c r="U365" s="113">
        <f>SUM(((T366-T364)/(K366-K364))*(6*$D$26))</f>
        <v>0</v>
      </c>
      <c r="V365" s="109">
        <v>0</v>
      </c>
    </row>
  </sheetData>
  <mergeCells count="40">
    <mergeCell ref="AB5:AC5"/>
    <mergeCell ref="AD5:AE5"/>
    <mergeCell ref="AF5:AG5"/>
    <mergeCell ref="H1:I1"/>
    <mergeCell ref="R1:S1"/>
    <mergeCell ref="H2:I2"/>
    <mergeCell ref="R2:S2"/>
    <mergeCell ref="AB2:AC4"/>
    <mergeCell ref="AD2:AE2"/>
    <mergeCell ref="AF2:AG2"/>
    <mergeCell ref="AD3:AE3"/>
    <mergeCell ref="AF3:AG3"/>
    <mergeCell ref="AD4:AE4"/>
    <mergeCell ref="AF4:AG4"/>
    <mergeCell ref="AB6:AC6"/>
    <mergeCell ref="AD6:AE6"/>
    <mergeCell ref="AF6:AG6"/>
    <mergeCell ref="AB7:AC7"/>
    <mergeCell ref="AD7:AE7"/>
    <mergeCell ref="AF7:AG7"/>
    <mergeCell ref="AB8:AC8"/>
    <mergeCell ref="AD8:AE8"/>
    <mergeCell ref="AF8:AG8"/>
    <mergeCell ref="AB9:AC9"/>
    <mergeCell ref="AD9:AE9"/>
    <mergeCell ref="AF9:AG9"/>
    <mergeCell ref="AB10:AG10"/>
    <mergeCell ref="AB11:AC11"/>
    <mergeCell ref="AD11:AE11"/>
    <mergeCell ref="AB12:AE12"/>
    <mergeCell ref="AB13:AC13"/>
    <mergeCell ref="AD13:AE13"/>
    <mergeCell ref="AB17:AC17"/>
    <mergeCell ref="AD17:AE17"/>
    <mergeCell ref="AB14:AC14"/>
    <mergeCell ref="AD14:AE14"/>
    <mergeCell ref="AB15:AC15"/>
    <mergeCell ref="AD15:AE15"/>
    <mergeCell ref="AB16:AC16"/>
    <mergeCell ref="AD16:AE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C38DC-2FF5-419C-8AE3-BF0C5AC1E6EB}">
  <dimension ref="C2:X104"/>
  <sheetViews>
    <sheetView topLeftCell="A12" zoomScale="96" zoomScaleNormal="96" workbookViewId="0">
      <selection activeCell="Z70" sqref="Z70"/>
    </sheetView>
  </sheetViews>
  <sheetFormatPr defaultRowHeight="15" x14ac:dyDescent="0.25"/>
  <sheetData>
    <row r="2" spans="3:23" ht="15.75" thickBot="1" x14ac:dyDescent="0.3"/>
    <row r="3" spans="3:23" x14ac:dyDescent="0.25">
      <c r="C3" s="122"/>
      <c r="D3" s="123"/>
      <c r="E3" s="123"/>
      <c r="F3" s="123"/>
      <c r="G3" s="123"/>
      <c r="H3" s="123"/>
      <c r="I3" s="123"/>
      <c r="J3" s="123"/>
      <c r="K3" s="123"/>
      <c r="L3" s="124"/>
      <c r="N3" s="122"/>
      <c r="O3" s="123"/>
      <c r="P3" s="123"/>
      <c r="Q3" s="123"/>
      <c r="R3" s="123"/>
      <c r="S3" s="123"/>
      <c r="T3" s="123"/>
      <c r="U3" s="123"/>
      <c r="V3" s="123"/>
      <c r="W3" s="124"/>
    </row>
    <row r="4" spans="3:23" x14ac:dyDescent="0.25">
      <c r="C4" s="1"/>
      <c r="D4" s="162"/>
      <c r="E4" s="162"/>
      <c r="F4" s="162"/>
      <c r="G4" s="162"/>
      <c r="H4" s="162"/>
      <c r="I4" s="162"/>
      <c r="J4" s="162"/>
      <c r="K4" s="162"/>
      <c r="L4" s="13"/>
      <c r="N4" s="1"/>
      <c r="O4" s="162"/>
      <c r="P4" s="162"/>
      <c r="Q4" s="162"/>
      <c r="R4" s="162"/>
      <c r="S4" s="162"/>
      <c r="T4" s="162"/>
      <c r="U4" s="162"/>
      <c r="V4" s="162"/>
      <c r="W4" s="13"/>
    </row>
    <row r="5" spans="3:23" x14ac:dyDescent="0.25">
      <c r="C5" s="1"/>
      <c r="D5" s="162"/>
      <c r="E5" s="162"/>
      <c r="F5" s="162"/>
      <c r="G5" s="162"/>
      <c r="H5" s="162"/>
      <c r="I5" s="162"/>
      <c r="J5" s="162"/>
      <c r="K5" s="162"/>
      <c r="L5" s="13"/>
      <c r="N5" s="1"/>
      <c r="O5" s="162"/>
      <c r="P5" s="162"/>
      <c r="Q5" s="162"/>
      <c r="R5" s="162"/>
      <c r="S5" s="162"/>
      <c r="T5" s="162"/>
      <c r="U5" s="162"/>
      <c r="V5" s="162"/>
      <c r="W5" s="13"/>
    </row>
    <row r="6" spans="3:23" x14ac:dyDescent="0.25">
      <c r="C6" s="1"/>
      <c r="D6" s="162"/>
      <c r="E6" s="162"/>
      <c r="F6" s="162"/>
      <c r="G6" s="162"/>
      <c r="H6" s="162"/>
      <c r="I6" s="162"/>
      <c r="J6" s="162"/>
      <c r="K6" s="162"/>
      <c r="L6" s="13"/>
      <c r="N6" s="1"/>
      <c r="O6" s="162"/>
      <c r="P6" s="162"/>
      <c r="Q6" s="162"/>
      <c r="R6" s="162"/>
      <c r="S6" s="162"/>
      <c r="T6" s="162"/>
      <c r="U6" s="162"/>
      <c r="V6" s="162"/>
      <c r="W6" s="13"/>
    </row>
    <row r="7" spans="3:23" x14ac:dyDescent="0.25">
      <c r="C7" s="1"/>
      <c r="D7" s="162"/>
      <c r="E7" s="162"/>
      <c r="F7" s="162"/>
      <c r="G7" s="162"/>
      <c r="H7" s="162"/>
      <c r="I7" s="162"/>
      <c r="J7" s="162"/>
      <c r="K7" s="162"/>
      <c r="L7" s="13"/>
      <c r="N7" s="1"/>
      <c r="O7" s="162"/>
      <c r="P7" s="162"/>
      <c r="Q7" s="162"/>
      <c r="R7" s="162"/>
      <c r="S7" s="162"/>
      <c r="T7" s="162"/>
      <c r="U7" s="162"/>
      <c r="V7" s="162"/>
      <c r="W7" s="13"/>
    </row>
    <row r="8" spans="3:23" x14ac:dyDescent="0.25">
      <c r="C8" s="1"/>
      <c r="D8" s="162"/>
      <c r="E8" s="162"/>
      <c r="F8" s="162"/>
      <c r="G8" s="162"/>
      <c r="H8" s="162"/>
      <c r="I8" s="162"/>
      <c r="J8" s="162"/>
      <c r="K8" s="162"/>
      <c r="L8" s="13"/>
      <c r="N8" s="1"/>
      <c r="O8" s="162"/>
      <c r="P8" s="162"/>
      <c r="Q8" s="162"/>
      <c r="R8" s="162"/>
      <c r="S8" s="162"/>
      <c r="T8" s="162"/>
      <c r="U8" s="162"/>
      <c r="V8" s="162"/>
      <c r="W8" s="13"/>
    </row>
    <row r="9" spans="3:23" x14ac:dyDescent="0.25">
      <c r="C9" s="1"/>
      <c r="D9" s="162"/>
      <c r="E9" s="162"/>
      <c r="F9" s="162"/>
      <c r="G9" s="162"/>
      <c r="H9" s="162"/>
      <c r="I9" s="162"/>
      <c r="J9" s="162"/>
      <c r="K9" s="162"/>
      <c r="L9" s="13"/>
      <c r="N9" s="1"/>
      <c r="O9" s="162"/>
      <c r="P9" s="162"/>
      <c r="Q9" s="162"/>
      <c r="R9" s="162"/>
      <c r="S9" s="162"/>
      <c r="T9" s="162"/>
      <c r="U9" s="162"/>
      <c r="V9" s="162"/>
      <c r="W9" s="13"/>
    </row>
    <row r="10" spans="3:23" x14ac:dyDescent="0.25">
      <c r="C10" s="1"/>
      <c r="D10" s="162"/>
      <c r="E10" s="162"/>
      <c r="F10" s="162"/>
      <c r="G10" s="162"/>
      <c r="H10" s="162"/>
      <c r="I10" s="162"/>
      <c r="J10" s="162"/>
      <c r="K10" s="162"/>
      <c r="L10" s="13"/>
      <c r="N10" s="1"/>
      <c r="O10" s="162"/>
      <c r="P10" s="162"/>
      <c r="Q10" s="162"/>
      <c r="R10" s="162"/>
      <c r="S10" s="162"/>
      <c r="T10" s="162"/>
      <c r="U10" s="162"/>
      <c r="V10" s="162"/>
      <c r="W10" s="13"/>
    </row>
    <row r="11" spans="3:23" x14ac:dyDescent="0.25">
      <c r="C11" s="1"/>
      <c r="D11" s="162"/>
      <c r="E11" s="162"/>
      <c r="F11" s="162"/>
      <c r="G11" s="162"/>
      <c r="H11" s="162"/>
      <c r="I11" s="162"/>
      <c r="J11" s="162"/>
      <c r="K11" s="162"/>
      <c r="L11" s="13"/>
      <c r="N11" s="1"/>
      <c r="O11" s="162"/>
      <c r="P11" s="162"/>
      <c r="Q11" s="162"/>
      <c r="R11" s="162"/>
      <c r="S11" s="162"/>
      <c r="T11" s="162"/>
      <c r="U11" s="162"/>
      <c r="V11" s="162"/>
      <c r="W11" s="13"/>
    </row>
    <row r="12" spans="3:23" x14ac:dyDescent="0.25">
      <c r="C12" s="1"/>
      <c r="D12" s="162"/>
      <c r="E12" s="162"/>
      <c r="F12" s="162"/>
      <c r="G12" s="162"/>
      <c r="H12" s="162"/>
      <c r="I12" s="162"/>
      <c r="J12" s="162"/>
      <c r="K12" s="162"/>
      <c r="L12" s="13"/>
      <c r="N12" s="1"/>
      <c r="O12" s="162"/>
      <c r="P12" s="162"/>
      <c r="Q12" s="162"/>
      <c r="R12" s="162"/>
      <c r="S12" s="162"/>
      <c r="T12" s="162"/>
      <c r="U12" s="162"/>
      <c r="V12" s="162"/>
      <c r="W12" s="13"/>
    </row>
    <row r="13" spans="3:23" x14ac:dyDescent="0.25">
      <c r="C13" s="1"/>
      <c r="D13" s="162"/>
      <c r="E13" s="162"/>
      <c r="F13" s="162"/>
      <c r="G13" s="162"/>
      <c r="H13" s="162"/>
      <c r="I13" s="162"/>
      <c r="J13" s="162"/>
      <c r="K13" s="162"/>
      <c r="L13" s="13"/>
      <c r="N13" s="1"/>
      <c r="O13" s="162"/>
      <c r="P13" s="162"/>
      <c r="Q13" s="162"/>
      <c r="R13" s="162"/>
      <c r="S13" s="162"/>
      <c r="T13" s="162"/>
      <c r="U13" s="162"/>
      <c r="V13" s="162"/>
      <c r="W13" s="13"/>
    </row>
    <row r="14" spans="3:23" x14ac:dyDescent="0.25">
      <c r="C14" s="1"/>
      <c r="D14" s="162"/>
      <c r="E14" s="162"/>
      <c r="F14" s="162"/>
      <c r="G14" s="162"/>
      <c r="H14" s="162"/>
      <c r="I14" s="162"/>
      <c r="J14" s="162"/>
      <c r="K14" s="162"/>
      <c r="L14" s="13"/>
      <c r="N14" s="1"/>
      <c r="O14" s="162"/>
      <c r="P14" s="162"/>
      <c r="Q14" s="162"/>
      <c r="R14" s="162"/>
      <c r="S14" s="162"/>
      <c r="T14" s="162"/>
      <c r="U14" s="162"/>
      <c r="V14" s="162"/>
      <c r="W14" s="13"/>
    </row>
    <row r="15" spans="3:23" x14ac:dyDescent="0.25">
      <c r="C15" s="1"/>
      <c r="D15" s="162"/>
      <c r="E15" s="162"/>
      <c r="F15" s="162"/>
      <c r="G15" s="162"/>
      <c r="H15" s="162"/>
      <c r="I15" s="162"/>
      <c r="J15" s="162"/>
      <c r="K15" s="162"/>
      <c r="L15" s="13"/>
      <c r="N15" s="1"/>
      <c r="O15" s="162"/>
      <c r="P15" s="162"/>
      <c r="Q15" s="162"/>
      <c r="R15" s="162"/>
      <c r="S15" s="162"/>
      <c r="T15" s="162"/>
      <c r="U15" s="162"/>
      <c r="V15" s="162"/>
      <c r="W15" s="13"/>
    </row>
    <row r="16" spans="3:23" x14ac:dyDescent="0.25">
      <c r="C16" s="1"/>
      <c r="D16" s="162"/>
      <c r="E16" s="162"/>
      <c r="F16" s="162"/>
      <c r="G16" s="162"/>
      <c r="H16" s="162"/>
      <c r="I16" s="162"/>
      <c r="J16" s="162"/>
      <c r="K16" s="162"/>
      <c r="L16" s="13"/>
      <c r="N16" s="1"/>
      <c r="O16" s="162"/>
      <c r="P16" s="162"/>
      <c r="Q16" s="162"/>
      <c r="R16" s="162"/>
      <c r="S16" s="162"/>
      <c r="T16" s="162"/>
      <c r="U16" s="162"/>
      <c r="V16" s="162"/>
      <c r="W16" s="13"/>
    </row>
    <row r="17" spans="3:23" x14ac:dyDescent="0.25">
      <c r="C17" s="1"/>
      <c r="D17" s="162"/>
      <c r="E17" s="162"/>
      <c r="F17" s="162"/>
      <c r="G17" s="162"/>
      <c r="H17" s="162"/>
      <c r="I17" s="162"/>
      <c r="J17" s="162"/>
      <c r="K17" s="162"/>
      <c r="L17" s="13"/>
      <c r="N17" s="1"/>
      <c r="O17" s="162"/>
      <c r="P17" s="162"/>
      <c r="Q17" s="162"/>
      <c r="R17" s="162"/>
      <c r="S17" s="162"/>
      <c r="T17" s="162"/>
      <c r="U17" s="162"/>
      <c r="V17" s="162"/>
      <c r="W17" s="13"/>
    </row>
    <row r="18" spans="3:23" x14ac:dyDescent="0.25">
      <c r="C18" s="1"/>
      <c r="D18" s="162"/>
      <c r="E18" s="162"/>
      <c r="F18" s="162"/>
      <c r="G18" s="162"/>
      <c r="H18" s="162"/>
      <c r="I18" s="162"/>
      <c r="J18" s="162"/>
      <c r="K18" s="162"/>
      <c r="L18" s="13"/>
      <c r="N18" s="1"/>
      <c r="O18" s="162"/>
      <c r="P18" s="162"/>
      <c r="Q18" s="162"/>
      <c r="R18" s="162"/>
      <c r="S18" s="162"/>
      <c r="T18" s="162"/>
      <c r="U18" s="162"/>
      <c r="V18" s="162"/>
      <c r="W18" s="13"/>
    </row>
    <row r="19" spans="3:23" x14ac:dyDescent="0.25">
      <c r="C19" s="1"/>
      <c r="D19" s="162"/>
      <c r="E19" s="162"/>
      <c r="F19" s="162"/>
      <c r="G19" s="162"/>
      <c r="H19" s="162"/>
      <c r="I19" s="162"/>
      <c r="J19" s="162"/>
      <c r="K19" s="162"/>
      <c r="L19" s="13"/>
      <c r="N19" s="1"/>
      <c r="O19" s="162"/>
      <c r="P19" s="162"/>
      <c r="Q19" s="162"/>
      <c r="R19" s="162"/>
      <c r="S19" s="162"/>
      <c r="T19" s="162"/>
      <c r="U19" s="162"/>
      <c r="V19" s="162"/>
      <c r="W19" s="13"/>
    </row>
    <row r="20" spans="3:23" x14ac:dyDescent="0.25">
      <c r="C20" s="1"/>
      <c r="D20" s="162"/>
      <c r="E20" s="162"/>
      <c r="F20" s="162"/>
      <c r="G20" s="162"/>
      <c r="H20" s="162"/>
      <c r="I20" s="162"/>
      <c r="J20" s="162"/>
      <c r="K20" s="162"/>
      <c r="L20" s="13"/>
      <c r="N20" s="1"/>
      <c r="O20" s="162"/>
      <c r="P20" s="162"/>
      <c r="Q20" s="162"/>
      <c r="R20" s="162"/>
      <c r="S20" s="162"/>
      <c r="T20" s="162"/>
      <c r="U20" s="162"/>
      <c r="V20" s="162"/>
      <c r="W20" s="13"/>
    </row>
    <row r="21" spans="3:23" x14ac:dyDescent="0.25">
      <c r="C21" s="1"/>
      <c r="D21" s="162"/>
      <c r="E21" s="162"/>
      <c r="F21" s="162"/>
      <c r="G21" s="162"/>
      <c r="H21" s="162"/>
      <c r="I21" s="162"/>
      <c r="J21" s="162"/>
      <c r="K21" s="162"/>
      <c r="L21" s="13"/>
      <c r="N21" s="1"/>
      <c r="O21" s="162"/>
      <c r="P21" s="162"/>
      <c r="Q21" s="162"/>
      <c r="R21" s="162"/>
      <c r="S21" s="162"/>
      <c r="T21" s="162"/>
      <c r="U21" s="162"/>
      <c r="V21" s="162"/>
      <c r="W21" s="13"/>
    </row>
    <row r="22" spans="3:23" x14ac:dyDescent="0.25">
      <c r="C22" s="1"/>
      <c r="D22" s="162"/>
      <c r="E22" s="162"/>
      <c r="F22" s="162"/>
      <c r="G22" s="162"/>
      <c r="H22" s="162"/>
      <c r="I22" s="162"/>
      <c r="J22" s="162"/>
      <c r="K22" s="162"/>
      <c r="L22" s="13"/>
      <c r="N22" s="1"/>
      <c r="O22" s="162"/>
      <c r="P22" s="162"/>
      <c r="Q22" s="162"/>
      <c r="R22" s="162"/>
      <c r="S22" s="162"/>
      <c r="T22" s="162"/>
      <c r="U22" s="162"/>
      <c r="V22" s="162"/>
      <c r="W22" s="13"/>
    </row>
    <row r="23" spans="3:23" ht="15" customHeight="1" x14ac:dyDescent="0.25">
      <c r="C23" s="1"/>
      <c r="D23" s="166" t="s">
        <v>128</v>
      </c>
      <c r="E23" s="166"/>
      <c r="F23" s="166"/>
      <c r="G23" s="166"/>
      <c r="H23" s="166"/>
      <c r="I23" s="166"/>
      <c r="J23" s="166"/>
      <c r="K23" s="166"/>
      <c r="L23" s="13"/>
      <c r="N23" s="1"/>
      <c r="O23" s="165" t="s">
        <v>129</v>
      </c>
      <c r="P23" s="165"/>
      <c r="Q23" s="165"/>
      <c r="R23" s="165"/>
      <c r="S23" s="165"/>
      <c r="T23" s="165"/>
      <c r="U23" s="165"/>
      <c r="V23" s="165"/>
      <c r="W23" s="13"/>
    </row>
    <row r="24" spans="3:23" x14ac:dyDescent="0.25">
      <c r="C24" s="1"/>
      <c r="D24" s="166"/>
      <c r="E24" s="166"/>
      <c r="F24" s="166"/>
      <c r="G24" s="166"/>
      <c r="H24" s="166"/>
      <c r="I24" s="166"/>
      <c r="J24" s="166"/>
      <c r="K24" s="166"/>
      <c r="L24" s="13"/>
      <c r="N24" s="1"/>
      <c r="O24" s="165"/>
      <c r="P24" s="165"/>
      <c r="Q24" s="165"/>
      <c r="R24" s="165"/>
      <c r="S24" s="165"/>
      <c r="T24" s="165"/>
      <c r="U24" s="165"/>
      <c r="V24" s="165"/>
      <c r="W24" s="13"/>
    </row>
    <row r="25" spans="3:23" x14ac:dyDescent="0.25">
      <c r="C25" s="1"/>
      <c r="D25" s="166"/>
      <c r="E25" s="166"/>
      <c r="F25" s="166"/>
      <c r="G25" s="166"/>
      <c r="H25" s="166"/>
      <c r="I25" s="166"/>
      <c r="J25" s="166"/>
      <c r="K25" s="166"/>
      <c r="L25" s="13"/>
      <c r="N25" s="1"/>
      <c r="O25" s="165"/>
      <c r="P25" s="165"/>
      <c r="Q25" s="165"/>
      <c r="R25" s="165"/>
      <c r="S25" s="165"/>
      <c r="T25" s="165"/>
      <c r="U25" s="165"/>
      <c r="V25" s="165"/>
      <c r="W25" s="13"/>
    </row>
    <row r="26" spans="3:23" x14ac:dyDescent="0.25">
      <c r="C26" s="1"/>
      <c r="D26" s="166"/>
      <c r="E26" s="166"/>
      <c r="F26" s="166"/>
      <c r="G26" s="166"/>
      <c r="H26" s="166"/>
      <c r="I26" s="166"/>
      <c r="J26" s="166"/>
      <c r="K26" s="166"/>
      <c r="L26" s="13"/>
      <c r="N26" s="1"/>
      <c r="O26" s="165"/>
      <c r="P26" s="165"/>
      <c r="Q26" s="165"/>
      <c r="R26" s="165"/>
      <c r="S26" s="165"/>
      <c r="T26" s="165"/>
      <c r="U26" s="165"/>
      <c r="V26" s="165"/>
      <c r="W26" s="13"/>
    </row>
    <row r="27" spans="3:23" x14ac:dyDescent="0.25">
      <c r="C27" s="1"/>
      <c r="D27" s="166"/>
      <c r="E27" s="166"/>
      <c r="F27" s="166"/>
      <c r="G27" s="166"/>
      <c r="H27" s="166"/>
      <c r="I27" s="166"/>
      <c r="J27" s="166"/>
      <c r="K27" s="166"/>
      <c r="L27" s="13"/>
      <c r="N27" s="1"/>
      <c r="O27" s="165"/>
      <c r="P27" s="165"/>
      <c r="Q27" s="165"/>
      <c r="R27" s="165"/>
      <c r="S27" s="165"/>
      <c r="T27" s="165"/>
      <c r="U27" s="165"/>
      <c r="V27" s="165"/>
      <c r="W27" s="13"/>
    </row>
    <row r="28" spans="3:23" x14ac:dyDescent="0.25">
      <c r="C28" s="1"/>
      <c r="D28" s="166"/>
      <c r="E28" s="166"/>
      <c r="F28" s="166"/>
      <c r="G28" s="166"/>
      <c r="H28" s="166"/>
      <c r="I28" s="166"/>
      <c r="J28" s="166"/>
      <c r="K28" s="166"/>
      <c r="L28" s="13"/>
      <c r="N28" s="1"/>
      <c r="O28" s="165"/>
      <c r="P28" s="165"/>
      <c r="Q28" s="165"/>
      <c r="R28" s="165"/>
      <c r="S28" s="165"/>
      <c r="T28" s="165"/>
      <c r="U28" s="165"/>
      <c r="V28" s="165"/>
      <c r="W28" s="13"/>
    </row>
    <row r="29" spans="3:23" x14ac:dyDescent="0.25">
      <c r="C29" s="1"/>
      <c r="D29" s="166"/>
      <c r="E29" s="166"/>
      <c r="F29" s="166"/>
      <c r="G29" s="166"/>
      <c r="H29" s="166"/>
      <c r="I29" s="166"/>
      <c r="J29" s="166"/>
      <c r="K29" s="166"/>
      <c r="L29" s="13"/>
      <c r="N29" s="1"/>
      <c r="O29" s="165"/>
      <c r="P29" s="165"/>
      <c r="Q29" s="165"/>
      <c r="R29" s="165"/>
      <c r="S29" s="165"/>
      <c r="T29" s="165"/>
      <c r="U29" s="165"/>
      <c r="V29" s="165"/>
      <c r="W29" s="13"/>
    </row>
    <row r="30" spans="3:23" x14ac:dyDescent="0.25">
      <c r="C30" s="1"/>
      <c r="D30" s="166"/>
      <c r="E30" s="166"/>
      <c r="F30" s="166"/>
      <c r="G30" s="166"/>
      <c r="H30" s="166"/>
      <c r="I30" s="166"/>
      <c r="J30" s="166"/>
      <c r="K30" s="166"/>
      <c r="L30" s="13"/>
      <c r="N30" s="1"/>
      <c r="O30" s="165"/>
      <c r="P30" s="165"/>
      <c r="Q30" s="165"/>
      <c r="R30" s="165"/>
      <c r="S30" s="165"/>
      <c r="T30" s="165"/>
      <c r="U30" s="165"/>
      <c r="V30" s="165"/>
      <c r="W30" s="13"/>
    </row>
    <row r="31" spans="3:23" x14ac:dyDescent="0.25">
      <c r="C31" s="1"/>
      <c r="D31" s="166"/>
      <c r="E31" s="166"/>
      <c r="F31" s="166"/>
      <c r="G31" s="166"/>
      <c r="H31" s="166"/>
      <c r="I31" s="166"/>
      <c r="J31" s="166"/>
      <c r="K31" s="166"/>
      <c r="L31" s="13"/>
      <c r="N31" s="1"/>
      <c r="O31" s="165"/>
      <c r="P31" s="165"/>
      <c r="Q31" s="165"/>
      <c r="R31" s="165"/>
      <c r="S31" s="165"/>
      <c r="T31" s="165"/>
      <c r="U31" s="165"/>
      <c r="V31" s="165"/>
      <c r="W31" s="13"/>
    </row>
    <row r="32" spans="3:23" x14ac:dyDescent="0.25">
      <c r="C32" s="1"/>
      <c r="D32" s="166"/>
      <c r="E32" s="166"/>
      <c r="F32" s="166"/>
      <c r="G32" s="166"/>
      <c r="H32" s="166"/>
      <c r="I32" s="166"/>
      <c r="J32" s="166"/>
      <c r="K32" s="166"/>
      <c r="L32" s="13"/>
      <c r="N32" s="1"/>
      <c r="O32" s="165"/>
      <c r="P32" s="165"/>
      <c r="Q32" s="165"/>
      <c r="R32" s="165"/>
      <c r="S32" s="165"/>
      <c r="T32" s="165"/>
      <c r="U32" s="165"/>
      <c r="V32" s="165"/>
      <c r="W32" s="13"/>
    </row>
    <row r="33" spans="3:24" x14ac:dyDescent="0.25">
      <c r="C33" s="1"/>
      <c r="D33" s="166"/>
      <c r="E33" s="166"/>
      <c r="F33" s="166"/>
      <c r="G33" s="166"/>
      <c r="H33" s="166"/>
      <c r="I33" s="166"/>
      <c r="J33" s="166"/>
      <c r="K33" s="166"/>
      <c r="L33" s="13"/>
      <c r="N33" s="1"/>
      <c r="O33" s="165"/>
      <c r="P33" s="165"/>
      <c r="Q33" s="165"/>
      <c r="R33" s="165"/>
      <c r="S33" s="165"/>
      <c r="T33" s="165"/>
      <c r="U33" s="165"/>
      <c r="V33" s="165"/>
      <c r="W33" s="13"/>
    </row>
    <row r="34" spans="3:24" ht="15.75" thickBot="1" x14ac:dyDescent="0.3">
      <c r="C34" s="125"/>
      <c r="D34" s="126"/>
      <c r="E34" s="126"/>
      <c r="F34" s="126"/>
      <c r="G34" s="126"/>
      <c r="H34" s="126"/>
      <c r="I34" s="126"/>
      <c r="J34" s="126"/>
      <c r="K34" s="126"/>
      <c r="L34" s="127"/>
      <c r="N34" s="1"/>
      <c r="O34" s="165"/>
      <c r="P34" s="165"/>
      <c r="Q34" s="165"/>
      <c r="R34" s="165"/>
      <c r="S34" s="165"/>
      <c r="T34" s="165"/>
      <c r="U34" s="165"/>
      <c r="V34" s="165"/>
      <c r="W34" s="13"/>
    </row>
    <row r="35" spans="3:24" x14ac:dyDescent="0.25">
      <c r="N35" s="1"/>
      <c r="O35" s="165"/>
      <c r="P35" s="165"/>
      <c r="Q35" s="165"/>
      <c r="R35" s="165"/>
      <c r="S35" s="165"/>
      <c r="T35" s="165"/>
      <c r="U35" s="165"/>
      <c r="V35" s="165"/>
      <c r="W35" s="13"/>
    </row>
    <row r="36" spans="3:24" ht="15.75" thickBot="1" x14ac:dyDescent="0.3">
      <c r="N36" s="125"/>
      <c r="O36" s="126"/>
      <c r="P36" s="126"/>
      <c r="Q36" s="126"/>
      <c r="R36" s="126"/>
      <c r="S36" s="126"/>
      <c r="T36" s="126"/>
      <c r="U36" s="126"/>
      <c r="V36" s="126"/>
      <c r="W36" s="127"/>
    </row>
    <row r="37" spans="3:24" x14ac:dyDescent="0.25">
      <c r="C37" s="122"/>
      <c r="D37" s="123"/>
      <c r="E37" s="123"/>
      <c r="F37" s="123"/>
      <c r="G37" s="123"/>
      <c r="H37" s="123"/>
      <c r="I37" s="123"/>
      <c r="J37" s="123"/>
      <c r="K37" s="123"/>
      <c r="L37" s="124"/>
      <c r="N37" s="167"/>
      <c r="O37" s="167"/>
      <c r="P37" s="167"/>
      <c r="Q37" s="167"/>
      <c r="R37" s="167"/>
      <c r="S37" s="167"/>
      <c r="T37" s="167"/>
      <c r="U37" s="167"/>
      <c r="V37" s="167"/>
      <c r="W37" s="167"/>
      <c r="X37" s="167"/>
    </row>
    <row r="38" spans="3:24" ht="15.75" thickBot="1" x14ac:dyDescent="0.3">
      <c r="C38" s="1"/>
      <c r="D38" s="162"/>
      <c r="E38" s="162"/>
      <c r="F38" s="162"/>
      <c r="G38" s="162"/>
      <c r="H38" s="162"/>
      <c r="I38" s="162"/>
      <c r="J38" s="162"/>
      <c r="K38" s="162"/>
      <c r="L38" s="13"/>
      <c r="N38" s="167"/>
      <c r="O38" s="167"/>
      <c r="P38" s="167"/>
      <c r="Q38" s="167"/>
      <c r="R38" s="167"/>
      <c r="S38" s="167"/>
      <c r="T38" s="167"/>
      <c r="U38" s="167"/>
      <c r="V38" s="167"/>
      <c r="W38" s="167"/>
      <c r="X38" s="167"/>
    </row>
    <row r="39" spans="3:24" x14ac:dyDescent="0.25">
      <c r="C39" s="1"/>
      <c r="D39" s="162"/>
      <c r="E39" s="162"/>
      <c r="F39" s="162"/>
      <c r="G39" s="162"/>
      <c r="H39" s="162"/>
      <c r="I39" s="162"/>
      <c r="J39" s="162"/>
      <c r="K39" s="162"/>
      <c r="L39" s="13"/>
      <c r="N39" s="122"/>
      <c r="O39" s="123"/>
      <c r="P39" s="123"/>
      <c r="Q39" s="123"/>
      <c r="R39" s="123"/>
      <c r="S39" s="123"/>
      <c r="T39" s="123"/>
      <c r="U39" s="123"/>
      <c r="V39" s="123"/>
      <c r="W39" s="124"/>
    </row>
    <row r="40" spans="3:24" x14ac:dyDescent="0.25">
      <c r="C40" s="1"/>
      <c r="D40" s="162"/>
      <c r="E40" s="162"/>
      <c r="F40" s="162"/>
      <c r="G40" s="162"/>
      <c r="H40" s="162"/>
      <c r="I40" s="162"/>
      <c r="J40" s="162"/>
      <c r="K40" s="162"/>
      <c r="L40" s="13"/>
      <c r="N40" s="170"/>
      <c r="O40" s="169"/>
      <c r="P40" s="169"/>
      <c r="Q40" s="169"/>
      <c r="R40" s="169"/>
      <c r="S40" s="169"/>
      <c r="T40" s="169"/>
      <c r="U40" s="169"/>
      <c r="V40" s="169"/>
      <c r="W40" s="171"/>
    </row>
    <row r="41" spans="3:24" x14ac:dyDescent="0.25">
      <c r="C41" s="1"/>
      <c r="D41" s="162"/>
      <c r="E41" s="162"/>
      <c r="F41" s="162"/>
      <c r="G41" s="162"/>
      <c r="H41" s="162"/>
      <c r="I41" s="162"/>
      <c r="J41" s="162"/>
      <c r="K41" s="162"/>
      <c r="L41" s="13"/>
      <c r="N41" s="170"/>
      <c r="O41" s="169"/>
      <c r="P41" s="169"/>
      <c r="Q41" s="169"/>
      <c r="R41" s="169"/>
      <c r="S41" s="169"/>
      <c r="T41" s="169"/>
      <c r="U41" s="169"/>
      <c r="V41" s="169"/>
      <c r="W41" s="171"/>
    </row>
    <row r="42" spans="3:24" x14ac:dyDescent="0.25">
      <c r="C42" s="1"/>
      <c r="D42" s="162"/>
      <c r="E42" s="162"/>
      <c r="F42" s="162"/>
      <c r="G42" s="162"/>
      <c r="H42" s="162"/>
      <c r="I42" s="162"/>
      <c r="J42" s="162"/>
      <c r="K42" s="162"/>
      <c r="L42" s="13"/>
      <c r="N42" s="170"/>
      <c r="O42" s="169"/>
      <c r="P42" s="169"/>
      <c r="Q42" s="169"/>
      <c r="R42" s="169"/>
      <c r="S42" s="169"/>
      <c r="T42" s="169"/>
      <c r="U42" s="169"/>
      <c r="V42" s="169"/>
      <c r="W42" s="171"/>
    </row>
    <row r="43" spans="3:24" x14ac:dyDescent="0.25">
      <c r="C43" s="1"/>
      <c r="D43" s="162"/>
      <c r="E43" s="162"/>
      <c r="F43" s="162"/>
      <c r="G43" s="162"/>
      <c r="H43" s="162"/>
      <c r="I43" s="162"/>
      <c r="J43" s="162"/>
      <c r="K43" s="162"/>
      <c r="L43" s="13"/>
      <c r="N43" s="170"/>
      <c r="O43" s="169"/>
      <c r="P43" s="169"/>
      <c r="Q43" s="169"/>
      <c r="R43" s="169"/>
      <c r="S43" s="169"/>
      <c r="T43" s="169"/>
      <c r="U43" s="169"/>
      <c r="V43" s="169"/>
      <c r="W43" s="171"/>
    </row>
    <row r="44" spans="3:24" x14ac:dyDescent="0.25">
      <c r="C44" s="1"/>
      <c r="D44" s="162"/>
      <c r="E44" s="162"/>
      <c r="F44" s="162"/>
      <c r="G44" s="162"/>
      <c r="H44" s="162"/>
      <c r="I44" s="162"/>
      <c r="J44" s="162"/>
      <c r="K44" s="162"/>
      <c r="L44" s="13"/>
      <c r="N44" s="170"/>
      <c r="O44" s="169"/>
      <c r="P44" s="169"/>
      <c r="Q44" s="169"/>
      <c r="R44" s="169"/>
      <c r="S44" s="169"/>
      <c r="T44" s="169"/>
      <c r="U44" s="169"/>
      <c r="V44" s="169"/>
      <c r="W44" s="171"/>
    </row>
    <row r="45" spans="3:24" x14ac:dyDescent="0.25">
      <c r="C45" s="1"/>
      <c r="D45" s="162"/>
      <c r="E45" s="162"/>
      <c r="F45" s="162"/>
      <c r="G45" s="162"/>
      <c r="H45" s="162"/>
      <c r="I45" s="162"/>
      <c r="J45" s="162"/>
      <c r="K45" s="162"/>
      <c r="L45" s="13"/>
      <c r="N45" s="170"/>
      <c r="O45" s="169"/>
      <c r="P45" s="169"/>
      <c r="Q45" s="169"/>
      <c r="R45" s="169"/>
      <c r="S45" s="169"/>
      <c r="T45" s="169"/>
      <c r="U45" s="169"/>
      <c r="V45" s="169"/>
      <c r="W45" s="171"/>
    </row>
    <row r="46" spans="3:24" x14ac:dyDescent="0.25">
      <c r="C46" s="1"/>
      <c r="D46" s="162"/>
      <c r="E46" s="162"/>
      <c r="F46" s="162"/>
      <c r="G46" s="162"/>
      <c r="H46" s="162"/>
      <c r="I46" s="162"/>
      <c r="J46" s="162"/>
      <c r="K46" s="162"/>
      <c r="L46" s="13"/>
      <c r="N46" s="170"/>
      <c r="O46" s="169"/>
      <c r="P46" s="169"/>
      <c r="Q46" s="169"/>
      <c r="R46" s="169"/>
      <c r="S46" s="169"/>
      <c r="T46" s="169"/>
      <c r="U46" s="169"/>
      <c r="V46" s="169"/>
      <c r="W46" s="171"/>
    </row>
    <row r="47" spans="3:24" x14ac:dyDescent="0.25">
      <c r="C47" s="1"/>
      <c r="D47" s="162"/>
      <c r="E47" s="162"/>
      <c r="F47" s="162"/>
      <c r="G47" s="162"/>
      <c r="H47" s="162"/>
      <c r="I47" s="162"/>
      <c r="J47" s="162"/>
      <c r="K47" s="162"/>
      <c r="L47" s="13"/>
      <c r="N47" s="170"/>
      <c r="O47" s="169"/>
      <c r="P47" s="169"/>
      <c r="Q47" s="169"/>
      <c r="R47" s="169"/>
      <c r="S47" s="169"/>
      <c r="T47" s="169"/>
      <c r="U47" s="169"/>
      <c r="V47" s="169"/>
      <c r="W47" s="171"/>
    </row>
    <row r="48" spans="3:24" x14ac:dyDescent="0.25">
      <c r="C48" s="1"/>
      <c r="D48" s="162"/>
      <c r="E48" s="162"/>
      <c r="F48" s="162"/>
      <c r="G48" s="162"/>
      <c r="H48" s="162"/>
      <c r="I48" s="162"/>
      <c r="J48" s="162"/>
      <c r="K48" s="162"/>
      <c r="L48" s="13"/>
      <c r="N48" s="170"/>
      <c r="O48" s="169"/>
      <c r="P48" s="169"/>
      <c r="Q48" s="169"/>
      <c r="R48" s="169"/>
      <c r="S48" s="169"/>
      <c r="T48" s="169"/>
      <c r="U48" s="169"/>
      <c r="V48" s="169"/>
      <c r="W48" s="171"/>
    </row>
    <row r="49" spans="3:23" x14ac:dyDescent="0.25">
      <c r="C49" s="1"/>
      <c r="D49" s="162"/>
      <c r="E49" s="162"/>
      <c r="F49" s="162"/>
      <c r="G49" s="162"/>
      <c r="H49" s="162"/>
      <c r="I49" s="162"/>
      <c r="J49" s="162"/>
      <c r="K49" s="162"/>
      <c r="L49" s="13"/>
      <c r="N49" s="170"/>
      <c r="O49" s="169"/>
      <c r="P49" s="169"/>
      <c r="Q49" s="169"/>
      <c r="R49" s="169"/>
      <c r="S49" s="169"/>
      <c r="T49" s="169"/>
      <c r="U49" s="169"/>
      <c r="V49" s="169"/>
      <c r="W49" s="171"/>
    </row>
    <row r="50" spans="3:23" x14ac:dyDescent="0.25">
      <c r="C50" s="1"/>
      <c r="D50" s="162"/>
      <c r="E50" s="162"/>
      <c r="F50" s="162"/>
      <c r="G50" s="162"/>
      <c r="H50" s="162"/>
      <c r="I50" s="162"/>
      <c r="J50" s="162"/>
      <c r="K50" s="162"/>
      <c r="L50" s="13"/>
      <c r="N50" s="170"/>
      <c r="O50" s="169"/>
      <c r="P50" s="169"/>
      <c r="Q50" s="169"/>
      <c r="R50" s="169"/>
      <c r="S50" s="169"/>
      <c r="T50" s="169"/>
      <c r="U50" s="169"/>
      <c r="V50" s="169"/>
      <c r="W50" s="171"/>
    </row>
    <row r="51" spans="3:23" x14ac:dyDescent="0.25">
      <c r="C51" s="1"/>
      <c r="D51" s="162"/>
      <c r="E51" s="162"/>
      <c r="F51" s="162"/>
      <c r="G51" s="162"/>
      <c r="H51" s="162"/>
      <c r="I51" s="162"/>
      <c r="J51" s="162"/>
      <c r="K51" s="162"/>
      <c r="L51" s="13"/>
      <c r="N51" s="170"/>
      <c r="O51" s="169"/>
      <c r="P51" s="169"/>
      <c r="Q51" s="169"/>
      <c r="R51" s="169"/>
      <c r="S51" s="169"/>
      <c r="T51" s="169"/>
      <c r="U51" s="169"/>
      <c r="V51" s="169"/>
      <c r="W51" s="171"/>
    </row>
    <row r="52" spans="3:23" x14ac:dyDescent="0.25">
      <c r="C52" s="1"/>
      <c r="D52" s="162"/>
      <c r="E52" s="162"/>
      <c r="F52" s="162"/>
      <c r="G52" s="162"/>
      <c r="H52" s="162"/>
      <c r="I52" s="162"/>
      <c r="J52" s="162"/>
      <c r="K52" s="162"/>
      <c r="L52" s="13"/>
      <c r="N52" s="170"/>
      <c r="O52" s="169"/>
      <c r="P52" s="169"/>
      <c r="Q52" s="169"/>
      <c r="R52" s="169"/>
      <c r="S52" s="169"/>
      <c r="T52" s="169"/>
      <c r="U52" s="169"/>
      <c r="V52" s="169"/>
      <c r="W52" s="171"/>
    </row>
    <row r="53" spans="3:23" x14ac:dyDescent="0.25">
      <c r="C53" s="1"/>
      <c r="D53" s="162"/>
      <c r="E53" s="162"/>
      <c r="F53" s="162"/>
      <c r="G53" s="162"/>
      <c r="H53" s="162"/>
      <c r="I53" s="162"/>
      <c r="J53" s="162"/>
      <c r="K53" s="162"/>
      <c r="L53" s="13"/>
      <c r="N53" s="170"/>
      <c r="O53" s="169"/>
      <c r="P53" s="169"/>
      <c r="Q53" s="169"/>
      <c r="R53" s="169"/>
      <c r="S53" s="169"/>
      <c r="T53" s="169"/>
      <c r="U53" s="169"/>
      <c r="V53" s="169"/>
      <c r="W53" s="171"/>
    </row>
    <row r="54" spans="3:23" x14ac:dyDescent="0.25">
      <c r="C54" s="1"/>
      <c r="D54" s="162"/>
      <c r="E54" s="162"/>
      <c r="F54" s="162"/>
      <c r="G54" s="162"/>
      <c r="H54" s="162"/>
      <c r="I54" s="162"/>
      <c r="J54" s="162"/>
      <c r="K54" s="162"/>
      <c r="L54" s="13"/>
      <c r="N54" s="170"/>
      <c r="O54" s="169"/>
      <c r="P54" s="169"/>
      <c r="Q54" s="169"/>
      <c r="R54" s="169"/>
      <c r="S54" s="169"/>
      <c r="T54" s="169"/>
      <c r="U54" s="169"/>
      <c r="V54" s="169"/>
      <c r="W54" s="171"/>
    </row>
    <row r="55" spans="3:23" x14ac:dyDescent="0.25">
      <c r="C55" s="1"/>
      <c r="D55" s="162"/>
      <c r="E55" s="162"/>
      <c r="F55" s="162"/>
      <c r="G55" s="162"/>
      <c r="H55" s="162"/>
      <c r="I55" s="162"/>
      <c r="J55" s="162"/>
      <c r="K55" s="162"/>
      <c r="L55" s="13"/>
      <c r="N55" s="170"/>
      <c r="O55" s="169"/>
      <c r="P55" s="169"/>
      <c r="Q55" s="169"/>
      <c r="R55" s="169"/>
      <c r="S55" s="169"/>
      <c r="T55" s="169"/>
      <c r="U55" s="169"/>
      <c r="V55" s="169"/>
      <c r="W55" s="171"/>
    </row>
    <row r="56" spans="3:23" x14ac:dyDescent="0.25">
      <c r="C56" s="1"/>
      <c r="D56" s="166" t="s">
        <v>130</v>
      </c>
      <c r="E56" s="166"/>
      <c r="F56" s="166"/>
      <c r="G56" s="166"/>
      <c r="H56" s="166"/>
      <c r="I56" s="166"/>
      <c r="J56" s="166"/>
      <c r="K56" s="166"/>
      <c r="L56" s="13"/>
      <c r="N56" s="170"/>
      <c r="O56" s="169"/>
      <c r="P56" s="169"/>
      <c r="Q56" s="169"/>
      <c r="R56" s="169"/>
      <c r="S56" s="169"/>
      <c r="T56" s="169"/>
      <c r="U56" s="169"/>
      <c r="V56" s="169"/>
      <c r="W56" s="171"/>
    </row>
    <row r="57" spans="3:23" x14ac:dyDescent="0.25">
      <c r="C57" s="1"/>
      <c r="D57" s="166"/>
      <c r="E57" s="166"/>
      <c r="F57" s="166"/>
      <c r="G57" s="166"/>
      <c r="H57" s="166"/>
      <c r="I57" s="166"/>
      <c r="J57" s="166"/>
      <c r="K57" s="166"/>
      <c r="L57" s="13"/>
      <c r="N57" s="170"/>
      <c r="O57" s="169"/>
      <c r="P57" s="169"/>
      <c r="Q57" s="169"/>
      <c r="R57" s="169"/>
      <c r="S57" s="169"/>
      <c r="T57" s="169"/>
      <c r="U57" s="169"/>
      <c r="V57" s="169"/>
      <c r="W57" s="171"/>
    </row>
    <row r="58" spans="3:23" x14ac:dyDescent="0.25">
      <c r="C58" s="1"/>
      <c r="D58" s="166"/>
      <c r="E58" s="166"/>
      <c r="F58" s="166"/>
      <c r="G58" s="166"/>
      <c r="H58" s="166"/>
      <c r="I58" s="166"/>
      <c r="J58" s="166"/>
      <c r="K58" s="166"/>
      <c r="L58" s="13"/>
      <c r="N58" s="170"/>
      <c r="O58" s="175" t="s">
        <v>131</v>
      </c>
      <c r="P58" s="175"/>
      <c r="Q58" s="175"/>
      <c r="R58" s="175"/>
      <c r="S58" s="175"/>
      <c r="T58" s="175"/>
      <c r="U58" s="175"/>
      <c r="V58" s="175"/>
      <c r="W58" s="171"/>
    </row>
    <row r="59" spans="3:23" x14ac:dyDescent="0.25">
      <c r="C59" s="1"/>
      <c r="D59" s="166"/>
      <c r="E59" s="166"/>
      <c r="F59" s="166"/>
      <c r="G59" s="166"/>
      <c r="H59" s="166"/>
      <c r="I59" s="166"/>
      <c r="J59" s="166"/>
      <c r="K59" s="166"/>
      <c r="L59" s="13"/>
      <c r="N59" s="170"/>
      <c r="O59" s="175"/>
      <c r="P59" s="175"/>
      <c r="Q59" s="175"/>
      <c r="R59" s="175"/>
      <c r="S59" s="175"/>
      <c r="T59" s="175"/>
      <c r="U59" s="175"/>
      <c r="V59" s="175"/>
      <c r="W59" s="171"/>
    </row>
    <row r="60" spans="3:23" x14ac:dyDescent="0.25">
      <c r="C60" s="1"/>
      <c r="D60" s="166"/>
      <c r="E60" s="166"/>
      <c r="F60" s="166"/>
      <c r="G60" s="166"/>
      <c r="H60" s="166"/>
      <c r="I60" s="166"/>
      <c r="J60" s="166"/>
      <c r="K60" s="166"/>
      <c r="L60" s="13"/>
      <c r="N60" s="170"/>
      <c r="O60" s="175"/>
      <c r="P60" s="175"/>
      <c r="Q60" s="175"/>
      <c r="R60" s="175"/>
      <c r="S60" s="175"/>
      <c r="T60" s="175"/>
      <c r="U60" s="175"/>
      <c r="V60" s="175"/>
      <c r="W60" s="171"/>
    </row>
    <row r="61" spans="3:23" x14ac:dyDescent="0.25">
      <c r="C61" s="1"/>
      <c r="D61" s="166"/>
      <c r="E61" s="166"/>
      <c r="F61" s="166"/>
      <c r="G61" s="166"/>
      <c r="H61" s="166"/>
      <c r="I61" s="166"/>
      <c r="J61" s="166"/>
      <c r="K61" s="166"/>
      <c r="L61" s="13"/>
      <c r="N61" s="170"/>
      <c r="O61" s="175"/>
      <c r="P61" s="175"/>
      <c r="Q61" s="175"/>
      <c r="R61" s="175"/>
      <c r="S61" s="175"/>
      <c r="T61" s="175"/>
      <c r="U61" s="175"/>
      <c r="V61" s="175"/>
      <c r="W61" s="171"/>
    </row>
    <row r="62" spans="3:23" x14ac:dyDescent="0.25">
      <c r="C62" s="1"/>
      <c r="D62" s="166"/>
      <c r="E62" s="166"/>
      <c r="F62" s="166"/>
      <c r="G62" s="166"/>
      <c r="H62" s="166"/>
      <c r="I62" s="166"/>
      <c r="J62" s="166"/>
      <c r="K62" s="166"/>
      <c r="L62" s="13"/>
      <c r="N62" s="170"/>
      <c r="O62" s="175"/>
      <c r="P62" s="175"/>
      <c r="Q62" s="175"/>
      <c r="R62" s="175"/>
      <c r="S62" s="175"/>
      <c r="T62" s="175"/>
      <c r="U62" s="175"/>
      <c r="V62" s="175"/>
      <c r="W62" s="171"/>
    </row>
    <row r="63" spans="3:23" x14ac:dyDescent="0.25">
      <c r="C63" s="1"/>
      <c r="D63" s="166"/>
      <c r="E63" s="166"/>
      <c r="F63" s="166"/>
      <c r="G63" s="166"/>
      <c r="H63" s="166"/>
      <c r="I63" s="166"/>
      <c r="J63" s="166"/>
      <c r="K63" s="166"/>
      <c r="L63" s="13"/>
      <c r="N63" s="170"/>
      <c r="O63" s="175"/>
      <c r="P63" s="175"/>
      <c r="Q63" s="175"/>
      <c r="R63" s="175"/>
      <c r="S63" s="175"/>
      <c r="T63" s="175"/>
      <c r="U63" s="175"/>
      <c r="V63" s="175"/>
      <c r="W63" s="171"/>
    </row>
    <row r="64" spans="3:23" x14ac:dyDescent="0.25">
      <c r="C64" s="1"/>
      <c r="D64" s="166"/>
      <c r="E64" s="166"/>
      <c r="F64" s="166"/>
      <c r="G64" s="166"/>
      <c r="H64" s="166"/>
      <c r="I64" s="166"/>
      <c r="J64" s="166"/>
      <c r="K64" s="166"/>
      <c r="L64" s="13"/>
      <c r="N64" s="170"/>
      <c r="O64" s="175"/>
      <c r="P64" s="175"/>
      <c r="Q64" s="175"/>
      <c r="R64" s="175"/>
      <c r="S64" s="175"/>
      <c r="T64" s="175"/>
      <c r="U64" s="175"/>
      <c r="V64" s="175"/>
      <c r="W64" s="171"/>
    </row>
    <row r="65" spans="3:23" x14ac:dyDescent="0.25">
      <c r="C65" s="1"/>
      <c r="D65" s="166"/>
      <c r="E65" s="166"/>
      <c r="F65" s="166"/>
      <c r="G65" s="166"/>
      <c r="H65" s="166"/>
      <c r="I65" s="166"/>
      <c r="J65" s="166"/>
      <c r="K65" s="166"/>
      <c r="L65" s="13"/>
      <c r="N65" s="170"/>
      <c r="O65" s="175"/>
      <c r="P65" s="175"/>
      <c r="Q65" s="175"/>
      <c r="R65" s="175"/>
      <c r="S65" s="175"/>
      <c r="T65" s="175"/>
      <c r="U65" s="175"/>
      <c r="V65" s="175"/>
      <c r="W65" s="171"/>
    </row>
    <row r="66" spans="3:23" x14ac:dyDescent="0.25">
      <c r="C66" s="1"/>
      <c r="D66" s="166"/>
      <c r="E66" s="166"/>
      <c r="F66" s="166"/>
      <c r="G66" s="166"/>
      <c r="H66" s="166"/>
      <c r="I66" s="166"/>
      <c r="J66" s="166"/>
      <c r="K66" s="166"/>
      <c r="L66" s="13"/>
      <c r="N66" s="170"/>
      <c r="O66" s="175"/>
      <c r="P66" s="175"/>
      <c r="Q66" s="175"/>
      <c r="R66" s="175"/>
      <c r="S66" s="175"/>
      <c r="T66" s="175"/>
      <c r="U66" s="175"/>
      <c r="V66" s="175"/>
      <c r="W66" s="171"/>
    </row>
    <row r="67" spans="3:23" ht="15.75" thickBot="1" x14ac:dyDescent="0.3">
      <c r="C67" s="125"/>
      <c r="D67" s="126"/>
      <c r="E67" s="126"/>
      <c r="F67" s="126"/>
      <c r="G67" s="126"/>
      <c r="H67" s="126"/>
      <c r="I67" s="126"/>
      <c r="J67" s="126"/>
      <c r="K67" s="126"/>
      <c r="L67" s="127"/>
      <c r="N67" s="170"/>
      <c r="O67" s="175"/>
      <c r="P67" s="175"/>
      <c r="Q67" s="175"/>
      <c r="R67" s="175"/>
      <c r="S67" s="175"/>
      <c r="T67" s="175"/>
      <c r="U67" s="175"/>
      <c r="V67" s="175"/>
      <c r="W67" s="171"/>
    </row>
    <row r="68" spans="3:23" x14ac:dyDescent="0.25">
      <c r="N68" s="170"/>
      <c r="O68" s="175"/>
      <c r="P68" s="175"/>
      <c r="Q68" s="175"/>
      <c r="R68" s="175"/>
      <c r="S68" s="175"/>
      <c r="T68" s="175"/>
      <c r="U68" s="175"/>
      <c r="V68" s="175"/>
      <c r="W68" s="171"/>
    </row>
    <row r="69" spans="3:23" ht="15.75" thickBot="1" x14ac:dyDescent="0.3">
      <c r="N69" s="170"/>
      <c r="O69" s="175"/>
      <c r="P69" s="175"/>
      <c r="Q69" s="175"/>
      <c r="R69" s="175"/>
      <c r="S69" s="175"/>
      <c r="T69" s="175"/>
      <c r="U69" s="175"/>
      <c r="V69" s="175"/>
      <c r="W69" s="171"/>
    </row>
    <row r="70" spans="3:23" ht="15.75" thickBot="1" x14ac:dyDescent="0.3">
      <c r="C70" s="122"/>
      <c r="D70" s="123"/>
      <c r="E70" s="123"/>
      <c r="F70" s="123"/>
      <c r="G70" s="123"/>
      <c r="H70" s="123"/>
      <c r="I70" s="123"/>
      <c r="J70" s="123"/>
      <c r="K70" s="123"/>
      <c r="L70" s="124"/>
      <c r="N70" s="172"/>
      <c r="O70" s="173"/>
      <c r="P70" s="173"/>
      <c r="Q70" s="173"/>
      <c r="R70" s="173"/>
      <c r="S70" s="173"/>
      <c r="T70" s="173"/>
      <c r="U70" s="173"/>
      <c r="V70" s="173"/>
      <c r="W70" s="174"/>
    </row>
    <row r="71" spans="3:23" x14ac:dyDescent="0.25">
      <c r="C71" s="1"/>
      <c r="D71" s="162"/>
      <c r="E71" s="162"/>
      <c r="F71" s="162"/>
      <c r="G71" s="162"/>
      <c r="H71" s="162"/>
      <c r="I71" s="162"/>
      <c r="J71" s="162"/>
      <c r="K71" s="162"/>
      <c r="L71" s="13"/>
      <c r="N71" s="168"/>
      <c r="O71" s="168"/>
      <c r="P71" s="168"/>
      <c r="Q71" s="168"/>
      <c r="R71" s="168"/>
      <c r="S71" s="168"/>
      <c r="T71" s="168"/>
      <c r="U71" s="168"/>
      <c r="V71" s="168"/>
      <c r="W71" s="168"/>
    </row>
    <row r="72" spans="3:23" ht="15.75" thickBot="1" x14ac:dyDescent="0.3">
      <c r="C72" s="1"/>
      <c r="D72" s="162"/>
      <c r="E72" s="162"/>
      <c r="F72" s="162"/>
      <c r="G72" s="162"/>
      <c r="H72" s="162"/>
      <c r="I72" s="162"/>
      <c r="J72" s="162"/>
      <c r="K72" s="162"/>
      <c r="L72" s="13"/>
      <c r="N72" s="168"/>
      <c r="O72" s="168"/>
      <c r="P72" s="168"/>
      <c r="Q72" s="168"/>
      <c r="R72" s="168"/>
      <c r="S72" s="168"/>
      <c r="T72" s="168"/>
      <c r="U72" s="168"/>
      <c r="V72" s="168"/>
      <c r="W72" s="168"/>
    </row>
    <row r="73" spans="3:23" x14ac:dyDescent="0.25">
      <c r="C73" s="1"/>
      <c r="D73" s="162"/>
      <c r="E73" s="162"/>
      <c r="F73" s="162"/>
      <c r="G73" s="162"/>
      <c r="H73" s="162"/>
      <c r="I73" s="162"/>
      <c r="J73" s="162"/>
      <c r="K73" s="162"/>
      <c r="L73" s="13"/>
      <c r="N73" s="122"/>
      <c r="O73" s="123"/>
      <c r="P73" s="123"/>
      <c r="Q73" s="123"/>
      <c r="R73" s="123"/>
      <c r="S73" s="123"/>
      <c r="T73" s="123"/>
      <c r="U73" s="123"/>
      <c r="V73" s="123"/>
      <c r="W73" s="124"/>
    </row>
    <row r="74" spans="3:23" x14ac:dyDescent="0.25">
      <c r="C74" s="1"/>
      <c r="D74" s="162"/>
      <c r="E74" s="162"/>
      <c r="F74" s="162"/>
      <c r="G74" s="162"/>
      <c r="H74" s="162"/>
      <c r="I74" s="162"/>
      <c r="J74" s="162"/>
      <c r="K74" s="162"/>
      <c r="L74" s="13"/>
      <c r="N74" s="1"/>
      <c r="O74" s="162"/>
      <c r="P74" s="162"/>
      <c r="Q74" s="162"/>
      <c r="R74" s="162"/>
      <c r="S74" s="162"/>
      <c r="T74" s="162"/>
      <c r="U74" s="162"/>
      <c r="V74" s="162"/>
      <c r="W74" s="13"/>
    </row>
    <row r="75" spans="3:23" x14ac:dyDescent="0.25">
      <c r="C75" s="1"/>
      <c r="D75" s="162"/>
      <c r="E75" s="162"/>
      <c r="F75" s="162"/>
      <c r="G75" s="162"/>
      <c r="H75" s="162"/>
      <c r="I75" s="162"/>
      <c r="J75" s="162"/>
      <c r="K75" s="162"/>
      <c r="L75" s="13"/>
      <c r="N75" s="1"/>
      <c r="O75" s="162"/>
      <c r="P75" s="162"/>
      <c r="Q75" s="162"/>
      <c r="R75" s="162"/>
      <c r="S75" s="162"/>
      <c r="T75" s="162"/>
      <c r="U75" s="162"/>
      <c r="V75" s="162"/>
      <c r="W75" s="13"/>
    </row>
    <row r="76" spans="3:23" x14ac:dyDescent="0.25">
      <c r="C76" s="1"/>
      <c r="D76" s="162"/>
      <c r="E76" s="162"/>
      <c r="F76" s="162"/>
      <c r="G76" s="162"/>
      <c r="H76" s="162"/>
      <c r="I76" s="162"/>
      <c r="J76" s="162"/>
      <c r="K76" s="162"/>
      <c r="L76" s="13"/>
      <c r="N76" s="1"/>
      <c r="O76" s="162"/>
      <c r="P76" s="162"/>
      <c r="Q76" s="162"/>
      <c r="R76" s="162"/>
      <c r="S76" s="162"/>
      <c r="T76" s="162"/>
      <c r="U76" s="162"/>
      <c r="V76" s="162"/>
      <c r="W76" s="13"/>
    </row>
    <row r="77" spans="3:23" x14ac:dyDescent="0.25">
      <c r="C77" s="1"/>
      <c r="D77" s="162"/>
      <c r="E77" s="162"/>
      <c r="F77" s="162"/>
      <c r="G77" s="162"/>
      <c r="H77" s="162"/>
      <c r="I77" s="162"/>
      <c r="J77" s="162"/>
      <c r="K77" s="162"/>
      <c r="L77" s="13"/>
      <c r="N77" s="1"/>
      <c r="O77" s="162"/>
      <c r="P77" s="162"/>
      <c r="Q77" s="162"/>
      <c r="R77" s="162"/>
      <c r="S77" s="162"/>
      <c r="T77" s="162"/>
      <c r="U77" s="162"/>
      <c r="V77" s="162"/>
      <c r="W77" s="13"/>
    </row>
    <row r="78" spans="3:23" x14ac:dyDescent="0.25">
      <c r="C78" s="1"/>
      <c r="D78" s="162"/>
      <c r="E78" s="162"/>
      <c r="F78" s="162"/>
      <c r="G78" s="162"/>
      <c r="H78" s="162"/>
      <c r="I78" s="162"/>
      <c r="J78" s="162"/>
      <c r="K78" s="162"/>
      <c r="L78" s="13"/>
      <c r="N78" s="1"/>
      <c r="O78" s="162"/>
      <c r="P78" s="162"/>
      <c r="Q78" s="162"/>
      <c r="R78" s="162"/>
      <c r="S78" s="162"/>
      <c r="T78" s="162"/>
      <c r="U78" s="162"/>
      <c r="V78" s="162"/>
      <c r="W78" s="13"/>
    </row>
    <row r="79" spans="3:23" x14ac:dyDescent="0.25">
      <c r="C79" s="1"/>
      <c r="D79" s="162"/>
      <c r="E79" s="162"/>
      <c r="F79" s="162"/>
      <c r="G79" s="162"/>
      <c r="H79" s="162"/>
      <c r="I79" s="162"/>
      <c r="J79" s="162"/>
      <c r="K79" s="162"/>
      <c r="L79" s="13"/>
      <c r="N79" s="1"/>
      <c r="O79" s="162"/>
      <c r="P79" s="162"/>
      <c r="Q79" s="162"/>
      <c r="R79" s="162"/>
      <c r="S79" s="162"/>
      <c r="T79" s="162"/>
      <c r="U79" s="162"/>
      <c r="V79" s="162"/>
      <c r="W79" s="13"/>
    </row>
    <row r="80" spans="3:23" x14ac:dyDescent="0.25">
      <c r="C80" s="1"/>
      <c r="D80" s="162"/>
      <c r="E80" s="162"/>
      <c r="F80" s="162"/>
      <c r="G80" s="162"/>
      <c r="H80" s="162"/>
      <c r="I80" s="162"/>
      <c r="J80" s="162"/>
      <c r="K80" s="162"/>
      <c r="L80" s="13"/>
      <c r="N80" s="1"/>
      <c r="O80" s="162"/>
      <c r="P80" s="162"/>
      <c r="Q80" s="162"/>
      <c r="R80" s="162"/>
      <c r="S80" s="162"/>
      <c r="T80" s="162"/>
      <c r="U80" s="162"/>
      <c r="V80" s="162"/>
      <c r="W80" s="13"/>
    </row>
    <row r="81" spans="3:23" x14ac:dyDescent="0.25">
      <c r="C81" s="1"/>
      <c r="D81" s="162"/>
      <c r="E81" s="162"/>
      <c r="F81" s="162"/>
      <c r="G81" s="162"/>
      <c r="H81" s="162"/>
      <c r="I81" s="162"/>
      <c r="J81" s="162"/>
      <c r="K81" s="162"/>
      <c r="L81" s="13"/>
      <c r="N81" s="1"/>
      <c r="O81" s="162"/>
      <c r="P81" s="162"/>
      <c r="Q81" s="162"/>
      <c r="R81" s="162"/>
      <c r="S81" s="162"/>
      <c r="T81" s="162"/>
      <c r="U81" s="162"/>
      <c r="V81" s="162"/>
      <c r="W81" s="13"/>
    </row>
    <row r="82" spans="3:23" x14ac:dyDescent="0.25">
      <c r="C82" s="1"/>
      <c r="D82" s="162"/>
      <c r="E82" s="162"/>
      <c r="F82" s="162"/>
      <c r="G82" s="162"/>
      <c r="H82" s="162"/>
      <c r="I82" s="162"/>
      <c r="J82" s="162"/>
      <c r="K82" s="162"/>
      <c r="L82" s="13"/>
      <c r="N82" s="1"/>
      <c r="O82" s="162"/>
      <c r="P82" s="162"/>
      <c r="Q82" s="162"/>
      <c r="R82" s="162"/>
      <c r="S82" s="162"/>
      <c r="T82" s="162"/>
      <c r="U82" s="162"/>
      <c r="V82" s="162"/>
      <c r="W82" s="13"/>
    </row>
    <row r="83" spans="3:23" x14ac:dyDescent="0.25">
      <c r="C83" s="1"/>
      <c r="D83" s="162"/>
      <c r="E83" s="162"/>
      <c r="F83" s="162"/>
      <c r="G83" s="162"/>
      <c r="H83" s="162"/>
      <c r="I83" s="162"/>
      <c r="J83" s="162"/>
      <c r="K83" s="162"/>
      <c r="L83" s="13"/>
      <c r="N83" s="1"/>
      <c r="O83" s="162"/>
      <c r="P83" s="162"/>
      <c r="Q83" s="162"/>
      <c r="R83" s="162"/>
      <c r="S83" s="162"/>
      <c r="T83" s="162"/>
      <c r="U83" s="162"/>
      <c r="V83" s="162"/>
      <c r="W83" s="13"/>
    </row>
    <row r="84" spans="3:23" x14ac:dyDescent="0.25">
      <c r="C84" s="1"/>
      <c r="D84" s="162"/>
      <c r="E84" s="162"/>
      <c r="F84" s="162"/>
      <c r="G84" s="162"/>
      <c r="H84" s="162"/>
      <c r="I84" s="162"/>
      <c r="J84" s="162"/>
      <c r="K84" s="162"/>
      <c r="L84" s="13"/>
      <c r="N84" s="1"/>
      <c r="O84" s="162"/>
      <c r="P84" s="162"/>
      <c r="Q84" s="162"/>
      <c r="R84" s="162"/>
      <c r="S84" s="162"/>
      <c r="T84" s="162"/>
      <c r="U84" s="162"/>
      <c r="V84" s="162"/>
      <c r="W84" s="13"/>
    </row>
    <row r="85" spans="3:23" x14ac:dyDescent="0.25">
      <c r="C85" s="1"/>
      <c r="D85" s="162"/>
      <c r="E85" s="162"/>
      <c r="F85" s="162"/>
      <c r="G85" s="162"/>
      <c r="H85" s="162"/>
      <c r="I85" s="162"/>
      <c r="J85" s="162"/>
      <c r="K85" s="162"/>
      <c r="L85" s="13"/>
      <c r="N85" s="1"/>
      <c r="O85" s="162"/>
      <c r="P85" s="162"/>
      <c r="Q85" s="162"/>
      <c r="R85" s="162"/>
      <c r="S85" s="162"/>
      <c r="T85" s="162"/>
      <c r="U85" s="162"/>
      <c r="V85" s="162"/>
      <c r="W85" s="13"/>
    </row>
    <row r="86" spans="3:23" x14ac:dyDescent="0.25">
      <c r="C86" s="1"/>
      <c r="D86" s="162"/>
      <c r="E86" s="162"/>
      <c r="F86" s="162"/>
      <c r="G86" s="162"/>
      <c r="H86" s="162"/>
      <c r="I86" s="162"/>
      <c r="J86" s="162"/>
      <c r="K86" s="162"/>
      <c r="L86" s="13"/>
      <c r="N86" s="1"/>
      <c r="O86" s="162"/>
      <c r="P86" s="162"/>
      <c r="Q86" s="162"/>
      <c r="R86" s="162"/>
      <c r="S86" s="162"/>
      <c r="T86" s="162"/>
      <c r="U86" s="162"/>
      <c r="V86" s="162"/>
      <c r="W86" s="13"/>
    </row>
    <row r="87" spans="3:23" x14ac:dyDescent="0.25">
      <c r="C87" s="1"/>
      <c r="D87" s="162"/>
      <c r="E87" s="162"/>
      <c r="F87" s="162"/>
      <c r="G87" s="162"/>
      <c r="H87" s="162"/>
      <c r="I87" s="162"/>
      <c r="J87" s="162"/>
      <c r="K87" s="162"/>
      <c r="L87" s="13"/>
      <c r="N87" s="1"/>
      <c r="O87" s="162"/>
      <c r="P87" s="162"/>
      <c r="Q87" s="162"/>
      <c r="R87" s="162"/>
      <c r="S87" s="162"/>
      <c r="T87" s="162"/>
      <c r="U87" s="162"/>
      <c r="V87" s="162"/>
      <c r="W87" s="13"/>
    </row>
    <row r="88" spans="3:23" x14ac:dyDescent="0.25">
      <c r="C88" s="1"/>
      <c r="D88" s="162"/>
      <c r="E88" s="162"/>
      <c r="F88" s="162"/>
      <c r="G88" s="162"/>
      <c r="H88" s="162"/>
      <c r="I88" s="162"/>
      <c r="J88" s="162"/>
      <c r="K88" s="162"/>
      <c r="L88" s="13"/>
      <c r="N88" s="1"/>
      <c r="O88" s="162"/>
      <c r="P88" s="162"/>
      <c r="Q88" s="162"/>
      <c r="R88" s="162"/>
      <c r="S88" s="162"/>
      <c r="T88" s="162"/>
      <c r="U88" s="162"/>
      <c r="V88" s="162"/>
      <c r="W88" s="13"/>
    </row>
    <row r="89" spans="3:23" x14ac:dyDescent="0.25">
      <c r="C89" s="1"/>
      <c r="D89" s="162"/>
      <c r="E89" s="162"/>
      <c r="F89" s="162"/>
      <c r="G89" s="162"/>
      <c r="H89" s="162"/>
      <c r="I89" s="162"/>
      <c r="J89" s="162"/>
      <c r="K89" s="162"/>
      <c r="L89" s="13"/>
      <c r="N89" s="1"/>
      <c r="O89" s="162"/>
      <c r="P89" s="162"/>
      <c r="Q89" s="162"/>
      <c r="R89" s="162"/>
      <c r="S89" s="162"/>
      <c r="T89" s="162"/>
      <c r="U89" s="162"/>
      <c r="V89" s="162"/>
      <c r="W89" s="13"/>
    </row>
    <row r="90" spans="3:23" x14ac:dyDescent="0.25">
      <c r="C90" s="1"/>
      <c r="D90" s="166" t="s">
        <v>132</v>
      </c>
      <c r="E90" s="166"/>
      <c r="F90" s="166"/>
      <c r="G90" s="166"/>
      <c r="H90" s="166"/>
      <c r="I90" s="166"/>
      <c r="J90" s="166"/>
      <c r="K90" s="166"/>
      <c r="L90" s="13"/>
      <c r="N90" s="1"/>
      <c r="O90" s="162"/>
      <c r="P90" s="162"/>
      <c r="Q90" s="162"/>
      <c r="R90" s="162"/>
      <c r="S90" s="162"/>
      <c r="T90" s="162"/>
      <c r="U90" s="162"/>
      <c r="V90" s="162"/>
      <c r="W90" s="13"/>
    </row>
    <row r="91" spans="3:23" x14ac:dyDescent="0.25">
      <c r="C91" s="1"/>
      <c r="D91" s="166"/>
      <c r="E91" s="166"/>
      <c r="F91" s="166"/>
      <c r="G91" s="166"/>
      <c r="H91" s="166"/>
      <c r="I91" s="166"/>
      <c r="J91" s="166"/>
      <c r="K91" s="166"/>
      <c r="L91" s="13"/>
      <c r="N91" s="1"/>
      <c r="O91" s="162"/>
      <c r="P91" s="162"/>
      <c r="Q91" s="162"/>
      <c r="R91" s="162"/>
      <c r="S91" s="162"/>
      <c r="T91" s="162"/>
      <c r="U91" s="162"/>
      <c r="V91" s="162"/>
      <c r="W91" s="13"/>
    </row>
    <row r="92" spans="3:23" x14ac:dyDescent="0.25">
      <c r="C92" s="1"/>
      <c r="D92" s="166"/>
      <c r="E92" s="166"/>
      <c r="F92" s="166"/>
      <c r="G92" s="166"/>
      <c r="H92" s="166"/>
      <c r="I92" s="166"/>
      <c r="J92" s="166"/>
      <c r="K92" s="166"/>
      <c r="L92" s="13"/>
      <c r="N92" s="1"/>
      <c r="O92" s="162"/>
      <c r="P92" s="162"/>
      <c r="Q92" s="162"/>
      <c r="R92" s="162"/>
      <c r="S92" s="162"/>
      <c r="T92" s="162"/>
      <c r="U92" s="162"/>
      <c r="V92" s="162"/>
      <c r="W92" s="13"/>
    </row>
    <row r="93" spans="3:23" x14ac:dyDescent="0.25">
      <c r="C93" s="1"/>
      <c r="D93" s="166"/>
      <c r="E93" s="166"/>
      <c r="F93" s="166"/>
      <c r="G93" s="166"/>
      <c r="H93" s="166"/>
      <c r="I93" s="166"/>
      <c r="J93" s="166"/>
      <c r="K93" s="166"/>
      <c r="L93" s="13"/>
      <c r="N93" s="1"/>
      <c r="O93" s="166" t="s">
        <v>133</v>
      </c>
      <c r="P93" s="166"/>
      <c r="Q93" s="166"/>
      <c r="R93" s="166"/>
      <c r="S93" s="166"/>
      <c r="T93" s="166"/>
      <c r="U93" s="166"/>
      <c r="V93" s="166"/>
      <c r="W93" s="13"/>
    </row>
    <row r="94" spans="3:23" x14ac:dyDescent="0.25">
      <c r="C94" s="1"/>
      <c r="D94" s="166"/>
      <c r="E94" s="166"/>
      <c r="F94" s="166"/>
      <c r="G94" s="166"/>
      <c r="H94" s="166"/>
      <c r="I94" s="166"/>
      <c r="J94" s="166"/>
      <c r="K94" s="166"/>
      <c r="L94" s="13"/>
      <c r="N94" s="1"/>
      <c r="O94" s="166"/>
      <c r="P94" s="166"/>
      <c r="Q94" s="166"/>
      <c r="R94" s="166"/>
      <c r="S94" s="166"/>
      <c r="T94" s="166"/>
      <c r="U94" s="166"/>
      <c r="V94" s="166"/>
      <c r="W94" s="13"/>
    </row>
    <row r="95" spans="3:23" x14ac:dyDescent="0.25">
      <c r="C95" s="1"/>
      <c r="D95" s="166"/>
      <c r="E95" s="166"/>
      <c r="F95" s="166"/>
      <c r="G95" s="166"/>
      <c r="H95" s="166"/>
      <c r="I95" s="166"/>
      <c r="J95" s="166"/>
      <c r="K95" s="166"/>
      <c r="L95" s="13"/>
      <c r="N95" s="1"/>
      <c r="O95" s="166"/>
      <c r="P95" s="166"/>
      <c r="Q95" s="166"/>
      <c r="R95" s="166"/>
      <c r="S95" s="166"/>
      <c r="T95" s="166"/>
      <c r="U95" s="166"/>
      <c r="V95" s="166"/>
      <c r="W95" s="13"/>
    </row>
    <row r="96" spans="3:23" x14ac:dyDescent="0.25">
      <c r="C96" s="1"/>
      <c r="D96" s="166"/>
      <c r="E96" s="166"/>
      <c r="F96" s="166"/>
      <c r="G96" s="166"/>
      <c r="H96" s="166"/>
      <c r="I96" s="166"/>
      <c r="J96" s="166"/>
      <c r="K96" s="166"/>
      <c r="L96" s="13"/>
      <c r="N96" s="1"/>
      <c r="O96" s="166"/>
      <c r="P96" s="166"/>
      <c r="Q96" s="166"/>
      <c r="R96" s="166"/>
      <c r="S96" s="166"/>
      <c r="T96" s="166"/>
      <c r="U96" s="166"/>
      <c r="V96" s="166"/>
      <c r="W96" s="13"/>
    </row>
    <row r="97" spans="3:23" x14ac:dyDescent="0.25">
      <c r="C97" s="1"/>
      <c r="D97" s="166"/>
      <c r="E97" s="166"/>
      <c r="F97" s="166"/>
      <c r="G97" s="166"/>
      <c r="H97" s="166"/>
      <c r="I97" s="166"/>
      <c r="J97" s="166"/>
      <c r="K97" s="166"/>
      <c r="L97" s="13"/>
      <c r="N97" s="1"/>
      <c r="O97" s="166"/>
      <c r="P97" s="166"/>
      <c r="Q97" s="166"/>
      <c r="R97" s="166"/>
      <c r="S97" s="166"/>
      <c r="T97" s="166"/>
      <c r="U97" s="166"/>
      <c r="V97" s="166"/>
      <c r="W97" s="13"/>
    </row>
    <row r="98" spans="3:23" x14ac:dyDescent="0.25">
      <c r="C98" s="1"/>
      <c r="D98" s="166"/>
      <c r="E98" s="166"/>
      <c r="F98" s="166"/>
      <c r="G98" s="166"/>
      <c r="H98" s="166"/>
      <c r="I98" s="166"/>
      <c r="J98" s="166"/>
      <c r="K98" s="166"/>
      <c r="L98" s="13"/>
      <c r="N98" s="1"/>
      <c r="O98" s="166"/>
      <c r="P98" s="166"/>
      <c r="Q98" s="166"/>
      <c r="R98" s="166"/>
      <c r="S98" s="166"/>
      <c r="T98" s="166"/>
      <c r="U98" s="166"/>
      <c r="V98" s="166"/>
      <c r="W98" s="13"/>
    </row>
    <row r="99" spans="3:23" x14ac:dyDescent="0.25">
      <c r="C99" s="1"/>
      <c r="D99" s="166"/>
      <c r="E99" s="166"/>
      <c r="F99" s="166"/>
      <c r="G99" s="166"/>
      <c r="H99" s="166"/>
      <c r="I99" s="166"/>
      <c r="J99" s="166"/>
      <c r="K99" s="166"/>
      <c r="L99" s="13"/>
      <c r="N99" s="1"/>
      <c r="O99" s="166"/>
      <c r="P99" s="166"/>
      <c r="Q99" s="166"/>
      <c r="R99" s="166"/>
      <c r="S99" s="166"/>
      <c r="T99" s="166"/>
      <c r="U99" s="166"/>
      <c r="V99" s="166"/>
      <c r="W99" s="13"/>
    </row>
    <row r="100" spans="3:23" x14ac:dyDescent="0.25">
      <c r="C100" s="1"/>
      <c r="D100" s="166"/>
      <c r="E100" s="166"/>
      <c r="F100" s="166"/>
      <c r="G100" s="166"/>
      <c r="H100" s="166"/>
      <c r="I100" s="166"/>
      <c r="J100" s="166"/>
      <c r="K100" s="166"/>
      <c r="L100" s="13"/>
      <c r="N100" s="1"/>
      <c r="O100" s="166"/>
      <c r="P100" s="166"/>
      <c r="Q100" s="166"/>
      <c r="R100" s="166"/>
      <c r="S100" s="166"/>
      <c r="T100" s="166"/>
      <c r="U100" s="166"/>
      <c r="V100" s="166"/>
      <c r="W100" s="13"/>
    </row>
    <row r="101" spans="3:23" ht="15.75" thickBot="1" x14ac:dyDescent="0.3">
      <c r="C101" s="125"/>
      <c r="D101" s="126"/>
      <c r="E101" s="126"/>
      <c r="F101" s="126"/>
      <c r="G101" s="126"/>
      <c r="H101" s="126"/>
      <c r="I101" s="126"/>
      <c r="J101" s="126"/>
      <c r="K101" s="126"/>
      <c r="L101" s="127"/>
      <c r="N101" s="1"/>
      <c r="O101" s="166"/>
      <c r="P101" s="166"/>
      <c r="Q101" s="166"/>
      <c r="R101" s="166"/>
      <c r="S101" s="166"/>
      <c r="T101" s="166"/>
      <c r="U101" s="166"/>
      <c r="V101" s="166"/>
      <c r="W101" s="13"/>
    </row>
    <row r="102" spans="3:23" x14ac:dyDescent="0.25">
      <c r="N102" s="1"/>
      <c r="O102" s="166"/>
      <c r="P102" s="166"/>
      <c r="Q102" s="166"/>
      <c r="R102" s="166"/>
      <c r="S102" s="166"/>
      <c r="T102" s="166"/>
      <c r="U102" s="166"/>
      <c r="V102" s="166"/>
      <c r="W102" s="13"/>
    </row>
    <row r="103" spans="3:23" x14ac:dyDescent="0.25">
      <c r="N103" s="1"/>
      <c r="O103" s="166"/>
      <c r="P103" s="166"/>
      <c r="Q103" s="166"/>
      <c r="R103" s="166"/>
      <c r="S103" s="166"/>
      <c r="T103" s="166"/>
      <c r="U103" s="166"/>
      <c r="V103" s="166"/>
      <c r="W103" s="13"/>
    </row>
    <row r="104" spans="3:23" ht="15.75" thickBot="1" x14ac:dyDescent="0.3">
      <c r="N104" s="125"/>
      <c r="O104" s="126"/>
      <c r="P104" s="126"/>
      <c r="Q104" s="126"/>
      <c r="R104" s="126"/>
      <c r="S104" s="126"/>
      <c r="T104" s="126"/>
      <c r="U104" s="126"/>
      <c r="V104" s="126"/>
      <c r="W104" s="127"/>
    </row>
  </sheetData>
  <mergeCells count="6">
    <mergeCell ref="D23:K33"/>
    <mergeCell ref="O23:V35"/>
    <mergeCell ref="D56:K66"/>
    <mergeCell ref="O58:V69"/>
    <mergeCell ref="D90:K100"/>
    <mergeCell ref="O93:V10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ABAA7-B53B-44A5-BCDD-721C516CD666}">
  <dimension ref="A1:AD37"/>
  <sheetViews>
    <sheetView workbookViewId="0">
      <selection activeCell="M29" sqref="M29"/>
    </sheetView>
  </sheetViews>
  <sheetFormatPr defaultRowHeight="15" x14ac:dyDescent="0.25"/>
  <sheetData>
    <row r="1" spans="1:30" ht="15.75" thickBot="1" x14ac:dyDescent="0.3">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row>
    <row r="2" spans="1:30" x14ac:dyDescent="0.25">
      <c r="A2" s="12"/>
      <c r="B2" s="160" t="e" vm="2">
        <v>#VALUE!</v>
      </c>
      <c r="C2" s="160"/>
      <c r="D2" s="160"/>
      <c r="E2" s="160"/>
      <c r="F2" s="160"/>
      <c r="G2" s="160"/>
      <c r="H2" s="160"/>
      <c r="I2" s="160"/>
      <c r="J2" s="12"/>
      <c r="K2" s="179" t="s">
        <v>143</v>
      </c>
      <c r="L2" s="180"/>
      <c r="M2" s="180"/>
      <c r="N2" s="180"/>
      <c r="O2" s="180"/>
      <c r="P2" s="180"/>
      <c r="Q2" s="180"/>
      <c r="R2" s="181"/>
      <c r="S2" s="12"/>
      <c r="T2" s="160" t="s">
        <v>144</v>
      </c>
      <c r="U2" s="160"/>
      <c r="V2" s="160"/>
      <c r="W2" s="191"/>
      <c r="X2" s="191"/>
      <c r="Y2" s="160" t="s">
        <v>145</v>
      </c>
      <c r="Z2" s="160"/>
      <c r="AA2" s="160"/>
      <c r="AB2" s="191"/>
      <c r="AC2" s="12"/>
      <c r="AD2" s="12"/>
    </row>
    <row r="3" spans="1:30" x14ac:dyDescent="0.25">
      <c r="A3" s="12"/>
      <c r="B3" s="160"/>
      <c r="C3" s="160"/>
      <c r="D3" s="160"/>
      <c r="E3" s="160"/>
      <c r="F3" s="160"/>
      <c r="G3" s="160"/>
      <c r="H3" s="160"/>
      <c r="I3" s="160"/>
      <c r="J3" s="12"/>
      <c r="K3" s="182"/>
      <c r="L3" s="166"/>
      <c r="M3" s="166"/>
      <c r="N3" s="166"/>
      <c r="O3" s="166"/>
      <c r="P3" s="166"/>
      <c r="Q3" s="166"/>
      <c r="R3" s="183"/>
      <c r="S3" s="12"/>
      <c r="T3" s="160" t="e" vm="3">
        <v>#VALUE!</v>
      </c>
      <c r="U3" s="160"/>
      <c r="V3" s="160"/>
      <c r="W3" s="160"/>
      <c r="X3" s="160"/>
      <c r="Y3" s="160" t="e" vm="4">
        <v>#VALUE!</v>
      </c>
      <c r="Z3" s="160"/>
      <c r="AA3" s="160"/>
      <c r="AB3" s="160"/>
      <c r="AC3" s="160"/>
      <c r="AD3" s="12"/>
    </row>
    <row r="4" spans="1:30" x14ac:dyDescent="0.25">
      <c r="A4" s="12"/>
      <c r="B4" s="160"/>
      <c r="C4" s="160"/>
      <c r="D4" s="160"/>
      <c r="E4" s="160"/>
      <c r="F4" s="160"/>
      <c r="G4" s="160"/>
      <c r="H4" s="160"/>
      <c r="I4" s="160"/>
      <c r="J4" s="12"/>
      <c r="K4" s="182"/>
      <c r="L4" s="166"/>
      <c r="M4" s="166"/>
      <c r="N4" s="166"/>
      <c r="O4" s="166"/>
      <c r="P4" s="166"/>
      <c r="Q4" s="166"/>
      <c r="R4" s="183"/>
      <c r="S4" s="12"/>
      <c r="T4" s="160"/>
      <c r="U4" s="160"/>
      <c r="V4" s="160"/>
      <c r="W4" s="160"/>
      <c r="X4" s="160"/>
      <c r="Y4" s="160"/>
      <c r="Z4" s="160"/>
      <c r="AA4" s="160"/>
      <c r="AB4" s="160"/>
      <c r="AC4" s="160"/>
      <c r="AD4" s="12"/>
    </row>
    <row r="5" spans="1:30" x14ac:dyDescent="0.25">
      <c r="A5" s="12"/>
      <c r="B5" s="160"/>
      <c r="C5" s="160"/>
      <c r="D5" s="160"/>
      <c r="E5" s="160"/>
      <c r="F5" s="160"/>
      <c r="G5" s="160"/>
      <c r="H5" s="160"/>
      <c r="I5" s="160"/>
      <c r="J5" s="12"/>
      <c r="K5" s="182"/>
      <c r="L5" s="166"/>
      <c r="M5" s="166"/>
      <c r="N5" s="166"/>
      <c r="O5" s="166"/>
      <c r="P5" s="166"/>
      <c r="Q5" s="166"/>
      <c r="R5" s="183"/>
      <c r="S5" s="12"/>
      <c r="T5" s="160"/>
      <c r="U5" s="160"/>
      <c r="V5" s="160"/>
      <c r="W5" s="160"/>
      <c r="X5" s="160"/>
      <c r="Y5" s="160"/>
      <c r="Z5" s="160"/>
      <c r="AA5" s="160"/>
      <c r="AB5" s="160"/>
      <c r="AC5" s="160"/>
      <c r="AD5" s="12"/>
    </row>
    <row r="6" spans="1:30" x14ac:dyDescent="0.25">
      <c r="A6" s="12"/>
      <c r="B6" s="160"/>
      <c r="C6" s="160"/>
      <c r="D6" s="160"/>
      <c r="E6" s="160"/>
      <c r="F6" s="160"/>
      <c r="G6" s="160"/>
      <c r="H6" s="160"/>
      <c r="I6" s="160"/>
      <c r="J6" s="12"/>
      <c r="K6" s="182"/>
      <c r="L6" s="166"/>
      <c r="M6" s="166"/>
      <c r="N6" s="166"/>
      <c r="O6" s="166"/>
      <c r="P6" s="166"/>
      <c r="Q6" s="166"/>
      <c r="R6" s="183"/>
      <c r="S6" s="12"/>
      <c r="T6" s="160"/>
      <c r="U6" s="160"/>
      <c r="V6" s="160"/>
      <c r="W6" s="160"/>
      <c r="X6" s="160"/>
      <c r="Y6" s="160"/>
      <c r="Z6" s="160"/>
      <c r="AA6" s="160"/>
      <c r="AB6" s="160"/>
      <c r="AC6" s="160"/>
      <c r="AD6" s="12"/>
    </row>
    <row r="7" spans="1:30" x14ac:dyDescent="0.25">
      <c r="A7" s="12"/>
      <c r="B7" s="160"/>
      <c r="C7" s="160"/>
      <c r="D7" s="160"/>
      <c r="E7" s="160"/>
      <c r="F7" s="160"/>
      <c r="G7" s="160"/>
      <c r="H7" s="160"/>
      <c r="I7" s="160"/>
      <c r="J7" s="12"/>
      <c r="K7" s="182"/>
      <c r="L7" s="166"/>
      <c r="M7" s="166"/>
      <c r="N7" s="166"/>
      <c r="O7" s="166"/>
      <c r="P7" s="166"/>
      <c r="Q7" s="166"/>
      <c r="R7" s="183"/>
      <c r="S7" s="12"/>
      <c r="T7" s="160"/>
      <c r="U7" s="160"/>
      <c r="V7" s="160"/>
      <c r="W7" s="160"/>
      <c r="X7" s="160"/>
      <c r="Y7" s="160"/>
      <c r="Z7" s="160"/>
      <c r="AA7" s="160"/>
      <c r="AB7" s="160"/>
      <c r="AC7" s="160"/>
      <c r="AD7" s="12"/>
    </row>
    <row r="8" spans="1:30" x14ac:dyDescent="0.25">
      <c r="A8" s="12"/>
      <c r="B8" s="160"/>
      <c r="C8" s="160"/>
      <c r="D8" s="160"/>
      <c r="E8" s="160"/>
      <c r="F8" s="160"/>
      <c r="G8" s="160"/>
      <c r="H8" s="160"/>
      <c r="I8" s="160"/>
      <c r="J8" s="12"/>
      <c r="K8" s="182"/>
      <c r="L8" s="166"/>
      <c r="M8" s="166"/>
      <c r="N8" s="166"/>
      <c r="O8" s="166"/>
      <c r="P8" s="166"/>
      <c r="Q8" s="166"/>
      <c r="R8" s="183"/>
      <c r="S8" s="12"/>
      <c r="T8" s="160"/>
      <c r="U8" s="160"/>
      <c r="V8" s="160"/>
      <c r="W8" s="160"/>
      <c r="X8" s="160"/>
      <c r="Y8" s="160"/>
      <c r="Z8" s="160"/>
      <c r="AA8" s="160"/>
      <c r="AB8" s="160"/>
      <c r="AC8" s="160"/>
      <c r="AD8" s="12"/>
    </row>
    <row r="9" spans="1:30" x14ac:dyDescent="0.25">
      <c r="A9" s="12"/>
      <c r="B9" s="160"/>
      <c r="C9" s="160"/>
      <c r="D9" s="160"/>
      <c r="E9" s="160"/>
      <c r="F9" s="160"/>
      <c r="G9" s="160"/>
      <c r="H9" s="160"/>
      <c r="I9" s="160"/>
      <c r="J9" s="12"/>
      <c r="K9" s="182"/>
      <c r="L9" s="166"/>
      <c r="M9" s="166"/>
      <c r="N9" s="166"/>
      <c r="O9" s="166"/>
      <c r="P9" s="166"/>
      <c r="Q9" s="166"/>
      <c r="R9" s="183"/>
      <c r="S9" s="12"/>
      <c r="T9" s="160"/>
      <c r="U9" s="160"/>
      <c r="V9" s="160"/>
      <c r="W9" s="160"/>
      <c r="X9" s="160"/>
      <c r="Y9" s="160"/>
      <c r="Z9" s="160"/>
      <c r="AA9" s="160"/>
      <c r="AB9" s="160"/>
      <c r="AC9" s="160"/>
      <c r="AD9" s="12"/>
    </row>
    <row r="10" spans="1:30" x14ac:dyDescent="0.25">
      <c r="A10" s="12"/>
      <c r="B10" s="160"/>
      <c r="C10" s="160"/>
      <c r="D10" s="160"/>
      <c r="E10" s="160"/>
      <c r="F10" s="160"/>
      <c r="G10" s="160"/>
      <c r="H10" s="160"/>
      <c r="I10" s="160"/>
      <c r="J10" s="12"/>
      <c r="K10" s="182"/>
      <c r="L10" s="166"/>
      <c r="M10" s="166"/>
      <c r="N10" s="166"/>
      <c r="O10" s="166"/>
      <c r="P10" s="166"/>
      <c r="Q10" s="166"/>
      <c r="R10" s="183"/>
      <c r="S10" s="12"/>
      <c r="T10" s="160"/>
      <c r="U10" s="160"/>
      <c r="V10" s="160"/>
      <c r="W10" s="160"/>
      <c r="X10" s="160"/>
      <c r="Y10" s="160"/>
      <c r="Z10" s="160"/>
      <c r="AA10" s="160"/>
      <c r="AB10" s="160"/>
      <c r="AC10" s="160"/>
      <c r="AD10" s="12"/>
    </row>
    <row r="11" spans="1:30" x14ac:dyDescent="0.25">
      <c r="A11" s="12"/>
      <c r="B11" s="160"/>
      <c r="C11" s="160"/>
      <c r="D11" s="160"/>
      <c r="E11" s="160"/>
      <c r="F11" s="160"/>
      <c r="G11" s="160"/>
      <c r="H11" s="160"/>
      <c r="I11" s="160"/>
      <c r="J11" s="12"/>
      <c r="K11" s="182"/>
      <c r="L11" s="166"/>
      <c r="M11" s="166"/>
      <c r="N11" s="166"/>
      <c r="O11" s="166"/>
      <c r="P11" s="166"/>
      <c r="Q11" s="166"/>
      <c r="R11" s="183"/>
      <c r="S11" s="12"/>
      <c r="T11" s="160"/>
      <c r="U11" s="160"/>
      <c r="V11" s="160"/>
      <c r="W11" s="160"/>
      <c r="X11" s="160"/>
      <c r="Y11" s="160"/>
      <c r="Z11" s="160"/>
      <c r="AA11" s="160"/>
      <c r="AB11" s="160"/>
      <c r="AC11" s="160"/>
      <c r="AD11" s="12"/>
    </row>
    <row r="12" spans="1:30" x14ac:dyDescent="0.25">
      <c r="A12" s="12"/>
      <c r="B12" s="160"/>
      <c r="C12" s="160"/>
      <c r="D12" s="160"/>
      <c r="E12" s="160"/>
      <c r="F12" s="160"/>
      <c r="G12" s="160"/>
      <c r="H12" s="160"/>
      <c r="I12" s="160"/>
      <c r="J12" s="12"/>
      <c r="K12" s="182"/>
      <c r="L12" s="166"/>
      <c r="M12" s="166"/>
      <c r="N12" s="166"/>
      <c r="O12" s="166"/>
      <c r="P12" s="166"/>
      <c r="Q12" s="166"/>
      <c r="R12" s="183"/>
      <c r="S12" s="12"/>
      <c r="T12" s="160"/>
      <c r="U12" s="160"/>
      <c r="V12" s="160"/>
      <c r="W12" s="160"/>
      <c r="X12" s="160"/>
      <c r="Y12" s="160"/>
      <c r="Z12" s="160"/>
      <c r="AA12" s="160"/>
      <c r="AB12" s="160"/>
      <c r="AC12" s="160"/>
      <c r="AD12" s="12"/>
    </row>
    <row r="13" spans="1:30" ht="15.75" thickBot="1" x14ac:dyDescent="0.3">
      <c r="A13" s="12"/>
      <c r="B13" s="160"/>
      <c r="C13" s="160"/>
      <c r="D13" s="160"/>
      <c r="E13" s="160"/>
      <c r="F13" s="160"/>
      <c r="G13" s="160"/>
      <c r="H13" s="160"/>
      <c r="I13" s="160"/>
      <c r="J13" s="12"/>
      <c r="K13" s="184"/>
      <c r="L13" s="176"/>
      <c r="M13" s="176"/>
      <c r="N13" s="176"/>
      <c r="O13" s="176"/>
      <c r="P13" s="176"/>
      <c r="Q13" s="176"/>
      <c r="R13" s="185"/>
      <c r="S13" s="12"/>
      <c r="T13" s="160"/>
      <c r="U13" s="160"/>
      <c r="V13" s="160"/>
      <c r="W13" s="160"/>
      <c r="X13" s="160"/>
      <c r="Y13" s="160"/>
      <c r="Z13" s="160"/>
      <c r="AA13" s="160"/>
      <c r="AB13" s="160"/>
      <c r="AC13" s="160"/>
      <c r="AD13" s="12"/>
    </row>
    <row r="14" spans="1:30" x14ac:dyDescent="0.25">
      <c r="A14" s="12"/>
      <c r="B14" s="160"/>
      <c r="C14" s="160"/>
      <c r="D14" s="160"/>
      <c r="E14" s="160"/>
      <c r="F14" s="160"/>
      <c r="G14" s="160"/>
      <c r="H14" s="160"/>
      <c r="I14" s="160"/>
      <c r="J14" s="12"/>
      <c r="K14" s="12"/>
      <c r="L14" s="12"/>
      <c r="M14" s="12"/>
      <c r="N14" s="12"/>
      <c r="O14" s="12"/>
      <c r="P14" s="12"/>
      <c r="Q14" s="12"/>
      <c r="R14" s="12"/>
      <c r="S14" s="12"/>
      <c r="T14" s="160"/>
      <c r="U14" s="160"/>
      <c r="V14" s="160"/>
      <c r="W14" s="160"/>
      <c r="X14" s="160"/>
      <c r="Y14" s="160"/>
      <c r="Z14" s="160"/>
      <c r="AA14" s="160"/>
      <c r="AB14" s="160"/>
      <c r="AC14" s="160"/>
      <c r="AD14" s="12"/>
    </row>
    <row r="15" spans="1:30" x14ac:dyDescent="0.25">
      <c r="A15" s="12"/>
      <c r="B15" s="160"/>
      <c r="C15" s="160"/>
      <c r="D15" s="160"/>
      <c r="E15" s="160"/>
      <c r="F15" s="160"/>
      <c r="G15" s="160"/>
      <c r="H15" s="160"/>
      <c r="I15" s="160"/>
      <c r="J15" s="12"/>
      <c r="K15" s="12"/>
      <c r="L15" s="12"/>
      <c r="M15" s="12"/>
      <c r="N15" s="12"/>
      <c r="O15" s="12"/>
      <c r="P15" s="12"/>
      <c r="Q15" s="12"/>
      <c r="R15" s="12"/>
      <c r="S15" s="12"/>
      <c r="T15" s="160"/>
      <c r="U15" s="160"/>
      <c r="V15" s="160"/>
      <c r="W15" s="160"/>
      <c r="X15" s="160"/>
      <c r="Y15" s="160"/>
      <c r="Z15" s="160"/>
      <c r="AA15" s="160"/>
      <c r="AB15" s="160"/>
      <c r="AC15" s="160"/>
      <c r="AD15" s="12"/>
    </row>
    <row r="16" spans="1:30" x14ac:dyDescent="0.25">
      <c r="A16" s="12"/>
      <c r="B16" s="160"/>
      <c r="C16" s="160"/>
      <c r="D16" s="160"/>
      <c r="E16" s="160"/>
      <c r="F16" s="160"/>
      <c r="G16" s="160"/>
      <c r="H16" s="160"/>
      <c r="I16" s="160"/>
      <c r="J16" s="12"/>
      <c r="K16" s="12"/>
      <c r="L16" s="12"/>
      <c r="M16" s="12"/>
      <c r="N16" s="12"/>
      <c r="O16" s="12"/>
      <c r="P16" s="12"/>
      <c r="Q16" s="12"/>
      <c r="R16" s="12"/>
      <c r="S16" s="12"/>
      <c r="T16" s="160"/>
      <c r="U16" s="160"/>
      <c r="V16" s="160"/>
      <c r="W16" s="160"/>
      <c r="X16" s="160"/>
      <c r="Y16" s="160"/>
      <c r="Z16" s="160"/>
      <c r="AA16" s="160"/>
      <c r="AB16" s="160"/>
      <c r="AC16" s="160"/>
      <c r="AD16" s="12"/>
    </row>
    <row r="17" spans="1:30" x14ac:dyDescent="0.25">
      <c r="A17" s="12"/>
      <c r="B17" s="160"/>
      <c r="C17" s="160"/>
      <c r="D17" s="160"/>
      <c r="E17" s="160"/>
      <c r="F17" s="160"/>
      <c r="G17" s="160"/>
      <c r="H17" s="160"/>
      <c r="I17" s="160"/>
      <c r="J17" s="12"/>
      <c r="K17" s="12"/>
      <c r="L17" s="12"/>
      <c r="M17" s="12"/>
      <c r="N17" s="12"/>
      <c r="O17" s="12"/>
      <c r="P17" s="12"/>
      <c r="Q17" s="12"/>
      <c r="R17" s="12"/>
      <c r="S17" s="12"/>
      <c r="T17" s="160"/>
      <c r="U17" s="160"/>
      <c r="V17" s="160"/>
      <c r="W17" s="160"/>
      <c r="X17" s="160"/>
      <c r="Y17" s="160"/>
      <c r="Z17" s="160"/>
      <c r="AA17" s="160"/>
      <c r="AB17" s="160"/>
      <c r="AC17" s="160"/>
      <c r="AD17" s="12"/>
    </row>
    <row r="18" spans="1:30" x14ac:dyDescent="0.25">
      <c r="A18" s="12"/>
      <c r="B18" s="160"/>
      <c r="C18" s="160"/>
      <c r="D18" s="160"/>
      <c r="E18" s="160"/>
      <c r="F18" s="160"/>
      <c r="G18" s="160"/>
      <c r="H18" s="160"/>
      <c r="I18" s="160"/>
      <c r="J18" s="12"/>
      <c r="K18" s="12"/>
      <c r="L18" s="12"/>
      <c r="M18" s="12"/>
      <c r="N18" s="12"/>
      <c r="O18" s="12"/>
      <c r="P18" s="12"/>
      <c r="Q18" s="12"/>
      <c r="R18" s="12"/>
      <c r="S18" s="12"/>
      <c r="T18" s="160"/>
      <c r="U18" s="160"/>
      <c r="V18" s="160"/>
      <c r="W18" s="160"/>
      <c r="X18" s="160"/>
      <c r="Y18" s="160"/>
      <c r="Z18" s="160"/>
      <c r="AA18" s="160"/>
      <c r="AB18" s="160"/>
      <c r="AC18" s="160"/>
      <c r="AD18" s="12"/>
    </row>
    <row r="19" spans="1:30" x14ac:dyDescent="0.25">
      <c r="A19" s="12"/>
      <c r="B19" s="160"/>
      <c r="C19" s="160"/>
      <c r="D19" s="160"/>
      <c r="E19" s="160"/>
      <c r="F19" s="160"/>
      <c r="G19" s="160"/>
      <c r="H19" s="160"/>
      <c r="I19" s="160"/>
      <c r="J19" s="12"/>
      <c r="K19" s="12"/>
      <c r="L19" s="12"/>
      <c r="M19" s="12"/>
      <c r="N19" s="12"/>
      <c r="O19" s="12"/>
      <c r="P19" s="12"/>
      <c r="Q19" s="12"/>
      <c r="R19" s="12"/>
      <c r="S19" s="12"/>
      <c r="T19" s="160"/>
      <c r="U19" s="160"/>
      <c r="V19" s="160"/>
      <c r="W19" s="160"/>
      <c r="X19" s="160"/>
      <c r="Y19" s="160"/>
      <c r="Z19" s="160"/>
      <c r="AA19" s="160"/>
      <c r="AB19" s="160"/>
      <c r="AC19" s="160"/>
      <c r="AD19" s="12"/>
    </row>
    <row r="20" spans="1:30" x14ac:dyDescent="0.25">
      <c r="A20" s="12"/>
      <c r="B20" s="160"/>
      <c r="C20" s="160"/>
      <c r="D20" s="160"/>
      <c r="E20" s="160"/>
      <c r="F20" s="160"/>
      <c r="G20" s="160"/>
      <c r="H20" s="160"/>
      <c r="I20" s="160"/>
      <c r="J20" s="12"/>
      <c r="K20" s="12"/>
      <c r="L20" s="12"/>
      <c r="M20" s="12"/>
      <c r="N20" s="12"/>
      <c r="O20" s="12"/>
      <c r="P20" s="12"/>
      <c r="Q20" s="12"/>
      <c r="R20" s="12"/>
      <c r="S20" s="12"/>
      <c r="T20" s="160"/>
      <c r="U20" s="160"/>
      <c r="V20" s="160"/>
      <c r="W20" s="160"/>
      <c r="X20" s="160"/>
      <c r="Y20" s="160"/>
      <c r="Z20" s="160"/>
      <c r="AA20" s="160"/>
      <c r="AB20" s="160"/>
      <c r="AC20" s="160"/>
      <c r="AD20" s="12"/>
    </row>
    <row r="21" spans="1:30" x14ac:dyDescent="0.25">
      <c r="A21" s="12"/>
      <c r="B21" s="160"/>
      <c r="C21" s="160"/>
      <c r="D21" s="160"/>
      <c r="E21" s="160"/>
      <c r="F21" s="160"/>
      <c r="G21" s="160"/>
      <c r="H21" s="160"/>
      <c r="I21" s="160"/>
      <c r="J21" s="12"/>
      <c r="K21" s="12"/>
      <c r="L21" s="12"/>
      <c r="M21" s="12"/>
      <c r="N21" s="12"/>
      <c r="O21" s="12"/>
      <c r="P21" s="12"/>
      <c r="Q21" s="12"/>
      <c r="R21" s="12"/>
      <c r="S21" s="12"/>
      <c r="T21" s="160"/>
      <c r="U21" s="160"/>
      <c r="V21" s="160"/>
      <c r="W21" s="160"/>
      <c r="X21" s="160"/>
      <c r="Y21" s="160"/>
      <c r="Z21" s="160"/>
      <c r="AA21" s="160"/>
      <c r="AB21" s="160"/>
      <c r="AC21" s="160"/>
      <c r="AD21" s="12"/>
    </row>
    <row r="22" spans="1:30" x14ac:dyDescent="0.25">
      <c r="A22" s="12"/>
      <c r="B22" s="160"/>
      <c r="C22" s="160"/>
      <c r="D22" s="160"/>
      <c r="E22" s="160"/>
      <c r="F22" s="160"/>
      <c r="G22" s="160"/>
      <c r="H22" s="160"/>
      <c r="I22" s="160"/>
      <c r="J22" s="12"/>
      <c r="K22" s="12"/>
      <c r="L22" s="12"/>
      <c r="M22" s="12"/>
      <c r="N22" s="12"/>
      <c r="O22" s="12"/>
      <c r="P22" s="12"/>
      <c r="Q22" s="12"/>
      <c r="R22" s="12"/>
      <c r="S22" s="12"/>
      <c r="T22" s="160"/>
      <c r="U22" s="160"/>
      <c r="V22" s="160"/>
      <c r="W22" s="160"/>
      <c r="X22" s="160"/>
      <c r="Y22" s="160"/>
      <c r="Z22" s="160"/>
      <c r="AA22" s="160"/>
      <c r="AB22" s="160"/>
      <c r="AC22" s="160"/>
      <c r="AD22" s="12"/>
    </row>
    <row r="23" spans="1:30" x14ac:dyDescent="0.25">
      <c r="A23" s="12"/>
      <c r="B23" s="160"/>
      <c r="C23" s="160"/>
      <c r="D23" s="160"/>
      <c r="E23" s="160"/>
      <c r="F23" s="160"/>
      <c r="G23" s="160"/>
      <c r="H23" s="160"/>
      <c r="I23" s="160"/>
      <c r="J23" s="12"/>
      <c r="K23" s="12"/>
      <c r="L23" s="12"/>
      <c r="M23" s="12"/>
      <c r="N23" s="12"/>
      <c r="O23" s="12"/>
      <c r="P23" s="12"/>
      <c r="Q23" s="12"/>
      <c r="R23" s="12"/>
      <c r="S23" s="12"/>
      <c r="T23" s="191"/>
      <c r="U23" s="191"/>
      <c r="V23" s="191"/>
      <c r="W23" s="191"/>
      <c r="X23" s="191"/>
      <c r="Y23" s="12"/>
      <c r="Z23" s="12"/>
      <c r="AA23" s="12"/>
      <c r="AB23" s="12"/>
      <c r="AC23" s="12"/>
      <c r="AD23" s="12"/>
    </row>
    <row r="24" spans="1:30" x14ac:dyDescent="0.25">
      <c r="A24" s="12"/>
      <c r="B24" s="160"/>
      <c r="C24" s="160"/>
      <c r="D24" s="160"/>
      <c r="E24" s="160"/>
      <c r="F24" s="160"/>
      <c r="G24" s="160"/>
      <c r="H24" s="160"/>
      <c r="I24" s="160"/>
      <c r="J24" s="12"/>
      <c r="K24" s="12"/>
      <c r="L24" s="12"/>
      <c r="M24" s="12"/>
      <c r="N24" s="12"/>
      <c r="O24" s="12"/>
      <c r="P24" s="12"/>
      <c r="Q24" s="12"/>
      <c r="R24" s="12"/>
      <c r="S24" s="12"/>
      <c r="T24" s="191"/>
      <c r="U24" s="191"/>
      <c r="V24" s="191"/>
      <c r="W24" s="191"/>
      <c r="X24" s="191"/>
      <c r="Y24" s="12"/>
      <c r="Z24" s="12"/>
      <c r="AA24" s="12"/>
      <c r="AB24" s="12"/>
      <c r="AC24" s="12"/>
      <c r="AD24" s="12"/>
    </row>
    <row r="25" spans="1:30" x14ac:dyDescent="0.25">
      <c r="A25" s="12"/>
      <c r="B25" s="160"/>
      <c r="C25" s="160"/>
      <c r="D25" s="160"/>
      <c r="E25" s="160"/>
      <c r="F25" s="160"/>
      <c r="G25" s="160"/>
      <c r="H25" s="160"/>
      <c r="I25" s="160"/>
      <c r="J25" s="12"/>
      <c r="K25" s="12"/>
      <c r="L25" s="12"/>
      <c r="M25" s="12"/>
      <c r="N25" s="12"/>
      <c r="O25" s="12"/>
      <c r="P25" s="12"/>
      <c r="Q25" s="12"/>
      <c r="R25" s="12"/>
      <c r="S25" s="12"/>
      <c r="T25" s="191"/>
      <c r="U25" s="191"/>
      <c r="V25" s="191"/>
      <c r="W25" s="191"/>
      <c r="X25" s="191"/>
      <c r="Y25" s="12"/>
      <c r="Z25" s="12"/>
      <c r="AA25" s="12"/>
      <c r="AB25" s="12"/>
      <c r="AC25" s="12"/>
      <c r="AD25" s="12"/>
    </row>
    <row r="26" spans="1:30" x14ac:dyDescent="0.25">
      <c r="A26" s="12"/>
      <c r="B26" s="160"/>
      <c r="C26" s="160"/>
      <c r="D26" s="160"/>
      <c r="E26" s="160"/>
      <c r="F26" s="160"/>
      <c r="G26" s="160"/>
      <c r="H26" s="160"/>
      <c r="I26" s="160"/>
      <c r="J26" s="12"/>
      <c r="K26" s="12"/>
      <c r="L26" s="12"/>
      <c r="M26" s="12"/>
      <c r="N26" s="12"/>
      <c r="O26" s="12"/>
      <c r="P26" s="12"/>
      <c r="Q26" s="12"/>
      <c r="R26" s="12"/>
      <c r="S26" s="12"/>
      <c r="T26" s="191"/>
      <c r="U26" s="191"/>
      <c r="V26" s="191"/>
      <c r="W26" s="191"/>
      <c r="X26" s="191"/>
      <c r="Y26" s="12"/>
      <c r="Z26" s="12"/>
      <c r="AA26" s="12"/>
      <c r="AB26" s="12"/>
      <c r="AC26" s="12"/>
      <c r="AD26" s="12"/>
    </row>
    <row r="27" spans="1:30" x14ac:dyDescent="0.25">
      <c r="A27" s="12"/>
      <c r="B27" s="160"/>
      <c r="C27" s="160"/>
      <c r="D27" s="160"/>
      <c r="E27" s="160"/>
      <c r="F27" s="160"/>
      <c r="G27" s="160"/>
      <c r="H27" s="160"/>
      <c r="I27" s="160"/>
      <c r="J27" s="12"/>
      <c r="K27" s="12"/>
      <c r="L27" s="12"/>
      <c r="M27" s="12"/>
      <c r="N27" s="12"/>
      <c r="O27" s="12"/>
      <c r="P27" s="12"/>
      <c r="Q27" s="12"/>
      <c r="R27" s="12"/>
      <c r="S27" s="12"/>
      <c r="T27" s="191"/>
      <c r="U27" s="191"/>
      <c r="V27" s="191"/>
      <c r="W27" s="191"/>
      <c r="X27" s="191"/>
      <c r="Y27" s="12"/>
      <c r="Z27" s="12"/>
      <c r="AA27" s="12"/>
      <c r="AB27" s="12"/>
      <c r="AC27" s="12"/>
      <c r="AD27" s="12"/>
    </row>
    <row r="28" spans="1:30" x14ac:dyDescent="0.25">
      <c r="A28" s="12"/>
      <c r="B28" s="160"/>
      <c r="C28" s="160"/>
      <c r="D28" s="160"/>
      <c r="E28" s="160"/>
      <c r="F28" s="160"/>
      <c r="G28" s="160"/>
      <c r="H28" s="160"/>
      <c r="I28" s="160"/>
      <c r="J28" s="12"/>
      <c r="K28" s="12"/>
      <c r="L28" s="12"/>
      <c r="M28" s="12"/>
      <c r="N28" s="12"/>
      <c r="O28" s="12"/>
      <c r="P28" s="12"/>
      <c r="Q28" s="12"/>
      <c r="R28" s="12"/>
      <c r="S28" s="12"/>
      <c r="T28" s="12"/>
      <c r="U28" s="12"/>
      <c r="V28" s="12"/>
      <c r="W28" s="12"/>
      <c r="X28" s="12"/>
      <c r="Y28" s="12"/>
      <c r="Z28" s="12"/>
      <c r="AA28" s="12"/>
      <c r="AB28" s="12"/>
      <c r="AC28" s="12"/>
      <c r="AD28" s="12"/>
    </row>
    <row r="29" spans="1:30" x14ac:dyDescent="0.25">
      <c r="A29" s="12"/>
      <c r="B29" s="160"/>
      <c r="C29" s="160"/>
      <c r="D29" s="160"/>
      <c r="E29" s="160"/>
      <c r="F29" s="160"/>
      <c r="G29" s="160"/>
      <c r="H29" s="160"/>
      <c r="I29" s="160"/>
      <c r="J29" s="12"/>
      <c r="K29" s="12"/>
      <c r="L29" s="12"/>
      <c r="M29" s="12"/>
      <c r="N29" s="12"/>
      <c r="O29" s="12"/>
      <c r="P29" s="12"/>
      <c r="Q29" s="12"/>
      <c r="R29" s="12"/>
      <c r="S29" s="12"/>
      <c r="T29" s="12"/>
      <c r="U29" s="12"/>
      <c r="V29" s="12"/>
      <c r="W29" s="12"/>
      <c r="X29" s="12"/>
      <c r="Y29" s="12"/>
      <c r="Z29" s="12"/>
      <c r="AA29" s="12"/>
      <c r="AB29" s="12"/>
      <c r="AC29" s="12"/>
      <c r="AD29" s="12"/>
    </row>
    <row r="30" spans="1:30" x14ac:dyDescent="0.25">
      <c r="A30" s="12"/>
      <c r="B30" s="160"/>
      <c r="C30" s="160"/>
      <c r="D30" s="160"/>
      <c r="E30" s="160"/>
      <c r="F30" s="160"/>
      <c r="G30" s="160"/>
      <c r="H30" s="160"/>
      <c r="I30" s="160"/>
      <c r="J30" s="12"/>
      <c r="K30" s="12"/>
      <c r="L30" s="12"/>
      <c r="M30" s="12"/>
      <c r="N30" s="12"/>
      <c r="O30" s="12"/>
      <c r="P30" s="12"/>
      <c r="Q30" s="12"/>
      <c r="R30" s="12"/>
      <c r="S30" s="12"/>
      <c r="T30" s="12"/>
      <c r="U30" s="12"/>
      <c r="V30" s="12"/>
      <c r="W30" s="12"/>
      <c r="X30" s="12"/>
      <c r="Y30" s="12"/>
      <c r="Z30" s="12"/>
      <c r="AA30" s="12"/>
      <c r="AB30" s="12"/>
      <c r="AC30" s="12"/>
      <c r="AD30" s="12"/>
    </row>
    <row r="31" spans="1:30" x14ac:dyDescent="0.25">
      <c r="A31" s="12"/>
      <c r="B31" s="160"/>
      <c r="C31" s="160"/>
      <c r="D31" s="160"/>
      <c r="E31" s="160"/>
      <c r="F31" s="160"/>
      <c r="G31" s="160"/>
      <c r="H31" s="160"/>
      <c r="I31" s="160"/>
      <c r="J31" s="12"/>
      <c r="K31" s="12"/>
      <c r="L31" s="12"/>
      <c r="M31" s="12"/>
      <c r="N31" s="12"/>
      <c r="O31" s="12"/>
      <c r="P31" s="12"/>
      <c r="Q31" s="12"/>
      <c r="R31" s="12"/>
      <c r="S31" s="12"/>
      <c r="T31" s="12"/>
      <c r="U31" s="12"/>
      <c r="V31" s="12"/>
      <c r="W31" s="12"/>
      <c r="X31" s="12"/>
      <c r="Y31" s="12"/>
      <c r="Z31" s="12"/>
      <c r="AA31" s="12"/>
      <c r="AB31" s="12"/>
      <c r="AC31" s="12"/>
      <c r="AD31" s="12"/>
    </row>
    <row r="32" spans="1:30" x14ac:dyDescent="0.25">
      <c r="A32" s="12"/>
      <c r="B32" s="160"/>
      <c r="C32" s="160"/>
      <c r="D32" s="160"/>
      <c r="E32" s="160"/>
      <c r="F32" s="160"/>
      <c r="G32" s="160"/>
      <c r="H32" s="160"/>
      <c r="I32" s="160"/>
      <c r="J32" s="12"/>
      <c r="K32" s="12"/>
      <c r="L32" s="12"/>
      <c r="M32" s="12"/>
      <c r="N32" s="12"/>
      <c r="O32" s="12"/>
      <c r="P32" s="12"/>
      <c r="Q32" s="12"/>
      <c r="R32" s="12"/>
      <c r="S32" s="12"/>
      <c r="T32" s="12"/>
      <c r="U32" s="12"/>
      <c r="V32" s="12"/>
      <c r="W32" s="12"/>
      <c r="X32" s="12"/>
      <c r="Y32" s="12"/>
      <c r="Z32" s="12"/>
      <c r="AA32" s="12"/>
      <c r="AB32" s="12"/>
      <c r="AC32" s="12"/>
      <c r="AD32" s="12"/>
    </row>
    <row r="33" spans="1:30" x14ac:dyDescent="0.25">
      <c r="A33" s="12"/>
      <c r="B33" s="160"/>
      <c r="C33" s="160"/>
      <c r="D33" s="160"/>
      <c r="E33" s="160"/>
      <c r="F33" s="160"/>
      <c r="G33" s="160"/>
      <c r="H33" s="160"/>
      <c r="I33" s="160"/>
      <c r="J33" s="12"/>
      <c r="K33" s="12"/>
      <c r="L33" s="12"/>
      <c r="M33" s="12"/>
      <c r="N33" s="12"/>
      <c r="O33" s="12"/>
      <c r="P33" s="12"/>
      <c r="Q33" s="12"/>
      <c r="R33" s="12"/>
      <c r="S33" s="12"/>
      <c r="T33" s="12"/>
      <c r="U33" s="12"/>
      <c r="V33" s="12"/>
      <c r="W33" s="12"/>
      <c r="X33" s="12"/>
      <c r="Y33" s="12"/>
      <c r="Z33" s="12"/>
      <c r="AA33" s="12"/>
      <c r="AB33" s="12"/>
      <c r="AC33" s="12"/>
      <c r="AD33" s="12"/>
    </row>
    <row r="34" spans="1:30" x14ac:dyDescent="0.25">
      <c r="A34" s="12"/>
      <c r="B34" s="160"/>
      <c r="C34" s="160"/>
      <c r="D34" s="160"/>
      <c r="E34" s="160"/>
      <c r="F34" s="160"/>
      <c r="G34" s="160"/>
      <c r="H34" s="160"/>
      <c r="I34" s="160"/>
      <c r="J34" s="12"/>
      <c r="K34" s="12"/>
      <c r="L34" s="12"/>
      <c r="M34" s="12"/>
      <c r="N34" s="12"/>
      <c r="O34" s="12"/>
      <c r="P34" s="12"/>
      <c r="Q34" s="12"/>
      <c r="R34" s="12"/>
      <c r="S34" s="12"/>
      <c r="T34" s="12"/>
      <c r="U34" s="12"/>
      <c r="V34" s="12"/>
      <c r="W34" s="12"/>
      <c r="X34" s="12"/>
      <c r="Y34" s="12"/>
      <c r="Z34" s="12"/>
      <c r="AA34" s="12"/>
      <c r="AB34" s="12"/>
      <c r="AC34" s="12"/>
      <c r="AD34" s="12"/>
    </row>
    <row r="35" spans="1:30" x14ac:dyDescent="0.2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row>
    <row r="36" spans="1:30" x14ac:dyDescent="0.25">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row>
    <row r="37" spans="1:30" x14ac:dyDescent="0.25">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row>
  </sheetData>
  <mergeCells count="6">
    <mergeCell ref="B2:I34"/>
    <mergeCell ref="K2:R13"/>
    <mergeCell ref="T2:V2"/>
    <mergeCell ref="T3:X22"/>
    <mergeCell ref="Y2:AA2"/>
    <mergeCell ref="Y3:AC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S62"/>
  <sheetViews>
    <sheetView zoomScale="80" zoomScaleNormal="80" workbookViewId="0">
      <selection activeCell="D52" sqref="D52"/>
    </sheetView>
  </sheetViews>
  <sheetFormatPr defaultRowHeight="15" x14ac:dyDescent="0.25"/>
  <cols>
    <col min="1" max="1" width="5.28515625" customWidth="1"/>
    <col min="2" max="2" width="3.7109375" customWidth="1"/>
    <col min="3" max="3" width="22.140625" customWidth="1"/>
    <col min="4" max="14" width="8.7109375" customWidth="1"/>
    <col min="15" max="15" width="4.85546875" customWidth="1"/>
    <col min="16" max="16" width="6.85546875" customWidth="1"/>
  </cols>
  <sheetData>
    <row r="1" spans="1:16" ht="19.5" customHeight="1" thickBot="1" x14ac:dyDescent="0.3">
      <c r="A1" s="12"/>
      <c r="B1" s="39"/>
      <c r="C1" s="40"/>
      <c r="D1" s="41"/>
      <c r="E1" s="42"/>
      <c r="F1" s="42"/>
      <c r="G1" s="43"/>
      <c r="H1" s="43" t="s">
        <v>0</v>
      </c>
      <c r="I1" s="42"/>
      <c r="J1" s="42"/>
      <c r="K1" s="42"/>
      <c r="L1" s="42"/>
      <c r="M1" s="42"/>
      <c r="N1" s="42"/>
      <c r="O1" s="44"/>
      <c r="P1" s="12"/>
    </row>
    <row r="2" spans="1:16" ht="19.5" customHeight="1" x14ac:dyDescent="0.25">
      <c r="A2" s="12"/>
      <c r="B2" s="12"/>
      <c r="D2" s="12"/>
      <c r="E2" s="12"/>
      <c r="F2" s="12"/>
      <c r="G2" s="12"/>
      <c r="H2" s="12"/>
      <c r="I2" s="12"/>
      <c r="J2" s="12"/>
      <c r="K2" s="12"/>
      <c r="L2" s="12"/>
      <c r="M2" s="38"/>
      <c r="N2" s="50"/>
      <c r="P2" s="12"/>
    </row>
    <row r="3" spans="1:16" ht="19.5" customHeight="1" thickBot="1" x14ac:dyDescent="0.3">
      <c r="A3" s="12"/>
      <c r="B3" s="12"/>
      <c r="C3" s="12"/>
      <c r="D3" s="12"/>
      <c r="E3" s="12"/>
      <c r="F3" s="12"/>
      <c r="G3" s="12"/>
      <c r="H3" s="12"/>
      <c r="I3" s="12"/>
      <c r="J3" s="12"/>
      <c r="K3" s="12"/>
      <c r="L3" s="12"/>
      <c r="M3" s="12"/>
      <c r="N3" s="12"/>
      <c r="O3" s="12"/>
      <c r="P3" s="12"/>
    </row>
    <row r="4" spans="1:16" ht="19.5" customHeight="1" x14ac:dyDescent="0.25">
      <c r="A4" s="12"/>
      <c r="B4" s="23"/>
      <c r="C4" s="24" t="s">
        <v>1</v>
      </c>
      <c r="D4" s="144"/>
      <c r="E4" s="145"/>
      <c r="F4" s="145"/>
      <c r="G4" s="145"/>
      <c r="H4" s="145"/>
      <c r="I4" s="145"/>
      <c r="J4" s="146"/>
      <c r="K4" s="151" t="s">
        <v>2</v>
      </c>
      <c r="L4" s="152"/>
      <c r="M4" s="2"/>
      <c r="N4" s="3"/>
      <c r="O4" s="4"/>
      <c r="P4" s="12"/>
    </row>
    <row r="5" spans="1:16" ht="19.5" customHeight="1" x14ac:dyDescent="0.25">
      <c r="A5" s="12"/>
      <c r="B5" s="25"/>
      <c r="C5" s="26" t="s">
        <v>3</v>
      </c>
      <c r="D5" s="138" t="s">
        <v>4</v>
      </c>
      <c r="E5" s="139"/>
      <c r="F5" s="139"/>
      <c r="G5" s="139"/>
      <c r="H5" s="139"/>
      <c r="I5" s="139"/>
      <c r="J5" s="140"/>
      <c r="K5" s="147" t="s">
        <v>5</v>
      </c>
      <c r="L5" s="148"/>
      <c r="M5" s="5"/>
      <c r="N5" s="6"/>
      <c r="O5" s="7"/>
      <c r="P5" s="12"/>
    </row>
    <row r="6" spans="1:16" ht="19.5" customHeight="1" x14ac:dyDescent="0.25">
      <c r="A6" s="12"/>
      <c r="B6" s="25"/>
      <c r="C6" s="26" t="s">
        <v>6</v>
      </c>
      <c r="D6" s="138"/>
      <c r="E6" s="139"/>
      <c r="F6" s="139"/>
      <c r="G6" s="139"/>
      <c r="H6" s="139"/>
      <c r="I6" s="139"/>
      <c r="J6" s="140"/>
      <c r="K6" s="147" t="s">
        <v>7</v>
      </c>
      <c r="L6" s="148"/>
      <c r="M6" s="14"/>
      <c r="N6" s="18" t="s">
        <v>8</v>
      </c>
      <c r="O6" s="16"/>
      <c r="P6" s="12"/>
    </row>
    <row r="7" spans="1:16" ht="19.5" customHeight="1" x14ac:dyDescent="0.25">
      <c r="A7" s="12"/>
      <c r="B7" s="25"/>
      <c r="C7" s="26" t="s">
        <v>9</v>
      </c>
      <c r="D7" s="138"/>
      <c r="E7" s="139"/>
      <c r="F7" s="139"/>
      <c r="G7" s="139"/>
      <c r="H7" s="139"/>
      <c r="I7" s="139"/>
      <c r="J7" s="140"/>
      <c r="K7" s="147" t="s">
        <v>10</v>
      </c>
      <c r="L7" s="148"/>
      <c r="M7" s="5"/>
      <c r="N7" s="19" t="s">
        <v>11</v>
      </c>
      <c r="O7" s="13"/>
      <c r="P7" s="12"/>
    </row>
    <row r="8" spans="1:16" ht="19.5" customHeight="1" x14ac:dyDescent="0.25">
      <c r="A8" s="12"/>
      <c r="B8" s="25"/>
      <c r="C8" s="26" t="s">
        <v>12</v>
      </c>
      <c r="D8" s="138"/>
      <c r="E8" s="139"/>
      <c r="F8" s="139"/>
      <c r="G8" s="139"/>
      <c r="H8" s="139"/>
      <c r="I8" s="139"/>
      <c r="J8" s="140"/>
      <c r="K8" s="147" t="s">
        <v>13</v>
      </c>
      <c r="L8" s="148"/>
      <c r="M8" s="5"/>
      <c r="N8" s="19" t="s">
        <v>14</v>
      </c>
      <c r="O8" s="13"/>
      <c r="P8" s="12"/>
    </row>
    <row r="9" spans="1:16" ht="19.5" customHeight="1" x14ac:dyDescent="0.25">
      <c r="A9" s="12"/>
      <c r="B9" s="25"/>
      <c r="C9" s="26" t="s">
        <v>15</v>
      </c>
      <c r="D9" s="138"/>
      <c r="E9" s="139"/>
      <c r="F9" s="139"/>
      <c r="G9" s="139"/>
      <c r="H9" s="139"/>
      <c r="I9" s="139"/>
      <c r="J9" s="140"/>
      <c r="K9" s="147" t="s">
        <v>16</v>
      </c>
      <c r="L9" s="148"/>
      <c r="M9" s="5"/>
      <c r="N9" s="19" t="s">
        <v>8</v>
      </c>
      <c r="O9" s="13"/>
      <c r="P9" s="12"/>
    </row>
    <row r="10" spans="1:16" ht="19.5" customHeight="1" x14ac:dyDescent="0.25">
      <c r="A10" s="12"/>
      <c r="B10" s="25"/>
      <c r="C10" s="26" t="s">
        <v>17</v>
      </c>
      <c r="D10" s="138"/>
      <c r="E10" s="139"/>
      <c r="F10" s="139"/>
      <c r="G10" s="139"/>
      <c r="H10" s="139"/>
      <c r="I10" s="139"/>
      <c r="J10" s="140"/>
      <c r="K10" s="147" t="s">
        <v>18</v>
      </c>
      <c r="L10" s="148"/>
      <c r="M10" s="5"/>
      <c r="N10" s="19" t="s">
        <v>14</v>
      </c>
      <c r="O10" s="13"/>
      <c r="P10" s="12"/>
    </row>
    <row r="11" spans="1:16" ht="19.5" customHeight="1" x14ac:dyDescent="0.25">
      <c r="A11" s="12"/>
      <c r="B11" s="25"/>
      <c r="C11" s="26" t="s">
        <v>19</v>
      </c>
      <c r="D11" s="138"/>
      <c r="E11" s="139"/>
      <c r="F11" s="139"/>
      <c r="G11" s="139"/>
      <c r="H11" s="139"/>
      <c r="I11" s="139"/>
      <c r="J11" s="140"/>
      <c r="K11" s="147" t="s">
        <v>20</v>
      </c>
      <c r="L11" s="148"/>
      <c r="M11" s="15"/>
      <c r="N11" s="20" t="s">
        <v>21</v>
      </c>
      <c r="O11" s="17"/>
      <c r="P11" s="12"/>
    </row>
    <row r="12" spans="1:16" ht="19.5" customHeight="1" thickBot="1" x14ac:dyDescent="0.3">
      <c r="A12" s="12"/>
      <c r="B12" s="27"/>
      <c r="C12" s="28" t="s">
        <v>22</v>
      </c>
      <c r="D12" s="141"/>
      <c r="E12" s="142"/>
      <c r="F12" s="142"/>
      <c r="G12" s="142"/>
      <c r="H12" s="142"/>
      <c r="I12" s="142"/>
      <c r="J12" s="143"/>
      <c r="K12" s="149" t="s">
        <v>23</v>
      </c>
      <c r="L12" s="150"/>
      <c r="M12" s="8"/>
      <c r="N12" s="9"/>
      <c r="O12" s="10"/>
      <c r="P12" s="12"/>
    </row>
    <row r="13" spans="1:16" ht="19.5" customHeight="1" thickBot="1" x14ac:dyDescent="0.3">
      <c r="A13" s="12"/>
      <c r="B13" s="12"/>
      <c r="C13" s="12"/>
      <c r="D13" s="12"/>
      <c r="E13" s="12"/>
      <c r="F13" s="12"/>
      <c r="G13" s="12"/>
      <c r="H13" s="12"/>
      <c r="I13" s="12"/>
      <c r="J13" s="12"/>
      <c r="K13" s="12"/>
      <c r="L13" s="12"/>
      <c r="M13" s="12"/>
      <c r="N13" s="12"/>
      <c r="O13" s="12"/>
      <c r="P13" s="12"/>
    </row>
    <row r="14" spans="1:16" ht="19.5" customHeight="1" x14ac:dyDescent="0.25">
      <c r="A14" s="12"/>
      <c r="B14" s="30"/>
      <c r="C14" s="31"/>
      <c r="D14" s="34"/>
      <c r="E14" s="31"/>
      <c r="F14" s="31"/>
      <c r="G14" s="31"/>
      <c r="H14" s="32" t="s">
        <v>24</v>
      </c>
      <c r="I14" s="31"/>
      <c r="J14" s="31"/>
      <c r="K14" s="31"/>
      <c r="L14" s="31"/>
      <c r="M14" s="31"/>
      <c r="N14" s="31"/>
      <c r="O14" s="33"/>
      <c r="P14" s="12"/>
    </row>
    <row r="15" spans="1:16" ht="19.5" customHeight="1" x14ac:dyDescent="0.25">
      <c r="A15" s="12"/>
      <c r="B15" s="1"/>
      <c r="C15" s="12"/>
      <c r="D15" s="11" t="s">
        <v>25</v>
      </c>
      <c r="E15" s="12"/>
      <c r="F15" s="11" t="s">
        <v>26</v>
      </c>
      <c r="G15" s="12"/>
      <c r="H15" s="11" t="s">
        <v>27</v>
      </c>
      <c r="I15" s="12"/>
      <c r="J15" s="11" t="s">
        <v>28</v>
      </c>
      <c r="K15" s="12"/>
      <c r="L15" s="11" t="s">
        <v>29</v>
      </c>
      <c r="M15" s="12"/>
      <c r="N15" s="11" t="s">
        <v>30</v>
      </c>
      <c r="O15" s="13"/>
      <c r="P15" s="12"/>
    </row>
    <row r="16" spans="1:16" ht="19.5" customHeight="1" x14ac:dyDescent="0.25">
      <c r="A16" s="12"/>
      <c r="B16" s="25"/>
      <c r="C16" s="26" t="s">
        <v>31</v>
      </c>
      <c r="D16" s="29">
        <v>35</v>
      </c>
      <c r="E16" s="21" t="s">
        <v>21</v>
      </c>
      <c r="F16" s="29">
        <v>5.5</v>
      </c>
      <c r="G16" s="21" t="s">
        <v>21</v>
      </c>
      <c r="H16" s="29"/>
      <c r="I16" s="21" t="s">
        <v>21</v>
      </c>
      <c r="J16" s="29">
        <f>SUM((PI()/4)*((D16/10)^2-(F16/10)^2)*2)</f>
        <v>18.767089114382028</v>
      </c>
      <c r="K16" s="21" t="s">
        <v>32</v>
      </c>
      <c r="L16" s="29">
        <v>0</v>
      </c>
      <c r="M16" s="21" t="s">
        <v>33</v>
      </c>
      <c r="N16" s="29"/>
      <c r="O16" s="35" t="s">
        <v>21</v>
      </c>
      <c r="P16" s="12"/>
    </row>
    <row r="17" spans="1:16" ht="19.5" customHeight="1" thickBot="1" x14ac:dyDescent="0.3">
      <c r="A17" s="12"/>
      <c r="B17" s="27"/>
      <c r="C17" s="28" t="s">
        <v>34</v>
      </c>
      <c r="D17" s="36">
        <v>30</v>
      </c>
      <c r="E17" s="22" t="s">
        <v>21</v>
      </c>
      <c r="F17" s="36">
        <v>5</v>
      </c>
      <c r="G17" s="22" t="s">
        <v>21</v>
      </c>
      <c r="H17" s="36"/>
      <c r="I17" s="22" t="s">
        <v>21</v>
      </c>
      <c r="J17" s="29">
        <f>SUM((PI()/4)*((D17/10)^2-(F17/10)^2)*2)</f>
        <v>13.744467859455344</v>
      </c>
      <c r="K17" s="22" t="s">
        <v>32</v>
      </c>
      <c r="L17" s="36">
        <v>0</v>
      </c>
      <c r="M17" s="22" t="s">
        <v>33</v>
      </c>
      <c r="N17" s="36"/>
      <c r="O17" s="37" t="s">
        <v>21</v>
      </c>
      <c r="P17" s="12"/>
    </row>
    <row r="18" spans="1:16" ht="19.5" customHeight="1" thickBot="1" x14ac:dyDescent="0.3">
      <c r="A18" s="12"/>
      <c r="B18" s="12"/>
      <c r="C18" s="47"/>
      <c r="D18" s="12"/>
      <c r="E18" s="11"/>
      <c r="F18" s="12"/>
      <c r="G18" s="11"/>
      <c r="H18" s="12"/>
      <c r="I18" s="11"/>
      <c r="J18" s="12"/>
      <c r="K18" s="11"/>
      <c r="L18" s="12"/>
      <c r="M18" s="11"/>
      <c r="N18" s="12"/>
      <c r="O18" s="11"/>
      <c r="P18" s="12"/>
    </row>
    <row r="19" spans="1:16" ht="19.5" customHeight="1" x14ac:dyDescent="0.25">
      <c r="A19" s="12"/>
      <c r="B19" s="23"/>
      <c r="C19" s="51" t="s">
        <v>35</v>
      </c>
      <c r="D19" s="75">
        <v>0.05</v>
      </c>
      <c r="E19" s="76">
        <v>0.1</v>
      </c>
      <c r="F19" s="76">
        <v>0.15</v>
      </c>
      <c r="G19" s="76">
        <v>0.2</v>
      </c>
      <c r="H19" s="76">
        <v>0.25</v>
      </c>
      <c r="I19" s="76">
        <v>0.3</v>
      </c>
      <c r="J19" s="76">
        <v>0.35</v>
      </c>
      <c r="K19" s="76">
        <v>0.4</v>
      </c>
      <c r="L19" s="76">
        <v>0.45</v>
      </c>
      <c r="M19" s="76">
        <v>0.5</v>
      </c>
      <c r="N19" s="58"/>
      <c r="O19" s="59"/>
      <c r="P19" s="12"/>
    </row>
    <row r="20" spans="1:16" ht="19.5" customHeight="1" x14ac:dyDescent="0.25">
      <c r="A20" s="12"/>
      <c r="B20" s="25"/>
      <c r="C20" s="26" t="s">
        <v>36</v>
      </c>
      <c r="D20" s="77">
        <v>1.75</v>
      </c>
      <c r="E20" s="29">
        <v>3.5</v>
      </c>
      <c r="F20" s="29">
        <v>5.25</v>
      </c>
      <c r="G20" s="29">
        <v>7</v>
      </c>
      <c r="H20" s="29">
        <v>8.75</v>
      </c>
      <c r="I20" s="29">
        <v>10.5</v>
      </c>
      <c r="J20" s="29">
        <v>12.25</v>
      </c>
      <c r="K20" s="29">
        <v>14</v>
      </c>
      <c r="L20" s="29">
        <v>15.75</v>
      </c>
      <c r="M20" s="64">
        <v>17.5</v>
      </c>
      <c r="N20" s="64"/>
      <c r="O20" s="65"/>
      <c r="P20" s="12"/>
    </row>
    <row r="21" spans="1:16" ht="19.5" customHeight="1" thickBot="1" x14ac:dyDescent="0.3">
      <c r="A21" s="12"/>
      <c r="B21" s="27"/>
      <c r="C21" s="28" t="s">
        <v>37</v>
      </c>
      <c r="D21" s="78">
        <v>1.5</v>
      </c>
      <c r="E21" s="36">
        <v>3</v>
      </c>
      <c r="F21" s="36">
        <v>4.5</v>
      </c>
      <c r="G21" s="36">
        <v>6</v>
      </c>
      <c r="H21" s="36">
        <v>7.5</v>
      </c>
      <c r="I21" s="36">
        <v>9</v>
      </c>
      <c r="J21" s="36">
        <v>10.5</v>
      </c>
      <c r="K21" s="36">
        <v>12</v>
      </c>
      <c r="L21" s="36">
        <v>13.5</v>
      </c>
      <c r="M21" s="36">
        <v>15</v>
      </c>
      <c r="N21" s="36"/>
      <c r="O21" s="63"/>
      <c r="P21" s="12"/>
    </row>
    <row r="22" spans="1:16" ht="19.5" customHeight="1" thickBot="1" x14ac:dyDescent="0.3">
      <c r="A22" s="12"/>
      <c r="C22" s="12"/>
      <c r="D22" s="12"/>
      <c r="E22" s="12"/>
      <c r="F22" s="12"/>
      <c r="G22" s="12"/>
      <c r="H22" s="12"/>
      <c r="I22" s="12"/>
      <c r="J22" s="12"/>
      <c r="K22" s="12"/>
      <c r="L22" s="12"/>
      <c r="M22" s="12"/>
      <c r="N22" s="12"/>
      <c r="O22" s="12"/>
      <c r="P22" s="12"/>
    </row>
    <row r="23" spans="1:16" ht="19.5" customHeight="1" x14ac:dyDescent="0.25">
      <c r="A23" s="12"/>
      <c r="B23" s="23"/>
      <c r="C23" s="68" t="s">
        <v>38</v>
      </c>
      <c r="D23" s="69">
        <v>1</v>
      </c>
      <c r="E23" s="70">
        <v>2</v>
      </c>
      <c r="F23" s="70">
        <v>3</v>
      </c>
      <c r="G23" s="70">
        <v>4</v>
      </c>
      <c r="H23" s="70">
        <v>5</v>
      </c>
      <c r="I23" s="71">
        <v>6</v>
      </c>
      <c r="J23" s="1"/>
      <c r="K23" s="12"/>
      <c r="L23" s="12"/>
      <c r="M23" s="12"/>
      <c r="N23" s="12"/>
      <c r="O23" s="12"/>
      <c r="P23" s="12"/>
    </row>
    <row r="24" spans="1:16" ht="19.5" customHeight="1" x14ac:dyDescent="0.25">
      <c r="A24" s="12"/>
      <c r="B24" s="25"/>
      <c r="C24" s="66" t="s">
        <v>39</v>
      </c>
      <c r="D24" s="60">
        <v>16.5</v>
      </c>
      <c r="E24" s="57">
        <v>33.200000000000003</v>
      </c>
      <c r="F24" s="57">
        <v>69.7</v>
      </c>
      <c r="G24" s="57">
        <v>138.19999999999999</v>
      </c>
      <c r="H24" s="57">
        <v>207.8</v>
      </c>
      <c r="I24" s="72">
        <v>279.5</v>
      </c>
      <c r="J24" s="1"/>
      <c r="K24" s="12"/>
      <c r="L24" s="12"/>
      <c r="M24" s="12"/>
      <c r="N24" s="12"/>
      <c r="O24" s="12"/>
      <c r="P24" s="12"/>
    </row>
    <row r="25" spans="1:16" ht="19.5" customHeight="1" thickBot="1" x14ac:dyDescent="0.3">
      <c r="A25" s="12"/>
      <c r="B25" s="27"/>
      <c r="C25" s="67" t="s">
        <v>40</v>
      </c>
      <c r="D25" s="61">
        <v>19.5</v>
      </c>
      <c r="E25" s="62">
        <v>37.1</v>
      </c>
      <c r="F25" s="62">
        <v>75</v>
      </c>
      <c r="G25" s="62">
        <v>148.5</v>
      </c>
      <c r="H25" s="62">
        <v>219.6</v>
      </c>
      <c r="I25" s="73">
        <v>284.60000000000002</v>
      </c>
      <c r="J25" s="1"/>
      <c r="K25" s="12"/>
      <c r="L25" s="12"/>
      <c r="M25" s="12"/>
      <c r="N25" s="12"/>
      <c r="O25" s="12"/>
      <c r="P25" s="12"/>
    </row>
    <row r="26" spans="1:16" ht="19.5" customHeight="1" thickBot="1" x14ac:dyDescent="0.3">
      <c r="A26" s="12"/>
      <c r="C26" s="12"/>
      <c r="D26" s="12"/>
      <c r="E26" s="12"/>
      <c r="F26" s="12"/>
      <c r="G26" s="12"/>
      <c r="H26" s="12"/>
      <c r="I26" s="12"/>
      <c r="J26" s="12"/>
      <c r="K26" s="12"/>
      <c r="L26" s="12"/>
      <c r="M26" s="12"/>
      <c r="N26" s="12"/>
      <c r="O26" s="12"/>
      <c r="P26" s="12"/>
    </row>
    <row r="27" spans="1:16" ht="19.5" customHeight="1" x14ac:dyDescent="0.25">
      <c r="A27" s="12"/>
      <c r="B27" s="30"/>
      <c r="C27" s="31"/>
      <c r="D27" s="31"/>
      <c r="E27" s="31"/>
      <c r="F27" s="31"/>
      <c r="G27" s="31"/>
      <c r="H27" s="32" t="s">
        <v>41</v>
      </c>
      <c r="I27" s="31"/>
      <c r="J27" s="31"/>
      <c r="K27" s="31"/>
      <c r="L27" s="31"/>
      <c r="M27" s="31"/>
      <c r="N27" s="31"/>
      <c r="O27" s="33"/>
      <c r="P27" s="12"/>
    </row>
    <row r="28" spans="1:16" ht="19.5" customHeight="1" x14ac:dyDescent="0.25">
      <c r="A28" s="12"/>
      <c r="B28" s="52">
        <v>1</v>
      </c>
      <c r="C28" s="53" t="s">
        <v>2</v>
      </c>
      <c r="D28" s="53">
        <v>1</v>
      </c>
      <c r="E28" s="53">
        <v>2</v>
      </c>
      <c r="F28" s="53">
        <v>3</v>
      </c>
      <c r="G28" s="53">
        <v>4</v>
      </c>
      <c r="H28" s="53">
        <v>5</v>
      </c>
      <c r="I28" s="53">
        <v>6</v>
      </c>
      <c r="J28" s="53">
        <v>7</v>
      </c>
      <c r="K28" s="53">
        <v>8</v>
      </c>
      <c r="L28" s="53">
        <v>9</v>
      </c>
      <c r="M28" s="53">
        <v>10</v>
      </c>
      <c r="N28" s="53">
        <v>11</v>
      </c>
      <c r="O28" s="56"/>
      <c r="P28" s="12"/>
    </row>
    <row r="29" spans="1:16" ht="19.5" customHeight="1" x14ac:dyDescent="0.25">
      <c r="A29" s="12"/>
      <c r="B29" s="54">
        <v>2</v>
      </c>
      <c r="C29" s="55" t="s">
        <v>42</v>
      </c>
      <c r="D29" s="29">
        <v>25</v>
      </c>
      <c r="E29" s="29">
        <v>25</v>
      </c>
      <c r="F29" s="29">
        <v>25</v>
      </c>
      <c r="G29" s="29">
        <v>25</v>
      </c>
      <c r="H29" s="89">
        <v>25</v>
      </c>
      <c r="I29" s="29">
        <v>25</v>
      </c>
      <c r="J29" s="29">
        <v>25</v>
      </c>
      <c r="K29" s="29">
        <v>25</v>
      </c>
      <c r="L29" s="29">
        <v>25</v>
      </c>
      <c r="M29" s="29"/>
      <c r="N29" s="29"/>
      <c r="O29" s="45"/>
      <c r="P29" s="12"/>
    </row>
    <row r="30" spans="1:16" ht="19.5" customHeight="1" x14ac:dyDescent="0.25">
      <c r="A30" s="12"/>
      <c r="B30" s="54">
        <v>3</v>
      </c>
      <c r="C30" s="55" t="s">
        <v>43</v>
      </c>
      <c r="D30" s="29">
        <v>1.75</v>
      </c>
      <c r="E30" s="29">
        <v>3.5</v>
      </c>
      <c r="F30" s="29">
        <v>5.25</v>
      </c>
      <c r="G30" s="29">
        <v>7</v>
      </c>
      <c r="H30" s="89">
        <v>8.75</v>
      </c>
      <c r="I30" s="29">
        <v>10.5</v>
      </c>
      <c r="J30" s="29">
        <v>12.25</v>
      </c>
      <c r="K30" s="29">
        <v>14</v>
      </c>
      <c r="L30" s="29"/>
      <c r="M30" s="29"/>
      <c r="N30" s="29"/>
      <c r="O30" s="45"/>
      <c r="P30" s="12"/>
    </row>
    <row r="31" spans="1:16" ht="19.5" customHeight="1" x14ac:dyDescent="0.25">
      <c r="A31" s="12"/>
      <c r="B31" s="54">
        <v>4</v>
      </c>
      <c r="C31" s="55" t="s">
        <v>44</v>
      </c>
      <c r="D31" s="29">
        <v>2</v>
      </c>
      <c r="E31" s="29">
        <v>3</v>
      </c>
      <c r="F31" s="29">
        <v>4</v>
      </c>
      <c r="G31" s="29">
        <v>4</v>
      </c>
      <c r="H31" s="89">
        <v>4</v>
      </c>
      <c r="I31" s="29">
        <v>4</v>
      </c>
      <c r="J31" s="29">
        <v>4</v>
      </c>
      <c r="K31" s="29">
        <v>4</v>
      </c>
      <c r="L31" s="29"/>
      <c r="M31" s="29"/>
      <c r="N31" s="29"/>
      <c r="O31" s="45"/>
      <c r="P31" s="12"/>
    </row>
    <row r="32" spans="1:16" ht="19.5" customHeight="1" x14ac:dyDescent="0.25">
      <c r="A32" s="12"/>
      <c r="B32" s="54">
        <v>5</v>
      </c>
      <c r="C32" s="55" t="s">
        <v>45</v>
      </c>
      <c r="D32" s="29">
        <v>88</v>
      </c>
      <c r="E32" s="29">
        <v>76</v>
      </c>
      <c r="F32" s="29">
        <v>57</v>
      </c>
      <c r="G32" s="29">
        <v>70</v>
      </c>
      <c r="H32" s="89">
        <v>78</v>
      </c>
      <c r="I32" s="29">
        <v>83</v>
      </c>
      <c r="J32" s="29">
        <v>80</v>
      </c>
      <c r="K32" s="29">
        <v>86</v>
      </c>
      <c r="L32" s="29"/>
      <c r="M32" s="29"/>
      <c r="N32" s="29"/>
      <c r="O32" s="45"/>
      <c r="P32" s="12"/>
    </row>
    <row r="33" spans="1:19" ht="19.5" customHeight="1" x14ac:dyDescent="0.25">
      <c r="A33" s="12"/>
      <c r="B33" s="54">
        <v>6</v>
      </c>
      <c r="C33" s="55" t="s">
        <v>46</v>
      </c>
      <c r="D33" s="29">
        <v>0.88</v>
      </c>
      <c r="E33" s="29">
        <v>0.76</v>
      </c>
      <c r="F33" s="29">
        <v>0.56999999999999995</v>
      </c>
      <c r="G33" s="29">
        <v>0.7</v>
      </c>
      <c r="H33" s="89">
        <v>0.78</v>
      </c>
      <c r="I33" s="29">
        <v>0.83</v>
      </c>
      <c r="J33" s="29">
        <v>0.8</v>
      </c>
      <c r="K33" s="29">
        <v>0.86</v>
      </c>
      <c r="L33" s="29"/>
      <c r="M33" s="29"/>
      <c r="N33" s="29"/>
      <c r="O33" s="45"/>
      <c r="P33" s="12"/>
    </row>
    <row r="34" spans="1:19" ht="19.5" customHeight="1" x14ac:dyDescent="0.25">
      <c r="A34" s="12"/>
      <c r="B34" s="54">
        <v>7</v>
      </c>
      <c r="C34" s="74" t="s">
        <v>47</v>
      </c>
      <c r="D34" s="29">
        <f>SUM(D33*E24)</f>
        <v>29.216000000000001</v>
      </c>
      <c r="E34" s="29">
        <f>SUM(E33*F24)</f>
        <v>52.972000000000001</v>
      </c>
      <c r="F34" s="29">
        <f>SUM(F33*$G$24)</f>
        <v>78.773999999999987</v>
      </c>
      <c r="G34" s="29">
        <f t="shared" ref="G34:K34" si="0">SUM(G33*$G$24)</f>
        <v>96.739999999999981</v>
      </c>
      <c r="H34" s="89">
        <f t="shared" si="0"/>
        <v>107.79599999999999</v>
      </c>
      <c r="I34" s="29">
        <f t="shared" si="0"/>
        <v>114.70599999999999</v>
      </c>
      <c r="J34" s="29">
        <f t="shared" si="0"/>
        <v>110.56</v>
      </c>
      <c r="K34" s="29">
        <f t="shared" si="0"/>
        <v>118.85199999999999</v>
      </c>
      <c r="L34" s="29"/>
      <c r="M34" s="29"/>
      <c r="N34" s="29"/>
      <c r="O34" s="45"/>
      <c r="P34" s="12"/>
    </row>
    <row r="35" spans="1:19" ht="19.5" customHeight="1" x14ac:dyDescent="0.25">
      <c r="A35" s="12"/>
      <c r="B35" s="54">
        <v>8</v>
      </c>
      <c r="C35" s="55" t="s">
        <v>48</v>
      </c>
      <c r="D35" s="29">
        <v>0</v>
      </c>
      <c r="E35" s="29">
        <v>0</v>
      </c>
      <c r="F35" s="29">
        <v>0</v>
      </c>
      <c r="G35" s="29">
        <v>0</v>
      </c>
      <c r="H35" s="89">
        <v>0</v>
      </c>
      <c r="I35" s="29">
        <v>0</v>
      </c>
      <c r="J35" s="29">
        <v>0</v>
      </c>
      <c r="K35" s="29">
        <v>0</v>
      </c>
      <c r="L35" s="29"/>
      <c r="M35" s="29"/>
      <c r="N35" s="29"/>
      <c r="O35" s="45"/>
      <c r="P35" s="12"/>
    </row>
    <row r="36" spans="1:19" ht="19.5" customHeight="1" x14ac:dyDescent="0.25">
      <c r="A36" s="12"/>
      <c r="B36" s="81">
        <v>9</v>
      </c>
      <c r="C36" s="82" t="s">
        <v>49</v>
      </c>
      <c r="D36" s="83">
        <f>SUM(D34-D35)</f>
        <v>29.216000000000001</v>
      </c>
      <c r="E36" s="83">
        <f t="shared" ref="E36:K36" si="1">SUM(E34-E35)</f>
        <v>52.972000000000001</v>
      </c>
      <c r="F36" s="83">
        <f t="shared" si="1"/>
        <v>78.773999999999987</v>
      </c>
      <c r="G36" s="83">
        <f t="shared" si="1"/>
        <v>96.739999999999981</v>
      </c>
      <c r="H36" s="90">
        <f t="shared" si="1"/>
        <v>107.79599999999999</v>
      </c>
      <c r="I36" s="83">
        <f t="shared" si="1"/>
        <v>114.70599999999999</v>
      </c>
      <c r="J36" s="83">
        <f t="shared" si="1"/>
        <v>110.56</v>
      </c>
      <c r="K36" s="83">
        <f t="shared" si="1"/>
        <v>118.85199999999999</v>
      </c>
      <c r="L36" s="83"/>
      <c r="M36" s="83"/>
      <c r="N36" s="83"/>
      <c r="O36" s="84"/>
      <c r="P36" s="12"/>
    </row>
    <row r="37" spans="1:19" ht="19.5" customHeight="1" x14ac:dyDescent="0.25">
      <c r="A37" s="12"/>
      <c r="B37" s="85">
        <v>10</v>
      </c>
      <c r="C37" s="85" t="s">
        <v>50</v>
      </c>
      <c r="D37" s="86">
        <f t="shared" ref="D37:K37" si="2">SUM(D36/$J$16)</f>
        <v>1.5567677982415784</v>
      </c>
      <c r="E37" s="86">
        <f t="shared" si="2"/>
        <v>2.8226007601469361</v>
      </c>
      <c r="F37" s="86">
        <f t="shared" si="2"/>
        <v>4.1974543585255359</v>
      </c>
      <c r="G37" s="86">
        <f t="shared" si="2"/>
        <v>5.1547685104699568</v>
      </c>
      <c r="H37" s="91">
        <f t="shared" si="2"/>
        <v>5.743884911666524</v>
      </c>
      <c r="I37" s="86">
        <f t="shared" si="2"/>
        <v>6.1120826624143776</v>
      </c>
      <c r="J37" s="86">
        <f t="shared" si="2"/>
        <v>5.8911640119656656</v>
      </c>
      <c r="K37" s="86">
        <f t="shared" si="2"/>
        <v>6.3330013128630904</v>
      </c>
      <c r="L37" s="86"/>
      <c r="M37" s="86"/>
      <c r="N37" s="86"/>
      <c r="O37" s="86"/>
      <c r="P37" s="12"/>
    </row>
    <row r="38" spans="1:19" ht="19.5" customHeight="1" thickBot="1" x14ac:dyDescent="0.3">
      <c r="A38" s="12"/>
      <c r="B38" s="87">
        <v>11</v>
      </c>
      <c r="C38" s="87" t="s">
        <v>71</v>
      </c>
      <c r="D38" s="88">
        <f t="shared" ref="D38:K38" si="3">SUM(D37/6.33)</f>
        <v>0.24593488123879595</v>
      </c>
      <c r="E38" s="88">
        <f t="shared" si="3"/>
        <v>0.44590849291420792</v>
      </c>
      <c r="F38" s="88">
        <f t="shared" si="3"/>
        <v>0.66310495395348124</v>
      </c>
      <c r="G38" s="88">
        <f t="shared" si="3"/>
        <v>0.81433941713585412</v>
      </c>
      <c r="H38" s="92">
        <f t="shared" si="3"/>
        <v>0.90740677909423761</v>
      </c>
      <c r="I38" s="88">
        <f t="shared" si="3"/>
        <v>0.96557388031822711</v>
      </c>
      <c r="J38" s="88">
        <f t="shared" si="3"/>
        <v>0.93067361958383343</v>
      </c>
      <c r="K38" s="88">
        <f t="shared" si="3"/>
        <v>1.000474141052621</v>
      </c>
      <c r="L38" s="88"/>
      <c r="M38" s="88"/>
      <c r="N38" s="88"/>
      <c r="O38" s="88"/>
      <c r="P38" s="12"/>
    </row>
    <row r="39" spans="1:19" ht="19.5" customHeight="1" thickBot="1" x14ac:dyDescent="0.3">
      <c r="A39" s="12"/>
      <c r="B39" s="12"/>
      <c r="C39" s="12"/>
      <c r="D39" s="12"/>
      <c r="E39" s="46" t="s">
        <v>51</v>
      </c>
      <c r="F39" s="48"/>
      <c r="G39" s="11" t="s">
        <v>52</v>
      </c>
      <c r="H39" s="12"/>
      <c r="I39" s="12"/>
      <c r="J39" s="12"/>
      <c r="K39" s="46" t="s">
        <v>53</v>
      </c>
      <c r="L39" s="48">
        <v>118.852</v>
      </c>
      <c r="M39" s="11" t="s">
        <v>52</v>
      </c>
      <c r="N39" s="12"/>
      <c r="O39" s="12"/>
      <c r="P39" s="12"/>
      <c r="R39" s="93"/>
      <c r="S39" t="s">
        <v>73</v>
      </c>
    </row>
    <row r="40" spans="1:19" ht="19.5" customHeight="1" thickBot="1" x14ac:dyDescent="0.3">
      <c r="A40" s="12"/>
      <c r="B40" s="12"/>
      <c r="C40" s="12"/>
      <c r="D40" s="12"/>
      <c r="E40" s="12"/>
      <c r="F40" s="12"/>
      <c r="G40" s="12"/>
      <c r="H40" s="12"/>
      <c r="I40" s="12"/>
      <c r="J40" s="12"/>
      <c r="K40" s="12"/>
      <c r="L40" s="12"/>
      <c r="M40" s="12"/>
      <c r="N40" s="12"/>
      <c r="O40" s="12"/>
      <c r="P40" s="12"/>
    </row>
    <row r="41" spans="1:19" ht="19.5" customHeight="1" x14ac:dyDescent="0.25">
      <c r="A41" s="12"/>
      <c r="B41" s="30"/>
      <c r="C41" s="31"/>
      <c r="D41" s="31"/>
      <c r="E41" s="31"/>
      <c r="F41" s="31"/>
      <c r="G41" s="31"/>
      <c r="H41" s="32" t="s">
        <v>54</v>
      </c>
      <c r="I41" s="31"/>
      <c r="J41" s="31"/>
      <c r="K41" s="31"/>
      <c r="L41" s="31"/>
      <c r="M41" s="31"/>
      <c r="N41" s="31"/>
      <c r="O41" s="33"/>
      <c r="P41" s="12"/>
    </row>
    <row r="42" spans="1:19" ht="19.5" customHeight="1" x14ac:dyDescent="0.25">
      <c r="A42" s="12"/>
      <c r="B42" s="52">
        <v>1</v>
      </c>
      <c r="C42" s="53" t="s">
        <v>2</v>
      </c>
      <c r="D42" s="53">
        <v>1</v>
      </c>
      <c r="E42" s="53">
        <v>2</v>
      </c>
      <c r="F42" s="53">
        <v>3</v>
      </c>
      <c r="G42" s="53">
        <v>4</v>
      </c>
      <c r="H42" s="53">
        <v>5</v>
      </c>
      <c r="I42" s="53">
        <v>6</v>
      </c>
      <c r="J42" s="53">
        <v>7</v>
      </c>
      <c r="K42" s="53">
        <v>8</v>
      </c>
      <c r="L42" s="53">
        <v>9</v>
      </c>
      <c r="M42" s="53">
        <v>10</v>
      </c>
      <c r="N42" s="53">
        <v>11</v>
      </c>
      <c r="O42" s="56"/>
      <c r="P42" s="12"/>
    </row>
    <row r="43" spans="1:19" ht="19.5" customHeight="1" x14ac:dyDescent="0.25">
      <c r="A43" s="12"/>
      <c r="B43" s="54">
        <v>2</v>
      </c>
      <c r="C43" s="55" t="s">
        <v>42</v>
      </c>
      <c r="D43" s="29">
        <v>25</v>
      </c>
      <c r="E43" s="29">
        <v>25</v>
      </c>
      <c r="F43" s="29">
        <v>25</v>
      </c>
      <c r="G43" s="29">
        <v>25</v>
      </c>
      <c r="H43" s="89">
        <v>25</v>
      </c>
      <c r="I43" s="29">
        <v>25</v>
      </c>
      <c r="J43" s="29">
        <v>25</v>
      </c>
      <c r="K43" s="29">
        <v>25</v>
      </c>
      <c r="L43" s="29">
        <v>25</v>
      </c>
      <c r="M43" s="29">
        <v>25</v>
      </c>
      <c r="N43" s="29">
        <v>25</v>
      </c>
      <c r="O43" s="45"/>
      <c r="P43" s="12"/>
    </row>
    <row r="44" spans="1:19" ht="19.5" customHeight="1" x14ac:dyDescent="0.25">
      <c r="A44" s="12"/>
      <c r="B44" s="54">
        <v>3</v>
      </c>
      <c r="C44" s="55" t="s">
        <v>43</v>
      </c>
      <c r="D44" s="29">
        <v>1.5</v>
      </c>
      <c r="E44" s="29">
        <v>3</v>
      </c>
      <c r="F44" s="29">
        <v>4.5</v>
      </c>
      <c r="G44" s="29">
        <v>6</v>
      </c>
      <c r="H44" s="89">
        <v>7.5</v>
      </c>
      <c r="I44" s="29">
        <v>9</v>
      </c>
      <c r="J44" s="29">
        <v>10.5</v>
      </c>
      <c r="K44" s="29">
        <v>12</v>
      </c>
      <c r="L44" s="29">
        <v>13.5</v>
      </c>
      <c r="M44" s="29">
        <v>15</v>
      </c>
      <c r="N44" s="29"/>
      <c r="O44" s="45"/>
      <c r="P44" s="12"/>
    </row>
    <row r="45" spans="1:19" ht="19.5" customHeight="1" x14ac:dyDescent="0.25">
      <c r="A45" s="12"/>
      <c r="B45" s="54">
        <v>4</v>
      </c>
      <c r="C45" s="55" t="s">
        <v>44</v>
      </c>
      <c r="D45" s="29">
        <v>1</v>
      </c>
      <c r="E45" s="29">
        <v>3</v>
      </c>
      <c r="F45" s="29">
        <v>3</v>
      </c>
      <c r="G45" s="29">
        <v>3</v>
      </c>
      <c r="H45" s="89">
        <v>3</v>
      </c>
      <c r="I45" s="29">
        <v>4</v>
      </c>
      <c r="J45" s="29">
        <v>4</v>
      </c>
      <c r="K45" s="29">
        <v>4</v>
      </c>
      <c r="L45" s="29">
        <v>4</v>
      </c>
      <c r="M45" s="29">
        <v>4</v>
      </c>
      <c r="N45" s="29"/>
      <c r="O45" s="45"/>
      <c r="P45" s="12"/>
    </row>
    <row r="46" spans="1:19" ht="19.5" customHeight="1" x14ac:dyDescent="0.25">
      <c r="A46" s="12"/>
      <c r="B46" s="54">
        <v>5</v>
      </c>
      <c r="C46" s="55" t="s">
        <v>45</v>
      </c>
      <c r="D46" s="29">
        <v>82</v>
      </c>
      <c r="E46" s="29">
        <v>54</v>
      </c>
      <c r="F46" s="29">
        <v>75</v>
      </c>
      <c r="G46" s="29">
        <v>85</v>
      </c>
      <c r="H46" s="89">
        <v>92</v>
      </c>
      <c r="I46" s="29">
        <v>44</v>
      </c>
      <c r="J46" s="29">
        <v>49.5</v>
      </c>
      <c r="K46" s="29">
        <v>50</v>
      </c>
      <c r="L46" s="29">
        <v>52</v>
      </c>
      <c r="M46" s="29">
        <v>51</v>
      </c>
      <c r="N46" s="29"/>
      <c r="O46" s="45"/>
      <c r="P46" s="12"/>
    </row>
    <row r="47" spans="1:19" ht="19.5" customHeight="1" x14ac:dyDescent="0.25">
      <c r="A47" s="12"/>
      <c r="B47" s="54">
        <v>6</v>
      </c>
      <c r="C47" s="55" t="s">
        <v>46</v>
      </c>
      <c r="D47" s="29">
        <v>0.82</v>
      </c>
      <c r="E47" s="29">
        <v>0.54</v>
      </c>
      <c r="F47" s="29">
        <v>0.75</v>
      </c>
      <c r="G47" s="29">
        <v>0.85</v>
      </c>
      <c r="H47" s="89">
        <v>0.92</v>
      </c>
      <c r="I47" s="29">
        <v>0.44</v>
      </c>
      <c r="J47" s="29">
        <v>0.495</v>
      </c>
      <c r="K47" s="29">
        <v>0.5</v>
      </c>
      <c r="L47" s="29">
        <v>0.52</v>
      </c>
      <c r="M47" s="29">
        <v>0.51</v>
      </c>
      <c r="N47" s="29"/>
      <c r="O47" s="45"/>
      <c r="P47" s="12"/>
    </row>
    <row r="48" spans="1:19" ht="19.5" customHeight="1" x14ac:dyDescent="0.25">
      <c r="A48" s="12"/>
      <c r="B48" s="54">
        <v>7</v>
      </c>
      <c r="C48" s="74" t="s">
        <v>55</v>
      </c>
      <c r="D48" s="29">
        <f>SUM(D47*D25)</f>
        <v>15.989999999999998</v>
      </c>
      <c r="E48" s="29">
        <f>SUM(E47*$F$25)</f>
        <v>40.5</v>
      </c>
      <c r="F48" s="29">
        <f t="shared" ref="F48:H48" si="4">SUM(F47*$F$25)</f>
        <v>56.25</v>
      </c>
      <c r="G48" s="29">
        <f t="shared" si="4"/>
        <v>63.75</v>
      </c>
      <c r="H48" s="89">
        <f t="shared" si="4"/>
        <v>69</v>
      </c>
      <c r="I48" s="29">
        <f>SUM(I47*$G$25)</f>
        <v>65.34</v>
      </c>
      <c r="J48" s="29">
        <f t="shared" ref="J48:M48" si="5">SUM(J47*$G$25)</f>
        <v>73.507499999999993</v>
      </c>
      <c r="K48" s="29">
        <f t="shared" si="5"/>
        <v>74.25</v>
      </c>
      <c r="L48" s="29">
        <f t="shared" si="5"/>
        <v>77.22</v>
      </c>
      <c r="M48" s="29">
        <f t="shared" si="5"/>
        <v>75.734999999999999</v>
      </c>
      <c r="N48" s="29"/>
      <c r="O48" s="45"/>
      <c r="P48" s="12"/>
    </row>
    <row r="49" spans="1:16" ht="19.5" customHeight="1" x14ac:dyDescent="0.25">
      <c r="A49" s="12"/>
      <c r="B49" s="54">
        <v>8</v>
      </c>
      <c r="C49" s="55" t="s">
        <v>48</v>
      </c>
      <c r="D49" s="29">
        <v>0</v>
      </c>
      <c r="E49" s="29">
        <v>0</v>
      </c>
      <c r="F49" s="29">
        <v>0</v>
      </c>
      <c r="G49" s="29">
        <v>0</v>
      </c>
      <c r="H49" s="89">
        <v>0</v>
      </c>
      <c r="I49" s="29">
        <v>0</v>
      </c>
      <c r="J49" s="29">
        <v>0</v>
      </c>
      <c r="K49" s="29">
        <v>0</v>
      </c>
      <c r="L49" s="29">
        <v>0</v>
      </c>
      <c r="M49" s="29">
        <v>0</v>
      </c>
      <c r="N49" s="29"/>
      <c r="O49" s="45"/>
      <c r="P49" s="12"/>
    </row>
    <row r="50" spans="1:16" ht="19.5" customHeight="1" x14ac:dyDescent="0.25">
      <c r="A50" s="12"/>
      <c r="B50" s="81">
        <v>9</v>
      </c>
      <c r="C50" s="82" t="s">
        <v>49</v>
      </c>
      <c r="D50" s="83">
        <f>SUM(D48-D49)</f>
        <v>15.989999999999998</v>
      </c>
      <c r="E50" s="83">
        <f t="shared" ref="E50:M50" si="6">SUM(E48-E49)</f>
        <v>40.5</v>
      </c>
      <c r="F50" s="83">
        <f t="shared" si="6"/>
        <v>56.25</v>
      </c>
      <c r="G50" s="83">
        <f t="shared" si="6"/>
        <v>63.75</v>
      </c>
      <c r="H50" s="90">
        <f t="shared" si="6"/>
        <v>69</v>
      </c>
      <c r="I50" s="83">
        <f t="shared" si="6"/>
        <v>65.34</v>
      </c>
      <c r="J50" s="83">
        <f t="shared" si="6"/>
        <v>73.507499999999993</v>
      </c>
      <c r="K50" s="83">
        <f t="shared" si="6"/>
        <v>74.25</v>
      </c>
      <c r="L50" s="83">
        <f t="shared" si="6"/>
        <v>77.22</v>
      </c>
      <c r="M50" s="83">
        <f t="shared" si="6"/>
        <v>75.734999999999999</v>
      </c>
      <c r="N50" s="83"/>
      <c r="O50" s="84"/>
      <c r="P50" s="12"/>
    </row>
    <row r="51" spans="1:16" ht="19.5" customHeight="1" x14ac:dyDescent="0.25">
      <c r="A51" s="12"/>
      <c r="B51" s="85">
        <v>10</v>
      </c>
      <c r="C51" s="85" t="s">
        <v>50</v>
      </c>
      <c r="D51" s="86">
        <f t="shared" ref="D51:M51" si="7">SUM(D50/$J$17)</f>
        <v>1.1633771611608714</v>
      </c>
      <c r="E51" s="86">
        <f t="shared" si="7"/>
        <v>2.9466400892442337</v>
      </c>
      <c r="F51" s="86">
        <f t="shared" si="7"/>
        <v>4.09255567950588</v>
      </c>
      <c r="G51" s="86">
        <f t="shared" si="7"/>
        <v>4.6382297701066646</v>
      </c>
      <c r="H51" s="91">
        <f t="shared" si="7"/>
        <v>5.020201633527213</v>
      </c>
      <c r="I51" s="86">
        <f t="shared" si="7"/>
        <v>4.7539126773140312</v>
      </c>
      <c r="J51" s="86">
        <f t="shared" si="7"/>
        <v>5.3481517619782837</v>
      </c>
      <c r="K51" s="86">
        <f t="shared" si="7"/>
        <v>5.4021734969477624</v>
      </c>
      <c r="L51" s="86">
        <f t="shared" si="7"/>
        <v>5.6182604368256728</v>
      </c>
      <c r="M51" s="86">
        <f t="shared" si="7"/>
        <v>5.5102169668867171</v>
      </c>
      <c r="N51" s="86"/>
      <c r="O51" s="86"/>
      <c r="P51" s="12"/>
    </row>
    <row r="52" spans="1:16" ht="19.5" customHeight="1" thickBot="1" x14ac:dyDescent="0.3">
      <c r="A52" s="12"/>
      <c r="B52" s="87">
        <v>11</v>
      </c>
      <c r="C52" s="87" t="s">
        <v>71</v>
      </c>
      <c r="D52" s="88">
        <f t="shared" ref="D52:M52" si="8">SUM(D51/6.33)</f>
        <v>0.18378786116285489</v>
      </c>
      <c r="E52" s="88">
        <f t="shared" si="8"/>
        <v>0.46550396354569251</v>
      </c>
      <c r="F52" s="88">
        <f t="shared" si="8"/>
        <v>0.64653328270235066</v>
      </c>
      <c r="G52" s="88">
        <f t="shared" si="8"/>
        <v>0.7327377203959976</v>
      </c>
      <c r="H52" s="92">
        <f t="shared" si="8"/>
        <v>0.79308082678155023</v>
      </c>
      <c r="I52" s="88">
        <f t="shared" si="8"/>
        <v>0.75101306118705069</v>
      </c>
      <c r="J52" s="88">
        <f t="shared" si="8"/>
        <v>0.84488969383543189</v>
      </c>
      <c r="K52" s="88">
        <f t="shared" si="8"/>
        <v>0.85342393316710308</v>
      </c>
      <c r="L52" s="88">
        <f t="shared" si="8"/>
        <v>0.88756089049378717</v>
      </c>
      <c r="M52" s="88">
        <f t="shared" si="8"/>
        <v>0.87049241183044501</v>
      </c>
      <c r="N52" s="88"/>
      <c r="O52" s="88"/>
      <c r="P52" s="12"/>
    </row>
    <row r="53" spans="1:16" ht="19.5" customHeight="1" x14ac:dyDescent="0.25">
      <c r="A53" s="12"/>
      <c r="B53" s="12"/>
      <c r="C53" s="12"/>
      <c r="D53" s="12"/>
      <c r="E53" s="46" t="s">
        <v>51</v>
      </c>
      <c r="F53" s="48"/>
      <c r="G53" s="11" t="s">
        <v>52</v>
      </c>
      <c r="H53" s="12"/>
      <c r="I53" s="12"/>
      <c r="J53" s="12"/>
      <c r="K53" s="46" t="s">
        <v>53</v>
      </c>
      <c r="L53" s="48">
        <v>75.734999999999999</v>
      </c>
      <c r="M53" s="11" t="s">
        <v>52</v>
      </c>
      <c r="N53" s="12"/>
      <c r="O53" s="12"/>
      <c r="P53" s="12"/>
    </row>
    <row r="54" spans="1:16" ht="19.5" customHeight="1" x14ac:dyDescent="0.25">
      <c r="A54" s="12"/>
      <c r="B54" s="12"/>
      <c r="C54" s="12"/>
      <c r="D54" s="12"/>
      <c r="E54" s="12"/>
      <c r="F54" s="12"/>
      <c r="G54" s="12"/>
      <c r="H54" s="12"/>
      <c r="I54" s="12"/>
      <c r="J54" s="12"/>
      <c r="K54" s="12"/>
      <c r="L54" s="12"/>
      <c r="M54" s="12"/>
      <c r="N54" s="12"/>
      <c r="O54" s="12"/>
      <c r="P54" s="12"/>
    </row>
    <row r="55" spans="1:16" ht="19.5" customHeight="1" x14ac:dyDescent="0.25">
      <c r="A55" s="12"/>
      <c r="B55" s="12"/>
      <c r="C55" s="12"/>
      <c r="D55" s="11"/>
      <c r="E55" s="47" t="s">
        <v>56</v>
      </c>
      <c r="F55" s="48"/>
      <c r="G55" s="11"/>
      <c r="H55" s="11"/>
      <c r="I55" s="11"/>
      <c r="J55" s="47" t="s">
        <v>57</v>
      </c>
      <c r="K55" s="48"/>
      <c r="L55" s="11"/>
      <c r="M55" s="11"/>
      <c r="N55" s="11"/>
      <c r="O55" s="11"/>
      <c r="P55" s="12"/>
    </row>
    <row r="56" spans="1:16" ht="19.5" customHeight="1" x14ac:dyDescent="0.25">
      <c r="A56" s="12"/>
      <c r="B56" s="12"/>
      <c r="C56" s="12"/>
      <c r="D56" s="11"/>
      <c r="E56" s="47" t="s">
        <v>58</v>
      </c>
      <c r="F56" s="48"/>
      <c r="G56" s="11"/>
      <c r="H56" s="11"/>
      <c r="I56" s="11"/>
      <c r="J56" s="47" t="s">
        <v>59</v>
      </c>
      <c r="K56" s="49"/>
      <c r="L56" s="11" t="s">
        <v>60</v>
      </c>
      <c r="M56" s="11"/>
      <c r="N56" s="11"/>
      <c r="O56" s="11"/>
      <c r="P56" s="12"/>
    </row>
    <row r="57" spans="1:16" ht="19.5" customHeight="1" x14ac:dyDescent="0.25">
      <c r="A57" s="12"/>
      <c r="B57" s="12"/>
      <c r="C57" s="12"/>
      <c r="D57" s="11"/>
      <c r="E57" s="47" t="s">
        <v>61</v>
      </c>
      <c r="F57" s="48"/>
      <c r="G57" s="11"/>
      <c r="H57" s="11"/>
      <c r="I57" s="11"/>
      <c r="J57" s="47" t="s">
        <v>62</v>
      </c>
      <c r="K57" s="48"/>
      <c r="L57" s="48"/>
      <c r="M57" s="48"/>
      <c r="N57" s="48"/>
      <c r="O57" s="11" t="s">
        <v>63</v>
      </c>
      <c r="P57" s="12"/>
    </row>
    <row r="58" spans="1:16" x14ac:dyDescent="0.25">
      <c r="A58" s="12"/>
      <c r="B58" s="12"/>
      <c r="C58" s="12"/>
      <c r="D58" s="12"/>
      <c r="E58" s="12"/>
      <c r="F58" s="12"/>
      <c r="G58" s="12"/>
      <c r="H58" s="12"/>
      <c r="I58" s="12"/>
      <c r="J58" s="12"/>
      <c r="K58" s="12"/>
      <c r="L58" s="12"/>
      <c r="M58" s="12"/>
      <c r="N58" s="12"/>
      <c r="O58" s="12"/>
      <c r="P58" s="12"/>
    </row>
    <row r="59" spans="1:16" x14ac:dyDescent="0.25">
      <c r="A59" s="12"/>
      <c r="B59" s="12"/>
      <c r="C59" s="12"/>
      <c r="D59" s="12"/>
      <c r="E59" s="12"/>
      <c r="F59" s="12"/>
      <c r="G59" s="12"/>
      <c r="H59" s="12"/>
      <c r="I59" s="12"/>
      <c r="J59" s="12"/>
      <c r="K59" s="12"/>
      <c r="L59" s="12"/>
      <c r="M59" s="12"/>
      <c r="N59" s="12"/>
      <c r="O59" s="12"/>
      <c r="P59" s="12"/>
    </row>
    <row r="60" spans="1:16" x14ac:dyDescent="0.25">
      <c r="A60" s="12"/>
      <c r="B60" s="12"/>
      <c r="C60" s="12"/>
      <c r="D60" s="12"/>
      <c r="E60" s="12"/>
      <c r="F60" s="12"/>
      <c r="G60" s="12"/>
      <c r="H60" s="12"/>
      <c r="I60" s="12"/>
      <c r="J60" s="12"/>
      <c r="K60" s="12"/>
      <c r="L60" s="12"/>
      <c r="M60" s="12"/>
      <c r="N60" s="12"/>
      <c r="O60" s="12"/>
      <c r="P60" s="12"/>
    </row>
    <row r="61" spans="1:16" x14ac:dyDescent="0.25">
      <c r="A61" s="12"/>
      <c r="B61" s="12"/>
      <c r="C61" s="12"/>
      <c r="D61" s="12"/>
      <c r="E61" s="12"/>
      <c r="F61" s="12"/>
      <c r="G61" s="12"/>
      <c r="H61" s="12"/>
      <c r="I61" s="12"/>
      <c r="J61" s="12"/>
      <c r="K61" s="12"/>
      <c r="L61" s="12"/>
      <c r="M61" s="12"/>
      <c r="N61" s="12"/>
      <c r="O61" s="12"/>
      <c r="P61" s="12"/>
    </row>
    <row r="62" spans="1:16" x14ac:dyDescent="0.25">
      <c r="A62" s="12"/>
      <c r="B62" s="12"/>
      <c r="C62" s="12"/>
      <c r="D62" s="12"/>
      <c r="E62" s="12"/>
      <c r="F62" s="12"/>
      <c r="G62" s="12"/>
      <c r="H62" s="12"/>
      <c r="I62" s="12"/>
      <c r="J62" s="12"/>
      <c r="K62" s="12"/>
      <c r="L62" s="12"/>
      <c r="M62" s="12"/>
      <c r="N62" s="12"/>
      <c r="O62" s="12"/>
      <c r="P62" s="12"/>
    </row>
  </sheetData>
  <mergeCells count="18">
    <mergeCell ref="K10:L10"/>
    <mergeCell ref="K11:L11"/>
    <mergeCell ref="K12:L12"/>
    <mergeCell ref="K4:L4"/>
    <mergeCell ref="K5:L5"/>
    <mergeCell ref="K6:L6"/>
    <mergeCell ref="K7:L7"/>
    <mergeCell ref="K8:L8"/>
    <mergeCell ref="K9:L9"/>
    <mergeCell ref="D9:J9"/>
    <mergeCell ref="D10:J10"/>
    <mergeCell ref="D11:J11"/>
    <mergeCell ref="D12:J12"/>
    <mergeCell ref="D4:J4"/>
    <mergeCell ref="D5:J5"/>
    <mergeCell ref="D6:J6"/>
    <mergeCell ref="D7:J7"/>
    <mergeCell ref="D8:J8"/>
  </mergeCells>
  <pageMargins left="0.7" right="0.7" top="0.75" bottom="0.75" header="0.3" footer="0.3"/>
  <pageSetup scale="54"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541FF-5873-FD45-AAB4-14F0383CCF4F}">
  <dimension ref="A1:AH363"/>
  <sheetViews>
    <sheetView zoomScaleNormal="150" zoomScaleSheetLayoutView="100" workbookViewId="0">
      <selection activeCell="X17" sqref="X17"/>
    </sheetView>
  </sheetViews>
  <sheetFormatPr defaultRowHeight="15" x14ac:dyDescent="0.25"/>
  <sheetData>
    <row r="1" spans="1:34" ht="15.75" thickBot="1" x14ac:dyDescent="0.3"/>
    <row r="2" spans="1:34" x14ac:dyDescent="0.25">
      <c r="C2" s="122"/>
      <c r="D2" s="123"/>
      <c r="E2" s="123"/>
      <c r="F2" s="123"/>
      <c r="G2" s="123"/>
      <c r="H2" s="123"/>
      <c r="I2" s="123"/>
      <c r="J2" s="123"/>
      <c r="K2" s="123"/>
      <c r="L2" s="124"/>
      <c r="N2" s="122"/>
      <c r="O2" s="123"/>
      <c r="P2" s="123"/>
      <c r="Q2" s="123"/>
      <c r="R2" s="123"/>
      <c r="S2" s="123"/>
      <c r="T2" s="123"/>
      <c r="U2" s="123"/>
      <c r="V2" s="123"/>
      <c r="W2" s="124"/>
      <c r="Y2" s="122"/>
      <c r="Z2" s="123"/>
      <c r="AA2" s="123"/>
      <c r="AB2" s="123"/>
      <c r="AC2" s="123"/>
      <c r="AD2" s="123"/>
      <c r="AE2" s="123"/>
      <c r="AF2" s="123"/>
      <c r="AG2" s="123"/>
      <c r="AH2" s="124"/>
    </row>
    <row r="3" spans="1:34" x14ac:dyDescent="0.25">
      <c r="C3" s="1"/>
      <c r="D3" s="162"/>
      <c r="E3" s="162"/>
      <c r="F3" s="162"/>
      <c r="G3" s="162"/>
      <c r="H3" s="162"/>
      <c r="I3" s="162"/>
      <c r="J3" s="162"/>
      <c r="K3" s="162"/>
      <c r="L3" s="13"/>
      <c r="N3" s="1"/>
      <c r="O3" s="162"/>
      <c r="P3" s="162"/>
      <c r="Q3" s="162"/>
      <c r="R3" s="162"/>
      <c r="S3" s="162"/>
      <c r="T3" s="162"/>
      <c r="U3" s="162"/>
      <c r="V3" s="162"/>
      <c r="W3" s="13"/>
      <c r="Y3" s="1"/>
      <c r="Z3" s="162"/>
      <c r="AA3" s="162"/>
      <c r="AB3" s="162"/>
      <c r="AC3" s="162"/>
      <c r="AD3" s="162"/>
      <c r="AE3" s="162"/>
      <c r="AF3" s="162"/>
      <c r="AG3" s="162"/>
      <c r="AH3" s="13"/>
    </row>
    <row r="4" spans="1:34" x14ac:dyDescent="0.25">
      <c r="A4" s="79"/>
      <c r="B4" s="79"/>
      <c r="C4" s="1"/>
      <c r="D4" s="162"/>
      <c r="E4" s="162"/>
      <c r="F4" s="162"/>
      <c r="G4" s="162"/>
      <c r="H4" s="162"/>
      <c r="I4" s="162"/>
      <c r="J4" s="162"/>
      <c r="K4" s="162"/>
      <c r="L4" s="13"/>
      <c r="N4" s="1"/>
      <c r="O4" s="162"/>
      <c r="P4" s="162"/>
      <c r="Q4" s="162"/>
      <c r="R4" s="162"/>
      <c r="S4" s="162"/>
      <c r="T4" s="162"/>
      <c r="U4" s="162"/>
      <c r="V4" s="162"/>
      <c r="W4" s="13"/>
      <c r="Y4" s="1"/>
      <c r="Z4" s="162"/>
      <c r="AA4" s="162"/>
      <c r="AB4" s="162"/>
      <c r="AC4" s="162"/>
      <c r="AD4" s="162"/>
      <c r="AE4" s="162"/>
      <c r="AF4" s="162"/>
      <c r="AG4" s="162"/>
      <c r="AH4" s="13"/>
    </row>
    <row r="5" spans="1:34" x14ac:dyDescent="0.25">
      <c r="A5" s="79"/>
      <c r="B5" s="79"/>
      <c r="C5" s="1"/>
      <c r="D5" s="162"/>
      <c r="E5" s="162"/>
      <c r="F5" s="162"/>
      <c r="G5" s="162"/>
      <c r="H5" s="162"/>
      <c r="I5" s="162"/>
      <c r="J5" s="162"/>
      <c r="K5" s="162"/>
      <c r="L5" s="13"/>
      <c r="N5" s="1"/>
      <c r="O5" s="162"/>
      <c r="P5" s="162"/>
      <c r="Q5" s="162"/>
      <c r="R5" s="162"/>
      <c r="S5" s="162"/>
      <c r="T5" s="162"/>
      <c r="U5" s="162"/>
      <c r="V5" s="162"/>
      <c r="W5" s="13"/>
      <c r="Y5" s="1"/>
      <c r="Z5" s="162"/>
      <c r="AA5" s="162"/>
      <c r="AB5" s="162"/>
      <c r="AC5" s="162"/>
      <c r="AD5" s="162"/>
      <c r="AE5" s="162"/>
      <c r="AF5" s="162"/>
      <c r="AG5" s="162"/>
      <c r="AH5" s="13"/>
    </row>
    <row r="6" spans="1:34" x14ac:dyDescent="0.25">
      <c r="A6" s="79"/>
      <c r="B6" s="79"/>
      <c r="C6" s="1"/>
      <c r="D6" s="162"/>
      <c r="E6" s="162"/>
      <c r="F6" s="162"/>
      <c r="G6" s="162"/>
      <c r="H6" s="162"/>
      <c r="I6" s="162"/>
      <c r="J6" s="162"/>
      <c r="K6" s="162"/>
      <c r="L6" s="13"/>
      <c r="N6" s="1"/>
      <c r="O6" s="162"/>
      <c r="P6" s="162"/>
      <c r="Q6" s="162"/>
      <c r="R6" s="162"/>
      <c r="S6" s="162"/>
      <c r="T6" s="162"/>
      <c r="U6" s="162"/>
      <c r="V6" s="162"/>
      <c r="W6" s="13"/>
      <c r="Y6" s="1"/>
      <c r="Z6" s="162"/>
      <c r="AA6" s="162"/>
      <c r="AB6" s="162"/>
      <c r="AC6" s="162"/>
      <c r="AD6" s="162"/>
      <c r="AE6" s="162"/>
      <c r="AF6" s="162"/>
      <c r="AG6" s="162"/>
      <c r="AH6" s="13"/>
    </row>
    <row r="7" spans="1:34" x14ac:dyDescent="0.25">
      <c r="A7" s="79"/>
      <c r="B7" s="79"/>
      <c r="C7" s="1"/>
      <c r="D7" s="162"/>
      <c r="E7" s="162"/>
      <c r="F7" s="162"/>
      <c r="G7" s="162"/>
      <c r="H7" s="162"/>
      <c r="I7" s="162"/>
      <c r="J7" s="162"/>
      <c r="K7" s="162"/>
      <c r="L7" s="13"/>
      <c r="N7" s="1"/>
      <c r="O7" s="162"/>
      <c r="P7" s="162"/>
      <c r="Q7" s="162"/>
      <c r="R7" s="162"/>
      <c r="S7" s="162"/>
      <c r="T7" s="162"/>
      <c r="U7" s="162"/>
      <c r="V7" s="162"/>
      <c r="W7" s="13"/>
      <c r="Y7" s="1"/>
      <c r="Z7" s="162"/>
      <c r="AA7" s="162"/>
      <c r="AB7" s="162"/>
      <c r="AC7" s="162"/>
      <c r="AD7" s="162"/>
      <c r="AE7" s="162"/>
      <c r="AF7" s="162"/>
      <c r="AG7" s="162"/>
      <c r="AH7" s="13"/>
    </row>
    <row r="8" spans="1:34" x14ac:dyDescent="0.25">
      <c r="A8" s="79"/>
      <c r="B8" s="79"/>
      <c r="C8" s="1"/>
      <c r="D8" s="162"/>
      <c r="E8" s="162"/>
      <c r="F8" s="162"/>
      <c r="G8" s="162"/>
      <c r="H8" s="162"/>
      <c r="I8" s="162"/>
      <c r="J8" s="162"/>
      <c r="K8" s="162"/>
      <c r="L8" s="13"/>
      <c r="N8" s="1"/>
      <c r="O8" s="162"/>
      <c r="P8" s="162"/>
      <c r="Q8" s="162"/>
      <c r="R8" s="162"/>
      <c r="S8" s="162"/>
      <c r="T8" s="162"/>
      <c r="U8" s="162"/>
      <c r="V8" s="162"/>
      <c r="W8" s="13"/>
      <c r="Y8" s="1"/>
      <c r="Z8" s="162"/>
      <c r="AA8" s="162"/>
      <c r="AB8" s="162"/>
      <c r="AC8" s="162"/>
      <c r="AD8" s="162"/>
      <c r="AE8" s="162"/>
      <c r="AF8" s="162"/>
      <c r="AG8" s="162"/>
      <c r="AH8" s="13"/>
    </row>
    <row r="9" spans="1:34" x14ac:dyDescent="0.25">
      <c r="A9" s="79"/>
      <c r="B9" s="79"/>
      <c r="C9" s="1"/>
      <c r="D9" s="162"/>
      <c r="E9" s="162"/>
      <c r="F9" s="162"/>
      <c r="G9" s="162"/>
      <c r="H9" s="162"/>
      <c r="I9" s="162"/>
      <c r="J9" s="162"/>
      <c r="K9" s="162"/>
      <c r="L9" s="13"/>
      <c r="N9" s="1"/>
      <c r="O9" s="162"/>
      <c r="P9" s="162"/>
      <c r="Q9" s="162"/>
      <c r="R9" s="162"/>
      <c r="S9" s="162"/>
      <c r="T9" s="162"/>
      <c r="U9" s="162"/>
      <c r="V9" s="162"/>
      <c r="W9" s="13"/>
      <c r="Y9" s="1"/>
      <c r="Z9" s="162"/>
      <c r="AA9" s="162"/>
      <c r="AB9" s="162"/>
      <c r="AC9" s="162"/>
      <c r="AD9" s="162"/>
      <c r="AE9" s="162"/>
      <c r="AF9" s="162"/>
      <c r="AG9" s="162"/>
      <c r="AH9" s="13"/>
    </row>
    <row r="10" spans="1:34" x14ac:dyDescent="0.25">
      <c r="A10" s="79"/>
      <c r="B10" s="79"/>
      <c r="C10" s="1"/>
      <c r="D10" s="162"/>
      <c r="E10" s="162"/>
      <c r="F10" s="162"/>
      <c r="G10" s="162"/>
      <c r="H10" s="162"/>
      <c r="I10" s="162"/>
      <c r="J10" s="162"/>
      <c r="K10" s="162"/>
      <c r="L10" s="13"/>
      <c r="N10" s="1"/>
      <c r="O10" s="162"/>
      <c r="P10" s="162"/>
      <c r="Q10" s="162"/>
      <c r="R10" s="162"/>
      <c r="S10" s="162"/>
      <c r="T10" s="162"/>
      <c r="U10" s="162"/>
      <c r="V10" s="162"/>
      <c r="W10" s="13"/>
      <c r="Y10" s="1"/>
      <c r="Z10" s="162"/>
      <c r="AA10" s="162"/>
      <c r="AB10" s="162"/>
      <c r="AC10" s="162"/>
      <c r="AD10" s="162"/>
      <c r="AE10" s="162"/>
      <c r="AF10" s="162"/>
      <c r="AG10" s="162"/>
      <c r="AH10" s="13"/>
    </row>
    <row r="11" spans="1:34" x14ac:dyDescent="0.25">
      <c r="A11" s="79"/>
      <c r="B11" s="79"/>
      <c r="C11" s="1"/>
      <c r="D11" s="162"/>
      <c r="E11" s="162"/>
      <c r="F11" s="162"/>
      <c r="G11" s="162"/>
      <c r="H11" s="162"/>
      <c r="I11" s="162"/>
      <c r="J11" s="162"/>
      <c r="K11" s="162"/>
      <c r="L11" s="13"/>
      <c r="N11" s="1"/>
      <c r="O11" s="162"/>
      <c r="P11" s="162"/>
      <c r="Q11" s="162"/>
      <c r="R11" s="162"/>
      <c r="S11" s="162"/>
      <c r="T11" s="162"/>
      <c r="U11" s="162"/>
      <c r="V11" s="162"/>
      <c r="W11" s="13"/>
      <c r="Y11" s="1"/>
      <c r="Z11" s="162"/>
      <c r="AA11" s="162"/>
      <c r="AB11" s="162"/>
      <c r="AC11" s="162"/>
      <c r="AD11" s="162"/>
      <c r="AE11" s="162"/>
      <c r="AF11" s="162"/>
      <c r="AG11" s="162"/>
      <c r="AH11" s="13"/>
    </row>
    <row r="12" spans="1:34" x14ac:dyDescent="0.25">
      <c r="A12" s="79"/>
      <c r="B12" s="79"/>
      <c r="C12" s="1"/>
      <c r="D12" s="162"/>
      <c r="E12" s="162"/>
      <c r="F12" s="162"/>
      <c r="G12" s="162"/>
      <c r="H12" s="162"/>
      <c r="I12" s="162"/>
      <c r="J12" s="162"/>
      <c r="K12" s="162"/>
      <c r="L12" s="13"/>
      <c r="N12" s="1"/>
      <c r="O12" s="162"/>
      <c r="P12" s="162"/>
      <c r="Q12" s="162"/>
      <c r="R12" s="162"/>
      <c r="S12" s="162"/>
      <c r="T12" s="162"/>
      <c r="U12" s="162"/>
      <c r="V12" s="162"/>
      <c r="W12" s="13"/>
      <c r="Y12" s="1"/>
      <c r="Z12" s="162"/>
      <c r="AA12" s="162"/>
      <c r="AB12" s="162"/>
      <c r="AC12" s="162"/>
      <c r="AD12" s="162"/>
      <c r="AE12" s="162"/>
      <c r="AF12" s="162"/>
      <c r="AG12" s="162"/>
      <c r="AH12" s="13"/>
    </row>
    <row r="13" spans="1:34" x14ac:dyDescent="0.25">
      <c r="A13" s="79"/>
      <c r="B13" s="79"/>
      <c r="C13" s="1"/>
      <c r="D13" s="162"/>
      <c r="E13" s="162"/>
      <c r="F13" s="162"/>
      <c r="G13" s="162"/>
      <c r="H13" s="162"/>
      <c r="I13" s="162"/>
      <c r="J13" s="162"/>
      <c r="K13" s="162"/>
      <c r="L13" s="13"/>
      <c r="N13" s="1"/>
      <c r="O13" s="162"/>
      <c r="P13" s="162"/>
      <c r="Q13" s="162"/>
      <c r="R13" s="162"/>
      <c r="S13" s="162"/>
      <c r="T13" s="162"/>
      <c r="U13" s="162"/>
      <c r="V13" s="162"/>
      <c r="W13" s="13"/>
      <c r="Y13" s="1"/>
      <c r="Z13" s="162"/>
      <c r="AA13" s="162"/>
      <c r="AB13" s="162"/>
      <c r="AC13" s="162"/>
      <c r="AD13" s="162"/>
      <c r="AE13" s="162"/>
      <c r="AF13" s="162"/>
      <c r="AG13" s="162"/>
      <c r="AH13" s="13"/>
    </row>
    <row r="14" spans="1:34" x14ac:dyDescent="0.25">
      <c r="A14" s="79"/>
      <c r="B14" s="79"/>
      <c r="C14" s="1"/>
      <c r="D14" s="162"/>
      <c r="E14" s="162"/>
      <c r="F14" s="162"/>
      <c r="G14" s="162"/>
      <c r="H14" s="162"/>
      <c r="I14" s="162"/>
      <c r="J14" s="162"/>
      <c r="K14" s="162"/>
      <c r="L14" s="13"/>
      <c r="N14" s="1"/>
      <c r="O14" s="162"/>
      <c r="P14" s="162"/>
      <c r="Q14" s="162"/>
      <c r="R14" s="162"/>
      <c r="S14" s="162"/>
      <c r="T14" s="162"/>
      <c r="U14" s="162"/>
      <c r="V14" s="162"/>
      <c r="W14" s="13"/>
      <c r="Y14" s="1"/>
      <c r="Z14" s="162"/>
      <c r="AA14" s="162"/>
      <c r="AB14" s="162"/>
      <c r="AC14" s="162"/>
      <c r="AD14" s="162"/>
      <c r="AE14" s="162"/>
      <c r="AF14" s="162"/>
      <c r="AG14" s="162"/>
      <c r="AH14" s="13"/>
    </row>
    <row r="15" spans="1:34" x14ac:dyDescent="0.25">
      <c r="A15" s="79"/>
      <c r="B15" s="79"/>
      <c r="C15" s="1"/>
      <c r="D15" s="162"/>
      <c r="E15" s="162"/>
      <c r="F15" s="162"/>
      <c r="G15" s="162"/>
      <c r="H15" s="162"/>
      <c r="I15" s="162"/>
      <c r="J15" s="162"/>
      <c r="K15" s="162"/>
      <c r="L15" s="13"/>
      <c r="N15" s="1"/>
      <c r="O15" s="162"/>
      <c r="P15" s="162"/>
      <c r="Q15" s="162"/>
      <c r="R15" s="162"/>
      <c r="S15" s="162"/>
      <c r="T15" s="162"/>
      <c r="U15" s="162"/>
      <c r="V15" s="162"/>
      <c r="W15" s="13"/>
      <c r="Y15" s="1"/>
      <c r="Z15" s="162"/>
      <c r="AA15" s="162"/>
      <c r="AB15" s="162"/>
      <c r="AC15" s="162"/>
      <c r="AD15" s="162"/>
      <c r="AE15" s="162"/>
      <c r="AF15" s="162"/>
      <c r="AG15" s="162"/>
      <c r="AH15" s="13"/>
    </row>
    <row r="16" spans="1:34" x14ac:dyDescent="0.25">
      <c r="A16" s="79"/>
      <c r="B16" s="79"/>
      <c r="C16" s="1"/>
      <c r="D16" s="162"/>
      <c r="E16" s="162"/>
      <c r="F16" s="162"/>
      <c r="G16" s="162"/>
      <c r="H16" s="162"/>
      <c r="I16" s="162"/>
      <c r="J16" s="162"/>
      <c r="K16" s="162"/>
      <c r="L16" s="13"/>
      <c r="N16" s="1"/>
      <c r="O16" s="162"/>
      <c r="P16" s="162"/>
      <c r="Q16" s="162"/>
      <c r="R16" s="162"/>
      <c r="S16" s="162"/>
      <c r="T16" s="162"/>
      <c r="U16" s="162"/>
      <c r="V16" s="162"/>
      <c r="W16" s="13"/>
      <c r="Y16" s="1"/>
      <c r="Z16" s="162"/>
      <c r="AA16" s="162"/>
      <c r="AB16" s="162"/>
      <c r="AC16" s="162"/>
      <c r="AD16" s="162"/>
      <c r="AE16" s="162"/>
      <c r="AF16" s="162"/>
      <c r="AG16" s="162"/>
      <c r="AH16" s="13"/>
    </row>
    <row r="17" spans="1:34" x14ac:dyDescent="0.25">
      <c r="A17" s="79"/>
      <c r="B17" s="79"/>
      <c r="C17" s="1"/>
      <c r="D17" s="162"/>
      <c r="E17" s="162"/>
      <c r="F17" s="162"/>
      <c r="G17" s="162"/>
      <c r="H17" s="162"/>
      <c r="I17" s="162"/>
      <c r="J17" s="162"/>
      <c r="K17" s="162"/>
      <c r="L17" s="13"/>
      <c r="N17" s="1"/>
      <c r="O17" s="162"/>
      <c r="P17" s="162"/>
      <c r="Q17" s="162"/>
      <c r="R17" s="162"/>
      <c r="S17" s="162"/>
      <c r="T17" s="162"/>
      <c r="U17" s="162"/>
      <c r="V17" s="162"/>
      <c r="W17" s="13"/>
      <c r="Y17" s="1"/>
      <c r="Z17" s="162"/>
      <c r="AA17" s="162"/>
      <c r="AB17" s="162"/>
      <c r="AC17" s="162"/>
      <c r="AD17" s="162"/>
      <c r="AE17" s="162"/>
      <c r="AF17" s="162"/>
      <c r="AG17" s="162"/>
      <c r="AH17" s="13"/>
    </row>
    <row r="18" spans="1:34" x14ac:dyDescent="0.25">
      <c r="A18" s="79"/>
      <c r="B18" s="79"/>
      <c r="C18" s="1"/>
      <c r="D18" s="162"/>
      <c r="E18" s="162"/>
      <c r="F18" s="162"/>
      <c r="G18" s="162"/>
      <c r="H18" s="162"/>
      <c r="I18" s="162"/>
      <c r="J18" s="162"/>
      <c r="K18" s="162"/>
      <c r="L18" s="13"/>
      <c r="N18" s="1"/>
      <c r="O18" s="162"/>
      <c r="P18" s="162"/>
      <c r="Q18" s="162"/>
      <c r="R18" s="162"/>
      <c r="S18" s="162"/>
      <c r="T18" s="162"/>
      <c r="U18" s="162"/>
      <c r="V18" s="162"/>
      <c r="W18" s="13"/>
      <c r="Y18" s="1"/>
      <c r="Z18" s="162"/>
      <c r="AA18" s="162"/>
      <c r="AB18" s="162"/>
      <c r="AC18" s="162"/>
      <c r="AD18" s="162"/>
      <c r="AE18" s="162"/>
      <c r="AF18" s="162"/>
      <c r="AG18" s="162"/>
      <c r="AH18" s="13"/>
    </row>
    <row r="19" spans="1:34" x14ac:dyDescent="0.25">
      <c r="A19" s="79"/>
      <c r="B19" s="79"/>
      <c r="C19" s="1"/>
      <c r="D19" s="162"/>
      <c r="E19" s="162"/>
      <c r="F19" s="162"/>
      <c r="G19" s="162"/>
      <c r="H19" s="162"/>
      <c r="I19" s="162"/>
      <c r="J19" s="162"/>
      <c r="K19" s="162"/>
      <c r="L19" s="13"/>
      <c r="N19" s="1"/>
      <c r="O19" s="162"/>
      <c r="P19" s="162"/>
      <c r="Q19" s="162"/>
      <c r="R19" s="162"/>
      <c r="S19" s="162"/>
      <c r="T19" s="162"/>
      <c r="U19" s="162"/>
      <c r="V19" s="162"/>
      <c r="W19" s="13"/>
      <c r="Y19" s="1"/>
      <c r="Z19" s="162"/>
      <c r="AA19" s="162"/>
      <c r="AB19" s="162"/>
      <c r="AC19" s="162"/>
      <c r="AD19" s="162"/>
      <c r="AE19" s="162"/>
      <c r="AF19" s="162"/>
      <c r="AG19" s="162"/>
      <c r="AH19" s="13"/>
    </row>
    <row r="20" spans="1:34" x14ac:dyDescent="0.25">
      <c r="A20" s="79"/>
      <c r="B20" s="79"/>
      <c r="C20" s="1"/>
      <c r="D20" s="162"/>
      <c r="E20" s="162"/>
      <c r="F20" s="162"/>
      <c r="G20" s="162"/>
      <c r="H20" s="162"/>
      <c r="I20" s="162"/>
      <c r="J20" s="162"/>
      <c r="K20" s="162"/>
      <c r="L20" s="13"/>
      <c r="N20" s="1"/>
      <c r="O20" s="162"/>
      <c r="P20" s="162"/>
      <c r="Q20" s="162"/>
      <c r="R20" s="162"/>
      <c r="S20" s="162"/>
      <c r="T20" s="162"/>
      <c r="U20" s="162"/>
      <c r="V20" s="162"/>
      <c r="W20" s="13"/>
      <c r="Y20" s="1"/>
      <c r="Z20" s="166" t="s">
        <v>136</v>
      </c>
      <c r="AA20" s="166"/>
      <c r="AB20" s="166"/>
      <c r="AC20" s="166"/>
      <c r="AD20" s="166"/>
      <c r="AE20" s="166"/>
      <c r="AF20" s="166"/>
      <c r="AG20" s="166"/>
      <c r="AH20" s="13"/>
    </row>
    <row r="21" spans="1:34" x14ac:dyDescent="0.25">
      <c r="A21" s="79"/>
      <c r="B21" s="79"/>
      <c r="C21" s="1"/>
      <c r="D21" s="162"/>
      <c r="E21" s="162"/>
      <c r="F21" s="162"/>
      <c r="G21" s="162"/>
      <c r="H21" s="162"/>
      <c r="I21" s="162"/>
      <c r="J21" s="162"/>
      <c r="K21" s="162"/>
      <c r="L21" s="13"/>
      <c r="N21" s="1"/>
      <c r="O21" s="162"/>
      <c r="P21" s="162"/>
      <c r="Q21" s="162"/>
      <c r="R21" s="162"/>
      <c r="S21" s="162"/>
      <c r="T21" s="162"/>
      <c r="U21" s="162"/>
      <c r="V21" s="162"/>
      <c r="W21" s="13"/>
      <c r="Y21" s="1"/>
      <c r="Z21" s="166"/>
      <c r="AA21" s="166"/>
      <c r="AB21" s="166"/>
      <c r="AC21" s="166"/>
      <c r="AD21" s="166"/>
      <c r="AE21" s="166"/>
      <c r="AF21" s="166"/>
      <c r="AG21" s="166"/>
      <c r="AH21" s="13"/>
    </row>
    <row r="22" spans="1:34" x14ac:dyDescent="0.25">
      <c r="A22" s="79"/>
      <c r="B22" s="79"/>
      <c r="C22" s="1"/>
      <c r="D22" s="162"/>
      <c r="E22" s="162"/>
      <c r="F22" s="162"/>
      <c r="G22" s="162"/>
      <c r="H22" s="162"/>
      <c r="I22" s="162"/>
      <c r="J22" s="162"/>
      <c r="K22" s="162"/>
      <c r="L22" s="13"/>
      <c r="N22" s="1"/>
      <c r="O22" s="162"/>
      <c r="P22" s="162"/>
      <c r="Q22" s="162"/>
      <c r="R22" s="162"/>
      <c r="S22" s="162"/>
      <c r="T22" s="162"/>
      <c r="U22" s="162"/>
      <c r="V22" s="162"/>
      <c r="W22" s="13"/>
      <c r="Y22" s="1"/>
      <c r="Z22" s="166"/>
      <c r="AA22" s="166"/>
      <c r="AB22" s="166"/>
      <c r="AC22" s="166"/>
      <c r="AD22" s="166"/>
      <c r="AE22" s="166"/>
      <c r="AF22" s="166"/>
      <c r="AG22" s="166"/>
      <c r="AH22" s="13"/>
    </row>
    <row r="23" spans="1:34" x14ac:dyDescent="0.25">
      <c r="A23" s="79"/>
      <c r="B23" s="79"/>
      <c r="C23" s="1"/>
      <c r="D23" s="162"/>
      <c r="E23" s="162"/>
      <c r="F23" s="162"/>
      <c r="G23" s="162"/>
      <c r="H23" s="162"/>
      <c r="I23" s="162"/>
      <c r="J23" s="162"/>
      <c r="K23" s="162"/>
      <c r="L23" s="13"/>
      <c r="N23" s="1"/>
      <c r="O23" s="162"/>
      <c r="P23" s="162"/>
      <c r="Q23" s="162"/>
      <c r="R23" s="162"/>
      <c r="S23" s="162"/>
      <c r="T23" s="162"/>
      <c r="U23" s="162"/>
      <c r="V23" s="162"/>
      <c r="W23" s="13"/>
      <c r="Y23" s="1"/>
      <c r="Z23" s="166"/>
      <c r="AA23" s="166"/>
      <c r="AB23" s="166"/>
      <c r="AC23" s="166"/>
      <c r="AD23" s="166"/>
      <c r="AE23" s="166"/>
      <c r="AF23" s="166"/>
      <c r="AG23" s="166"/>
      <c r="AH23" s="13"/>
    </row>
    <row r="24" spans="1:34" x14ac:dyDescent="0.25">
      <c r="A24" s="79"/>
      <c r="B24" s="79"/>
      <c r="C24" s="1"/>
      <c r="D24" s="162"/>
      <c r="E24" s="162"/>
      <c r="F24" s="162"/>
      <c r="G24" s="162"/>
      <c r="H24" s="162"/>
      <c r="I24" s="162"/>
      <c r="J24" s="162"/>
      <c r="K24" s="162"/>
      <c r="L24" s="13"/>
      <c r="N24" s="1"/>
      <c r="O24" s="162"/>
      <c r="P24" s="162"/>
      <c r="Q24" s="162"/>
      <c r="R24" s="162"/>
      <c r="S24" s="162"/>
      <c r="T24" s="162"/>
      <c r="U24" s="162"/>
      <c r="V24" s="162"/>
      <c r="W24" s="13"/>
      <c r="Y24" s="1"/>
      <c r="Z24" s="166"/>
      <c r="AA24" s="166"/>
      <c r="AB24" s="166"/>
      <c r="AC24" s="166"/>
      <c r="AD24" s="166"/>
      <c r="AE24" s="166"/>
      <c r="AF24" s="166"/>
      <c r="AG24" s="166"/>
      <c r="AH24" s="13"/>
    </row>
    <row r="25" spans="1:34" x14ac:dyDescent="0.25">
      <c r="A25" s="79"/>
      <c r="B25" s="79"/>
      <c r="C25" s="1"/>
      <c r="D25" s="162"/>
      <c r="E25" s="162"/>
      <c r="F25" s="162"/>
      <c r="G25" s="162"/>
      <c r="H25" s="162"/>
      <c r="I25" s="162"/>
      <c r="J25" s="162"/>
      <c r="K25" s="162"/>
      <c r="L25" s="13"/>
      <c r="N25" s="1"/>
      <c r="O25" s="162"/>
      <c r="P25" s="162"/>
      <c r="Q25" s="162"/>
      <c r="R25" s="162"/>
      <c r="S25" s="162"/>
      <c r="T25" s="162"/>
      <c r="U25" s="162"/>
      <c r="V25" s="162"/>
      <c r="W25" s="13"/>
      <c r="Y25" s="1"/>
      <c r="Z25" s="166"/>
      <c r="AA25" s="166"/>
      <c r="AB25" s="166"/>
      <c r="AC25" s="166"/>
      <c r="AD25" s="166"/>
      <c r="AE25" s="166"/>
      <c r="AF25" s="166"/>
      <c r="AG25" s="166"/>
      <c r="AH25" s="13"/>
    </row>
    <row r="26" spans="1:34" x14ac:dyDescent="0.25">
      <c r="A26" s="79"/>
      <c r="B26" s="79"/>
      <c r="C26" s="1"/>
      <c r="D26" s="162"/>
      <c r="E26" s="162"/>
      <c r="F26" s="162"/>
      <c r="G26" s="162"/>
      <c r="H26" s="162"/>
      <c r="I26" s="162"/>
      <c r="J26" s="162"/>
      <c r="K26" s="162"/>
      <c r="L26" s="13"/>
      <c r="N26" s="1"/>
      <c r="O26" s="162"/>
      <c r="P26" s="162"/>
      <c r="Q26" s="162"/>
      <c r="R26" s="162"/>
      <c r="S26" s="162"/>
      <c r="T26" s="162"/>
      <c r="U26" s="162"/>
      <c r="V26" s="162"/>
      <c r="W26" s="13"/>
      <c r="Y26" s="1"/>
      <c r="Z26" s="166"/>
      <c r="AA26" s="166"/>
      <c r="AB26" s="166"/>
      <c r="AC26" s="166"/>
      <c r="AD26" s="166"/>
      <c r="AE26" s="166"/>
      <c r="AF26" s="166"/>
      <c r="AG26" s="166"/>
      <c r="AH26" s="13"/>
    </row>
    <row r="27" spans="1:34" x14ac:dyDescent="0.25">
      <c r="A27" s="79"/>
      <c r="B27" s="79"/>
      <c r="C27" s="1"/>
      <c r="D27" s="162"/>
      <c r="E27" s="162"/>
      <c r="F27" s="162"/>
      <c r="G27" s="162"/>
      <c r="H27" s="162"/>
      <c r="I27" s="162"/>
      <c r="J27" s="162"/>
      <c r="K27" s="162"/>
      <c r="L27" s="13"/>
      <c r="N27" s="1"/>
      <c r="O27" s="162"/>
      <c r="P27" s="162"/>
      <c r="Q27" s="162"/>
      <c r="R27" s="162"/>
      <c r="S27" s="162"/>
      <c r="T27" s="162"/>
      <c r="U27" s="162"/>
      <c r="V27" s="162"/>
      <c r="W27" s="13"/>
      <c r="Y27" s="1"/>
      <c r="Z27" s="166"/>
      <c r="AA27" s="166"/>
      <c r="AB27" s="166"/>
      <c r="AC27" s="166"/>
      <c r="AD27" s="166"/>
      <c r="AE27" s="166"/>
      <c r="AF27" s="166"/>
      <c r="AG27" s="166"/>
      <c r="AH27" s="13"/>
    </row>
    <row r="28" spans="1:34" x14ac:dyDescent="0.25">
      <c r="A28" s="79"/>
      <c r="B28" s="79"/>
      <c r="C28" s="1"/>
      <c r="D28" s="162"/>
      <c r="E28" s="162"/>
      <c r="F28" s="162"/>
      <c r="G28" s="162"/>
      <c r="H28" s="162"/>
      <c r="I28" s="162"/>
      <c r="J28" s="162"/>
      <c r="K28" s="162"/>
      <c r="L28" s="13"/>
      <c r="N28" s="1"/>
      <c r="O28" s="162"/>
      <c r="P28" s="162"/>
      <c r="Q28" s="162"/>
      <c r="R28" s="162"/>
      <c r="S28" s="162"/>
      <c r="T28" s="162"/>
      <c r="U28" s="162"/>
      <c r="V28" s="162"/>
      <c r="W28" s="13"/>
      <c r="Y28" s="1"/>
      <c r="Z28" s="166"/>
      <c r="AA28" s="166"/>
      <c r="AB28" s="166"/>
      <c r="AC28" s="166"/>
      <c r="AD28" s="166"/>
      <c r="AE28" s="166"/>
      <c r="AF28" s="166"/>
      <c r="AG28" s="166"/>
      <c r="AH28" s="13"/>
    </row>
    <row r="29" spans="1:34" x14ac:dyDescent="0.25">
      <c r="A29" s="79"/>
      <c r="B29" s="79"/>
      <c r="C29" s="1"/>
      <c r="D29" s="162"/>
      <c r="E29" s="162"/>
      <c r="F29" s="162"/>
      <c r="G29" s="162"/>
      <c r="H29" s="162"/>
      <c r="I29" s="162"/>
      <c r="J29" s="162"/>
      <c r="K29" s="162"/>
      <c r="L29" s="13"/>
      <c r="N29" s="1"/>
      <c r="O29" s="162"/>
      <c r="P29" s="162"/>
      <c r="Q29" s="162"/>
      <c r="R29" s="162"/>
      <c r="S29" s="162"/>
      <c r="T29" s="162"/>
      <c r="U29" s="162"/>
      <c r="V29" s="162"/>
      <c r="W29" s="13"/>
      <c r="Y29" s="1"/>
      <c r="Z29" s="166"/>
      <c r="AA29" s="166"/>
      <c r="AB29" s="166"/>
      <c r="AC29" s="166"/>
      <c r="AD29" s="166"/>
      <c r="AE29" s="166"/>
      <c r="AF29" s="166"/>
      <c r="AG29" s="166"/>
      <c r="AH29" s="13"/>
    </row>
    <row r="30" spans="1:34" ht="15.75" thickBot="1" x14ac:dyDescent="0.3">
      <c r="A30" s="79"/>
      <c r="B30" s="79"/>
      <c r="C30" s="1"/>
      <c r="D30" s="162"/>
      <c r="E30" s="162"/>
      <c r="F30" s="162"/>
      <c r="G30" s="162"/>
      <c r="H30" s="162"/>
      <c r="I30" s="162"/>
      <c r="J30" s="162"/>
      <c r="K30" s="162"/>
      <c r="L30" s="13"/>
      <c r="N30" s="1"/>
      <c r="O30" s="162"/>
      <c r="P30" s="162"/>
      <c r="Q30" s="162"/>
      <c r="R30" s="162"/>
      <c r="S30" s="162"/>
      <c r="T30" s="162"/>
      <c r="U30" s="162"/>
      <c r="V30" s="162"/>
      <c r="W30" s="13"/>
      <c r="Y30" s="125"/>
      <c r="Z30" s="176"/>
      <c r="AA30" s="176"/>
      <c r="AB30" s="176"/>
      <c r="AC30" s="176"/>
      <c r="AD30" s="176"/>
      <c r="AE30" s="176"/>
      <c r="AF30" s="176"/>
      <c r="AG30" s="176"/>
      <c r="AH30" s="127"/>
    </row>
    <row r="31" spans="1:34" x14ac:dyDescent="0.25">
      <c r="A31" s="79"/>
      <c r="B31" s="79"/>
      <c r="C31" s="1"/>
      <c r="D31" s="162"/>
      <c r="E31" s="162"/>
      <c r="F31" s="162"/>
      <c r="G31" s="162"/>
      <c r="H31" s="162"/>
      <c r="I31" s="162"/>
      <c r="J31" s="162"/>
      <c r="K31" s="162"/>
      <c r="L31" s="13"/>
      <c r="N31" s="1"/>
      <c r="O31" s="162"/>
      <c r="P31" s="162"/>
      <c r="Q31" s="162"/>
      <c r="R31" s="162"/>
      <c r="S31" s="162"/>
      <c r="T31" s="162"/>
      <c r="U31" s="162"/>
      <c r="V31" s="162"/>
      <c r="W31" s="13"/>
      <c r="Y31" s="167"/>
      <c r="Z31" s="167"/>
      <c r="AA31" s="167"/>
      <c r="AB31" s="167"/>
      <c r="AC31" s="167"/>
      <c r="AD31" s="167"/>
      <c r="AE31" s="167"/>
      <c r="AF31" s="167"/>
      <c r="AG31" s="167"/>
      <c r="AH31" s="167"/>
    </row>
    <row r="32" spans="1:34" x14ac:dyDescent="0.25">
      <c r="A32" s="79"/>
      <c r="B32" s="79"/>
      <c r="C32" s="1"/>
      <c r="D32" s="162"/>
      <c r="E32" s="162"/>
      <c r="F32" s="162"/>
      <c r="G32" s="162"/>
      <c r="H32" s="162"/>
      <c r="I32" s="162"/>
      <c r="J32" s="162"/>
      <c r="K32" s="162"/>
      <c r="L32" s="13"/>
      <c r="N32" s="1"/>
      <c r="O32" s="162"/>
      <c r="P32" s="162"/>
      <c r="Q32" s="162"/>
      <c r="R32" s="162"/>
      <c r="S32" s="162"/>
      <c r="T32" s="162"/>
      <c r="U32" s="162"/>
      <c r="V32" s="162"/>
      <c r="W32" s="13"/>
      <c r="Y32" s="167"/>
      <c r="Z32" s="167"/>
      <c r="AA32" s="167"/>
      <c r="AB32" s="167"/>
      <c r="AC32" s="167"/>
      <c r="AD32" s="167"/>
      <c r="AE32" s="167"/>
      <c r="AF32" s="167"/>
      <c r="AG32" s="167"/>
      <c r="AH32" s="167"/>
    </row>
    <row r="33" spans="1:34" x14ac:dyDescent="0.25">
      <c r="A33" s="79"/>
      <c r="B33" s="79"/>
      <c r="C33" s="1"/>
      <c r="D33" s="162"/>
      <c r="E33" s="162"/>
      <c r="F33" s="162"/>
      <c r="G33" s="162"/>
      <c r="H33" s="162"/>
      <c r="I33" s="162"/>
      <c r="J33" s="162"/>
      <c r="K33" s="162"/>
      <c r="L33" s="13"/>
      <c r="N33" s="1"/>
      <c r="O33" s="162"/>
      <c r="P33" s="162"/>
      <c r="Q33" s="162"/>
      <c r="R33" s="162"/>
      <c r="S33" s="162"/>
      <c r="T33" s="162"/>
      <c r="U33" s="162"/>
      <c r="V33" s="162"/>
      <c r="W33" s="13"/>
      <c r="Y33" s="167"/>
      <c r="Z33" s="167"/>
      <c r="AA33" s="167"/>
      <c r="AB33" s="167"/>
      <c r="AC33" s="167"/>
      <c r="AD33" s="167"/>
      <c r="AE33" s="167"/>
      <c r="AF33" s="167"/>
      <c r="AG33" s="167"/>
      <c r="AH33" s="167"/>
    </row>
    <row r="34" spans="1:34" x14ac:dyDescent="0.25">
      <c r="A34" s="79"/>
      <c r="B34" s="79"/>
      <c r="C34" s="1"/>
      <c r="D34" s="162"/>
      <c r="E34" s="162"/>
      <c r="F34" s="162"/>
      <c r="G34" s="162"/>
      <c r="H34" s="162"/>
      <c r="I34" s="162"/>
      <c r="J34" s="162"/>
      <c r="K34" s="162"/>
      <c r="L34" s="13"/>
      <c r="N34" s="1"/>
      <c r="O34" s="162"/>
      <c r="P34" s="162"/>
      <c r="Q34" s="162"/>
      <c r="R34" s="162"/>
      <c r="S34" s="162"/>
      <c r="T34" s="162"/>
      <c r="U34" s="162"/>
      <c r="V34" s="162"/>
      <c r="W34" s="13"/>
      <c r="Y34" s="167"/>
      <c r="Z34" s="167"/>
      <c r="AA34" s="167"/>
      <c r="AB34" s="167"/>
      <c r="AC34" s="167"/>
      <c r="AD34" s="167"/>
      <c r="AE34" s="167"/>
      <c r="AF34" s="167"/>
      <c r="AG34" s="167"/>
      <c r="AH34" s="167"/>
    </row>
    <row r="35" spans="1:34" x14ac:dyDescent="0.25">
      <c r="A35" s="79"/>
      <c r="B35" s="79"/>
      <c r="C35" s="1"/>
      <c r="D35" s="166" t="s">
        <v>134</v>
      </c>
      <c r="E35" s="166"/>
      <c r="F35" s="166"/>
      <c r="G35" s="166"/>
      <c r="H35" s="166"/>
      <c r="I35" s="166"/>
      <c r="J35" s="166"/>
      <c r="K35" s="166"/>
      <c r="L35" s="13"/>
      <c r="N35" s="1"/>
      <c r="O35" s="166" t="s">
        <v>135</v>
      </c>
      <c r="P35" s="166"/>
      <c r="Q35" s="166"/>
      <c r="R35" s="166"/>
      <c r="S35" s="166"/>
      <c r="T35" s="166"/>
      <c r="U35" s="166"/>
      <c r="V35" s="166"/>
      <c r="W35" s="13"/>
      <c r="Y35" s="167"/>
      <c r="Z35" s="167"/>
      <c r="AA35" s="167"/>
      <c r="AB35" s="167"/>
      <c r="AC35" s="167"/>
      <c r="AD35" s="167"/>
      <c r="AE35" s="167"/>
      <c r="AF35" s="167"/>
      <c r="AG35" s="167"/>
      <c r="AH35" s="167"/>
    </row>
    <row r="36" spans="1:34" x14ac:dyDescent="0.25">
      <c r="A36" s="79"/>
      <c r="B36" s="79"/>
      <c r="C36" s="1"/>
      <c r="D36" s="166"/>
      <c r="E36" s="166"/>
      <c r="F36" s="166"/>
      <c r="G36" s="166"/>
      <c r="H36" s="166"/>
      <c r="I36" s="166"/>
      <c r="J36" s="166"/>
      <c r="K36" s="166"/>
      <c r="L36" s="13"/>
      <c r="N36" s="1"/>
      <c r="O36" s="166"/>
      <c r="P36" s="166"/>
      <c r="Q36" s="166"/>
      <c r="R36" s="166"/>
      <c r="S36" s="166"/>
      <c r="T36" s="166"/>
      <c r="U36" s="166"/>
      <c r="V36" s="166"/>
      <c r="W36" s="13"/>
      <c r="Y36" s="167"/>
      <c r="Z36" s="167"/>
      <c r="AA36" s="167"/>
      <c r="AB36" s="167"/>
      <c r="AC36" s="167"/>
      <c r="AD36" s="167"/>
      <c r="AE36" s="167"/>
      <c r="AF36" s="167"/>
      <c r="AG36" s="167"/>
      <c r="AH36" s="167"/>
    </row>
    <row r="37" spans="1:34" x14ac:dyDescent="0.25">
      <c r="A37" s="79"/>
      <c r="B37" s="79"/>
      <c r="C37" s="1"/>
      <c r="D37" s="166"/>
      <c r="E37" s="166"/>
      <c r="F37" s="166"/>
      <c r="G37" s="166"/>
      <c r="H37" s="166"/>
      <c r="I37" s="166"/>
      <c r="J37" s="166"/>
      <c r="K37" s="166"/>
      <c r="L37" s="13"/>
      <c r="N37" s="1"/>
      <c r="O37" s="166"/>
      <c r="P37" s="166"/>
      <c r="Q37" s="166"/>
      <c r="R37" s="166"/>
      <c r="S37" s="166"/>
      <c r="T37" s="166"/>
      <c r="U37" s="166"/>
      <c r="V37" s="166"/>
      <c r="W37" s="13"/>
      <c r="Y37" s="167"/>
      <c r="Z37" s="167"/>
      <c r="AA37" s="167"/>
      <c r="AB37" s="167"/>
      <c r="AC37" s="167"/>
      <c r="AD37" s="167"/>
      <c r="AE37" s="167"/>
      <c r="AF37" s="167"/>
      <c r="AG37" s="167"/>
      <c r="AH37" s="167"/>
    </row>
    <row r="38" spans="1:34" x14ac:dyDescent="0.25">
      <c r="A38" s="79"/>
      <c r="B38" s="79"/>
      <c r="C38" s="1"/>
      <c r="D38" s="166"/>
      <c r="E38" s="166"/>
      <c r="F38" s="166"/>
      <c r="G38" s="166"/>
      <c r="H38" s="166"/>
      <c r="I38" s="166"/>
      <c r="J38" s="166"/>
      <c r="K38" s="166"/>
      <c r="L38" s="13"/>
      <c r="N38" s="1"/>
      <c r="O38" s="166"/>
      <c r="P38" s="166"/>
      <c r="Q38" s="166"/>
      <c r="R38" s="166"/>
      <c r="S38" s="166"/>
      <c r="T38" s="166"/>
      <c r="U38" s="166"/>
      <c r="V38" s="166"/>
      <c r="W38" s="13"/>
      <c r="Y38" s="167"/>
      <c r="Z38" s="167"/>
      <c r="AA38" s="167"/>
      <c r="AB38" s="167"/>
      <c r="AC38" s="167"/>
      <c r="AD38" s="167"/>
      <c r="AE38" s="167"/>
      <c r="AF38" s="167"/>
      <c r="AG38" s="167"/>
      <c r="AH38" s="167"/>
    </row>
    <row r="39" spans="1:34" x14ac:dyDescent="0.25">
      <c r="A39" s="79"/>
      <c r="B39" s="79"/>
      <c r="C39" s="1"/>
      <c r="D39" s="166"/>
      <c r="E39" s="166"/>
      <c r="F39" s="166"/>
      <c r="G39" s="166"/>
      <c r="H39" s="166"/>
      <c r="I39" s="166"/>
      <c r="J39" s="166"/>
      <c r="K39" s="166"/>
      <c r="L39" s="13"/>
      <c r="N39" s="1"/>
      <c r="O39" s="166"/>
      <c r="P39" s="166"/>
      <c r="Q39" s="166"/>
      <c r="R39" s="166"/>
      <c r="S39" s="166"/>
      <c r="T39" s="166"/>
      <c r="U39" s="166"/>
      <c r="V39" s="166"/>
      <c r="W39" s="13"/>
      <c r="Y39" s="167"/>
      <c r="Z39" s="167"/>
      <c r="AA39" s="167"/>
      <c r="AB39" s="167"/>
      <c r="AC39" s="167"/>
      <c r="AD39" s="167"/>
      <c r="AE39" s="167"/>
      <c r="AF39" s="167"/>
      <c r="AG39" s="167"/>
      <c r="AH39" s="167"/>
    </row>
    <row r="40" spans="1:34" x14ac:dyDescent="0.25">
      <c r="A40" s="79"/>
      <c r="B40" s="79"/>
      <c r="C40" s="1"/>
      <c r="D40" s="166"/>
      <c r="E40" s="166"/>
      <c r="F40" s="166"/>
      <c r="G40" s="166"/>
      <c r="H40" s="166"/>
      <c r="I40" s="166"/>
      <c r="J40" s="166"/>
      <c r="K40" s="166"/>
      <c r="L40" s="13"/>
      <c r="N40" s="1"/>
      <c r="O40" s="166"/>
      <c r="P40" s="166"/>
      <c r="Q40" s="166"/>
      <c r="R40" s="166"/>
      <c r="S40" s="166"/>
      <c r="T40" s="166"/>
      <c r="U40" s="166"/>
      <c r="V40" s="166"/>
      <c r="W40" s="13"/>
      <c r="Y40" s="167"/>
      <c r="Z40" s="167"/>
      <c r="AA40" s="167"/>
      <c r="AB40" s="167"/>
      <c r="AC40" s="167"/>
      <c r="AD40" s="167"/>
      <c r="AE40" s="167"/>
      <c r="AF40" s="167"/>
      <c r="AG40" s="167"/>
      <c r="AH40" s="167"/>
    </row>
    <row r="41" spans="1:34" x14ac:dyDescent="0.25">
      <c r="A41" s="79"/>
      <c r="B41" s="79"/>
      <c r="C41" s="1"/>
      <c r="D41" s="166"/>
      <c r="E41" s="166"/>
      <c r="F41" s="166"/>
      <c r="G41" s="166"/>
      <c r="H41" s="166"/>
      <c r="I41" s="166"/>
      <c r="J41" s="166"/>
      <c r="K41" s="166"/>
      <c r="L41" s="13"/>
      <c r="N41" s="1"/>
      <c r="O41" s="166"/>
      <c r="P41" s="166"/>
      <c r="Q41" s="166"/>
      <c r="R41" s="166"/>
      <c r="S41" s="166"/>
      <c r="T41" s="166"/>
      <c r="U41" s="166"/>
      <c r="V41" s="166"/>
      <c r="W41" s="13"/>
      <c r="Y41" s="167"/>
      <c r="Z41" s="167"/>
      <c r="AA41" s="167"/>
      <c r="AB41" s="167"/>
      <c r="AC41" s="167"/>
      <c r="AD41" s="167"/>
      <c r="AE41" s="167"/>
      <c r="AF41" s="167"/>
      <c r="AG41" s="167"/>
      <c r="AH41" s="167"/>
    </row>
    <row r="42" spans="1:34" x14ac:dyDescent="0.25">
      <c r="A42" s="79"/>
      <c r="B42" s="79"/>
      <c r="C42" s="1"/>
      <c r="D42" s="166"/>
      <c r="E42" s="166"/>
      <c r="F42" s="166"/>
      <c r="G42" s="166"/>
      <c r="H42" s="166"/>
      <c r="I42" s="166"/>
      <c r="J42" s="166"/>
      <c r="K42" s="166"/>
      <c r="L42" s="13"/>
      <c r="N42" s="1"/>
      <c r="O42" s="166"/>
      <c r="P42" s="166"/>
      <c r="Q42" s="166"/>
      <c r="R42" s="166"/>
      <c r="S42" s="166"/>
      <c r="T42" s="166"/>
      <c r="U42" s="166"/>
      <c r="V42" s="166"/>
      <c r="W42" s="13"/>
      <c r="Y42" s="167"/>
      <c r="Z42" s="167"/>
      <c r="AA42" s="167"/>
      <c r="AB42" s="167"/>
      <c r="AC42" s="167"/>
      <c r="AD42" s="167"/>
      <c r="AE42" s="167"/>
      <c r="AF42" s="167"/>
      <c r="AG42" s="167"/>
      <c r="AH42" s="167"/>
    </row>
    <row r="43" spans="1:34" x14ac:dyDescent="0.25">
      <c r="A43" s="79"/>
      <c r="B43" s="79"/>
      <c r="C43" s="1"/>
      <c r="D43" s="166"/>
      <c r="E43" s="166"/>
      <c r="F43" s="166"/>
      <c r="G43" s="166"/>
      <c r="H43" s="166"/>
      <c r="I43" s="166"/>
      <c r="J43" s="166"/>
      <c r="K43" s="166"/>
      <c r="L43" s="13"/>
      <c r="N43" s="1"/>
      <c r="O43" s="166"/>
      <c r="P43" s="166"/>
      <c r="Q43" s="166"/>
      <c r="R43" s="166"/>
      <c r="S43" s="166"/>
      <c r="T43" s="166"/>
      <c r="U43" s="166"/>
      <c r="V43" s="166"/>
      <c r="W43" s="13"/>
      <c r="Y43" s="167"/>
      <c r="Z43" s="167"/>
      <c r="AA43" s="167"/>
      <c r="AB43" s="167"/>
      <c r="AC43" s="167"/>
      <c r="AD43" s="167"/>
      <c r="AE43" s="167"/>
      <c r="AF43" s="167"/>
      <c r="AG43" s="167"/>
      <c r="AH43" s="167"/>
    </row>
    <row r="44" spans="1:34" x14ac:dyDescent="0.25">
      <c r="A44" s="79"/>
      <c r="B44" s="79"/>
      <c r="C44" s="1"/>
      <c r="D44" s="166"/>
      <c r="E44" s="166"/>
      <c r="F44" s="166"/>
      <c r="G44" s="166"/>
      <c r="H44" s="166"/>
      <c r="I44" s="166"/>
      <c r="J44" s="166"/>
      <c r="K44" s="166"/>
      <c r="L44" s="13"/>
      <c r="N44" s="1"/>
      <c r="O44" s="166"/>
      <c r="P44" s="166"/>
      <c r="Q44" s="166"/>
      <c r="R44" s="166"/>
      <c r="S44" s="166"/>
      <c r="T44" s="166"/>
      <c r="U44" s="166"/>
      <c r="V44" s="166"/>
      <c r="W44" s="13"/>
    </row>
    <row r="45" spans="1:34" ht="15.75" thickBot="1" x14ac:dyDescent="0.3">
      <c r="A45" s="79"/>
      <c r="B45" s="79"/>
      <c r="C45" s="125"/>
      <c r="D45" s="126"/>
      <c r="E45" s="126"/>
      <c r="F45" s="126"/>
      <c r="G45" s="126"/>
      <c r="H45" s="126"/>
      <c r="I45" s="126"/>
      <c r="J45" s="126"/>
      <c r="K45" s="126"/>
      <c r="L45" s="127"/>
      <c r="N45" s="125"/>
      <c r="O45" s="126"/>
      <c r="P45" s="126"/>
      <c r="Q45" s="126"/>
      <c r="R45" s="126"/>
      <c r="S45" s="126"/>
      <c r="T45" s="126"/>
      <c r="U45" s="126"/>
      <c r="V45" s="126"/>
      <c r="W45" s="127"/>
    </row>
    <row r="46" spans="1:34" x14ac:dyDescent="0.25">
      <c r="A46" s="79"/>
      <c r="B46" s="79"/>
    </row>
    <row r="47" spans="1:34" x14ac:dyDescent="0.25">
      <c r="A47" s="79"/>
      <c r="B47" s="79"/>
    </row>
    <row r="48" spans="1:34" x14ac:dyDescent="0.25">
      <c r="A48" s="79"/>
      <c r="B48" s="79"/>
    </row>
    <row r="49" spans="1:2" x14ac:dyDescent="0.25">
      <c r="A49" s="79"/>
      <c r="B49" s="79"/>
    </row>
    <row r="50" spans="1:2" x14ac:dyDescent="0.25">
      <c r="A50" s="79"/>
      <c r="B50" s="79"/>
    </row>
    <row r="51" spans="1:2" x14ac:dyDescent="0.25">
      <c r="A51" s="79"/>
      <c r="B51" s="79"/>
    </row>
    <row r="52" spans="1:2" x14ac:dyDescent="0.25">
      <c r="A52" s="79"/>
      <c r="B52" s="79"/>
    </row>
    <row r="53" spans="1:2" x14ac:dyDescent="0.25">
      <c r="A53" s="79"/>
      <c r="B53" s="79"/>
    </row>
    <row r="54" spans="1:2" x14ac:dyDescent="0.25">
      <c r="A54" s="79"/>
      <c r="B54" s="79"/>
    </row>
    <row r="55" spans="1:2" x14ac:dyDescent="0.25">
      <c r="A55" s="79"/>
      <c r="B55" s="79"/>
    </row>
    <row r="56" spans="1:2" x14ac:dyDescent="0.25">
      <c r="A56" s="79"/>
      <c r="B56" s="79"/>
    </row>
    <row r="57" spans="1:2" x14ac:dyDescent="0.25">
      <c r="A57" s="79"/>
      <c r="B57" s="79"/>
    </row>
    <row r="58" spans="1:2" x14ac:dyDescent="0.25">
      <c r="A58" s="79"/>
      <c r="B58" s="79"/>
    </row>
    <row r="59" spans="1:2" x14ac:dyDescent="0.25">
      <c r="A59" s="79"/>
      <c r="B59" s="79"/>
    </row>
    <row r="60" spans="1:2" x14ac:dyDescent="0.25">
      <c r="A60" s="79"/>
      <c r="B60" s="79"/>
    </row>
    <row r="61" spans="1:2" x14ac:dyDescent="0.25">
      <c r="A61" s="79"/>
      <c r="B61" s="79"/>
    </row>
    <row r="62" spans="1:2" x14ac:dyDescent="0.25">
      <c r="A62" s="79"/>
      <c r="B62" s="79"/>
    </row>
    <row r="63" spans="1:2" x14ac:dyDescent="0.25">
      <c r="A63" s="79"/>
      <c r="B63" s="79"/>
    </row>
    <row r="64" spans="1:2" x14ac:dyDescent="0.25">
      <c r="A64" s="79"/>
      <c r="B64" s="79"/>
    </row>
    <row r="65" spans="1:2" x14ac:dyDescent="0.25">
      <c r="A65" s="79"/>
      <c r="B65" s="79"/>
    </row>
    <row r="66" spans="1:2" x14ac:dyDescent="0.25">
      <c r="A66" s="79"/>
      <c r="B66" s="79"/>
    </row>
    <row r="67" spans="1:2" x14ac:dyDescent="0.25">
      <c r="A67" s="79"/>
      <c r="B67" s="79"/>
    </row>
    <row r="68" spans="1:2" x14ac:dyDescent="0.25">
      <c r="A68" s="79"/>
      <c r="B68" s="79"/>
    </row>
    <row r="69" spans="1:2" x14ac:dyDescent="0.25">
      <c r="A69" s="79"/>
      <c r="B69" s="79"/>
    </row>
    <row r="70" spans="1:2" x14ac:dyDescent="0.25">
      <c r="A70" s="79"/>
      <c r="B70" s="79"/>
    </row>
    <row r="71" spans="1:2" x14ac:dyDescent="0.25">
      <c r="A71" s="79"/>
      <c r="B71" s="79"/>
    </row>
    <row r="72" spans="1:2" x14ac:dyDescent="0.25">
      <c r="A72" s="79"/>
      <c r="B72" s="79"/>
    </row>
    <row r="73" spans="1:2" x14ac:dyDescent="0.25">
      <c r="A73" s="79"/>
      <c r="B73" s="79"/>
    </row>
    <row r="74" spans="1:2" x14ac:dyDescent="0.25">
      <c r="A74" s="79"/>
      <c r="B74" s="79"/>
    </row>
    <row r="75" spans="1:2" x14ac:dyDescent="0.25">
      <c r="A75" s="79"/>
      <c r="B75" s="79"/>
    </row>
    <row r="76" spans="1:2" x14ac:dyDescent="0.25">
      <c r="A76" s="79"/>
      <c r="B76" s="79"/>
    </row>
    <row r="77" spans="1:2" x14ac:dyDescent="0.25">
      <c r="A77" s="79"/>
      <c r="B77" s="79"/>
    </row>
    <row r="78" spans="1:2" x14ac:dyDescent="0.25">
      <c r="A78" s="79"/>
      <c r="B78" s="79"/>
    </row>
    <row r="79" spans="1:2" x14ac:dyDescent="0.25">
      <c r="A79" s="79"/>
      <c r="B79" s="79"/>
    </row>
    <row r="80" spans="1:2" x14ac:dyDescent="0.25">
      <c r="A80" s="79"/>
      <c r="B80" s="79"/>
    </row>
    <row r="81" spans="1:2" x14ac:dyDescent="0.25">
      <c r="A81" s="79"/>
      <c r="B81" s="79"/>
    </row>
    <row r="82" spans="1:2" x14ac:dyDescent="0.25">
      <c r="A82" s="79"/>
      <c r="B82" s="79"/>
    </row>
    <row r="83" spans="1:2" x14ac:dyDescent="0.25">
      <c r="A83" s="79"/>
      <c r="B83" s="79"/>
    </row>
    <row r="84" spans="1:2" x14ac:dyDescent="0.25">
      <c r="A84" s="79"/>
      <c r="B84" s="79"/>
    </row>
    <row r="85" spans="1:2" x14ac:dyDescent="0.25">
      <c r="A85" s="79"/>
      <c r="B85" s="79"/>
    </row>
    <row r="86" spans="1:2" x14ac:dyDescent="0.25">
      <c r="A86" s="79"/>
      <c r="B86" s="79"/>
    </row>
    <row r="87" spans="1:2" x14ac:dyDescent="0.25">
      <c r="A87" s="79"/>
      <c r="B87" s="79"/>
    </row>
    <row r="88" spans="1:2" x14ac:dyDescent="0.25">
      <c r="A88" s="79"/>
      <c r="B88" s="79"/>
    </row>
    <row r="89" spans="1:2" x14ac:dyDescent="0.25">
      <c r="A89" s="79"/>
      <c r="B89" s="79"/>
    </row>
    <row r="90" spans="1:2" x14ac:dyDescent="0.25">
      <c r="A90" s="79"/>
      <c r="B90" s="79"/>
    </row>
    <row r="91" spans="1:2" x14ac:dyDescent="0.25">
      <c r="A91" s="79"/>
      <c r="B91" s="79"/>
    </row>
    <row r="92" spans="1:2" x14ac:dyDescent="0.25">
      <c r="A92" s="79"/>
      <c r="B92" s="79"/>
    </row>
    <row r="93" spans="1:2" x14ac:dyDescent="0.25">
      <c r="A93" s="79"/>
      <c r="B93" s="79"/>
    </row>
    <row r="94" spans="1:2" x14ac:dyDescent="0.25">
      <c r="A94" s="79"/>
      <c r="B94" s="79"/>
    </row>
    <row r="95" spans="1:2" x14ac:dyDescent="0.25">
      <c r="A95" s="79"/>
      <c r="B95" s="79"/>
    </row>
    <row r="96" spans="1:2" x14ac:dyDescent="0.25">
      <c r="A96" s="79"/>
      <c r="B96" s="79"/>
    </row>
    <row r="97" spans="1:2" x14ac:dyDescent="0.25">
      <c r="A97" s="79"/>
      <c r="B97" s="79"/>
    </row>
    <row r="98" spans="1:2" x14ac:dyDescent="0.25">
      <c r="A98" s="79"/>
      <c r="B98" s="79"/>
    </row>
    <row r="99" spans="1:2" x14ac:dyDescent="0.25">
      <c r="A99" s="79"/>
      <c r="B99" s="79"/>
    </row>
    <row r="100" spans="1:2" x14ac:dyDescent="0.25">
      <c r="A100" s="79"/>
      <c r="B100" s="79"/>
    </row>
    <row r="101" spans="1:2" x14ac:dyDescent="0.25">
      <c r="A101" s="79"/>
      <c r="B101" s="79"/>
    </row>
    <row r="102" spans="1:2" x14ac:dyDescent="0.25">
      <c r="A102" s="79"/>
      <c r="B102" s="79"/>
    </row>
    <row r="103" spans="1:2" x14ac:dyDescent="0.25">
      <c r="A103" s="79"/>
      <c r="B103" s="79"/>
    </row>
    <row r="104" spans="1:2" x14ac:dyDescent="0.25">
      <c r="A104" s="79"/>
      <c r="B104" s="79"/>
    </row>
    <row r="105" spans="1:2" x14ac:dyDescent="0.25">
      <c r="A105" s="79"/>
      <c r="B105" s="79"/>
    </row>
    <row r="106" spans="1:2" x14ac:dyDescent="0.25">
      <c r="A106" s="79"/>
      <c r="B106" s="79"/>
    </row>
    <row r="107" spans="1:2" x14ac:dyDescent="0.25">
      <c r="A107" s="79"/>
      <c r="B107" s="79"/>
    </row>
    <row r="108" spans="1:2" x14ac:dyDescent="0.25">
      <c r="A108" s="79"/>
      <c r="B108" s="79"/>
    </row>
    <row r="109" spans="1:2" x14ac:dyDescent="0.25">
      <c r="A109" s="79"/>
      <c r="B109" s="79"/>
    </row>
    <row r="110" spans="1:2" x14ac:dyDescent="0.25">
      <c r="A110" s="79"/>
      <c r="B110" s="79"/>
    </row>
    <row r="111" spans="1:2" x14ac:dyDescent="0.25">
      <c r="A111" s="79"/>
      <c r="B111" s="79"/>
    </row>
    <row r="112" spans="1:2" x14ac:dyDescent="0.25">
      <c r="A112" s="79"/>
      <c r="B112" s="79"/>
    </row>
    <row r="113" spans="1:2" x14ac:dyDescent="0.25">
      <c r="A113" s="79"/>
      <c r="B113" s="79"/>
    </row>
    <row r="114" spans="1:2" x14ac:dyDescent="0.25">
      <c r="A114" s="79"/>
      <c r="B114" s="79"/>
    </row>
    <row r="115" spans="1:2" x14ac:dyDescent="0.25">
      <c r="A115" s="79"/>
      <c r="B115" s="79"/>
    </row>
    <row r="116" spans="1:2" x14ac:dyDescent="0.25">
      <c r="A116" s="79"/>
      <c r="B116" s="79"/>
    </row>
    <row r="117" spans="1:2" x14ac:dyDescent="0.25">
      <c r="A117" s="79"/>
      <c r="B117" s="79"/>
    </row>
    <row r="118" spans="1:2" x14ac:dyDescent="0.25">
      <c r="A118" s="79"/>
      <c r="B118" s="79"/>
    </row>
    <row r="119" spans="1:2" x14ac:dyDescent="0.25">
      <c r="A119" s="79"/>
      <c r="B119" s="79"/>
    </row>
    <row r="120" spans="1:2" x14ac:dyDescent="0.25">
      <c r="A120" s="79"/>
      <c r="B120" s="79"/>
    </row>
    <row r="121" spans="1:2" x14ac:dyDescent="0.25">
      <c r="A121" s="79"/>
      <c r="B121" s="79"/>
    </row>
    <row r="122" spans="1:2" x14ac:dyDescent="0.25">
      <c r="A122" s="79"/>
      <c r="B122" s="79"/>
    </row>
    <row r="123" spans="1:2" x14ac:dyDescent="0.25">
      <c r="A123" s="79"/>
      <c r="B123" s="79"/>
    </row>
    <row r="124" spans="1:2" x14ac:dyDescent="0.25">
      <c r="A124" s="79"/>
      <c r="B124" s="79"/>
    </row>
    <row r="125" spans="1:2" x14ac:dyDescent="0.25">
      <c r="A125" s="79"/>
      <c r="B125" s="79"/>
    </row>
    <row r="126" spans="1:2" x14ac:dyDescent="0.25">
      <c r="A126" s="79"/>
      <c r="B126" s="79"/>
    </row>
    <row r="127" spans="1:2" x14ac:dyDescent="0.25">
      <c r="A127" s="79"/>
      <c r="B127" s="79"/>
    </row>
    <row r="128" spans="1:2" x14ac:dyDescent="0.25">
      <c r="A128" s="79"/>
      <c r="B128" s="79"/>
    </row>
    <row r="129" spans="1:2" x14ac:dyDescent="0.25">
      <c r="A129" s="79"/>
      <c r="B129" s="79"/>
    </row>
    <row r="130" spans="1:2" x14ac:dyDescent="0.25">
      <c r="A130" s="79"/>
      <c r="B130" s="79"/>
    </row>
    <row r="131" spans="1:2" x14ac:dyDescent="0.25">
      <c r="A131" s="79"/>
      <c r="B131" s="79"/>
    </row>
    <row r="132" spans="1:2" x14ac:dyDescent="0.25">
      <c r="A132" s="79"/>
      <c r="B132" s="79"/>
    </row>
    <row r="133" spans="1:2" x14ac:dyDescent="0.25">
      <c r="A133" s="79"/>
      <c r="B133" s="79"/>
    </row>
    <row r="134" spans="1:2" x14ac:dyDescent="0.25">
      <c r="A134" s="79"/>
      <c r="B134" s="79"/>
    </row>
    <row r="135" spans="1:2" x14ac:dyDescent="0.25">
      <c r="A135" s="79"/>
      <c r="B135" s="79"/>
    </row>
    <row r="136" spans="1:2" x14ac:dyDescent="0.25">
      <c r="A136" s="79"/>
      <c r="B136" s="79"/>
    </row>
    <row r="137" spans="1:2" x14ac:dyDescent="0.25">
      <c r="A137" s="79"/>
      <c r="B137" s="79"/>
    </row>
    <row r="138" spans="1:2" x14ac:dyDescent="0.25">
      <c r="A138" s="79"/>
      <c r="B138" s="79"/>
    </row>
    <row r="139" spans="1:2" x14ac:dyDescent="0.25">
      <c r="A139" s="79"/>
      <c r="B139" s="79"/>
    </row>
    <row r="140" spans="1:2" x14ac:dyDescent="0.25">
      <c r="A140" s="79"/>
      <c r="B140" s="79"/>
    </row>
    <row r="141" spans="1:2" x14ac:dyDescent="0.25">
      <c r="A141" s="79"/>
      <c r="B141" s="79"/>
    </row>
    <row r="142" spans="1:2" x14ac:dyDescent="0.25">
      <c r="A142" s="79"/>
      <c r="B142" s="79"/>
    </row>
    <row r="143" spans="1:2" x14ac:dyDescent="0.25">
      <c r="A143" s="79"/>
      <c r="B143" s="79"/>
    </row>
    <row r="144" spans="1:2" x14ac:dyDescent="0.25">
      <c r="A144" s="79"/>
      <c r="B144" s="79"/>
    </row>
    <row r="145" spans="1:2" x14ac:dyDescent="0.25">
      <c r="A145" s="79"/>
      <c r="B145" s="79"/>
    </row>
    <row r="146" spans="1:2" x14ac:dyDescent="0.25">
      <c r="A146" s="79"/>
      <c r="B146" s="79"/>
    </row>
    <row r="147" spans="1:2" x14ac:dyDescent="0.25">
      <c r="A147" s="79"/>
      <c r="B147" s="79"/>
    </row>
    <row r="148" spans="1:2" x14ac:dyDescent="0.25">
      <c r="A148" s="79"/>
      <c r="B148" s="79"/>
    </row>
    <row r="149" spans="1:2" x14ac:dyDescent="0.25">
      <c r="A149" s="79"/>
      <c r="B149" s="79"/>
    </row>
    <row r="150" spans="1:2" x14ac:dyDescent="0.25">
      <c r="A150" s="79"/>
      <c r="B150" s="79"/>
    </row>
    <row r="151" spans="1:2" x14ac:dyDescent="0.25">
      <c r="A151" s="79"/>
      <c r="B151" s="79"/>
    </row>
    <row r="152" spans="1:2" x14ac:dyDescent="0.25">
      <c r="A152" s="79"/>
      <c r="B152" s="79"/>
    </row>
    <row r="153" spans="1:2" x14ac:dyDescent="0.25">
      <c r="A153" s="79"/>
      <c r="B153" s="79"/>
    </row>
    <row r="154" spans="1:2" x14ac:dyDescent="0.25">
      <c r="A154" s="79"/>
      <c r="B154" s="79"/>
    </row>
    <row r="155" spans="1:2" x14ac:dyDescent="0.25">
      <c r="A155" s="79"/>
      <c r="B155" s="79"/>
    </row>
    <row r="156" spans="1:2" x14ac:dyDescent="0.25">
      <c r="A156" s="79"/>
      <c r="B156" s="79"/>
    </row>
    <row r="157" spans="1:2" x14ac:dyDescent="0.25">
      <c r="A157" s="79"/>
      <c r="B157" s="79"/>
    </row>
    <row r="158" spans="1:2" x14ac:dyDescent="0.25">
      <c r="A158" s="79"/>
      <c r="B158" s="79"/>
    </row>
    <row r="159" spans="1:2" x14ac:dyDescent="0.25">
      <c r="A159" s="79"/>
      <c r="B159" s="79"/>
    </row>
    <row r="160" spans="1:2" x14ac:dyDescent="0.25">
      <c r="A160" s="79"/>
      <c r="B160" s="79"/>
    </row>
    <row r="161" spans="1:2" x14ac:dyDescent="0.25">
      <c r="A161" s="79"/>
      <c r="B161" s="79"/>
    </row>
    <row r="162" spans="1:2" x14ac:dyDescent="0.25">
      <c r="A162" s="79"/>
      <c r="B162" s="79"/>
    </row>
    <row r="163" spans="1:2" x14ac:dyDescent="0.25">
      <c r="A163" s="79"/>
      <c r="B163" s="79"/>
    </row>
    <row r="164" spans="1:2" x14ac:dyDescent="0.25">
      <c r="A164" s="79"/>
      <c r="B164" s="79"/>
    </row>
    <row r="165" spans="1:2" x14ac:dyDescent="0.25">
      <c r="A165" s="79"/>
      <c r="B165" s="79"/>
    </row>
    <row r="166" spans="1:2" x14ac:dyDescent="0.25">
      <c r="A166" s="79"/>
      <c r="B166" s="79"/>
    </row>
    <row r="167" spans="1:2" x14ac:dyDescent="0.25">
      <c r="A167" s="79"/>
      <c r="B167" s="79"/>
    </row>
    <row r="168" spans="1:2" x14ac:dyDescent="0.25">
      <c r="A168" s="79"/>
      <c r="B168" s="79"/>
    </row>
    <row r="169" spans="1:2" x14ac:dyDescent="0.25">
      <c r="A169" s="79"/>
      <c r="B169" s="79"/>
    </row>
    <row r="170" spans="1:2" x14ac:dyDescent="0.25">
      <c r="A170" s="79"/>
      <c r="B170" s="79"/>
    </row>
    <row r="171" spans="1:2" x14ac:dyDescent="0.25">
      <c r="A171" s="79"/>
      <c r="B171" s="79"/>
    </row>
    <row r="172" spans="1:2" x14ac:dyDescent="0.25">
      <c r="A172" s="79"/>
      <c r="B172" s="79"/>
    </row>
    <row r="173" spans="1:2" x14ac:dyDescent="0.25">
      <c r="A173" s="79"/>
      <c r="B173" s="79"/>
    </row>
    <row r="174" spans="1:2" x14ac:dyDescent="0.25">
      <c r="A174" s="79"/>
      <c r="B174" s="79"/>
    </row>
    <row r="175" spans="1:2" x14ac:dyDescent="0.25">
      <c r="A175" s="79"/>
      <c r="B175" s="79"/>
    </row>
    <row r="176" spans="1:2" x14ac:dyDescent="0.25">
      <c r="A176" s="79"/>
      <c r="B176" s="79"/>
    </row>
    <row r="177" spans="1:2" x14ac:dyDescent="0.25">
      <c r="A177" s="79"/>
      <c r="B177" s="79"/>
    </row>
    <row r="178" spans="1:2" x14ac:dyDescent="0.25">
      <c r="A178" s="79"/>
      <c r="B178" s="79"/>
    </row>
    <row r="179" spans="1:2" x14ac:dyDescent="0.25">
      <c r="A179" s="79"/>
      <c r="B179" s="79"/>
    </row>
    <row r="180" spans="1:2" x14ac:dyDescent="0.25">
      <c r="A180" s="79"/>
      <c r="B180" s="80"/>
    </row>
    <row r="181" spans="1:2" x14ac:dyDescent="0.25">
      <c r="A181" s="79"/>
      <c r="B181" s="79"/>
    </row>
    <row r="182" spans="1:2" x14ac:dyDescent="0.25">
      <c r="A182" s="79"/>
      <c r="B182" s="79"/>
    </row>
    <row r="183" spans="1:2" x14ac:dyDescent="0.25">
      <c r="A183" s="79"/>
      <c r="B183" s="79"/>
    </row>
    <row r="184" spans="1:2" x14ac:dyDescent="0.25">
      <c r="A184" s="79"/>
      <c r="B184" s="79"/>
    </row>
    <row r="185" spans="1:2" x14ac:dyDescent="0.25">
      <c r="A185" s="79"/>
      <c r="B185" s="79"/>
    </row>
    <row r="186" spans="1:2" x14ac:dyDescent="0.25">
      <c r="A186" s="79"/>
      <c r="B186" s="79"/>
    </row>
    <row r="187" spans="1:2" x14ac:dyDescent="0.25">
      <c r="A187" s="79"/>
      <c r="B187" s="79"/>
    </row>
    <row r="188" spans="1:2" x14ac:dyDescent="0.25">
      <c r="A188" s="79"/>
      <c r="B188" s="79"/>
    </row>
    <row r="189" spans="1:2" x14ac:dyDescent="0.25">
      <c r="A189" s="79"/>
      <c r="B189" s="79"/>
    </row>
    <row r="190" spans="1:2" x14ac:dyDescent="0.25">
      <c r="A190" s="79"/>
      <c r="B190" s="79"/>
    </row>
    <row r="191" spans="1:2" x14ac:dyDescent="0.25">
      <c r="A191" s="79"/>
      <c r="B191" s="79"/>
    </row>
    <row r="192" spans="1:2" x14ac:dyDescent="0.25">
      <c r="A192" s="79"/>
      <c r="B192" s="79"/>
    </row>
    <row r="193" spans="1:2" x14ac:dyDescent="0.25">
      <c r="A193" s="79"/>
      <c r="B193" s="79"/>
    </row>
    <row r="194" spans="1:2" x14ac:dyDescent="0.25">
      <c r="A194" s="79"/>
      <c r="B194" s="79"/>
    </row>
    <row r="195" spans="1:2" x14ac:dyDescent="0.25">
      <c r="A195" s="79"/>
      <c r="B195" s="79"/>
    </row>
    <row r="196" spans="1:2" x14ac:dyDescent="0.25">
      <c r="A196" s="79"/>
      <c r="B196" s="79"/>
    </row>
    <row r="197" spans="1:2" x14ac:dyDescent="0.25">
      <c r="A197" s="79"/>
      <c r="B197" s="79"/>
    </row>
    <row r="198" spans="1:2" x14ac:dyDescent="0.25">
      <c r="A198" s="79"/>
      <c r="B198" s="79"/>
    </row>
    <row r="199" spans="1:2" x14ac:dyDescent="0.25">
      <c r="A199" s="79"/>
      <c r="B199" s="79"/>
    </row>
    <row r="200" spans="1:2" x14ac:dyDescent="0.25">
      <c r="A200" s="79"/>
      <c r="B200" s="79"/>
    </row>
    <row r="201" spans="1:2" x14ac:dyDescent="0.25">
      <c r="A201" s="79"/>
      <c r="B201" s="79"/>
    </row>
    <row r="202" spans="1:2" x14ac:dyDescent="0.25">
      <c r="A202" s="79"/>
      <c r="B202" s="79"/>
    </row>
    <row r="203" spans="1:2" x14ac:dyDescent="0.25">
      <c r="A203" s="79"/>
      <c r="B203" s="79"/>
    </row>
    <row r="204" spans="1:2" x14ac:dyDescent="0.25">
      <c r="A204" s="79"/>
      <c r="B204" s="79"/>
    </row>
    <row r="205" spans="1:2" x14ac:dyDescent="0.25">
      <c r="A205" s="79"/>
      <c r="B205" s="79"/>
    </row>
    <row r="206" spans="1:2" x14ac:dyDescent="0.25">
      <c r="A206" s="79"/>
      <c r="B206" s="79"/>
    </row>
    <row r="207" spans="1:2" x14ac:dyDescent="0.25">
      <c r="A207" s="79"/>
      <c r="B207" s="79"/>
    </row>
    <row r="208" spans="1:2" x14ac:dyDescent="0.25">
      <c r="A208" s="79"/>
      <c r="B208" s="79"/>
    </row>
    <row r="209" spans="1:2" x14ac:dyDescent="0.25">
      <c r="A209" s="79"/>
      <c r="B209" s="79"/>
    </row>
    <row r="210" spans="1:2" x14ac:dyDescent="0.25">
      <c r="A210" s="79"/>
      <c r="B210" s="79"/>
    </row>
    <row r="211" spans="1:2" x14ac:dyDescent="0.25">
      <c r="A211" s="79"/>
      <c r="B211" s="79"/>
    </row>
    <row r="212" spans="1:2" x14ac:dyDescent="0.25">
      <c r="A212" s="79"/>
      <c r="B212" s="79"/>
    </row>
    <row r="213" spans="1:2" x14ac:dyDescent="0.25">
      <c r="A213" s="79"/>
      <c r="B213" s="79"/>
    </row>
    <row r="214" spans="1:2" x14ac:dyDescent="0.25">
      <c r="A214" s="79"/>
      <c r="B214" s="79"/>
    </row>
    <row r="215" spans="1:2" x14ac:dyDescent="0.25">
      <c r="A215" s="79"/>
      <c r="B215" s="79"/>
    </row>
    <row r="216" spans="1:2" x14ac:dyDescent="0.25">
      <c r="A216" s="79"/>
      <c r="B216" s="79"/>
    </row>
    <row r="217" spans="1:2" x14ac:dyDescent="0.25">
      <c r="A217" s="79"/>
      <c r="B217" s="79"/>
    </row>
    <row r="218" spans="1:2" x14ac:dyDescent="0.25">
      <c r="A218" s="79"/>
      <c r="B218" s="79"/>
    </row>
    <row r="219" spans="1:2" x14ac:dyDescent="0.25">
      <c r="A219" s="79"/>
      <c r="B219" s="79"/>
    </row>
    <row r="220" spans="1:2" x14ac:dyDescent="0.25">
      <c r="A220" s="79"/>
      <c r="B220" s="79"/>
    </row>
    <row r="221" spans="1:2" x14ac:dyDescent="0.25">
      <c r="A221" s="79"/>
      <c r="B221" s="79"/>
    </row>
    <row r="222" spans="1:2" x14ac:dyDescent="0.25">
      <c r="A222" s="79"/>
      <c r="B222" s="79"/>
    </row>
    <row r="223" spans="1:2" x14ac:dyDescent="0.25">
      <c r="A223" s="79"/>
      <c r="B223" s="79"/>
    </row>
    <row r="224" spans="1:2" x14ac:dyDescent="0.25">
      <c r="A224" s="79"/>
      <c r="B224" s="79"/>
    </row>
    <row r="225" spans="1:2" x14ac:dyDescent="0.25">
      <c r="A225" s="79"/>
      <c r="B225" s="79"/>
    </row>
    <row r="226" spans="1:2" x14ac:dyDescent="0.25">
      <c r="A226" s="79"/>
      <c r="B226" s="79"/>
    </row>
    <row r="227" spans="1:2" x14ac:dyDescent="0.25">
      <c r="A227" s="79"/>
      <c r="B227" s="79"/>
    </row>
    <row r="228" spans="1:2" x14ac:dyDescent="0.25">
      <c r="A228" s="79"/>
      <c r="B228" s="79"/>
    </row>
    <row r="229" spans="1:2" x14ac:dyDescent="0.25">
      <c r="A229" s="79"/>
      <c r="B229" s="79"/>
    </row>
    <row r="230" spans="1:2" x14ac:dyDescent="0.25">
      <c r="A230" s="79"/>
      <c r="B230" s="79"/>
    </row>
    <row r="231" spans="1:2" x14ac:dyDescent="0.25">
      <c r="A231" s="79"/>
      <c r="B231" s="79"/>
    </row>
    <row r="232" spans="1:2" x14ac:dyDescent="0.25">
      <c r="A232" s="79"/>
      <c r="B232" s="79"/>
    </row>
    <row r="233" spans="1:2" x14ac:dyDescent="0.25">
      <c r="A233" s="79"/>
      <c r="B233" s="79"/>
    </row>
    <row r="234" spans="1:2" x14ac:dyDescent="0.25">
      <c r="A234" s="79"/>
      <c r="B234" s="79"/>
    </row>
    <row r="235" spans="1:2" x14ac:dyDescent="0.25">
      <c r="A235" s="79"/>
      <c r="B235" s="79"/>
    </row>
    <row r="236" spans="1:2" x14ac:dyDescent="0.25">
      <c r="A236" s="79"/>
      <c r="B236" s="79"/>
    </row>
    <row r="237" spans="1:2" x14ac:dyDescent="0.25">
      <c r="A237" s="79"/>
      <c r="B237" s="79"/>
    </row>
    <row r="238" spans="1:2" x14ac:dyDescent="0.25">
      <c r="A238" s="79"/>
      <c r="B238" s="79"/>
    </row>
    <row r="239" spans="1:2" x14ac:dyDescent="0.25">
      <c r="A239" s="79"/>
      <c r="B239" s="79"/>
    </row>
    <row r="240" spans="1:2" x14ac:dyDescent="0.25">
      <c r="A240" s="79"/>
      <c r="B240" s="79"/>
    </row>
    <row r="241" spans="1:2" x14ac:dyDescent="0.25">
      <c r="A241" s="79"/>
      <c r="B241" s="79"/>
    </row>
    <row r="242" spans="1:2" x14ac:dyDescent="0.25">
      <c r="A242" s="79"/>
      <c r="B242" s="79"/>
    </row>
    <row r="243" spans="1:2" x14ac:dyDescent="0.25">
      <c r="A243" s="79"/>
      <c r="B243" s="79"/>
    </row>
    <row r="244" spans="1:2" x14ac:dyDescent="0.25">
      <c r="A244" s="79"/>
      <c r="B244" s="79"/>
    </row>
    <row r="245" spans="1:2" x14ac:dyDescent="0.25">
      <c r="A245" s="79"/>
      <c r="B245" s="79"/>
    </row>
    <row r="246" spans="1:2" x14ac:dyDescent="0.25">
      <c r="A246" s="79"/>
      <c r="B246" s="79"/>
    </row>
    <row r="247" spans="1:2" x14ac:dyDescent="0.25">
      <c r="A247" s="79"/>
      <c r="B247" s="79"/>
    </row>
    <row r="248" spans="1:2" x14ac:dyDescent="0.25">
      <c r="A248" s="79"/>
      <c r="B248" s="79"/>
    </row>
    <row r="249" spans="1:2" x14ac:dyDescent="0.25">
      <c r="A249" s="79"/>
      <c r="B249" s="79"/>
    </row>
    <row r="250" spans="1:2" x14ac:dyDescent="0.25">
      <c r="A250" s="79"/>
      <c r="B250" s="79"/>
    </row>
    <row r="251" spans="1:2" x14ac:dyDescent="0.25">
      <c r="A251" s="79"/>
      <c r="B251" s="79"/>
    </row>
    <row r="252" spans="1:2" x14ac:dyDescent="0.25">
      <c r="A252" s="79"/>
      <c r="B252" s="79"/>
    </row>
    <row r="253" spans="1:2" x14ac:dyDescent="0.25">
      <c r="A253" s="79"/>
      <c r="B253" s="79"/>
    </row>
    <row r="254" spans="1:2" x14ac:dyDescent="0.25">
      <c r="A254" s="79"/>
      <c r="B254" s="79"/>
    </row>
    <row r="255" spans="1:2" x14ac:dyDescent="0.25">
      <c r="A255" s="79"/>
      <c r="B255" s="79"/>
    </row>
    <row r="256" spans="1:2" x14ac:dyDescent="0.25">
      <c r="A256" s="79"/>
      <c r="B256" s="79"/>
    </row>
    <row r="257" spans="1:2" x14ac:dyDescent="0.25">
      <c r="A257" s="79"/>
      <c r="B257" s="79"/>
    </row>
    <row r="258" spans="1:2" x14ac:dyDescent="0.25">
      <c r="A258" s="79"/>
      <c r="B258" s="79"/>
    </row>
    <row r="259" spans="1:2" x14ac:dyDescent="0.25">
      <c r="A259" s="79"/>
      <c r="B259" s="79"/>
    </row>
    <row r="260" spans="1:2" x14ac:dyDescent="0.25">
      <c r="A260" s="79"/>
      <c r="B260" s="79"/>
    </row>
    <row r="261" spans="1:2" x14ac:dyDescent="0.25">
      <c r="A261" s="79"/>
      <c r="B261" s="79"/>
    </row>
    <row r="262" spans="1:2" x14ac:dyDescent="0.25">
      <c r="A262" s="79"/>
      <c r="B262" s="79"/>
    </row>
    <row r="263" spans="1:2" x14ac:dyDescent="0.25">
      <c r="A263" s="79"/>
      <c r="B263" s="79"/>
    </row>
    <row r="264" spans="1:2" x14ac:dyDescent="0.25">
      <c r="A264" s="79"/>
      <c r="B264" s="79"/>
    </row>
    <row r="265" spans="1:2" x14ac:dyDescent="0.25">
      <c r="A265" s="79"/>
      <c r="B265" s="79"/>
    </row>
    <row r="266" spans="1:2" x14ac:dyDescent="0.25">
      <c r="A266" s="79"/>
      <c r="B266" s="79"/>
    </row>
    <row r="267" spans="1:2" x14ac:dyDescent="0.25">
      <c r="A267" s="79"/>
      <c r="B267" s="79"/>
    </row>
    <row r="268" spans="1:2" x14ac:dyDescent="0.25">
      <c r="A268" s="79"/>
      <c r="B268" s="79"/>
    </row>
    <row r="269" spans="1:2" x14ac:dyDescent="0.25">
      <c r="A269" s="79"/>
      <c r="B269" s="79"/>
    </row>
    <row r="270" spans="1:2" x14ac:dyDescent="0.25">
      <c r="A270" s="79"/>
      <c r="B270" s="79"/>
    </row>
    <row r="271" spans="1:2" x14ac:dyDescent="0.25">
      <c r="A271" s="79"/>
      <c r="B271" s="79"/>
    </row>
    <row r="272" spans="1:2" x14ac:dyDescent="0.25">
      <c r="A272" s="79"/>
      <c r="B272" s="79"/>
    </row>
    <row r="273" spans="1:2" x14ac:dyDescent="0.25">
      <c r="A273" s="79"/>
      <c r="B273" s="79"/>
    </row>
    <row r="274" spans="1:2" x14ac:dyDescent="0.25">
      <c r="A274" s="79"/>
      <c r="B274" s="79"/>
    </row>
    <row r="275" spans="1:2" x14ac:dyDescent="0.25">
      <c r="A275" s="79"/>
      <c r="B275" s="79"/>
    </row>
    <row r="276" spans="1:2" x14ac:dyDescent="0.25">
      <c r="A276" s="79"/>
      <c r="B276" s="79"/>
    </row>
    <row r="277" spans="1:2" x14ac:dyDescent="0.25">
      <c r="A277" s="79"/>
      <c r="B277" s="79"/>
    </row>
    <row r="278" spans="1:2" x14ac:dyDescent="0.25">
      <c r="A278" s="79"/>
      <c r="B278" s="79"/>
    </row>
    <row r="279" spans="1:2" x14ac:dyDescent="0.25">
      <c r="A279" s="79"/>
      <c r="B279" s="79"/>
    </row>
    <row r="280" spans="1:2" x14ac:dyDescent="0.25">
      <c r="A280" s="79"/>
      <c r="B280" s="79"/>
    </row>
    <row r="281" spans="1:2" x14ac:dyDescent="0.25">
      <c r="A281" s="79"/>
      <c r="B281" s="79"/>
    </row>
    <row r="282" spans="1:2" x14ac:dyDescent="0.25">
      <c r="A282" s="79"/>
      <c r="B282" s="79"/>
    </row>
    <row r="283" spans="1:2" x14ac:dyDescent="0.25">
      <c r="A283" s="79"/>
      <c r="B283" s="79"/>
    </row>
    <row r="284" spans="1:2" x14ac:dyDescent="0.25">
      <c r="A284" s="79"/>
      <c r="B284" s="79"/>
    </row>
    <row r="285" spans="1:2" x14ac:dyDescent="0.25">
      <c r="A285" s="79"/>
      <c r="B285" s="79"/>
    </row>
    <row r="286" spans="1:2" x14ac:dyDescent="0.25">
      <c r="A286" s="79"/>
      <c r="B286" s="79"/>
    </row>
    <row r="287" spans="1:2" x14ac:dyDescent="0.25">
      <c r="A287" s="79"/>
      <c r="B287" s="79"/>
    </row>
    <row r="288" spans="1:2" x14ac:dyDescent="0.25">
      <c r="A288" s="79"/>
      <c r="B288" s="79"/>
    </row>
    <row r="289" spans="1:2" x14ac:dyDescent="0.25">
      <c r="A289" s="79"/>
      <c r="B289" s="79"/>
    </row>
    <row r="290" spans="1:2" x14ac:dyDescent="0.25">
      <c r="A290" s="79"/>
      <c r="B290" s="79"/>
    </row>
    <row r="291" spans="1:2" x14ac:dyDescent="0.25">
      <c r="A291" s="79"/>
      <c r="B291" s="79"/>
    </row>
    <row r="292" spans="1:2" x14ac:dyDescent="0.25">
      <c r="A292" s="79"/>
      <c r="B292" s="79"/>
    </row>
    <row r="293" spans="1:2" x14ac:dyDescent="0.25">
      <c r="A293" s="79"/>
      <c r="B293" s="79"/>
    </row>
    <row r="294" spans="1:2" x14ac:dyDescent="0.25">
      <c r="A294" s="79"/>
      <c r="B294" s="79"/>
    </row>
    <row r="295" spans="1:2" x14ac:dyDescent="0.25">
      <c r="A295" s="79"/>
      <c r="B295" s="79"/>
    </row>
    <row r="296" spans="1:2" x14ac:dyDescent="0.25">
      <c r="A296" s="79"/>
      <c r="B296" s="79"/>
    </row>
    <row r="297" spans="1:2" x14ac:dyDescent="0.25">
      <c r="A297" s="79"/>
      <c r="B297" s="79"/>
    </row>
    <row r="298" spans="1:2" x14ac:dyDescent="0.25">
      <c r="A298" s="79"/>
      <c r="B298" s="79"/>
    </row>
    <row r="299" spans="1:2" x14ac:dyDescent="0.25">
      <c r="A299" s="79"/>
      <c r="B299" s="79"/>
    </row>
    <row r="300" spans="1:2" x14ac:dyDescent="0.25">
      <c r="A300" s="79"/>
      <c r="B300" s="79"/>
    </row>
    <row r="301" spans="1:2" x14ac:dyDescent="0.25">
      <c r="A301" s="79"/>
      <c r="B301" s="79"/>
    </row>
    <row r="302" spans="1:2" x14ac:dyDescent="0.25">
      <c r="A302" s="79"/>
      <c r="B302" s="79"/>
    </row>
    <row r="303" spans="1:2" x14ac:dyDescent="0.25">
      <c r="A303" s="79"/>
      <c r="B303" s="79"/>
    </row>
    <row r="304" spans="1:2" x14ac:dyDescent="0.25">
      <c r="A304" s="79"/>
      <c r="B304" s="79"/>
    </row>
    <row r="305" spans="1:2" x14ac:dyDescent="0.25">
      <c r="A305" s="79"/>
      <c r="B305" s="79"/>
    </row>
    <row r="306" spans="1:2" x14ac:dyDescent="0.25">
      <c r="A306" s="79"/>
      <c r="B306" s="79"/>
    </row>
    <row r="307" spans="1:2" x14ac:dyDescent="0.25">
      <c r="A307" s="79"/>
      <c r="B307" s="79"/>
    </row>
    <row r="308" spans="1:2" x14ac:dyDescent="0.25">
      <c r="A308" s="79"/>
      <c r="B308" s="79"/>
    </row>
    <row r="309" spans="1:2" x14ac:dyDescent="0.25">
      <c r="A309" s="79"/>
      <c r="B309" s="79"/>
    </row>
    <row r="310" spans="1:2" x14ac:dyDescent="0.25">
      <c r="A310" s="79"/>
      <c r="B310" s="79"/>
    </row>
    <row r="311" spans="1:2" x14ac:dyDescent="0.25">
      <c r="A311" s="79"/>
      <c r="B311" s="79"/>
    </row>
    <row r="312" spans="1:2" x14ac:dyDescent="0.25">
      <c r="A312" s="79"/>
      <c r="B312" s="79"/>
    </row>
    <row r="313" spans="1:2" x14ac:dyDescent="0.25">
      <c r="A313" s="79"/>
      <c r="B313" s="79"/>
    </row>
    <row r="314" spans="1:2" x14ac:dyDescent="0.25">
      <c r="A314" s="79"/>
      <c r="B314" s="79"/>
    </row>
    <row r="315" spans="1:2" x14ac:dyDescent="0.25">
      <c r="A315" s="79"/>
      <c r="B315" s="79"/>
    </row>
    <row r="316" spans="1:2" x14ac:dyDescent="0.25">
      <c r="A316" s="79"/>
      <c r="B316" s="79"/>
    </row>
    <row r="317" spans="1:2" x14ac:dyDescent="0.25">
      <c r="A317" s="79"/>
      <c r="B317" s="79"/>
    </row>
    <row r="318" spans="1:2" x14ac:dyDescent="0.25">
      <c r="A318" s="79"/>
      <c r="B318" s="79"/>
    </row>
    <row r="319" spans="1:2" x14ac:dyDescent="0.25">
      <c r="A319" s="79"/>
      <c r="B319" s="79"/>
    </row>
    <row r="320" spans="1:2" x14ac:dyDescent="0.25">
      <c r="A320" s="79"/>
      <c r="B320" s="79"/>
    </row>
    <row r="321" spans="1:2" x14ac:dyDescent="0.25">
      <c r="A321" s="79"/>
      <c r="B321" s="79"/>
    </row>
    <row r="322" spans="1:2" x14ac:dyDescent="0.25">
      <c r="A322" s="79"/>
      <c r="B322" s="79"/>
    </row>
    <row r="323" spans="1:2" x14ac:dyDescent="0.25">
      <c r="A323" s="79"/>
      <c r="B323" s="79"/>
    </row>
    <row r="324" spans="1:2" x14ac:dyDescent="0.25">
      <c r="A324" s="79"/>
      <c r="B324" s="79"/>
    </row>
    <row r="325" spans="1:2" x14ac:dyDescent="0.25">
      <c r="A325" s="79"/>
      <c r="B325" s="79"/>
    </row>
    <row r="326" spans="1:2" x14ac:dyDescent="0.25">
      <c r="A326" s="79"/>
      <c r="B326" s="79"/>
    </row>
    <row r="327" spans="1:2" x14ac:dyDescent="0.25">
      <c r="A327" s="79"/>
      <c r="B327" s="79"/>
    </row>
    <row r="328" spans="1:2" x14ac:dyDescent="0.25">
      <c r="A328" s="79"/>
      <c r="B328" s="79"/>
    </row>
    <row r="329" spans="1:2" x14ac:dyDescent="0.25">
      <c r="A329" s="79"/>
      <c r="B329" s="79"/>
    </row>
    <row r="330" spans="1:2" x14ac:dyDescent="0.25">
      <c r="A330" s="79"/>
      <c r="B330" s="79"/>
    </row>
    <row r="331" spans="1:2" x14ac:dyDescent="0.25">
      <c r="A331" s="79"/>
      <c r="B331" s="79"/>
    </row>
    <row r="332" spans="1:2" x14ac:dyDescent="0.25">
      <c r="A332" s="79"/>
      <c r="B332" s="79"/>
    </row>
    <row r="333" spans="1:2" x14ac:dyDescent="0.25">
      <c r="A333" s="79"/>
      <c r="B333" s="79"/>
    </row>
    <row r="334" spans="1:2" x14ac:dyDescent="0.25">
      <c r="A334" s="79"/>
      <c r="B334" s="79"/>
    </row>
    <row r="335" spans="1:2" x14ac:dyDescent="0.25">
      <c r="A335" s="79"/>
      <c r="B335" s="79"/>
    </row>
    <row r="336" spans="1:2" x14ac:dyDescent="0.25">
      <c r="A336" s="79"/>
      <c r="B336" s="79"/>
    </row>
    <row r="337" spans="1:2" x14ac:dyDescent="0.25">
      <c r="A337" s="79"/>
      <c r="B337" s="79"/>
    </row>
    <row r="338" spans="1:2" x14ac:dyDescent="0.25">
      <c r="A338" s="79"/>
      <c r="B338" s="79"/>
    </row>
    <row r="339" spans="1:2" x14ac:dyDescent="0.25">
      <c r="A339" s="79"/>
      <c r="B339" s="79"/>
    </row>
    <row r="340" spans="1:2" x14ac:dyDescent="0.25">
      <c r="A340" s="79"/>
      <c r="B340" s="79"/>
    </row>
    <row r="341" spans="1:2" x14ac:dyDescent="0.25">
      <c r="A341" s="79"/>
      <c r="B341" s="79"/>
    </row>
    <row r="342" spans="1:2" x14ac:dyDescent="0.25">
      <c r="A342" s="79"/>
      <c r="B342" s="79"/>
    </row>
    <row r="343" spans="1:2" x14ac:dyDescent="0.25">
      <c r="A343" s="79"/>
      <c r="B343" s="79"/>
    </row>
    <row r="344" spans="1:2" x14ac:dyDescent="0.25">
      <c r="A344" s="79"/>
      <c r="B344" s="79"/>
    </row>
    <row r="345" spans="1:2" x14ac:dyDescent="0.25">
      <c r="A345" s="79"/>
      <c r="B345" s="79"/>
    </row>
    <row r="346" spans="1:2" x14ac:dyDescent="0.25">
      <c r="A346" s="79"/>
      <c r="B346" s="79"/>
    </row>
    <row r="347" spans="1:2" x14ac:dyDescent="0.25">
      <c r="A347" s="79"/>
      <c r="B347" s="79"/>
    </row>
    <row r="348" spans="1:2" x14ac:dyDescent="0.25">
      <c r="A348" s="79"/>
      <c r="B348" s="79"/>
    </row>
    <row r="349" spans="1:2" x14ac:dyDescent="0.25">
      <c r="A349" s="79"/>
      <c r="B349" s="79"/>
    </row>
    <row r="350" spans="1:2" x14ac:dyDescent="0.25">
      <c r="A350" s="79"/>
      <c r="B350" s="79"/>
    </row>
    <row r="351" spans="1:2" x14ac:dyDescent="0.25">
      <c r="A351" s="79"/>
      <c r="B351" s="79"/>
    </row>
    <row r="352" spans="1:2" x14ac:dyDescent="0.25">
      <c r="A352" s="79"/>
      <c r="B352" s="79"/>
    </row>
    <row r="353" spans="1:2" x14ac:dyDescent="0.25">
      <c r="A353" s="79"/>
      <c r="B353" s="79"/>
    </row>
    <row r="354" spans="1:2" x14ac:dyDescent="0.25">
      <c r="A354" s="79"/>
      <c r="B354" s="79"/>
    </row>
    <row r="355" spans="1:2" x14ac:dyDescent="0.25">
      <c r="A355" s="79"/>
      <c r="B355" s="79"/>
    </row>
    <row r="356" spans="1:2" x14ac:dyDescent="0.25">
      <c r="A356" s="79"/>
      <c r="B356" s="79"/>
    </row>
    <row r="357" spans="1:2" x14ac:dyDescent="0.25">
      <c r="A357" s="79"/>
      <c r="B357" s="79"/>
    </row>
    <row r="358" spans="1:2" x14ac:dyDescent="0.25">
      <c r="A358" s="79"/>
      <c r="B358" s="79"/>
    </row>
    <row r="359" spans="1:2" x14ac:dyDescent="0.25">
      <c r="A359" s="79"/>
      <c r="B359" s="79"/>
    </row>
    <row r="360" spans="1:2" x14ac:dyDescent="0.25">
      <c r="A360" s="79"/>
      <c r="B360" s="79"/>
    </row>
    <row r="361" spans="1:2" x14ac:dyDescent="0.25">
      <c r="A361" s="79"/>
      <c r="B361" s="79"/>
    </row>
    <row r="362" spans="1:2" x14ac:dyDescent="0.25">
      <c r="A362" s="79"/>
      <c r="B362" s="79"/>
    </row>
    <row r="363" spans="1:2" x14ac:dyDescent="0.25">
      <c r="A363" s="79"/>
      <c r="B363" s="79"/>
    </row>
  </sheetData>
  <mergeCells count="3">
    <mergeCell ref="D35:K44"/>
    <mergeCell ref="O35:V44"/>
    <mergeCell ref="Z20:AG30"/>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1133E-39E5-A849-9A85-AE6BEC059D4E}">
  <dimension ref="A1:AD37"/>
  <sheetViews>
    <sheetView zoomScaleNormal="150" zoomScaleSheetLayoutView="100" workbookViewId="0">
      <selection activeCell="D12" sqref="D12"/>
    </sheetView>
  </sheetViews>
  <sheetFormatPr defaultRowHeight="15" x14ac:dyDescent="0.25"/>
  <sheetData>
    <row r="1" spans="1:30" ht="15.75" thickBot="1" x14ac:dyDescent="0.3">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row>
    <row r="2" spans="1:30" ht="15" customHeight="1" x14ac:dyDescent="0.25">
      <c r="A2" s="12"/>
      <c r="B2" s="179" t="s">
        <v>146</v>
      </c>
      <c r="C2" s="180"/>
      <c r="D2" s="180"/>
      <c r="E2" s="180"/>
      <c r="F2" s="180"/>
      <c r="G2" s="180"/>
      <c r="H2" s="181"/>
      <c r="I2" s="161"/>
      <c r="J2" s="161"/>
      <c r="K2" s="161"/>
      <c r="L2" s="12"/>
      <c r="M2" s="12"/>
      <c r="N2" s="12"/>
      <c r="O2" s="12"/>
      <c r="P2" s="12"/>
      <c r="Q2" s="12"/>
      <c r="R2" s="12"/>
      <c r="S2" s="12"/>
      <c r="T2" s="12"/>
      <c r="U2" s="12"/>
      <c r="V2" s="12"/>
      <c r="W2" s="12"/>
      <c r="X2" s="12"/>
      <c r="Y2" s="12"/>
      <c r="Z2" s="12"/>
      <c r="AA2" s="12"/>
      <c r="AB2" s="12"/>
      <c r="AC2" s="12"/>
      <c r="AD2" s="12"/>
    </row>
    <row r="3" spans="1:30" x14ac:dyDescent="0.25">
      <c r="A3" s="12"/>
      <c r="B3" s="182"/>
      <c r="C3" s="166"/>
      <c r="D3" s="166"/>
      <c r="E3" s="166"/>
      <c r="F3" s="166"/>
      <c r="G3" s="166"/>
      <c r="H3" s="183"/>
      <c r="I3" s="161"/>
      <c r="J3" s="161"/>
      <c r="K3" s="161"/>
      <c r="L3" s="12"/>
      <c r="M3" s="12"/>
      <c r="N3" s="12"/>
      <c r="O3" s="12"/>
      <c r="P3" s="12"/>
      <c r="Q3" s="12"/>
      <c r="R3" s="12"/>
      <c r="S3" s="12"/>
      <c r="T3" s="12"/>
      <c r="U3" s="12"/>
      <c r="V3" s="12"/>
      <c r="W3" s="12"/>
      <c r="X3" s="12"/>
      <c r="Y3" s="12"/>
      <c r="Z3" s="12"/>
      <c r="AA3" s="12"/>
      <c r="AB3" s="12"/>
      <c r="AC3" s="12"/>
      <c r="AD3" s="12"/>
    </row>
    <row r="4" spans="1:30" x14ac:dyDescent="0.25">
      <c r="A4" s="12"/>
      <c r="B4" s="182"/>
      <c r="C4" s="166"/>
      <c r="D4" s="166"/>
      <c r="E4" s="166"/>
      <c r="F4" s="166"/>
      <c r="G4" s="166"/>
      <c r="H4" s="183"/>
      <c r="I4" s="161"/>
      <c r="J4" s="161"/>
      <c r="K4" s="161"/>
      <c r="L4" s="12"/>
      <c r="M4" s="12"/>
      <c r="N4" s="12"/>
      <c r="O4" s="12"/>
      <c r="P4" s="12"/>
      <c r="Q4" s="12"/>
      <c r="R4" s="12"/>
      <c r="S4" s="12"/>
      <c r="T4" s="12"/>
      <c r="U4" s="12"/>
      <c r="V4" s="12"/>
      <c r="W4" s="12"/>
      <c r="X4" s="12"/>
      <c r="Y4" s="12"/>
      <c r="Z4" s="12"/>
      <c r="AA4" s="12"/>
      <c r="AB4" s="12"/>
      <c r="AC4" s="12"/>
      <c r="AD4" s="12"/>
    </row>
    <row r="5" spans="1:30" x14ac:dyDescent="0.25">
      <c r="A5" s="12"/>
      <c r="B5" s="182"/>
      <c r="C5" s="166"/>
      <c r="D5" s="166"/>
      <c r="E5" s="166"/>
      <c r="F5" s="166"/>
      <c r="G5" s="166"/>
      <c r="H5" s="183"/>
      <c r="I5" s="161"/>
      <c r="J5" s="161"/>
      <c r="K5" s="161"/>
      <c r="L5" s="12"/>
      <c r="M5" s="12"/>
      <c r="N5" s="12"/>
      <c r="O5" s="12"/>
      <c r="P5" s="12"/>
      <c r="Q5" s="12"/>
      <c r="R5" s="12"/>
      <c r="S5" s="12"/>
      <c r="T5" s="12"/>
      <c r="U5" s="12"/>
      <c r="V5" s="12"/>
      <c r="W5" s="12"/>
      <c r="X5" s="12"/>
      <c r="Y5" s="12"/>
      <c r="Z5" s="12"/>
      <c r="AA5" s="12"/>
      <c r="AB5" s="12"/>
      <c r="AC5" s="12"/>
      <c r="AD5" s="12"/>
    </row>
    <row r="6" spans="1:30" x14ac:dyDescent="0.25">
      <c r="A6" s="12"/>
      <c r="B6" s="182"/>
      <c r="C6" s="166"/>
      <c r="D6" s="166"/>
      <c r="E6" s="166"/>
      <c r="F6" s="166"/>
      <c r="G6" s="166"/>
      <c r="H6" s="183"/>
      <c r="I6" s="161"/>
      <c r="J6" s="161"/>
      <c r="K6" s="161"/>
      <c r="L6" s="12"/>
      <c r="M6" s="12"/>
      <c r="N6" s="12"/>
      <c r="O6" s="12"/>
      <c r="P6" s="12"/>
      <c r="Q6" s="12"/>
      <c r="R6" s="12"/>
      <c r="S6" s="12"/>
      <c r="T6" s="12"/>
      <c r="U6" s="12"/>
      <c r="V6" s="12"/>
      <c r="W6" s="12"/>
      <c r="X6" s="12"/>
      <c r="Y6" s="12"/>
      <c r="Z6" s="12"/>
      <c r="AA6" s="12"/>
      <c r="AB6" s="12"/>
      <c r="AC6" s="12"/>
      <c r="AD6" s="12"/>
    </row>
    <row r="7" spans="1:30" ht="15.75" thickBot="1" x14ac:dyDescent="0.3">
      <c r="A7" s="12"/>
      <c r="B7" s="184"/>
      <c r="C7" s="176"/>
      <c r="D7" s="176"/>
      <c r="E7" s="176"/>
      <c r="F7" s="176"/>
      <c r="G7" s="176"/>
      <c r="H7" s="185"/>
      <c r="I7" s="161"/>
      <c r="J7" s="161"/>
      <c r="K7" s="161"/>
      <c r="L7" s="12"/>
      <c r="M7" s="12"/>
      <c r="N7" s="12"/>
      <c r="O7" s="12"/>
      <c r="P7" s="12"/>
      <c r="Q7" s="12"/>
      <c r="R7" s="12"/>
      <c r="S7" s="12"/>
      <c r="T7" s="12"/>
      <c r="U7" s="12"/>
      <c r="V7" s="12"/>
      <c r="W7" s="12"/>
      <c r="X7" s="12"/>
      <c r="Y7" s="12"/>
      <c r="Z7" s="12"/>
      <c r="AA7" s="12"/>
      <c r="AB7" s="12"/>
      <c r="AC7" s="12"/>
      <c r="AD7" s="12"/>
    </row>
    <row r="8" spans="1:30" x14ac:dyDescent="0.25">
      <c r="A8" s="12"/>
      <c r="B8" s="161"/>
      <c r="C8" s="161"/>
      <c r="D8" s="161"/>
      <c r="E8" s="161"/>
      <c r="F8" s="161"/>
      <c r="G8" s="161"/>
      <c r="H8" s="161"/>
      <c r="I8" s="161"/>
      <c r="J8" s="161"/>
      <c r="K8" s="161"/>
      <c r="L8" s="12"/>
      <c r="M8" s="12"/>
      <c r="N8" s="12"/>
      <c r="O8" s="12"/>
      <c r="P8" s="12"/>
      <c r="Q8" s="12"/>
      <c r="R8" s="12"/>
      <c r="S8" s="12"/>
      <c r="T8" s="12"/>
      <c r="U8" s="12"/>
      <c r="V8" s="12"/>
      <c r="W8" s="12"/>
      <c r="X8" s="12"/>
      <c r="Y8" s="12"/>
      <c r="Z8" s="12"/>
      <c r="AA8" s="12"/>
      <c r="AB8" s="12"/>
      <c r="AC8" s="12"/>
      <c r="AD8" s="12"/>
    </row>
    <row r="9" spans="1:30" x14ac:dyDescent="0.25">
      <c r="A9" s="12"/>
      <c r="B9" s="161"/>
      <c r="C9" s="161"/>
      <c r="D9" s="161"/>
      <c r="E9" s="161"/>
      <c r="F9" s="161"/>
      <c r="G9" s="161"/>
      <c r="H9" s="161"/>
      <c r="I9" s="161"/>
      <c r="J9" s="161"/>
      <c r="K9" s="161"/>
      <c r="L9" s="12"/>
      <c r="M9" s="12"/>
      <c r="N9" s="12"/>
      <c r="O9" s="12"/>
      <c r="P9" s="12"/>
      <c r="Q9" s="12"/>
      <c r="R9" s="12"/>
      <c r="S9" s="12"/>
      <c r="T9" s="12"/>
      <c r="U9" s="12"/>
      <c r="V9" s="12"/>
      <c r="W9" s="12"/>
      <c r="X9" s="12"/>
      <c r="Y9" s="12"/>
      <c r="Z9" s="12"/>
      <c r="AA9" s="12"/>
      <c r="AB9" s="12"/>
      <c r="AC9" s="12"/>
      <c r="AD9" s="12"/>
    </row>
    <row r="10" spans="1:30" x14ac:dyDescent="0.25">
      <c r="A10" s="12"/>
      <c r="B10" s="161"/>
      <c r="C10" s="161"/>
      <c r="D10" s="161"/>
      <c r="E10" s="161"/>
      <c r="F10" s="161"/>
      <c r="G10" s="161"/>
      <c r="H10" s="161"/>
      <c r="I10" s="161"/>
      <c r="J10" s="161"/>
      <c r="K10" s="161"/>
      <c r="L10" s="12"/>
      <c r="M10" s="12"/>
      <c r="N10" s="12"/>
      <c r="O10" s="12"/>
      <c r="P10" s="12"/>
      <c r="Q10" s="12"/>
      <c r="R10" s="12"/>
      <c r="S10" s="12"/>
      <c r="T10" s="12"/>
      <c r="U10" s="12"/>
      <c r="V10" s="12"/>
      <c r="W10" s="12"/>
      <c r="X10" s="12"/>
      <c r="Y10" s="12"/>
      <c r="Z10" s="12"/>
      <c r="AA10" s="12"/>
      <c r="AB10" s="12"/>
      <c r="AC10" s="12"/>
      <c r="AD10" s="12"/>
    </row>
    <row r="11" spans="1:30" x14ac:dyDescent="0.25">
      <c r="A11" s="12"/>
      <c r="B11" s="161"/>
      <c r="C11" s="161"/>
      <c r="D11" s="161"/>
      <c r="E11" s="161"/>
      <c r="F11" s="161"/>
      <c r="G11" s="161"/>
      <c r="H11" s="161"/>
      <c r="I11" s="161"/>
      <c r="J11" s="161"/>
      <c r="K11" s="161"/>
      <c r="L11" s="12"/>
      <c r="M11" s="12"/>
      <c r="N11" s="12"/>
      <c r="O11" s="12"/>
      <c r="P11" s="12"/>
      <c r="Q11" s="12"/>
      <c r="R11" s="12"/>
      <c r="S11" s="12"/>
      <c r="T11" s="12"/>
      <c r="U11" s="12"/>
      <c r="V11" s="12"/>
      <c r="W11" s="12"/>
      <c r="X11" s="12"/>
      <c r="Y11" s="12"/>
      <c r="Z11" s="12"/>
      <c r="AA11" s="12"/>
      <c r="AB11" s="12"/>
      <c r="AC11" s="12"/>
      <c r="AD11" s="12"/>
    </row>
    <row r="12" spans="1:30" x14ac:dyDescent="0.25">
      <c r="A12" s="12"/>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row>
    <row r="13" spans="1:30" x14ac:dyDescent="0.25">
      <c r="A13" s="12"/>
      <c r="B13" s="12"/>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row>
    <row r="14" spans="1:30" x14ac:dyDescent="0.25">
      <c r="A14" s="12"/>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row>
    <row r="15" spans="1:30" x14ac:dyDescent="0.25">
      <c r="A15" s="12"/>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row>
    <row r="16" spans="1:30" x14ac:dyDescent="0.25">
      <c r="A16" s="12"/>
      <c r="B16" s="1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row>
    <row r="17" spans="1:30" x14ac:dyDescent="0.25">
      <c r="A17" s="12"/>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row>
    <row r="18" spans="1:30" x14ac:dyDescent="0.25">
      <c r="A18" s="12"/>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row>
    <row r="19" spans="1:30" x14ac:dyDescent="0.25">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row>
    <row r="20" spans="1:30" x14ac:dyDescent="0.25">
      <c r="A20" s="12"/>
      <c r="B20" s="12"/>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row>
    <row r="21" spans="1:30" x14ac:dyDescent="0.25">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row>
    <row r="22" spans="1:30" x14ac:dyDescent="0.25">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row>
    <row r="23" spans="1:30" x14ac:dyDescent="0.25">
      <c r="A23" s="12"/>
      <c r="B23" s="12"/>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row>
    <row r="24" spans="1:30" x14ac:dyDescent="0.25">
      <c r="A24" s="12"/>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row>
    <row r="25" spans="1:30" x14ac:dyDescent="0.25">
      <c r="A25" s="12"/>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row>
    <row r="26" spans="1:30" x14ac:dyDescent="0.25">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row>
    <row r="27" spans="1:30" x14ac:dyDescent="0.25">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row>
    <row r="28" spans="1:30" x14ac:dyDescent="0.25">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row>
    <row r="29" spans="1:30" x14ac:dyDescent="0.25">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row>
    <row r="30" spans="1:30" x14ac:dyDescent="0.25">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row>
    <row r="31" spans="1:30" x14ac:dyDescent="0.25">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row>
    <row r="32" spans="1:30" x14ac:dyDescent="0.25">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row>
    <row r="33" spans="1:30" x14ac:dyDescent="0.25">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row>
    <row r="34" spans="1:30" x14ac:dyDescent="0.25">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row>
    <row r="35" spans="1:30" x14ac:dyDescent="0.2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row>
    <row r="36" spans="1:30" x14ac:dyDescent="0.25">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row>
    <row r="37" spans="1:30" x14ac:dyDescent="0.25">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row>
  </sheetData>
  <mergeCells count="1">
    <mergeCell ref="B2:H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3dc6394095b964865e53e7b2f86376f3">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51e91dfbd7724d05e187a352689333d2"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2.xml><?xml version="1.0" encoding="utf-8"?>
<ds:datastoreItem xmlns:ds="http://schemas.openxmlformats.org/officeDocument/2006/customXml" ds:itemID="{839ECEB5-DF0D-43DD-B02E-A420F63E8DB5}">
  <ds:schemaRefs>
    <ds:schemaRef ds:uri="http://schemas.microsoft.com/office/2006/metadata/properties"/>
    <ds:schemaRef ds:uri="http://www.w3.org/2000/xmlns/"/>
    <ds:schemaRef ds:uri="224cecc8-5b1a-4f4b-aa1d-4508502f11c0"/>
    <ds:schemaRef ds:uri="http://www.w3.org/2001/XMLSchema-instance"/>
    <ds:schemaRef ds:uri="1684eeaa-63d5-4a8a-805f-2a73dd5a7c6a"/>
    <ds:schemaRef ds:uri="http://schemas.microsoft.com/office/infopath/2007/PartnerControls"/>
  </ds:schemaRefs>
</ds:datastoreItem>
</file>

<file path=customXml/itemProps3.xml><?xml version="1.0" encoding="utf-8"?>
<ds:datastoreItem xmlns:ds="http://schemas.openxmlformats.org/officeDocument/2006/customXml" ds:itemID="{6A06B463-3F24-44A9-AE16-83BF16E3A583}">
  <ds:schemaRefs>
    <ds:schemaRef ds:uri="http://schemas.microsoft.com/office/2006/metadata/contentType"/>
    <ds:schemaRef ds:uri="http://schemas.microsoft.com/office/2006/metadata/properties/metaAttributes"/>
    <ds:schemaRef ds:uri="http://www.w3.org/2000/xmlns/"/>
    <ds:schemaRef ds:uri="http://www.w3.org/2001/XMLSchema"/>
    <ds:schemaRef ds:uri="1684eeaa-63d5-4a8a-805f-2a73dd5a7c6a"/>
    <ds:schemaRef ds:uri="224cecc8-5b1a-4f4b-aa1d-4508502f11c0"/>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Title Page</vt:lpstr>
      <vt:lpstr>Introduction</vt:lpstr>
      <vt:lpstr>Part 1 Experimental Procedure</vt:lpstr>
      <vt:lpstr>Crankshaft &amp; Camshaft Data</vt:lpstr>
      <vt:lpstr>Part 1 Graphs</vt:lpstr>
      <vt:lpstr>Part 2 Experimental Procedure</vt:lpstr>
      <vt:lpstr>Flow Test</vt:lpstr>
      <vt:lpstr>Part 2 Graphs</vt:lpstr>
      <vt:lpstr>References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Keira Phillips (2321194)</cp:lastModifiedBy>
  <cp:revision/>
  <dcterms:created xsi:type="dcterms:W3CDTF">2022-03-10T10:37:56Z</dcterms:created>
  <dcterms:modified xsi:type="dcterms:W3CDTF">2025-12-14T21:40:00Z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