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404832_student_uwtsd_ac_uk/Documents/Level 4/Powertrain Technology/"/>
    </mc:Choice>
  </mc:AlternateContent>
  <xr:revisionPtr revIDLastSave="454" documentId="8_{AE04604C-C595-A849-964D-86A0133F8C98}" xr6:coauthVersionLast="47" xr6:coauthVersionMax="47" xr10:uidLastSave="{184571C4-9D0E-4094-9A9E-FAEC65319F4A}"/>
  <bookViews>
    <workbookView xWindow="-120" yWindow="-120" windowWidth="29040" windowHeight="15720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1" l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L7" i="1"/>
  <c r="I7" i="1"/>
  <c r="H7" i="1"/>
  <c r="K7" i="1"/>
  <c r="G7" i="1"/>
  <c r="F7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</calcChain>
</file>

<file path=xl/sharedStrings.xml><?xml version="1.0" encoding="utf-8"?>
<sst xmlns="http://schemas.openxmlformats.org/spreadsheetml/2006/main" count="30" uniqueCount="26">
  <si>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</si>
  <si>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</si>
  <si>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</si>
  <si>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</si>
  <si>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</si>
  <si>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</si>
  <si>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</si>
  <si>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</si>
  <si>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</si>
  <si>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</si>
  <si>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</si>
  <si>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</si>
  <si>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</si>
  <si>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Torque</t>
  </si>
  <si>
    <t>N/m</t>
  </si>
  <si>
    <t>KW</t>
  </si>
  <si>
    <t>Corrected Power</t>
  </si>
  <si>
    <t>g/KW.h</t>
  </si>
  <si>
    <t>Efficency</t>
  </si>
  <si>
    <t>Fuel / Hour</t>
  </si>
  <si>
    <t>Kg</t>
  </si>
  <si>
    <t>BMEP</t>
  </si>
  <si>
    <t>Brake Power</t>
  </si>
  <si>
    <t>BHP</t>
  </si>
  <si>
    <t>SFC</t>
  </si>
  <si>
    <t>Kpa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</si>
</sst>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"/>
    <numFmt numFmtId="165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165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SFC vs</a:t>
            </a:r>
            <a:r>
              <a:rPr lang="en-US" baseline="0"/>
              <a:t> Engine Speed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056544006497755"/>
          <c:y val="0.14552233733879696"/>
          <c:w val="0.79053439523497959"/>
          <c:h val="0.68418511223042211"/>
        </c:manualLayout>
      </c:layout>
      <c:scatterChart>
        <c:scatterStyle val="lineMarker"/>
        <c:varyColors val="0"/>
        <c:ser>
          <c:idx val="0"/>
          <c:order val="0"/>
          <c:tx>
            <c:v>SFC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BsC'!$I$7:$I$96</c:f>
              <c:numCache>
                <c:formatCode>0.000</c:formatCode>
                <c:ptCount val="90"/>
                <c:pt idx="0">
                  <c:v>362.59026726403704</c:v>
                </c:pt>
                <c:pt idx="1">
                  <c:v>353.4720255211036</c:v>
                </c:pt>
                <c:pt idx="2">
                  <c:v>340.37298876228226</c:v>
                </c:pt>
                <c:pt idx="3">
                  <c:v>319.99359243958116</c:v>
                </c:pt>
                <c:pt idx="4">
                  <c:v>308.65537349541745</c:v>
                </c:pt>
                <c:pt idx="5">
                  <c:v>309.46121832120269</c:v>
                </c:pt>
                <c:pt idx="6">
                  <c:v>292.36823626761429</c:v>
                </c:pt>
                <c:pt idx="7">
                  <c:v>277.81911341973301</c:v>
                </c:pt>
                <c:pt idx="8">
                  <c:v>274.94560709643071</c:v>
                </c:pt>
                <c:pt idx="9">
                  <c:v>265.75630780182195</c:v>
                </c:pt>
                <c:pt idx="10">
                  <c:v>266.11556253324255</c:v>
                </c:pt>
                <c:pt idx="11">
                  <c:v>268.90330375764967</c:v>
                </c:pt>
                <c:pt idx="12">
                  <c:v>266.50142877453999</c:v>
                </c:pt>
                <c:pt idx="13">
                  <c:v>265.43125591411399</c:v>
                </c:pt>
                <c:pt idx="14">
                  <c:v>261.27113944830165</c:v>
                </c:pt>
                <c:pt idx="15">
                  <c:v>260.96576583284565</c:v>
                </c:pt>
                <c:pt idx="16">
                  <c:v>267.47768279903715</c:v>
                </c:pt>
                <c:pt idx="17">
                  <c:v>271.00346302788756</c:v>
                </c:pt>
                <c:pt idx="18">
                  <c:v>270.9534262024269</c:v>
                </c:pt>
                <c:pt idx="19">
                  <c:v>269.24452672655946</c:v>
                </c:pt>
                <c:pt idx="20">
                  <c:v>270.69568585087353</c:v>
                </c:pt>
                <c:pt idx="21">
                  <c:v>267.42521778731953</c:v>
                </c:pt>
                <c:pt idx="22">
                  <c:v>265.23248299929065</c:v>
                </c:pt>
                <c:pt idx="23">
                  <c:v>263.76579576546419</c:v>
                </c:pt>
                <c:pt idx="24">
                  <c:v>263.474441040302</c:v>
                </c:pt>
                <c:pt idx="25">
                  <c:v>262.02124122047383</c:v>
                </c:pt>
                <c:pt idx="26">
                  <c:v>262.09809928512209</c:v>
                </c:pt>
                <c:pt idx="27">
                  <c:v>264.85444055868851</c:v>
                </c:pt>
                <c:pt idx="28">
                  <c:v>266.27675830941786</c:v>
                </c:pt>
                <c:pt idx="29">
                  <c:v>264.4399090482749</c:v>
                </c:pt>
                <c:pt idx="30">
                  <c:v>265.96729252474671</c:v>
                </c:pt>
                <c:pt idx="31">
                  <c:v>266.07237530528846</c:v>
                </c:pt>
                <c:pt idx="32">
                  <c:v>269.86901109017617</c:v>
                </c:pt>
                <c:pt idx="33">
                  <c:v>270.80814350291831</c:v>
                </c:pt>
                <c:pt idx="34">
                  <c:v>272.78288115130368</c:v>
                </c:pt>
                <c:pt idx="35">
                  <c:v>275.74598093264831</c:v>
                </c:pt>
                <c:pt idx="36">
                  <c:v>273.8526750202434</c:v>
                </c:pt>
                <c:pt idx="37">
                  <c:v>274.27107660453851</c:v>
                </c:pt>
                <c:pt idx="38">
                  <c:v>278.57254397804405</c:v>
                </c:pt>
                <c:pt idx="39">
                  <c:v>282.19887734068311</c:v>
                </c:pt>
                <c:pt idx="40">
                  <c:v>287.09266653130931</c:v>
                </c:pt>
                <c:pt idx="41">
                  <c:v>293.80496594028324</c:v>
                </c:pt>
                <c:pt idx="42">
                  <c:v>294.6753167340986</c:v>
                </c:pt>
                <c:pt idx="43">
                  <c:v>298.95542583246981</c:v>
                </c:pt>
                <c:pt idx="44">
                  <c:v>297.4999954588406</c:v>
                </c:pt>
                <c:pt idx="45">
                  <c:v>299.17212175418103</c:v>
                </c:pt>
                <c:pt idx="46">
                  <c:v>295.93351963364051</c:v>
                </c:pt>
                <c:pt idx="47">
                  <c:v>294.06998103739312</c:v>
                </c:pt>
                <c:pt idx="48">
                  <c:v>295.15657702783119</c:v>
                </c:pt>
                <c:pt idx="49">
                  <c:v>291.88975120663656</c:v>
                </c:pt>
                <c:pt idx="50">
                  <c:v>295.02367038830636</c:v>
                </c:pt>
                <c:pt idx="51">
                  <c:v>293.2301183928696</c:v>
                </c:pt>
                <c:pt idx="52">
                  <c:v>300.80359213006489</c:v>
                </c:pt>
                <c:pt idx="53">
                  <c:v>299.83033490414186</c:v>
                </c:pt>
                <c:pt idx="54">
                  <c:v>304.07558910629876</c:v>
                </c:pt>
                <c:pt idx="55">
                  <c:v>300.87532149952074</c:v>
                </c:pt>
                <c:pt idx="56">
                  <c:v>302.25056604626252</c:v>
                </c:pt>
                <c:pt idx="57">
                  <c:v>305.32398633705321</c:v>
                </c:pt>
                <c:pt idx="58">
                  <c:v>305.05749972431448</c:v>
                </c:pt>
                <c:pt idx="59">
                  <c:v>311.26248152078745</c:v>
                </c:pt>
                <c:pt idx="60">
                  <c:v>312.25963507624391</c:v>
                </c:pt>
                <c:pt idx="61">
                  <c:v>314.49666316106351</c:v>
                </c:pt>
                <c:pt idx="62">
                  <c:v>316.10282348979968</c:v>
                </c:pt>
                <c:pt idx="63">
                  <c:v>319.28658746036717</c:v>
                </c:pt>
                <c:pt idx="64">
                  <c:v>319.03539766046197</c:v>
                </c:pt>
                <c:pt idx="65">
                  <c:v>320.16477947699752</c:v>
                </c:pt>
                <c:pt idx="66">
                  <c:v>323.62876754602001</c:v>
                </c:pt>
                <c:pt idx="67">
                  <c:v>325.05009530867937</c:v>
                </c:pt>
                <c:pt idx="68">
                  <c:v>325.07730128335459</c:v>
                </c:pt>
                <c:pt idx="69">
                  <c:v>321.83022820858264</c:v>
                </c:pt>
                <c:pt idx="70">
                  <c:v>324.86217579869924</c:v>
                </c:pt>
                <c:pt idx="71">
                  <c:v>324.66469239407581</c:v>
                </c:pt>
                <c:pt idx="72">
                  <c:v>325.9992108179153</c:v>
                </c:pt>
                <c:pt idx="73">
                  <c:v>326.9596955195866</c:v>
                </c:pt>
                <c:pt idx="74">
                  <c:v>326.83458085412889</c:v>
                </c:pt>
                <c:pt idx="75">
                  <c:v>331.55571168345801</c:v>
                </c:pt>
                <c:pt idx="76">
                  <c:v>332.62984127618807</c:v>
                </c:pt>
                <c:pt idx="77">
                  <c:v>336.13067842990768</c:v>
                </c:pt>
                <c:pt idx="78">
                  <c:v>339.93779508429827</c:v>
                </c:pt>
                <c:pt idx="79">
                  <c:v>341.54886374644906</c:v>
                </c:pt>
                <c:pt idx="80">
                  <c:v>342.50407446488259</c:v>
                </c:pt>
                <c:pt idx="81">
                  <c:v>346.43652379044335</c:v>
                </c:pt>
                <c:pt idx="82">
                  <c:v>348.9749493170803</c:v>
                </c:pt>
                <c:pt idx="83">
                  <c:v>353.16881982771406</c:v>
                </c:pt>
                <c:pt idx="84">
                  <c:v>356.67486480148034</c:v>
                </c:pt>
                <c:pt idx="85">
                  <c:v>357.05623292584181</c:v>
                </c:pt>
                <c:pt idx="86">
                  <c:v>359.92281029205799</c:v>
                </c:pt>
                <c:pt idx="87">
                  <c:v>359.52261474745666</c:v>
                </c:pt>
                <c:pt idx="88">
                  <c:v>368.70019078525013</c:v>
                </c:pt>
                <c:pt idx="89">
                  <c:v>373.67628567617987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331-4790-90B8-6E5A13D29E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78106703"/>
        <c:axId val="2078107663"/>
      </c:scatterChart>
      <c:valAx>
        <c:axId val="20781067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78107663"/>
        <c:crosses val="autoZero"/>
        <c:crossBetween val="midCat"/>
      </c:valAx>
      <c:valAx>
        <c:axId val="20781076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 (g/KW.h)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7810670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8922590979852461"/>
          <c:y val="0.61052416624239403"/>
          <c:w val="0.18793048828080161"/>
          <c:h val="0.13241879915178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4912270341207348"/>
          <c:y val="0.17171296296296296"/>
          <c:w val="0.79498840769903767"/>
          <c:h val="0.63718321668124822"/>
        </c:manualLayout>
      </c:layout>
      <c:scatterChart>
        <c:scatterStyle val="lineMarker"/>
        <c:varyColors val="0"/>
        <c:ser>
          <c:idx val="0"/>
          <c:order val="0"/>
          <c:tx>
            <c:v>Torque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BsC'!$F$7:$F$96</c:f>
              <c:numCache>
                <c:formatCode>0.000</c:formatCode>
                <c:ptCount val="90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5A12-4FD4-9036-B1D754B6BA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2167663"/>
        <c:axId val="102168623"/>
      </c:scatterChart>
      <c:valAx>
        <c:axId val="1021676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168623"/>
        <c:crosses val="autoZero"/>
        <c:crossBetween val="midCat"/>
      </c:valAx>
      <c:valAx>
        <c:axId val="1021686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(N/m)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8.3333333333333332E-3"/>
              <c:y val="0.3473764216972877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16766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64651334208223976"/>
          <c:y val="0.5746522309711285"/>
          <c:w val="0.26530643044619423"/>
          <c:h val="0.1938662875473898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794861424640059"/>
          <c:y val="0.11451087501002677"/>
          <c:w val="0.81500337564688075"/>
          <c:h val="0.75631768234521379"/>
        </c:manualLayout>
      </c:layout>
      <c:scatterChart>
        <c:scatterStyle val="lineMarker"/>
        <c:varyColors val="0"/>
        <c:ser>
          <c:idx val="0"/>
          <c:order val="0"/>
          <c:tx>
            <c:v>Power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BsC'!$G$7:$G$96</c:f>
              <c:numCache>
                <c:formatCode>0.000</c:formatCode>
                <c:ptCount val="90"/>
                <c:pt idx="0">
                  <c:v>8.7371346834664845</c:v>
                </c:pt>
                <c:pt idx="1">
                  <c:v>9.2171367598239673</c:v>
                </c:pt>
                <c:pt idx="2">
                  <c:v>9.7437226498494454</c:v>
                </c:pt>
                <c:pt idx="3">
                  <c:v>10.237704995979101</c:v>
                </c:pt>
                <c:pt idx="4">
                  <c:v>10.847049128239808</c:v>
                </c:pt>
                <c:pt idx="5">
                  <c:v>11.480436932528498</c:v>
                </c:pt>
                <c:pt idx="6">
                  <c:v>12.159323616625683</c:v>
                </c:pt>
                <c:pt idx="7">
                  <c:v>12.893281372575199</c:v>
                </c:pt>
                <c:pt idx="8">
                  <c:v>13.666339461398067</c:v>
                </c:pt>
                <c:pt idx="9">
                  <c:v>14.342086671531749</c:v>
                </c:pt>
                <c:pt idx="10">
                  <c:v>14.990667821246541</c:v>
                </c:pt>
                <c:pt idx="11">
                  <c:v>15.596684538245251</c:v>
                </c:pt>
                <c:pt idx="12">
                  <c:v>16.193158962952165</c:v>
                </c:pt>
                <c:pt idx="13">
                  <c:v>16.741622928679778</c:v>
                </c:pt>
                <c:pt idx="14">
                  <c:v>17.232098461035232</c:v>
                </c:pt>
                <c:pt idx="15">
                  <c:v>17.769572132194007</c:v>
                </c:pt>
                <c:pt idx="16">
                  <c:v>18.38845001396021</c:v>
                </c:pt>
                <c:pt idx="17">
                  <c:v>18.954554833387512</c:v>
                </c:pt>
                <c:pt idx="18">
                  <c:v>19.506119830540307</c:v>
                </c:pt>
                <c:pt idx="19">
                  <c:v>20.148041878337946</c:v>
                </c:pt>
                <c:pt idx="20">
                  <c:v>20.871222909375998</c:v>
                </c:pt>
                <c:pt idx="21">
                  <c:v>21.513490940018599</c:v>
                </c:pt>
                <c:pt idx="22">
                  <c:v>22.208818216340998</c:v>
                </c:pt>
                <c:pt idx="23">
                  <c:v>22.920902167981524</c:v>
                </c:pt>
                <c:pt idx="24">
                  <c:v>23.518410269830163</c:v>
                </c:pt>
                <c:pt idx="25">
                  <c:v>24.2241811023985</c:v>
                </c:pt>
                <c:pt idx="26">
                  <c:v>24.886674179595097</c:v>
                </c:pt>
                <c:pt idx="27">
                  <c:v>25.460211223099272</c:v>
                </c:pt>
                <c:pt idx="28">
                  <c:v>25.97485429788399</c:v>
                </c:pt>
                <c:pt idx="29">
                  <c:v>26.487113935292339</c:v>
                </c:pt>
                <c:pt idx="30">
                  <c:v>27.003320339969086</c:v>
                </c:pt>
                <c:pt idx="31">
                  <c:v>27.500036377713226</c:v>
                </c:pt>
                <c:pt idx="32">
                  <c:v>28.021928006669459</c:v>
                </c:pt>
                <c:pt idx="33">
                  <c:v>28.489726712804178</c:v>
                </c:pt>
                <c:pt idx="34">
                  <c:v>28.811375430999771</c:v>
                </c:pt>
                <c:pt idx="35">
                  <c:v>29.113751623313274</c:v>
                </c:pt>
                <c:pt idx="36">
                  <c:v>29.586163434047425</c:v>
                </c:pt>
                <c:pt idx="37">
                  <c:v>30.041446958259602</c:v>
                </c:pt>
                <c:pt idx="38">
                  <c:v>30.35295538912273</c:v>
                </c:pt>
                <c:pt idx="39">
                  <c:v>30.704409888702447</c:v>
                </c:pt>
                <c:pt idx="40">
                  <c:v>31.192019316255848</c:v>
                </c:pt>
                <c:pt idx="41">
                  <c:v>31.559201085405117</c:v>
                </c:pt>
                <c:pt idx="42">
                  <c:v>32.076829864000025</c:v>
                </c:pt>
                <c:pt idx="43">
                  <c:v>32.520734396866928</c:v>
                </c:pt>
                <c:pt idx="44">
                  <c:v>32.967227393981297</c:v>
                </c:pt>
                <c:pt idx="45">
                  <c:v>33.550084617333589</c:v>
                </c:pt>
                <c:pt idx="46">
                  <c:v>34.289795939852951</c:v>
                </c:pt>
                <c:pt idx="47">
                  <c:v>34.966166773386185</c:v>
                </c:pt>
                <c:pt idx="48">
                  <c:v>35.706471819553066</c:v>
                </c:pt>
                <c:pt idx="49">
                  <c:v>36.391308554304892</c:v>
                </c:pt>
                <c:pt idx="50">
                  <c:v>36.904665939752171</c:v>
                </c:pt>
                <c:pt idx="51">
                  <c:v>37.667515398952226</c:v>
                </c:pt>
                <c:pt idx="52">
                  <c:v>38.155295682231532</c:v>
                </c:pt>
                <c:pt idx="53">
                  <c:v>38.654360986206868</c:v>
                </c:pt>
                <c:pt idx="54">
                  <c:v>39.135828150413971</c:v>
                </c:pt>
                <c:pt idx="55">
                  <c:v>39.649313677655691</c:v>
                </c:pt>
                <c:pt idx="56">
                  <c:v>40.09421771651914</c:v>
                </c:pt>
                <c:pt idx="57">
                  <c:v>40.346486195817867</c:v>
                </c:pt>
                <c:pt idx="58">
                  <c:v>40.698884673283203</c:v>
                </c:pt>
                <c:pt idx="59">
                  <c:v>40.892336068939137</c:v>
                </c:pt>
                <c:pt idx="60">
                  <c:v>41.006741063005101</c:v>
                </c:pt>
                <c:pt idx="61">
                  <c:v>41.079927113196504</c:v>
                </c:pt>
                <c:pt idx="62">
                  <c:v>41.134558231554628</c:v>
                </c:pt>
                <c:pt idx="63">
                  <c:v>41.302236040957787</c:v>
                </c:pt>
                <c:pt idx="64">
                  <c:v>41.595697835772199</c:v>
                </c:pt>
                <c:pt idx="65">
                  <c:v>41.765212344228843</c:v>
                </c:pt>
                <c:pt idx="66">
                  <c:v>42.020368285295355</c:v>
                </c:pt>
                <c:pt idx="67">
                  <c:v>42.369623017404038</c:v>
                </c:pt>
                <c:pt idx="68">
                  <c:v>42.802127201959941</c:v>
                </c:pt>
                <c:pt idx="69">
                  <c:v>43.331852565948921</c:v>
                </c:pt>
                <c:pt idx="70">
                  <c:v>43.557702478629579</c:v>
                </c:pt>
                <c:pt idx="71">
                  <c:v>43.9514992984817</c:v>
                </c:pt>
                <c:pt idx="72">
                  <c:v>44.089063786194089</c:v>
                </c:pt>
                <c:pt idx="73">
                  <c:v>44.117823076257061</c:v>
                </c:pt>
                <c:pt idx="74">
                  <c:v>44.15536435063153</c:v>
                </c:pt>
                <c:pt idx="75">
                  <c:v>44.08987535089215</c:v>
                </c:pt>
                <c:pt idx="76">
                  <c:v>43.906914496806785</c:v>
                </c:pt>
                <c:pt idx="77">
                  <c:v>43.603577241035069</c:v>
                </c:pt>
                <c:pt idx="78">
                  <c:v>43.379995438115792</c:v>
                </c:pt>
                <c:pt idx="79">
                  <c:v>43.274188758455985</c:v>
                </c:pt>
                <c:pt idx="80">
                  <c:v>43.186347558375083</c:v>
                </c:pt>
                <c:pt idx="81">
                  <c:v>42.845511315021049</c:v>
                </c:pt>
                <c:pt idx="82">
                  <c:v>42.514512944364625</c:v>
                </c:pt>
                <c:pt idx="83">
                  <c:v>42.16892648469112</c:v>
                </c:pt>
                <c:pt idx="84">
                  <c:v>42.113985263190472</c:v>
                </c:pt>
                <c:pt idx="85">
                  <c:v>41.753927323532807</c:v>
                </c:pt>
                <c:pt idx="86">
                  <c:v>41.558910889427615</c:v>
                </c:pt>
                <c:pt idx="87">
                  <c:v>41.404905809489989</c:v>
                </c:pt>
                <c:pt idx="88">
                  <c:v>41.350670222137339</c:v>
                </c:pt>
                <c:pt idx="89">
                  <c:v>41.402145635238007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5A9-4FF9-9FE6-E64CCAB986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1246671"/>
        <c:axId val="2091240431"/>
      </c:scatterChart>
      <c:valAx>
        <c:axId val="20912466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1240431"/>
        <c:crosses val="autoZero"/>
        <c:crossBetween val="midCat"/>
      </c:valAx>
      <c:valAx>
        <c:axId val="20912404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124667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0000273173736005"/>
          <c:y val="0.63006600392257128"/>
          <c:w val="0.21169955487656475"/>
          <c:h val="0.1311962535295333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 efficiency vs</a:t>
            </a:r>
            <a:r>
              <a:rPr lang="en-US" baseline="0"/>
              <a:t> Engine Speed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738367828549096"/>
          <c:y val="0.14614943796553731"/>
          <c:w val="0.83255901168095603"/>
          <c:h val="0.71178720721265687"/>
        </c:manualLayout>
      </c:layout>
      <c:scatterChart>
        <c:scatterStyle val="lineMarker"/>
        <c:varyColors val="0"/>
        <c:ser>
          <c:idx val="0"/>
          <c:order val="0"/>
          <c:tx>
            <c:v>Thermal efficiency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BsC'!$L$7:$L$96</c:f>
              <c:numCache>
                <c:formatCode>0.000</c:formatCode>
                <c:ptCount val="90"/>
                <c:pt idx="0">
                  <c:v>22.564913955233688</c:v>
                </c:pt>
                <c:pt idx="1">
                  <c:v>23.147003414927088</c:v>
                </c:pt>
                <c:pt idx="2">
                  <c:v>24.037801035770194</c:v>
                </c:pt>
                <c:pt idx="3">
                  <c:v>25.568693796151592</c:v>
                </c:pt>
                <c:pt idx="4">
                  <c:v>26.507940196089464</c:v>
                </c:pt>
                <c:pt idx="5">
                  <c:v>26.43891285054637</c:v>
                </c:pt>
                <c:pt idx="6">
                  <c:v>27.984634330553927</c:v>
                </c:pt>
                <c:pt idx="7">
                  <c:v>29.450163025525804</c:v>
                </c:pt>
                <c:pt idx="8">
                  <c:v>29.757952011754092</c:v>
                </c:pt>
                <c:pt idx="9">
                  <c:v>30.786919977528708</c:v>
                </c:pt>
                <c:pt idx="10">
                  <c:v>30.745357783410839</c:v>
                </c:pt>
                <c:pt idx="11">
                  <c:v>30.426618295445273</c:v>
                </c:pt>
                <c:pt idx="12">
                  <c:v>30.700841715711753</c:v>
                </c:pt>
                <c:pt idx="13">
                  <c:v>30.824622193196365</c:v>
                </c:pt>
                <c:pt idx="14">
                  <c:v>31.315430395775262</c:v>
                </c:pt>
                <c:pt idx="15">
                  <c:v>31.352074689592886</c:v>
                </c:pt>
                <c:pt idx="16">
                  <c:v>30.588788179256778</c:v>
                </c:pt>
                <c:pt idx="17">
                  <c:v>30.1908252035002</c:v>
                </c:pt>
                <c:pt idx="18">
                  <c:v>30.196400527172578</c:v>
                </c:pt>
                <c:pt idx="19">
                  <c:v>30.388057582048855</c:v>
                </c:pt>
                <c:pt idx="20">
                  <c:v>30.225151745955621</c:v>
                </c:pt>
                <c:pt idx="21">
                  <c:v>30.594789263012196</c:v>
                </c:pt>
                <c:pt idx="22">
                  <c:v>30.847723059019373</c:v>
                </c:pt>
                <c:pt idx="23">
                  <c:v>31.019253872830831</c:v>
                </c:pt>
                <c:pt idx="24">
                  <c:v>31.053555515719506</c:v>
                </c:pt>
                <c:pt idx="25">
                  <c:v>31.225782091970611</c:v>
                </c:pt>
                <c:pt idx="26">
                  <c:v>31.216625393828718</c:v>
                </c:pt>
                <c:pt idx="27">
                  <c:v>30.891753842447621</c:v>
                </c:pt>
                <c:pt idx="28">
                  <c:v>30.726745487530604</c:v>
                </c:pt>
                <c:pt idx="29">
                  <c:v>30.940179231133175</c:v>
                </c:pt>
                <c:pt idx="30">
                  <c:v>30.762497539267592</c:v>
                </c:pt>
                <c:pt idx="31">
                  <c:v>30.750348180379323</c:v>
                </c:pt>
                <c:pt idx="32">
                  <c:v>30.317738775439622</c:v>
                </c:pt>
                <c:pt idx="33">
                  <c:v>30.212600241580301</c:v>
                </c:pt>
                <c:pt idx="34">
                  <c:v>29.993884320328736</c:v>
                </c:pt>
                <c:pt idx="35">
                  <c:v>29.671577276104028</c:v>
                </c:pt>
                <c:pt idx="36">
                  <c:v>29.87671448238865</c:v>
                </c:pt>
                <c:pt idx="37">
                  <c:v>29.83113743931245</c:v>
                </c:pt>
                <c:pt idx="38">
                  <c:v>29.370511770402757</c:v>
                </c:pt>
                <c:pt idx="39">
                  <c:v>28.993092598099611</c:v>
                </c:pt>
                <c:pt idx="40">
                  <c:v>28.498875574468563</c:v>
                </c:pt>
                <c:pt idx="41">
                  <c:v>27.847787240877203</c:v>
                </c:pt>
                <c:pt idx="42">
                  <c:v>27.765536226439615</c:v>
                </c:pt>
                <c:pt idx="43">
                  <c:v>27.36802036301944</c:v>
                </c:pt>
                <c:pt idx="44">
                  <c:v>27.501910274651227</c:v>
                </c:pt>
                <c:pt idx="45">
                  <c:v>27.348197197802026</c:v>
                </c:pt>
                <c:pt idx="46">
                  <c:v>27.647487151665352</c:v>
                </c:pt>
                <c:pt idx="47">
                  <c:v>27.822690887914209</c:v>
                </c:pt>
                <c:pt idx="48">
                  <c:v>27.720263814574231</c:v>
                </c:pt>
                <c:pt idx="49">
                  <c:v>28.030508601263133</c:v>
                </c:pt>
                <c:pt idx="50">
                  <c:v>27.732751650229893</c:v>
                </c:pt>
                <c:pt idx="51">
                  <c:v>27.902379969223301</c:v>
                </c:pt>
                <c:pt idx="52">
                  <c:v>27.199868604894956</c:v>
                </c:pt>
                <c:pt idx="53">
                  <c:v>27.288160100391362</c:v>
                </c:pt>
                <c:pt idx="54">
                  <c:v>26.907185170191291</c:v>
                </c:pt>
                <c:pt idx="55">
                  <c:v>27.193384093587802</c:v>
                </c:pt>
                <c:pt idx="56">
                  <c:v>27.069653793686761</c:v>
                </c:pt>
                <c:pt idx="57">
                  <c:v>26.797168083565204</c:v>
                </c:pt>
                <c:pt idx="58">
                  <c:v>26.820577068953316</c:v>
                </c:pt>
                <c:pt idx="59">
                  <c:v>26.285911947507763</c:v>
                </c:pt>
                <c:pt idx="60">
                  <c:v>26.201971893742975</c:v>
                </c:pt>
                <c:pt idx="61">
                  <c:v>26.015596157940852</c:v>
                </c:pt>
                <c:pt idx="62">
                  <c:v>25.883407466881426</c:v>
                </c:pt>
                <c:pt idx="63">
                  <c:v>25.625311250613631</c:v>
                </c:pt>
                <c:pt idx="64">
                  <c:v>25.645487120917537</c:v>
                </c:pt>
                <c:pt idx="65">
                  <c:v>25.555022620487872</c:v>
                </c:pt>
                <c:pt idx="66">
                  <c:v>25.281492259969529</c:v>
                </c:pt>
                <c:pt idx="67">
                  <c:v>25.17094534012805</c:v>
                </c:pt>
                <c:pt idx="68">
                  <c:v>25.168838763942102</c:v>
                </c:pt>
                <c:pt idx="69">
                  <c:v>25.422777180878825</c:v>
                </c:pt>
                <c:pt idx="70">
                  <c:v>25.185505704696272</c:v>
                </c:pt>
                <c:pt idx="71">
                  <c:v>25.200825262166624</c:v>
                </c:pt>
                <c:pt idx="72">
                  <c:v>25.097662541238737</c:v>
                </c:pt>
                <c:pt idx="73">
                  <c:v>25.023935041339207</c:v>
                </c:pt>
                <c:pt idx="74">
                  <c:v>25.033514386501988</c:v>
                </c:pt>
                <c:pt idx="75">
                  <c:v>24.677053941479084</c:v>
                </c:pt>
                <c:pt idx="76">
                  <c:v>24.597366701758677</c:v>
                </c:pt>
                <c:pt idx="77">
                  <c:v>24.341182483063093</c:v>
                </c:pt>
                <c:pt idx="78">
                  <c:v>24.068574604330898</c:v>
                </c:pt>
                <c:pt idx="79">
                  <c:v>23.955044359017418</c:v>
                </c:pt>
                <c:pt idx="80">
                  <c:v>23.88823605850877</c:v>
                </c:pt>
                <c:pt idx="81">
                  <c:v>23.617077357488149</c:v>
                </c:pt>
                <c:pt idx="82">
                  <c:v>23.44528797218663</c:v>
                </c:pt>
                <c:pt idx="83">
                  <c:v>23.166875789911199</c:v>
                </c:pt>
                <c:pt idx="84">
                  <c:v>22.939149879182132</c:v>
                </c:pt>
                <c:pt idx="85">
                  <c:v>22.914648806921935</c:v>
                </c:pt>
                <c:pt idx="86">
                  <c:v>22.73214685998666</c:v>
                </c:pt>
                <c:pt idx="87">
                  <c:v>22.757450703248317</c:v>
                </c:pt>
                <c:pt idx="88">
                  <c:v>22.190978975065654</c:v>
                </c:pt>
                <c:pt idx="89">
                  <c:v>21.895470746860227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FF1-4E3A-96EB-E242ACB097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46505216"/>
        <c:axId val="1746505696"/>
      </c:scatterChart>
      <c:valAx>
        <c:axId val="17465052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layout>
            <c:manualLayout>
              <c:xMode val="edge"/>
              <c:yMode val="edge"/>
              <c:x val="0.47943876050496376"/>
              <c:y val="0.9178684825495037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6505696"/>
        <c:crosses val="autoZero"/>
        <c:crossBetween val="midCat"/>
      </c:valAx>
      <c:valAx>
        <c:axId val="1746505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Thermal</a:t>
                </a:r>
                <a:r>
                  <a:rPr lang="en-GB" baseline="0"/>
                  <a:t> Efficiency (%)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65052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5310185347955507"/>
          <c:y val="0.6779874049921456"/>
          <c:w val="0.31854820782439708"/>
          <c:h val="0.1424623368612007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SFC vs Power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361141179395451"/>
          <c:y val="0.10692613826217076"/>
          <c:w val="0.80285495609663804"/>
          <c:h val="0.76506431326543956"/>
        </c:manualLayout>
      </c:layout>
      <c:scatterChart>
        <c:scatterStyle val="lineMarker"/>
        <c:varyColors val="0"/>
        <c:ser>
          <c:idx val="0"/>
          <c:order val="0"/>
          <c:tx>
            <c:v>SFC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BsC'!$I$7:$I$96</c:f>
              <c:numCache>
                <c:formatCode>0.000</c:formatCode>
                <c:ptCount val="90"/>
                <c:pt idx="0">
                  <c:v>362.59026726403704</c:v>
                </c:pt>
                <c:pt idx="1">
                  <c:v>353.4720255211036</c:v>
                </c:pt>
                <c:pt idx="2">
                  <c:v>340.37298876228226</c:v>
                </c:pt>
                <c:pt idx="3">
                  <c:v>319.99359243958116</c:v>
                </c:pt>
                <c:pt idx="4">
                  <c:v>308.65537349541745</c:v>
                </c:pt>
                <c:pt idx="5">
                  <c:v>309.46121832120269</c:v>
                </c:pt>
                <c:pt idx="6">
                  <c:v>292.36823626761429</c:v>
                </c:pt>
                <c:pt idx="7">
                  <c:v>277.81911341973301</c:v>
                </c:pt>
                <c:pt idx="8">
                  <c:v>274.94560709643071</c:v>
                </c:pt>
                <c:pt idx="9">
                  <c:v>265.75630780182195</c:v>
                </c:pt>
                <c:pt idx="10">
                  <c:v>266.11556253324255</c:v>
                </c:pt>
                <c:pt idx="11">
                  <c:v>268.90330375764967</c:v>
                </c:pt>
                <c:pt idx="12">
                  <c:v>266.50142877453999</c:v>
                </c:pt>
                <c:pt idx="13">
                  <c:v>265.43125591411399</c:v>
                </c:pt>
                <c:pt idx="14">
                  <c:v>261.27113944830165</c:v>
                </c:pt>
                <c:pt idx="15">
                  <c:v>260.96576583284565</c:v>
                </c:pt>
                <c:pt idx="16">
                  <c:v>267.47768279903715</c:v>
                </c:pt>
                <c:pt idx="17">
                  <c:v>271.00346302788756</c:v>
                </c:pt>
                <c:pt idx="18">
                  <c:v>270.9534262024269</c:v>
                </c:pt>
                <c:pt idx="19">
                  <c:v>269.24452672655946</c:v>
                </c:pt>
                <c:pt idx="20">
                  <c:v>270.69568585087353</c:v>
                </c:pt>
                <c:pt idx="21">
                  <c:v>267.42521778731953</c:v>
                </c:pt>
                <c:pt idx="22">
                  <c:v>265.23248299929065</c:v>
                </c:pt>
                <c:pt idx="23">
                  <c:v>263.76579576546419</c:v>
                </c:pt>
                <c:pt idx="24">
                  <c:v>263.474441040302</c:v>
                </c:pt>
                <c:pt idx="25">
                  <c:v>262.02124122047383</c:v>
                </c:pt>
                <c:pt idx="26">
                  <c:v>262.09809928512209</c:v>
                </c:pt>
                <c:pt idx="27">
                  <c:v>264.85444055868851</c:v>
                </c:pt>
                <c:pt idx="28">
                  <c:v>266.27675830941786</c:v>
                </c:pt>
                <c:pt idx="29">
                  <c:v>264.4399090482749</c:v>
                </c:pt>
                <c:pt idx="30">
                  <c:v>265.96729252474671</c:v>
                </c:pt>
                <c:pt idx="31">
                  <c:v>266.07237530528846</c:v>
                </c:pt>
                <c:pt idx="32">
                  <c:v>269.86901109017617</c:v>
                </c:pt>
                <c:pt idx="33">
                  <c:v>270.80814350291831</c:v>
                </c:pt>
                <c:pt idx="34">
                  <c:v>272.78288115130368</c:v>
                </c:pt>
                <c:pt idx="35">
                  <c:v>275.74598093264831</c:v>
                </c:pt>
                <c:pt idx="36">
                  <c:v>273.8526750202434</c:v>
                </c:pt>
                <c:pt idx="37">
                  <c:v>274.27107660453851</c:v>
                </c:pt>
                <c:pt idx="38">
                  <c:v>278.57254397804405</c:v>
                </c:pt>
                <c:pt idx="39">
                  <c:v>282.19887734068311</c:v>
                </c:pt>
                <c:pt idx="40">
                  <c:v>287.09266653130931</c:v>
                </c:pt>
                <c:pt idx="41">
                  <c:v>293.80496594028324</c:v>
                </c:pt>
                <c:pt idx="42">
                  <c:v>294.6753167340986</c:v>
                </c:pt>
                <c:pt idx="43">
                  <c:v>298.95542583246981</c:v>
                </c:pt>
                <c:pt idx="44">
                  <c:v>297.4999954588406</c:v>
                </c:pt>
                <c:pt idx="45">
                  <c:v>299.17212175418103</c:v>
                </c:pt>
                <c:pt idx="46">
                  <c:v>295.93351963364051</c:v>
                </c:pt>
                <c:pt idx="47">
                  <c:v>294.06998103739312</c:v>
                </c:pt>
                <c:pt idx="48">
                  <c:v>295.15657702783119</c:v>
                </c:pt>
                <c:pt idx="49">
                  <c:v>291.88975120663656</c:v>
                </c:pt>
                <c:pt idx="50">
                  <c:v>295.02367038830636</c:v>
                </c:pt>
                <c:pt idx="51">
                  <c:v>293.2301183928696</c:v>
                </c:pt>
                <c:pt idx="52">
                  <c:v>300.80359213006489</c:v>
                </c:pt>
                <c:pt idx="53">
                  <c:v>299.83033490414186</c:v>
                </c:pt>
                <c:pt idx="54">
                  <c:v>304.07558910629876</c:v>
                </c:pt>
                <c:pt idx="55">
                  <c:v>300.87532149952074</c:v>
                </c:pt>
                <c:pt idx="56">
                  <c:v>302.25056604626252</c:v>
                </c:pt>
                <c:pt idx="57">
                  <c:v>305.32398633705321</c:v>
                </c:pt>
                <c:pt idx="58">
                  <c:v>305.05749972431448</c:v>
                </c:pt>
                <c:pt idx="59">
                  <c:v>311.26248152078745</c:v>
                </c:pt>
                <c:pt idx="60">
                  <c:v>312.25963507624391</c:v>
                </c:pt>
                <c:pt idx="61">
                  <c:v>314.49666316106351</c:v>
                </c:pt>
                <c:pt idx="62">
                  <c:v>316.10282348979968</c:v>
                </c:pt>
                <c:pt idx="63">
                  <c:v>319.28658746036717</c:v>
                </c:pt>
                <c:pt idx="64">
                  <c:v>319.03539766046197</c:v>
                </c:pt>
                <c:pt idx="65">
                  <c:v>320.16477947699752</c:v>
                </c:pt>
                <c:pt idx="66">
                  <c:v>323.62876754602001</c:v>
                </c:pt>
                <c:pt idx="67">
                  <c:v>325.05009530867937</c:v>
                </c:pt>
                <c:pt idx="68">
                  <c:v>325.07730128335459</c:v>
                </c:pt>
                <c:pt idx="69">
                  <c:v>321.83022820858264</c:v>
                </c:pt>
                <c:pt idx="70">
                  <c:v>324.86217579869924</c:v>
                </c:pt>
                <c:pt idx="71">
                  <c:v>324.66469239407581</c:v>
                </c:pt>
                <c:pt idx="72">
                  <c:v>325.9992108179153</c:v>
                </c:pt>
                <c:pt idx="73">
                  <c:v>326.9596955195866</c:v>
                </c:pt>
                <c:pt idx="74">
                  <c:v>326.83458085412889</c:v>
                </c:pt>
                <c:pt idx="75">
                  <c:v>331.55571168345801</c:v>
                </c:pt>
                <c:pt idx="76">
                  <c:v>332.62984127618807</c:v>
                </c:pt>
                <c:pt idx="77">
                  <c:v>336.13067842990768</c:v>
                </c:pt>
                <c:pt idx="78">
                  <c:v>339.93779508429827</c:v>
                </c:pt>
                <c:pt idx="79">
                  <c:v>341.54886374644906</c:v>
                </c:pt>
                <c:pt idx="80">
                  <c:v>342.50407446488259</c:v>
                </c:pt>
                <c:pt idx="81">
                  <c:v>346.43652379044335</c:v>
                </c:pt>
                <c:pt idx="82">
                  <c:v>348.9749493170803</c:v>
                </c:pt>
                <c:pt idx="83">
                  <c:v>353.16881982771406</c:v>
                </c:pt>
                <c:pt idx="84">
                  <c:v>356.67486480148034</c:v>
                </c:pt>
                <c:pt idx="85">
                  <c:v>357.05623292584181</c:v>
                </c:pt>
                <c:pt idx="86">
                  <c:v>359.92281029205799</c:v>
                </c:pt>
                <c:pt idx="87">
                  <c:v>359.52261474745666</c:v>
                </c:pt>
                <c:pt idx="88">
                  <c:v>368.70019078525013</c:v>
                </c:pt>
                <c:pt idx="89">
                  <c:v>373.67628567617987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33F-4685-BC92-C8516FA579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4144927"/>
        <c:axId val="94145407"/>
      </c:scatterChart>
      <c:scatterChart>
        <c:scatterStyle val="lineMarker"/>
        <c:varyColors val="0"/>
        <c:ser>
          <c:idx val="1"/>
          <c:order val="1"/>
          <c:tx>
            <c:v>Power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BsC'!$G$7:$G$96</c:f>
              <c:numCache>
                <c:formatCode>0.000</c:formatCode>
                <c:ptCount val="90"/>
                <c:pt idx="0">
                  <c:v>8.7371346834664845</c:v>
                </c:pt>
                <c:pt idx="1">
                  <c:v>9.2171367598239673</c:v>
                </c:pt>
                <c:pt idx="2">
                  <c:v>9.7437226498494454</c:v>
                </c:pt>
                <c:pt idx="3">
                  <c:v>10.237704995979101</c:v>
                </c:pt>
                <c:pt idx="4">
                  <c:v>10.847049128239808</c:v>
                </c:pt>
                <c:pt idx="5">
                  <c:v>11.480436932528498</c:v>
                </c:pt>
                <c:pt idx="6">
                  <c:v>12.159323616625683</c:v>
                </c:pt>
                <c:pt idx="7">
                  <c:v>12.893281372575199</c:v>
                </c:pt>
                <c:pt idx="8">
                  <c:v>13.666339461398067</c:v>
                </c:pt>
                <c:pt idx="9">
                  <c:v>14.342086671531749</c:v>
                </c:pt>
                <c:pt idx="10">
                  <c:v>14.990667821246541</c:v>
                </c:pt>
                <c:pt idx="11">
                  <c:v>15.596684538245251</c:v>
                </c:pt>
                <c:pt idx="12">
                  <c:v>16.193158962952165</c:v>
                </c:pt>
                <c:pt idx="13">
                  <c:v>16.741622928679778</c:v>
                </c:pt>
                <c:pt idx="14">
                  <c:v>17.232098461035232</c:v>
                </c:pt>
                <c:pt idx="15">
                  <c:v>17.769572132194007</c:v>
                </c:pt>
                <c:pt idx="16">
                  <c:v>18.38845001396021</c:v>
                </c:pt>
                <c:pt idx="17">
                  <c:v>18.954554833387512</c:v>
                </c:pt>
                <c:pt idx="18">
                  <c:v>19.506119830540307</c:v>
                </c:pt>
                <c:pt idx="19">
                  <c:v>20.148041878337946</c:v>
                </c:pt>
                <c:pt idx="20">
                  <c:v>20.871222909375998</c:v>
                </c:pt>
                <c:pt idx="21">
                  <c:v>21.513490940018599</c:v>
                </c:pt>
                <c:pt idx="22">
                  <c:v>22.208818216340998</c:v>
                </c:pt>
                <c:pt idx="23">
                  <c:v>22.920902167981524</c:v>
                </c:pt>
                <c:pt idx="24">
                  <c:v>23.518410269830163</c:v>
                </c:pt>
                <c:pt idx="25">
                  <c:v>24.2241811023985</c:v>
                </c:pt>
                <c:pt idx="26">
                  <c:v>24.886674179595097</c:v>
                </c:pt>
                <c:pt idx="27">
                  <c:v>25.460211223099272</c:v>
                </c:pt>
                <c:pt idx="28">
                  <c:v>25.97485429788399</c:v>
                </c:pt>
                <c:pt idx="29">
                  <c:v>26.487113935292339</c:v>
                </c:pt>
                <c:pt idx="30">
                  <c:v>27.003320339969086</c:v>
                </c:pt>
                <c:pt idx="31">
                  <c:v>27.500036377713226</c:v>
                </c:pt>
                <c:pt idx="32">
                  <c:v>28.021928006669459</c:v>
                </c:pt>
                <c:pt idx="33">
                  <c:v>28.489726712804178</c:v>
                </c:pt>
                <c:pt idx="34">
                  <c:v>28.811375430999771</c:v>
                </c:pt>
                <c:pt idx="35">
                  <c:v>29.113751623313274</c:v>
                </c:pt>
                <c:pt idx="36">
                  <c:v>29.586163434047425</c:v>
                </c:pt>
                <c:pt idx="37">
                  <c:v>30.041446958259602</c:v>
                </c:pt>
                <c:pt idx="38">
                  <c:v>30.35295538912273</c:v>
                </c:pt>
                <c:pt idx="39">
                  <c:v>30.704409888702447</c:v>
                </c:pt>
                <c:pt idx="40">
                  <c:v>31.192019316255848</c:v>
                </c:pt>
                <c:pt idx="41">
                  <c:v>31.559201085405117</c:v>
                </c:pt>
                <c:pt idx="42">
                  <c:v>32.076829864000025</c:v>
                </c:pt>
                <c:pt idx="43">
                  <c:v>32.520734396866928</c:v>
                </c:pt>
                <c:pt idx="44">
                  <c:v>32.967227393981297</c:v>
                </c:pt>
                <c:pt idx="45">
                  <c:v>33.550084617333589</c:v>
                </c:pt>
                <c:pt idx="46">
                  <c:v>34.289795939852951</c:v>
                </c:pt>
                <c:pt idx="47">
                  <c:v>34.966166773386185</c:v>
                </c:pt>
                <c:pt idx="48">
                  <c:v>35.706471819553066</c:v>
                </c:pt>
                <c:pt idx="49">
                  <c:v>36.391308554304892</c:v>
                </c:pt>
                <c:pt idx="50">
                  <c:v>36.904665939752171</c:v>
                </c:pt>
                <c:pt idx="51">
                  <c:v>37.667515398952226</c:v>
                </c:pt>
                <c:pt idx="52">
                  <c:v>38.155295682231532</c:v>
                </c:pt>
                <c:pt idx="53">
                  <c:v>38.654360986206868</c:v>
                </c:pt>
                <c:pt idx="54">
                  <c:v>39.135828150413971</c:v>
                </c:pt>
                <c:pt idx="55">
                  <c:v>39.649313677655691</c:v>
                </c:pt>
                <c:pt idx="56">
                  <c:v>40.09421771651914</c:v>
                </c:pt>
                <c:pt idx="57">
                  <c:v>40.346486195817867</c:v>
                </c:pt>
                <c:pt idx="58">
                  <c:v>40.698884673283203</c:v>
                </c:pt>
                <c:pt idx="59">
                  <c:v>40.892336068939137</c:v>
                </c:pt>
                <c:pt idx="60">
                  <c:v>41.006741063005101</c:v>
                </c:pt>
                <c:pt idx="61">
                  <c:v>41.079927113196504</c:v>
                </c:pt>
                <c:pt idx="62">
                  <c:v>41.134558231554628</c:v>
                </c:pt>
                <c:pt idx="63">
                  <c:v>41.302236040957787</c:v>
                </c:pt>
                <c:pt idx="64">
                  <c:v>41.595697835772199</c:v>
                </c:pt>
                <c:pt idx="65">
                  <c:v>41.765212344228843</c:v>
                </c:pt>
                <c:pt idx="66">
                  <c:v>42.020368285295355</c:v>
                </c:pt>
                <c:pt idx="67">
                  <c:v>42.369623017404038</c:v>
                </c:pt>
                <c:pt idx="68">
                  <c:v>42.802127201959941</c:v>
                </c:pt>
                <c:pt idx="69">
                  <c:v>43.331852565948921</c:v>
                </c:pt>
                <c:pt idx="70">
                  <c:v>43.557702478629579</c:v>
                </c:pt>
                <c:pt idx="71">
                  <c:v>43.9514992984817</c:v>
                </c:pt>
                <c:pt idx="72">
                  <c:v>44.089063786194089</c:v>
                </c:pt>
                <c:pt idx="73">
                  <c:v>44.117823076257061</c:v>
                </c:pt>
                <c:pt idx="74">
                  <c:v>44.15536435063153</c:v>
                </c:pt>
                <c:pt idx="75">
                  <c:v>44.08987535089215</c:v>
                </c:pt>
                <c:pt idx="76">
                  <c:v>43.906914496806785</c:v>
                </c:pt>
                <c:pt idx="77">
                  <c:v>43.603577241035069</c:v>
                </c:pt>
                <c:pt idx="78">
                  <c:v>43.379995438115792</c:v>
                </c:pt>
                <c:pt idx="79">
                  <c:v>43.274188758455985</c:v>
                </c:pt>
                <c:pt idx="80">
                  <c:v>43.186347558375083</c:v>
                </c:pt>
                <c:pt idx="81">
                  <c:v>42.845511315021049</c:v>
                </c:pt>
                <c:pt idx="82">
                  <c:v>42.514512944364625</c:v>
                </c:pt>
                <c:pt idx="83">
                  <c:v>42.16892648469112</c:v>
                </c:pt>
                <c:pt idx="84">
                  <c:v>42.113985263190472</c:v>
                </c:pt>
                <c:pt idx="85">
                  <c:v>41.753927323532807</c:v>
                </c:pt>
                <c:pt idx="86">
                  <c:v>41.558910889427615</c:v>
                </c:pt>
                <c:pt idx="87">
                  <c:v>41.404905809489989</c:v>
                </c:pt>
                <c:pt idx="88">
                  <c:v>41.350670222137339</c:v>
                </c:pt>
                <c:pt idx="89">
                  <c:v>41.402145635238007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33F-4685-BC92-C8516FA579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80296703"/>
        <c:axId val="1280276623"/>
      </c:scatterChart>
      <c:valAx>
        <c:axId val="9414492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145407"/>
        <c:crosses val="autoZero"/>
        <c:crossBetween val="midCat"/>
      </c:valAx>
      <c:valAx>
        <c:axId val="94145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 (g/KW.h)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144927"/>
        <c:crosses val="autoZero"/>
        <c:crossBetween val="midCat"/>
      </c:valAx>
      <c:valAx>
        <c:axId val="1280276623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0296703"/>
        <c:crosses val="max"/>
        <c:crossBetween val="midCat"/>
      </c:valAx>
      <c:valAx>
        <c:axId val="128029670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8027662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27927100207662"/>
          <c:y val="0.67057974554356181"/>
          <c:w val="8.780158877274423E-2"/>
          <c:h val="0.1261268214373919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 vs Torque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595710513301626"/>
          <c:y val="0.11865605336046242"/>
          <c:w val="0.71541668416644366"/>
          <c:h val="0.72810167741973919"/>
        </c:manualLayout>
      </c:layout>
      <c:scatterChart>
        <c:scatterStyle val="lineMarker"/>
        <c:varyColors val="0"/>
        <c:ser>
          <c:idx val="1"/>
          <c:order val="1"/>
          <c:tx>
            <c:v>Torque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BsC'!$F$7:$F$96</c:f>
              <c:numCache>
                <c:formatCode>0.000</c:formatCode>
                <c:ptCount val="90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59F-43B4-B28E-82B42248AE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07583"/>
        <c:axId val="543971103"/>
      </c:scatterChart>
      <c:scatterChart>
        <c:scatterStyle val="lineMarker"/>
        <c:varyColors val="0"/>
        <c:ser>
          <c:idx val="0"/>
          <c:order val="0"/>
          <c:tx>
            <c:v>Power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BsC'!$G$7:$G$96</c:f>
              <c:numCache>
                <c:formatCode>0.000</c:formatCode>
                <c:ptCount val="90"/>
                <c:pt idx="0">
                  <c:v>8.7371346834664845</c:v>
                </c:pt>
                <c:pt idx="1">
                  <c:v>9.2171367598239673</c:v>
                </c:pt>
                <c:pt idx="2">
                  <c:v>9.7437226498494454</c:v>
                </c:pt>
                <c:pt idx="3">
                  <c:v>10.237704995979101</c:v>
                </c:pt>
                <c:pt idx="4">
                  <c:v>10.847049128239808</c:v>
                </c:pt>
                <c:pt idx="5">
                  <c:v>11.480436932528498</c:v>
                </c:pt>
                <c:pt idx="6">
                  <c:v>12.159323616625683</c:v>
                </c:pt>
                <c:pt idx="7">
                  <c:v>12.893281372575199</c:v>
                </c:pt>
                <c:pt idx="8">
                  <c:v>13.666339461398067</c:v>
                </c:pt>
                <c:pt idx="9">
                  <c:v>14.342086671531749</c:v>
                </c:pt>
                <c:pt idx="10">
                  <c:v>14.990667821246541</c:v>
                </c:pt>
                <c:pt idx="11">
                  <c:v>15.596684538245251</c:v>
                </c:pt>
                <c:pt idx="12">
                  <c:v>16.193158962952165</c:v>
                </c:pt>
                <c:pt idx="13">
                  <c:v>16.741622928679778</c:v>
                </c:pt>
                <c:pt idx="14">
                  <c:v>17.232098461035232</c:v>
                </c:pt>
                <c:pt idx="15">
                  <c:v>17.769572132194007</c:v>
                </c:pt>
                <c:pt idx="16">
                  <c:v>18.38845001396021</c:v>
                </c:pt>
                <c:pt idx="17">
                  <c:v>18.954554833387512</c:v>
                </c:pt>
                <c:pt idx="18">
                  <c:v>19.506119830540307</c:v>
                </c:pt>
                <c:pt idx="19">
                  <c:v>20.148041878337946</c:v>
                </c:pt>
                <c:pt idx="20">
                  <c:v>20.871222909375998</c:v>
                </c:pt>
                <c:pt idx="21">
                  <c:v>21.513490940018599</c:v>
                </c:pt>
                <c:pt idx="22">
                  <c:v>22.208818216340998</c:v>
                </c:pt>
                <c:pt idx="23">
                  <c:v>22.920902167981524</c:v>
                </c:pt>
                <c:pt idx="24">
                  <c:v>23.518410269830163</c:v>
                </c:pt>
                <c:pt idx="25">
                  <c:v>24.2241811023985</c:v>
                </c:pt>
                <c:pt idx="26">
                  <c:v>24.886674179595097</c:v>
                </c:pt>
                <c:pt idx="27">
                  <c:v>25.460211223099272</c:v>
                </c:pt>
                <c:pt idx="28">
                  <c:v>25.97485429788399</c:v>
                </c:pt>
                <c:pt idx="29">
                  <c:v>26.487113935292339</c:v>
                </c:pt>
                <c:pt idx="30">
                  <c:v>27.003320339969086</c:v>
                </c:pt>
                <c:pt idx="31">
                  <c:v>27.500036377713226</c:v>
                </c:pt>
                <c:pt idx="32">
                  <c:v>28.021928006669459</c:v>
                </c:pt>
                <c:pt idx="33">
                  <c:v>28.489726712804178</c:v>
                </c:pt>
                <c:pt idx="34">
                  <c:v>28.811375430999771</c:v>
                </c:pt>
                <c:pt idx="35">
                  <c:v>29.113751623313274</c:v>
                </c:pt>
                <c:pt idx="36">
                  <c:v>29.586163434047425</c:v>
                </c:pt>
                <c:pt idx="37">
                  <c:v>30.041446958259602</c:v>
                </c:pt>
                <c:pt idx="38">
                  <c:v>30.35295538912273</c:v>
                </c:pt>
                <c:pt idx="39">
                  <c:v>30.704409888702447</c:v>
                </c:pt>
                <c:pt idx="40">
                  <c:v>31.192019316255848</c:v>
                </c:pt>
                <c:pt idx="41">
                  <c:v>31.559201085405117</c:v>
                </c:pt>
                <c:pt idx="42">
                  <c:v>32.076829864000025</c:v>
                </c:pt>
                <c:pt idx="43">
                  <c:v>32.520734396866928</c:v>
                </c:pt>
                <c:pt idx="44">
                  <c:v>32.967227393981297</c:v>
                </c:pt>
                <c:pt idx="45">
                  <c:v>33.550084617333589</c:v>
                </c:pt>
                <c:pt idx="46">
                  <c:v>34.289795939852951</c:v>
                </c:pt>
                <c:pt idx="47">
                  <c:v>34.966166773386185</c:v>
                </c:pt>
                <c:pt idx="48">
                  <c:v>35.706471819553066</c:v>
                </c:pt>
                <c:pt idx="49">
                  <c:v>36.391308554304892</c:v>
                </c:pt>
                <c:pt idx="50">
                  <c:v>36.904665939752171</c:v>
                </c:pt>
                <c:pt idx="51">
                  <c:v>37.667515398952226</c:v>
                </c:pt>
                <c:pt idx="52">
                  <c:v>38.155295682231532</c:v>
                </c:pt>
                <c:pt idx="53">
                  <c:v>38.654360986206868</c:v>
                </c:pt>
                <c:pt idx="54">
                  <c:v>39.135828150413971</c:v>
                </c:pt>
                <c:pt idx="55">
                  <c:v>39.649313677655691</c:v>
                </c:pt>
                <c:pt idx="56">
                  <c:v>40.09421771651914</c:v>
                </c:pt>
                <c:pt idx="57">
                  <c:v>40.346486195817867</c:v>
                </c:pt>
                <c:pt idx="58">
                  <c:v>40.698884673283203</c:v>
                </c:pt>
                <c:pt idx="59">
                  <c:v>40.892336068939137</c:v>
                </c:pt>
                <c:pt idx="60">
                  <c:v>41.006741063005101</c:v>
                </c:pt>
                <c:pt idx="61">
                  <c:v>41.079927113196504</c:v>
                </c:pt>
                <c:pt idx="62">
                  <c:v>41.134558231554628</c:v>
                </c:pt>
                <c:pt idx="63">
                  <c:v>41.302236040957787</c:v>
                </c:pt>
                <c:pt idx="64">
                  <c:v>41.595697835772199</c:v>
                </c:pt>
                <c:pt idx="65">
                  <c:v>41.765212344228843</c:v>
                </c:pt>
                <c:pt idx="66">
                  <c:v>42.020368285295355</c:v>
                </c:pt>
                <c:pt idx="67">
                  <c:v>42.369623017404038</c:v>
                </c:pt>
                <c:pt idx="68">
                  <c:v>42.802127201959941</c:v>
                </c:pt>
                <c:pt idx="69">
                  <c:v>43.331852565948921</c:v>
                </c:pt>
                <c:pt idx="70">
                  <c:v>43.557702478629579</c:v>
                </c:pt>
                <c:pt idx="71">
                  <c:v>43.9514992984817</c:v>
                </c:pt>
                <c:pt idx="72">
                  <c:v>44.089063786194089</c:v>
                </c:pt>
                <c:pt idx="73">
                  <c:v>44.117823076257061</c:v>
                </c:pt>
                <c:pt idx="74">
                  <c:v>44.15536435063153</c:v>
                </c:pt>
                <c:pt idx="75">
                  <c:v>44.08987535089215</c:v>
                </c:pt>
                <c:pt idx="76">
                  <c:v>43.906914496806785</c:v>
                </c:pt>
                <c:pt idx="77">
                  <c:v>43.603577241035069</c:v>
                </c:pt>
                <c:pt idx="78">
                  <c:v>43.379995438115792</c:v>
                </c:pt>
                <c:pt idx="79">
                  <c:v>43.274188758455985</c:v>
                </c:pt>
                <c:pt idx="80">
                  <c:v>43.186347558375083</c:v>
                </c:pt>
                <c:pt idx="81">
                  <c:v>42.845511315021049</c:v>
                </c:pt>
                <c:pt idx="82">
                  <c:v>42.514512944364625</c:v>
                </c:pt>
                <c:pt idx="83">
                  <c:v>42.16892648469112</c:v>
                </c:pt>
                <c:pt idx="84">
                  <c:v>42.113985263190472</c:v>
                </c:pt>
                <c:pt idx="85">
                  <c:v>41.753927323532807</c:v>
                </c:pt>
                <c:pt idx="86">
                  <c:v>41.558910889427615</c:v>
                </c:pt>
                <c:pt idx="87">
                  <c:v>41.404905809489989</c:v>
                </c:pt>
                <c:pt idx="88">
                  <c:v>41.350670222137339</c:v>
                </c:pt>
                <c:pt idx="89">
                  <c:v>41.402145635238007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59F-43B4-B28E-82B42248AE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4415183"/>
        <c:axId val="534417103"/>
      </c:scatterChart>
      <c:valAx>
        <c:axId val="3720758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3971103"/>
        <c:crosses val="autoZero"/>
        <c:crossBetween val="midCat"/>
      </c:valAx>
      <c:valAx>
        <c:axId val="5439711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2.8561252012916104E-2"/>
              <c:y val="0.3861939563702932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207583"/>
        <c:crosses val="autoZero"/>
        <c:crossBetween val="midCat"/>
      </c:valAx>
      <c:valAx>
        <c:axId val="534417103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layout>
            <c:manualLayout>
              <c:xMode val="edge"/>
              <c:yMode val="edge"/>
              <c:x val="0.9467971432059169"/>
              <c:y val="0.3919045946100649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4415183"/>
        <c:crosses val="max"/>
        <c:crossBetween val="midCat"/>
      </c:valAx>
      <c:valAx>
        <c:axId val="53441518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34417103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7299194731727874"/>
          <c:y val="0.61903364595815802"/>
          <c:w val="7.3943260196455626E-2"/>
          <c:h val="0.1162979616355754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26986</xdr:colOff>
      <xdr:row>4</xdr:row>
      <xdr:rowOff>0</xdr:rowOff>
    </xdr:from>
    <xdr:to>
      <xdr:col>25</xdr:col>
      <xdr:colOff>595311</xdr:colOff>
      <xdr:row>20</xdr:row>
      <xdr:rowOff>188912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60B26C4-51D6-E34A-49B4-D95A955223A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22</xdr:row>
      <xdr:rowOff>64292</xdr:rowOff>
    </xdr:from>
    <xdr:to>
      <xdr:col>25</xdr:col>
      <xdr:colOff>571500</xdr:colOff>
      <xdr:row>39</xdr:row>
      <xdr:rowOff>88105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4B89D8F-D046-BB84-BF66-4ACC7329FF3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27</xdr:col>
      <xdr:colOff>34017</xdr:colOff>
      <xdr:row>4</xdr:row>
      <xdr:rowOff>19050</xdr:rowOff>
    </xdr:from>
    <xdr:to>
      <xdr:col>36</xdr:col>
      <xdr:colOff>4082</xdr:colOff>
      <xdr:row>21</xdr:row>
      <xdr:rowOff>47625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B942970-BCCD-2CE2-113A-2CE2C13419C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27</xdr:col>
      <xdr:colOff>12754</xdr:colOff>
      <xdr:row>22</xdr:row>
      <xdr:rowOff>27382</xdr:rowOff>
    </xdr:from>
    <xdr:to>
      <xdr:col>35</xdr:col>
      <xdr:colOff>530678</xdr:colOff>
      <xdr:row>37</xdr:row>
      <xdr:rowOff>178593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2F888CC1-023A-0E6B-4DF5-1C8BAF2E0F6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38101</xdr:colOff>
      <xdr:row>40</xdr:row>
      <xdr:rowOff>57150</xdr:rowOff>
    </xdr:from>
    <xdr:to>
      <xdr:col>28</xdr:col>
      <xdr:colOff>587375</xdr:colOff>
      <xdr:row>57</xdr:row>
      <xdr:rowOff>174625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9660B686-A775-19A6-1B03-C9A34631F2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17</xdr:col>
      <xdr:colOff>88244</xdr:colOff>
      <xdr:row>58</xdr:row>
      <xdr:rowOff>141194</xdr:rowOff>
    </xdr:from>
    <xdr:to>
      <xdr:col>28</xdr:col>
      <xdr:colOff>558800</xdr:colOff>
      <xdr:row>78</xdr:row>
      <xdr:rowOff>139700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FB8E7772-676B-02E6-7689-54C3715FCD2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6"/>
  <sheetViews>
    <sheetView tabSelected="1" zoomScale="62" zoomScaleNormal="70" workbookViewId="0">
      <selection activeCell="N6" sqref="N6"/>
    </sheetView>
  </sheetViews>
  <sheetFormatPr defaultRowHeight="15" x14ac:dyDescent="0.25"/>
  <cols>
    <col min="1" max="1" width="9.140625" style="1"/>
    <col min="2" max="2" width="13.42578125" style="1" customWidth="1"/>
    <col min="3" max="3" width="14.5703125" customWidth="1"/>
    <col min="4" max="4" width="10.5703125" style="1" customWidth="1"/>
    <col min="6" max="6" width="12.140625" customWidth="1"/>
    <col min="7" max="7" width="24" style="1" customWidth="1"/>
    <col min="8" max="8" width="18" style="1" customWidth="1"/>
    <col min="9" max="9" width="18.5703125" style="1" customWidth="1"/>
    <col min="10" max="10" width="13.85546875" customWidth="1"/>
    <col min="11" max="11" width="13.140625" customWidth="1"/>
    <col min="12" max="12" width="10.7109375" customWidth="1"/>
    <col min="13" max="13" width="13.28515625" customWidth="1"/>
  </cols>
  <sheetData>
    <row r="1" spans="1:13" x14ac:dyDescent="0.25">
      <c r="A1"/>
      <c r="B1"/>
      <c r="G1" s="2" t="s">
        <v>0</v>
      </c>
      <c r="H1" s="2" t="s">
        <v>1</v>
      </c>
      <c r="I1" s="2" t="s">
        <v>2</v>
      </c>
    </row>
    <row r="2" spans="1:13" x14ac:dyDescent="0.25">
      <c r="C2" s="1"/>
      <c r="G2" s="2" t="s">
        <v>3</v>
      </c>
      <c r="H2" s="2" t="s">
        <v>4</v>
      </c>
      <c r="I2" s="2" t="s">
        <v>5</v>
      </c>
    </row>
    <row r="3" spans="1:13" x14ac:dyDescent="0.25">
      <c r="C3" s="1"/>
      <c r="G3" s="3">
        <v>1018.9</v>
      </c>
      <c r="H3" s="3">
        <v>46</v>
      </c>
      <c r="I3" s="3">
        <v>27</v>
      </c>
    </row>
    <row r="4" spans="1:13" x14ac:dyDescent="0.25">
      <c r="A4" s="2" t="s">
        <v>6</v>
      </c>
      <c r="B4" s="2" t="s">
        <v>7</v>
      </c>
      <c r="C4" s="2" t="s">
        <v>8</v>
      </c>
      <c r="D4" s="2" t="s">
        <v>9</v>
      </c>
    </row>
    <row r="5" spans="1:13" x14ac:dyDescent="0.25">
      <c r="A5" s="2" t="s">
        <v>10</v>
      </c>
      <c r="B5" s="2" t="s">
        <v>11</v>
      </c>
      <c r="C5" s="2" t="s">
        <v>12</v>
      </c>
      <c r="D5" s="2" t="s">
        <v>9</v>
      </c>
      <c r="F5" s="2" t="s">
        <v>13</v>
      </c>
      <c r="G5" s="2" t="s">
        <v>22</v>
      </c>
      <c r="H5" s="2" t="s">
        <v>16</v>
      </c>
      <c r="I5" s="2" t="s">
        <v>24</v>
      </c>
      <c r="J5" s="2" t="s">
        <v>21</v>
      </c>
      <c r="K5" s="2" t="s">
        <v>19</v>
      </c>
      <c r="L5" s="2" t="s">
        <v>18</v>
      </c>
      <c r="M5" s="5" t="s">
        <v>22</v>
      </c>
    </row>
    <row r="6" spans="1:13" x14ac:dyDescent="0.25">
      <c r="A6" s="1">
        <v>102.27500000000001</v>
      </c>
      <c r="B6" s="1">
        <v>1000</v>
      </c>
      <c r="C6" s="1">
        <v>7.0400000000000004E-2</v>
      </c>
      <c r="D6" s="1">
        <v>1.2658</v>
      </c>
      <c r="F6" s="4" t="s">
        <v>14</v>
      </c>
      <c r="G6" s="2" t="s">
        <v>15</v>
      </c>
      <c r="H6" s="2" t="s">
        <v>15</v>
      </c>
      <c r="I6" s="2" t="s">
        <v>17</v>
      </c>
      <c r="J6" s="4" t="s">
        <v>25</v>
      </c>
      <c r="K6" s="4" t="s">
        <v>20</v>
      </c>
      <c r="L6" s="2" t="s">
        <v>4</v>
      </c>
      <c r="M6" s="2" t="s">
        <v>23</v>
      </c>
    </row>
    <row r="7" spans="1:13" x14ac:dyDescent="0.25">
      <c r="A7" s="1">
        <v>102.756</v>
      </c>
      <c r="B7" s="1">
        <f t="shared" ref="B7:B38" si="0">B6+50</f>
        <v>1050</v>
      </c>
      <c r="C7" s="1">
        <v>7.2400000000000006E-2</v>
      </c>
      <c r="D7" s="1">
        <v>1.26783</v>
      </c>
      <c r="F7" s="8">
        <f>SUM(A6*0.815776)</f>
        <v>83.433490399999997</v>
      </c>
      <c r="G7" s="6">
        <f>SUM(2*PI()*B6*F7/60)/1000</f>
        <v>8.7371346834664845</v>
      </c>
      <c r="H7" s="6">
        <f>SUM((1013/$G$3)*SQRT(300/293))*G7</f>
        <v>8.7896934882606796</v>
      </c>
      <c r="I7" s="6">
        <f>SUM(C6*0.75*60)/(G7)*1000</f>
        <v>362.59026726403704</v>
      </c>
      <c r="J7" s="6">
        <f>SUM((F7*4*PI())/0.00159)/1000</f>
        <v>659.40639120501771</v>
      </c>
      <c r="K7" s="1">
        <f>SUM(C6*60)</f>
        <v>4.2240000000000002</v>
      </c>
      <c r="L7" s="6">
        <f>SUM((G7*1000)/((K7*0.75/3600)*44000000))*100</f>
        <v>22.564913955233688</v>
      </c>
      <c r="M7" s="7">
        <f>SUM(2*PI()*B6*F7)/60</f>
        <v>8737.1346834664837</v>
      </c>
    </row>
    <row r="8" spans="1:13" x14ac:dyDescent="0.25">
      <c r="A8" s="1">
        <v>103.68899999999999</v>
      </c>
      <c r="B8" s="1">
        <f t="shared" si="0"/>
        <v>1100</v>
      </c>
      <c r="C8" s="1">
        <v>7.3700000000000002E-2</v>
      </c>
      <c r="D8" s="1">
        <v>1.2734399999999999</v>
      </c>
      <c r="F8" s="8">
        <f t="shared" ref="F8:F71" si="1">SUM(A7*0.815776)</f>
        <v>83.825878656</v>
      </c>
      <c r="G8" s="6">
        <f t="shared" ref="G8:G71" si="2">SUM(2*PI()*B7*F8/60)/1000</f>
        <v>9.2171367598239673</v>
      </c>
      <c r="H8" s="6">
        <f t="shared" ref="H8:H71" si="3">SUM((1013/$G$3)*SQRT(300/293))*G8</f>
        <v>9.2725830484839911</v>
      </c>
      <c r="I8" s="6">
        <f t="shared" ref="I8:I71" si="4">SUM(C7*0.75*60)/(G8)*1000</f>
        <v>353.4720255211036</v>
      </c>
      <c r="J8" s="6">
        <f t="shared" ref="J8:J71" si="5">SUM((F8*4*PI())/0.00159)/1000</f>
        <v>662.50758381484025</v>
      </c>
      <c r="K8" s="1">
        <f t="shared" ref="K8:K71" si="6">SUM(C7*60)</f>
        <v>4.3440000000000003</v>
      </c>
      <c r="L8" s="6">
        <f t="shared" ref="L8:L71" si="7">SUM((G8*1000)/((K8*0.75/3600)*44000000))*100</f>
        <v>23.147003414927088</v>
      </c>
      <c r="M8" s="7">
        <f t="shared" ref="M8:M71" si="8">SUM(2*PI()*B7*F8)/60</f>
        <v>9217.1367598239667</v>
      </c>
    </row>
    <row r="9" spans="1:13" x14ac:dyDescent="0.25">
      <c r="A9" s="1">
        <v>104.209</v>
      </c>
      <c r="B9" s="1">
        <f t="shared" si="0"/>
        <v>1150</v>
      </c>
      <c r="C9" s="1">
        <v>7.2800000000000004E-2</v>
      </c>
      <c r="D9" s="1">
        <v>1.2847599999999999</v>
      </c>
      <c r="F9" s="8">
        <f t="shared" si="1"/>
        <v>84.586997663999995</v>
      </c>
      <c r="G9" s="6">
        <f t="shared" si="2"/>
        <v>9.7437226498494454</v>
      </c>
      <c r="H9" s="6">
        <f t="shared" si="3"/>
        <v>9.8023366503513838</v>
      </c>
      <c r="I9" s="6">
        <f t="shared" si="4"/>
        <v>340.37298876228226</v>
      </c>
      <c r="J9" s="6">
        <f t="shared" si="5"/>
        <v>668.52299484387265</v>
      </c>
      <c r="K9" s="1">
        <f t="shared" si="6"/>
        <v>4.4219999999999997</v>
      </c>
      <c r="L9" s="6">
        <f t="shared" si="7"/>
        <v>24.037801035770194</v>
      </c>
      <c r="M9" s="7">
        <f t="shared" si="8"/>
        <v>9743.7226498494456</v>
      </c>
    </row>
    <row r="10" spans="1:13" x14ac:dyDescent="0.25">
      <c r="A10" s="1">
        <v>105.81100000000001</v>
      </c>
      <c r="B10" s="1">
        <f t="shared" si="0"/>
        <v>1200</v>
      </c>
      <c r="C10" s="1">
        <v>7.4399999999999994E-2</v>
      </c>
      <c r="D10" s="1">
        <v>1.2918099999999999</v>
      </c>
      <c r="F10" s="8">
        <f t="shared" si="1"/>
        <v>85.011201184000001</v>
      </c>
      <c r="G10" s="6">
        <f t="shared" si="2"/>
        <v>10.237704995979101</v>
      </c>
      <c r="H10" s="6">
        <f t="shared" si="3"/>
        <v>10.299290579573508</v>
      </c>
      <c r="I10" s="6">
        <f t="shared" si="4"/>
        <v>319.99359243958116</v>
      </c>
      <c r="J10" s="6">
        <f t="shared" si="5"/>
        <v>671.87563550314053</v>
      </c>
      <c r="K10" s="1">
        <f t="shared" si="6"/>
        <v>4.3680000000000003</v>
      </c>
      <c r="L10" s="6">
        <f t="shared" si="7"/>
        <v>25.568693796151592</v>
      </c>
      <c r="M10" s="7">
        <f t="shared" si="8"/>
        <v>10237.7049959791</v>
      </c>
    </row>
    <row r="11" spans="1:13" x14ac:dyDescent="0.25">
      <c r="A11" s="1">
        <v>107.51</v>
      </c>
      <c r="B11" s="1">
        <f t="shared" si="0"/>
        <v>1250</v>
      </c>
      <c r="C11" s="1">
        <v>7.8950000000000006E-2</v>
      </c>
      <c r="D11" s="1">
        <v>1.2972900000000001</v>
      </c>
      <c r="F11" s="8">
        <f t="shared" si="1"/>
        <v>86.318074335999995</v>
      </c>
      <c r="G11" s="6">
        <f t="shared" si="2"/>
        <v>10.847049128239808</v>
      </c>
      <c r="H11" s="6">
        <f t="shared" si="3"/>
        <v>10.912300261291819</v>
      </c>
      <c r="I11" s="6">
        <f t="shared" si="4"/>
        <v>308.65537349541745</v>
      </c>
      <c r="J11" s="6">
        <f t="shared" si="5"/>
        <v>682.20434768803841</v>
      </c>
      <c r="K11" s="1">
        <f t="shared" si="6"/>
        <v>4.4639999999999995</v>
      </c>
      <c r="L11" s="6">
        <f t="shared" si="7"/>
        <v>26.507940196089464</v>
      </c>
      <c r="M11" s="7">
        <f t="shared" si="8"/>
        <v>10847.049128239809</v>
      </c>
    </row>
    <row r="12" spans="1:13" x14ac:dyDescent="0.25">
      <c r="A12" s="1">
        <v>109.488</v>
      </c>
      <c r="B12" s="1">
        <f t="shared" si="0"/>
        <v>1300</v>
      </c>
      <c r="C12" s="1">
        <v>7.9000000000000001E-2</v>
      </c>
      <c r="D12" s="1">
        <v>1.29895</v>
      </c>
      <c r="F12" s="8">
        <f t="shared" si="1"/>
        <v>87.704077760000004</v>
      </c>
      <c r="G12" s="6">
        <f t="shared" si="2"/>
        <v>11.480436932528498</v>
      </c>
      <c r="H12" s="6">
        <f t="shared" si="3"/>
        <v>11.549498251318816</v>
      </c>
      <c r="I12" s="6">
        <f t="shared" si="4"/>
        <v>309.46121832120269</v>
      </c>
      <c r="J12" s="6">
        <f t="shared" si="5"/>
        <v>693.15845630360741</v>
      </c>
      <c r="K12" s="1">
        <f t="shared" si="6"/>
        <v>4.7370000000000001</v>
      </c>
      <c r="L12" s="6">
        <f t="shared" si="7"/>
        <v>26.43891285054637</v>
      </c>
      <c r="M12" s="7">
        <f t="shared" si="8"/>
        <v>11480.436932528499</v>
      </c>
    </row>
    <row r="13" spans="1:13" x14ac:dyDescent="0.25">
      <c r="A13" s="1">
        <v>111.797</v>
      </c>
      <c r="B13" s="1">
        <f t="shared" si="0"/>
        <v>1350</v>
      </c>
      <c r="C13" s="1">
        <v>7.9600000000000004E-2</v>
      </c>
      <c r="D13" s="1">
        <v>1.2946899999999999</v>
      </c>
      <c r="F13" s="8">
        <f t="shared" si="1"/>
        <v>89.317682687999991</v>
      </c>
      <c r="G13" s="6">
        <f t="shared" si="2"/>
        <v>12.159323616625683</v>
      </c>
      <c r="H13" s="6">
        <f t="shared" si="3"/>
        <v>12.232468822639849</v>
      </c>
      <c r="I13" s="6">
        <f t="shared" si="4"/>
        <v>292.36823626761429</v>
      </c>
      <c r="J13" s="6">
        <f t="shared" si="5"/>
        <v>705.91138558059129</v>
      </c>
      <c r="K13" s="1">
        <f t="shared" si="6"/>
        <v>4.74</v>
      </c>
      <c r="L13" s="6">
        <f t="shared" si="7"/>
        <v>27.984634330553927</v>
      </c>
      <c r="M13" s="7">
        <f t="shared" si="8"/>
        <v>12159.323616625683</v>
      </c>
    </row>
    <row r="14" spans="1:13" x14ac:dyDescent="0.25">
      <c r="A14" s="1">
        <v>114.268</v>
      </c>
      <c r="B14" s="1">
        <f t="shared" si="0"/>
        <v>1400</v>
      </c>
      <c r="C14" s="1">
        <v>8.3500000000000005E-2</v>
      </c>
      <c r="D14" s="1">
        <v>1.2855000000000001</v>
      </c>
      <c r="F14" s="8">
        <f t="shared" si="1"/>
        <v>91.201309471999991</v>
      </c>
      <c r="G14" s="6">
        <f t="shared" si="2"/>
        <v>12.893281372575199</v>
      </c>
      <c r="H14" s="6">
        <f t="shared" si="3"/>
        <v>12.970841749445681</v>
      </c>
      <c r="I14" s="6">
        <f t="shared" si="4"/>
        <v>277.81911341973301</v>
      </c>
      <c r="J14" s="6">
        <f t="shared" si="5"/>
        <v>720.79839958491675</v>
      </c>
      <c r="K14" s="1">
        <f t="shared" si="6"/>
        <v>4.7759999999999998</v>
      </c>
      <c r="L14" s="6">
        <f t="shared" si="7"/>
        <v>29.450163025525804</v>
      </c>
      <c r="M14" s="7">
        <f t="shared" si="8"/>
        <v>12893.281372575198</v>
      </c>
    </row>
    <row r="15" spans="1:13" x14ac:dyDescent="0.25">
      <c r="A15" s="1">
        <v>115.783</v>
      </c>
      <c r="B15" s="1">
        <f t="shared" si="0"/>
        <v>1450</v>
      </c>
      <c r="C15" s="1">
        <v>8.4699999999999998E-2</v>
      </c>
      <c r="D15" s="1">
        <v>1.2781800000000001</v>
      </c>
      <c r="F15" s="8">
        <f t="shared" si="1"/>
        <v>93.217091967999991</v>
      </c>
      <c r="G15" s="6">
        <f t="shared" si="2"/>
        <v>13.666339461398067</v>
      </c>
      <c r="H15" s="6">
        <f t="shared" si="3"/>
        <v>13.748550219733069</v>
      </c>
      <c r="I15" s="6">
        <f t="shared" si="4"/>
        <v>274.94560709643071</v>
      </c>
      <c r="J15" s="6">
        <f t="shared" si="5"/>
        <v>736.72989010232163</v>
      </c>
      <c r="K15" s="1">
        <f t="shared" si="6"/>
        <v>5.0100000000000007</v>
      </c>
      <c r="L15" s="6">
        <f t="shared" si="7"/>
        <v>29.757952011754092</v>
      </c>
      <c r="M15" s="7">
        <f t="shared" si="8"/>
        <v>13666.339461398067</v>
      </c>
    </row>
    <row r="16" spans="1:13" x14ac:dyDescent="0.25">
      <c r="A16" s="1">
        <v>116.985</v>
      </c>
      <c r="B16" s="1">
        <f t="shared" si="0"/>
        <v>1500</v>
      </c>
      <c r="C16" s="1">
        <v>8.8650000000000007E-2</v>
      </c>
      <c r="D16" s="1">
        <v>1.2795000000000001</v>
      </c>
      <c r="F16" s="8">
        <f t="shared" si="1"/>
        <v>94.452992607999988</v>
      </c>
      <c r="G16" s="6">
        <f t="shared" si="2"/>
        <v>14.342086671531749</v>
      </c>
      <c r="H16" s="6">
        <f t="shared" si="3"/>
        <v>14.428362431379758</v>
      </c>
      <c r="I16" s="6">
        <f t="shared" si="4"/>
        <v>265.75630780182195</v>
      </c>
      <c r="J16" s="6">
        <f t="shared" si="5"/>
        <v>746.49767971538063</v>
      </c>
      <c r="K16" s="1">
        <f t="shared" si="6"/>
        <v>5.0819999999999999</v>
      </c>
      <c r="L16" s="6">
        <f t="shared" si="7"/>
        <v>30.786919977528708</v>
      </c>
      <c r="M16" s="7">
        <f t="shared" si="8"/>
        <v>14342.08667153175</v>
      </c>
    </row>
    <row r="17" spans="1:13" x14ac:dyDescent="0.25">
      <c r="A17" s="1">
        <v>117.788</v>
      </c>
      <c r="B17" s="1">
        <f t="shared" si="0"/>
        <v>1550</v>
      </c>
      <c r="C17" s="1">
        <v>9.3200000000000005E-2</v>
      </c>
      <c r="D17" s="1">
        <v>1.27766</v>
      </c>
      <c r="F17" s="8">
        <f t="shared" si="1"/>
        <v>95.43355536</v>
      </c>
      <c r="G17" s="6">
        <f t="shared" si="2"/>
        <v>14.990667821246541</v>
      </c>
      <c r="H17" s="6">
        <f t="shared" si="3"/>
        <v>15.080845163395388</v>
      </c>
      <c r="I17" s="6">
        <f t="shared" si="4"/>
        <v>266.11556253324255</v>
      </c>
      <c r="J17" s="6">
        <f t="shared" si="5"/>
        <v>754.24743754699568</v>
      </c>
      <c r="K17" s="1">
        <f t="shared" si="6"/>
        <v>5.3190000000000008</v>
      </c>
      <c r="L17" s="6">
        <f t="shared" si="7"/>
        <v>30.745357783410839</v>
      </c>
      <c r="M17" s="7">
        <f t="shared" si="8"/>
        <v>14990.667821246541</v>
      </c>
    </row>
    <row r="18" spans="1:13" x14ac:dyDescent="0.25">
      <c r="A18" s="1">
        <v>118.471</v>
      </c>
      <c r="B18" s="1">
        <f t="shared" si="0"/>
        <v>1600</v>
      </c>
      <c r="C18" s="1">
        <v>9.5899999999999999E-2</v>
      </c>
      <c r="D18" s="1">
        <v>1.2823500000000001</v>
      </c>
      <c r="F18" s="8">
        <f t="shared" si="1"/>
        <v>96.088623487999996</v>
      </c>
      <c r="G18" s="6">
        <f t="shared" si="2"/>
        <v>15.596684538245251</v>
      </c>
      <c r="H18" s="6">
        <f t="shared" si="3"/>
        <v>15.690507413567694</v>
      </c>
      <c r="I18" s="6">
        <f t="shared" si="4"/>
        <v>268.90330375764967</v>
      </c>
      <c r="J18" s="6">
        <f t="shared" si="5"/>
        <v>759.42468841121104</v>
      </c>
      <c r="K18" s="1">
        <f t="shared" si="6"/>
        <v>5.5920000000000005</v>
      </c>
      <c r="L18" s="6">
        <f t="shared" si="7"/>
        <v>30.426618295445273</v>
      </c>
      <c r="M18" s="7">
        <f t="shared" si="8"/>
        <v>15596.68453824525</v>
      </c>
    </row>
    <row r="19" spans="1:13" x14ac:dyDescent="0.25">
      <c r="A19" s="1">
        <v>118.77200000000001</v>
      </c>
      <c r="B19" s="1">
        <f t="shared" si="0"/>
        <v>1650</v>
      </c>
      <c r="C19" s="1">
        <v>9.8750000000000004E-2</v>
      </c>
      <c r="D19" s="1">
        <v>1.2902800000000001</v>
      </c>
      <c r="F19" s="8">
        <f t="shared" si="1"/>
        <v>96.645798495999998</v>
      </c>
      <c r="G19" s="6">
        <f t="shared" si="2"/>
        <v>16.193158962952165</v>
      </c>
      <c r="H19" s="6">
        <f t="shared" si="3"/>
        <v>16.290569969165187</v>
      </c>
      <c r="I19" s="6">
        <f t="shared" si="4"/>
        <v>266.50142877453999</v>
      </c>
      <c r="J19" s="6">
        <f t="shared" si="5"/>
        <v>763.82825296944156</v>
      </c>
      <c r="K19" s="1">
        <f t="shared" si="6"/>
        <v>5.7539999999999996</v>
      </c>
      <c r="L19" s="6">
        <f t="shared" si="7"/>
        <v>30.700841715711753</v>
      </c>
      <c r="M19" s="7">
        <f t="shared" si="8"/>
        <v>16193.158962952166</v>
      </c>
    </row>
    <row r="20" spans="1:13" x14ac:dyDescent="0.25">
      <c r="A20" s="1">
        <v>118.65600000000001</v>
      </c>
      <c r="B20" s="1">
        <f t="shared" si="0"/>
        <v>1700</v>
      </c>
      <c r="C20" s="1">
        <v>0.10005</v>
      </c>
      <c r="D20" s="1">
        <v>1.29942</v>
      </c>
      <c r="F20" s="8">
        <f t="shared" si="1"/>
        <v>96.891347072000002</v>
      </c>
      <c r="G20" s="6">
        <f t="shared" si="2"/>
        <v>16.741622928679778</v>
      </c>
      <c r="H20" s="6">
        <f t="shared" si="3"/>
        <v>16.842333255729169</v>
      </c>
      <c r="I20" s="6">
        <f t="shared" si="4"/>
        <v>265.43125591411399</v>
      </c>
      <c r="J20" s="6">
        <f t="shared" si="5"/>
        <v>765.76891612028703</v>
      </c>
      <c r="K20" s="1">
        <f t="shared" si="6"/>
        <v>5.9250000000000007</v>
      </c>
      <c r="L20" s="6">
        <f t="shared" si="7"/>
        <v>30.824622193196365</v>
      </c>
      <c r="M20" s="7">
        <f t="shared" si="8"/>
        <v>16741.622928679779</v>
      </c>
    </row>
    <row r="21" spans="1:13" x14ac:dyDescent="0.25">
      <c r="A21" s="1">
        <v>118.861</v>
      </c>
      <c r="B21" s="1">
        <f t="shared" si="0"/>
        <v>1750</v>
      </c>
      <c r="C21" s="1">
        <v>0.10305</v>
      </c>
      <c r="D21" s="1">
        <v>1.31053</v>
      </c>
      <c r="F21" s="8">
        <f t="shared" si="1"/>
        <v>96.796717055999991</v>
      </c>
      <c r="G21" s="6">
        <f t="shared" si="2"/>
        <v>17.232098461035232</v>
      </c>
      <c r="H21" s="6">
        <f t="shared" si="3"/>
        <v>17.335759275709609</v>
      </c>
      <c r="I21" s="6">
        <f t="shared" si="4"/>
        <v>261.27113944830165</v>
      </c>
      <c r="J21" s="6">
        <f t="shared" si="5"/>
        <v>765.02101935783492</v>
      </c>
      <c r="K21" s="1">
        <f t="shared" si="6"/>
        <v>6.0030000000000001</v>
      </c>
      <c r="L21" s="6">
        <f t="shared" si="7"/>
        <v>31.315430395775262</v>
      </c>
      <c r="M21" s="7">
        <f t="shared" si="8"/>
        <v>17232.098461035232</v>
      </c>
    </row>
    <row r="22" spans="1:13" x14ac:dyDescent="0.25">
      <c r="A22" s="1">
        <v>119.584</v>
      </c>
      <c r="B22" s="1">
        <f t="shared" si="0"/>
        <v>1800</v>
      </c>
      <c r="C22" s="1">
        <v>0.10929999999999999</v>
      </c>
      <c r="D22" s="1">
        <v>1.3149</v>
      </c>
      <c r="F22" s="8">
        <f t="shared" si="1"/>
        <v>96.963951135999991</v>
      </c>
      <c r="G22" s="6">
        <f t="shared" si="2"/>
        <v>17.769572132194007</v>
      </c>
      <c r="H22" s="6">
        <f t="shared" si="3"/>
        <v>17.876466154869391</v>
      </c>
      <c r="I22" s="6">
        <f t="shared" si="4"/>
        <v>260.96576583284565</v>
      </c>
      <c r="J22" s="6">
        <f t="shared" si="5"/>
        <v>766.3427334638925</v>
      </c>
      <c r="K22" s="1">
        <f t="shared" si="6"/>
        <v>6.1829999999999998</v>
      </c>
      <c r="L22" s="6">
        <f t="shared" si="7"/>
        <v>31.352074689592886</v>
      </c>
      <c r="M22" s="7">
        <f t="shared" si="8"/>
        <v>17769.572132194007</v>
      </c>
    </row>
    <row r="23" spans="1:13" x14ac:dyDescent="0.25">
      <c r="A23" s="1">
        <v>119.934</v>
      </c>
      <c r="B23" s="1">
        <f t="shared" si="0"/>
        <v>1850</v>
      </c>
      <c r="C23" s="1">
        <v>0.11415</v>
      </c>
      <c r="D23" s="1">
        <v>1.3184899999999999</v>
      </c>
      <c r="F23" s="8">
        <f t="shared" si="1"/>
        <v>97.553757183999991</v>
      </c>
      <c r="G23" s="6">
        <f t="shared" si="2"/>
        <v>18.38845001396021</v>
      </c>
      <c r="H23" s="6">
        <f t="shared" si="3"/>
        <v>18.499066936986523</v>
      </c>
      <c r="I23" s="6">
        <f t="shared" si="4"/>
        <v>267.47768279903715</v>
      </c>
      <c r="J23" s="6">
        <f t="shared" si="5"/>
        <v>771.00419345745115</v>
      </c>
      <c r="K23" s="1">
        <f t="shared" si="6"/>
        <v>6.5579999999999998</v>
      </c>
      <c r="L23" s="6">
        <f t="shared" si="7"/>
        <v>30.588788179256778</v>
      </c>
      <c r="M23" s="7">
        <f t="shared" si="8"/>
        <v>18388.45001396021</v>
      </c>
    </row>
    <row r="24" spans="1:13" x14ac:dyDescent="0.25">
      <c r="A24" s="1">
        <v>120.176</v>
      </c>
      <c r="B24" s="1">
        <f t="shared" si="0"/>
        <v>1900</v>
      </c>
      <c r="C24" s="1">
        <v>0.11745</v>
      </c>
      <c r="D24" s="1">
        <v>1.3189200000000001</v>
      </c>
      <c r="F24" s="8">
        <f t="shared" si="1"/>
        <v>97.839278783999987</v>
      </c>
      <c r="G24" s="6">
        <f t="shared" si="2"/>
        <v>18.954554833387512</v>
      </c>
      <c r="H24" s="6">
        <f t="shared" si="3"/>
        <v>19.068577196958724</v>
      </c>
      <c r="I24" s="6">
        <f t="shared" si="4"/>
        <v>271.00346302788756</v>
      </c>
      <c r="J24" s="6">
        <f t="shared" si="5"/>
        <v>773.26077851657374</v>
      </c>
      <c r="K24" s="1">
        <f t="shared" si="6"/>
        <v>6.8490000000000002</v>
      </c>
      <c r="L24" s="6">
        <f t="shared" si="7"/>
        <v>30.1908252035002</v>
      </c>
      <c r="M24" s="7">
        <f t="shared" si="8"/>
        <v>18954.554833387512</v>
      </c>
    </row>
    <row r="25" spans="1:13" x14ac:dyDescent="0.25">
      <c r="A25" s="1">
        <v>120.94799999999999</v>
      </c>
      <c r="B25" s="1">
        <f t="shared" si="0"/>
        <v>1950</v>
      </c>
      <c r="C25" s="1">
        <v>0.12055</v>
      </c>
      <c r="D25" s="1">
        <v>1.31484</v>
      </c>
      <c r="F25" s="8">
        <f t="shared" si="1"/>
        <v>98.036696575999997</v>
      </c>
      <c r="G25" s="6">
        <f t="shared" si="2"/>
        <v>19.506119830540307</v>
      </c>
      <c r="H25" s="6">
        <f t="shared" si="3"/>
        <v>19.623460169405128</v>
      </c>
      <c r="I25" s="6">
        <f t="shared" si="4"/>
        <v>270.9534262024269</v>
      </c>
      <c r="J25" s="6">
        <f t="shared" si="5"/>
        <v>774.82104590031008</v>
      </c>
      <c r="K25" s="1">
        <f t="shared" si="6"/>
        <v>7.0469999999999997</v>
      </c>
      <c r="L25" s="6">
        <f t="shared" si="7"/>
        <v>30.196400527172578</v>
      </c>
      <c r="M25" s="7">
        <f t="shared" si="8"/>
        <v>19506.119830540305</v>
      </c>
    </row>
    <row r="26" spans="1:13" x14ac:dyDescent="0.25">
      <c r="A26" s="1">
        <v>122.157</v>
      </c>
      <c r="B26" s="1">
        <f t="shared" si="0"/>
        <v>2000</v>
      </c>
      <c r="C26" s="1">
        <v>0.12554999999999999</v>
      </c>
      <c r="D26" s="1">
        <v>1.31653</v>
      </c>
      <c r="F26" s="8">
        <f t="shared" si="1"/>
        <v>98.666475647999988</v>
      </c>
      <c r="G26" s="6">
        <f t="shared" si="2"/>
        <v>20.148041878337946</v>
      </c>
      <c r="H26" s="6">
        <f t="shared" si="3"/>
        <v>20.26924374124075</v>
      </c>
      <c r="I26" s="6">
        <f t="shared" si="4"/>
        <v>269.24452672655946</v>
      </c>
      <c r="J26" s="6">
        <f t="shared" si="5"/>
        <v>779.79842780214585</v>
      </c>
      <c r="K26" s="1">
        <f t="shared" si="6"/>
        <v>7.2330000000000005</v>
      </c>
      <c r="L26" s="6">
        <f t="shared" si="7"/>
        <v>30.388057582048855</v>
      </c>
      <c r="M26" s="7">
        <f t="shared" si="8"/>
        <v>20148.041878337946</v>
      </c>
    </row>
    <row r="27" spans="1:13" x14ac:dyDescent="0.25">
      <c r="A27" s="1">
        <v>122.845</v>
      </c>
      <c r="B27" s="1">
        <f t="shared" si="0"/>
        <v>2050</v>
      </c>
      <c r="C27" s="1">
        <v>0.12784999999999999</v>
      </c>
      <c r="D27" s="1">
        <v>1.32098</v>
      </c>
      <c r="F27" s="8">
        <f t="shared" si="1"/>
        <v>99.652748831999986</v>
      </c>
      <c r="G27" s="6">
        <f t="shared" si="2"/>
        <v>20.871222909375998</v>
      </c>
      <c r="H27" s="6">
        <f t="shared" si="3"/>
        <v>20.996775115041988</v>
      </c>
      <c r="I27" s="6">
        <f t="shared" si="4"/>
        <v>270.69568585087353</v>
      </c>
      <c r="J27" s="6">
        <f t="shared" si="5"/>
        <v>787.59331733494332</v>
      </c>
      <c r="K27" s="1">
        <f t="shared" si="6"/>
        <v>7.5329999999999995</v>
      </c>
      <c r="L27" s="6">
        <f t="shared" si="7"/>
        <v>30.225151745955621</v>
      </c>
      <c r="M27" s="7">
        <f t="shared" si="8"/>
        <v>20871.222909376</v>
      </c>
    </row>
    <row r="28" spans="1:13" x14ac:dyDescent="0.25">
      <c r="A28" s="1">
        <v>123.79600000000001</v>
      </c>
      <c r="B28" s="1">
        <f t="shared" si="0"/>
        <v>2100</v>
      </c>
      <c r="C28" s="1">
        <v>0.13089999999999999</v>
      </c>
      <c r="D28" s="1">
        <v>1.32287</v>
      </c>
      <c r="F28" s="8">
        <f t="shared" si="1"/>
        <v>100.21400272</v>
      </c>
      <c r="G28" s="6">
        <f t="shared" si="2"/>
        <v>21.513490940018599</v>
      </c>
      <c r="H28" s="6">
        <f t="shared" si="3"/>
        <v>21.642906751004986</v>
      </c>
      <c r="I28" s="6">
        <f t="shared" si="4"/>
        <v>267.42521778731953</v>
      </c>
      <c r="J28" s="6">
        <f t="shared" si="5"/>
        <v>792.02911882259002</v>
      </c>
      <c r="K28" s="1">
        <f t="shared" si="6"/>
        <v>7.6709999999999994</v>
      </c>
      <c r="L28" s="6">
        <f t="shared" si="7"/>
        <v>30.594789263012196</v>
      </c>
      <c r="M28" s="7">
        <f t="shared" si="8"/>
        <v>21513.490940018601</v>
      </c>
    </row>
    <row r="29" spans="1:13" x14ac:dyDescent="0.25">
      <c r="A29" s="1">
        <v>124.794</v>
      </c>
      <c r="B29" s="1">
        <f t="shared" si="0"/>
        <v>2150</v>
      </c>
      <c r="C29" s="1">
        <v>0.13435</v>
      </c>
      <c r="D29" s="1">
        <v>1.3216399999999999</v>
      </c>
      <c r="F29" s="8">
        <f t="shared" si="1"/>
        <v>100.989805696</v>
      </c>
      <c r="G29" s="6">
        <f t="shared" si="2"/>
        <v>22.208818216340998</v>
      </c>
      <c r="H29" s="6">
        <f t="shared" si="3"/>
        <v>22.342416814008409</v>
      </c>
      <c r="I29" s="6">
        <f t="shared" si="4"/>
        <v>265.23248299929065</v>
      </c>
      <c r="J29" s="6">
        <f t="shared" si="5"/>
        <v>798.16058279752008</v>
      </c>
      <c r="K29" s="1">
        <f t="shared" si="6"/>
        <v>7.8539999999999992</v>
      </c>
      <c r="L29" s="6">
        <f t="shared" si="7"/>
        <v>30.847723059019373</v>
      </c>
      <c r="M29" s="7">
        <f t="shared" si="8"/>
        <v>22208.818216340998</v>
      </c>
    </row>
    <row r="30" spans="1:13" x14ac:dyDescent="0.25">
      <c r="A30" s="1">
        <v>125.137</v>
      </c>
      <c r="B30" s="1">
        <f t="shared" si="0"/>
        <v>2200</v>
      </c>
      <c r="C30" s="1">
        <v>0.13769999999999999</v>
      </c>
      <c r="D30" s="1">
        <v>1.3165199999999999</v>
      </c>
      <c r="F30" s="8">
        <f t="shared" si="1"/>
        <v>101.80395014399998</v>
      </c>
      <c r="G30" s="6">
        <f t="shared" si="2"/>
        <v>22.920902167981524</v>
      </c>
      <c r="H30" s="6">
        <f t="shared" si="3"/>
        <v>23.058784353205642</v>
      </c>
      <c r="I30" s="6">
        <f t="shared" si="4"/>
        <v>263.76579576546419</v>
      </c>
      <c r="J30" s="6">
        <f t="shared" si="5"/>
        <v>804.59507390896067</v>
      </c>
      <c r="K30" s="1">
        <f t="shared" si="6"/>
        <v>8.0609999999999999</v>
      </c>
      <c r="L30" s="6">
        <f t="shared" si="7"/>
        <v>31.019253872830831</v>
      </c>
      <c r="M30" s="7">
        <f t="shared" si="8"/>
        <v>22920.902167981523</v>
      </c>
    </row>
    <row r="31" spans="1:13" x14ac:dyDescent="0.25">
      <c r="A31" s="1">
        <v>126.02800000000001</v>
      </c>
      <c r="B31" s="1">
        <f t="shared" si="0"/>
        <v>2250</v>
      </c>
      <c r="C31" s="1">
        <v>0.14105000000000001</v>
      </c>
      <c r="D31" s="1">
        <v>1.3046500000000001</v>
      </c>
      <c r="F31" s="8">
        <f t="shared" si="1"/>
        <v>102.08376131199999</v>
      </c>
      <c r="G31" s="6">
        <f t="shared" si="2"/>
        <v>23.518410269830163</v>
      </c>
      <c r="H31" s="6">
        <f t="shared" si="3"/>
        <v>23.659886804097273</v>
      </c>
      <c r="I31" s="6">
        <f t="shared" si="4"/>
        <v>263.474441040302</v>
      </c>
      <c r="J31" s="6">
        <f t="shared" si="5"/>
        <v>806.80652726690084</v>
      </c>
      <c r="K31" s="1">
        <f t="shared" si="6"/>
        <v>8.2619999999999987</v>
      </c>
      <c r="L31" s="6">
        <f t="shared" si="7"/>
        <v>31.053555515719506</v>
      </c>
      <c r="M31" s="7">
        <f t="shared" si="8"/>
        <v>23518.410269830161</v>
      </c>
    </row>
    <row r="32" spans="1:13" x14ac:dyDescent="0.25">
      <c r="A32" s="1">
        <v>126.66</v>
      </c>
      <c r="B32" s="1">
        <f t="shared" si="0"/>
        <v>2300</v>
      </c>
      <c r="C32" s="1">
        <v>0.14495</v>
      </c>
      <c r="D32" s="1">
        <v>1.2964599999999999</v>
      </c>
      <c r="F32" s="8">
        <f t="shared" si="1"/>
        <v>102.810617728</v>
      </c>
      <c r="G32" s="6">
        <f t="shared" si="2"/>
        <v>24.2241811023985</v>
      </c>
      <c r="H32" s="6">
        <f t="shared" si="3"/>
        <v>24.369903247241876</v>
      </c>
      <c r="I32" s="6">
        <f t="shared" si="4"/>
        <v>262.02124122047383</v>
      </c>
      <c r="J32" s="6">
        <f t="shared" si="5"/>
        <v>812.55114808883854</v>
      </c>
      <c r="K32" s="1">
        <f t="shared" si="6"/>
        <v>8.463000000000001</v>
      </c>
      <c r="L32" s="6">
        <f t="shared" si="7"/>
        <v>31.225782091970611</v>
      </c>
      <c r="M32" s="7">
        <f t="shared" si="8"/>
        <v>24224.181102398499</v>
      </c>
    </row>
    <row r="33" spans="1:13" x14ac:dyDescent="0.25">
      <c r="A33" s="1">
        <v>126.822</v>
      </c>
      <c r="B33" s="1">
        <f t="shared" si="0"/>
        <v>2350</v>
      </c>
      <c r="C33" s="1">
        <v>0.14985000000000001</v>
      </c>
      <c r="D33" s="1">
        <v>1.2822899999999999</v>
      </c>
      <c r="F33" s="8">
        <f t="shared" si="1"/>
        <v>103.32618815999999</v>
      </c>
      <c r="G33" s="6">
        <f t="shared" si="2"/>
        <v>24.886674179595097</v>
      </c>
      <c r="H33" s="6">
        <f t="shared" si="3"/>
        <v>25.036381594848436</v>
      </c>
      <c r="I33" s="6">
        <f t="shared" si="4"/>
        <v>262.09809928512209</v>
      </c>
      <c r="J33" s="6">
        <f t="shared" si="5"/>
        <v>816.62589596702526</v>
      </c>
      <c r="K33" s="1">
        <f t="shared" si="6"/>
        <v>8.6969999999999992</v>
      </c>
      <c r="L33" s="6">
        <f t="shared" si="7"/>
        <v>31.216625393828718</v>
      </c>
      <c r="M33" s="7">
        <f t="shared" si="8"/>
        <v>24886.674179595098</v>
      </c>
    </row>
    <row r="34" spans="1:13" x14ac:dyDescent="0.25">
      <c r="A34" s="1">
        <v>126.69</v>
      </c>
      <c r="B34" s="1">
        <f t="shared" si="0"/>
        <v>2400</v>
      </c>
      <c r="C34" s="1">
        <v>0.1537</v>
      </c>
      <c r="D34" s="1">
        <v>1.2730399999999999</v>
      </c>
      <c r="F34" s="8">
        <f t="shared" si="1"/>
        <v>103.458343872</v>
      </c>
      <c r="G34" s="6">
        <f t="shared" si="2"/>
        <v>25.460211223099272</v>
      </c>
      <c r="H34" s="6">
        <f t="shared" si="3"/>
        <v>25.613368787927257</v>
      </c>
      <c r="I34" s="6">
        <f t="shared" si="4"/>
        <v>264.85444055868851</v>
      </c>
      <c r="J34" s="6">
        <f t="shared" si="5"/>
        <v>817.67037248010513</v>
      </c>
      <c r="K34" s="1">
        <f t="shared" si="6"/>
        <v>8.9910000000000014</v>
      </c>
      <c r="L34" s="6">
        <f t="shared" si="7"/>
        <v>30.891753842447621</v>
      </c>
      <c r="M34" s="7">
        <f t="shared" si="8"/>
        <v>25460.211223099272</v>
      </c>
    </row>
    <row r="35" spans="1:13" x14ac:dyDescent="0.25">
      <c r="A35" s="1">
        <v>126.55200000000001</v>
      </c>
      <c r="B35" s="1">
        <f t="shared" si="0"/>
        <v>2450</v>
      </c>
      <c r="C35" s="1">
        <v>0.15565000000000001</v>
      </c>
      <c r="D35" s="1">
        <v>1.2698400000000001</v>
      </c>
      <c r="F35" s="8">
        <f t="shared" si="1"/>
        <v>103.35066144</v>
      </c>
      <c r="G35" s="6">
        <f t="shared" si="2"/>
        <v>25.97485429788399</v>
      </c>
      <c r="H35" s="6">
        <f t="shared" si="3"/>
        <v>26.131107731768161</v>
      </c>
      <c r="I35" s="6">
        <f t="shared" si="4"/>
        <v>266.27675830941786</v>
      </c>
      <c r="J35" s="6">
        <f t="shared" si="5"/>
        <v>816.81931754352161</v>
      </c>
      <c r="K35" s="1">
        <f t="shared" si="6"/>
        <v>9.2219999999999995</v>
      </c>
      <c r="L35" s="6">
        <f t="shared" si="7"/>
        <v>30.726745487530604</v>
      </c>
      <c r="M35" s="7">
        <f t="shared" si="8"/>
        <v>25974.854297883991</v>
      </c>
    </row>
    <row r="36" spans="1:13" x14ac:dyDescent="0.25">
      <c r="A36" s="1">
        <v>126.438</v>
      </c>
      <c r="B36" s="1">
        <f t="shared" si="0"/>
        <v>2500</v>
      </c>
      <c r="C36" s="1">
        <v>0.15959999999999999</v>
      </c>
      <c r="D36" s="1">
        <v>1.2744599999999999</v>
      </c>
      <c r="F36" s="8">
        <f t="shared" si="1"/>
        <v>103.238084352</v>
      </c>
      <c r="G36" s="6">
        <f t="shared" si="2"/>
        <v>26.487113935292339</v>
      </c>
      <c r="H36" s="6">
        <f t="shared" si="3"/>
        <v>26.646448900509366</v>
      </c>
      <c r="I36" s="6">
        <f t="shared" si="4"/>
        <v>264.4399090482749</v>
      </c>
      <c r="J36" s="6">
        <f t="shared" si="5"/>
        <v>815.92957829163925</v>
      </c>
      <c r="K36" s="1">
        <f t="shared" si="6"/>
        <v>9.3390000000000004</v>
      </c>
      <c r="L36" s="6">
        <f t="shared" si="7"/>
        <v>30.940179231133175</v>
      </c>
      <c r="M36" s="7">
        <f t="shared" si="8"/>
        <v>26487.113935292338</v>
      </c>
    </row>
    <row r="37" spans="1:13" x14ac:dyDescent="0.25">
      <c r="A37" s="1">
        <v>126.239</v>
      </c>
      <c r="B37" s="1">
        <f t="shared" si="0"/>
        <v>2550</v>
      </c>
      <c r="C37" s="1">
        <v>0.16259999999999999</v>
      </c>
      <c r="D37" s="1">
        <v>1.2787599999999999</v>
      </c>
      <c r="F37" s="8">
        <f t="shared" si="1"/>
        <v>103.145085888</v>
      </c>
      <c r="G37" s="6">
        <f t="shared" si="2"/>
        <v>27.003320339969086</v>
      </c>
      <c r="H37" s="6">
        <f t="shared" si="3"/>
        <v>27.165760578555457</v>
      </c>
      <c r="I37" s="6">
        <f t="shared" si="4"/>
        <v>265.96729252474671</v>
      </c>
      <c r="J37" s="6">
        <f t="shared" si="5"/>
        <v>815.19457630095337</v>
      </c>
      <c r="K37" s="1">
        <f t="shared" si="6"/>
        <v>9.5759999999999987</v>
      </c>
      <c r="L37" s="6">
        <f t="shared" si="7"/>
        <v>30.762497539267592</v>
      </c>
      <c r="M37" s="7">
        <f t="shared" si="8"/>
        <v>27003.320339969086</v>
      </c>
    </row>
    <row r="38" spans="1:13" x14ac:dyDescent="0.25">
      <c r="A38" s="1">
        <v>126.161</v>
      </c>
      <c r="B38" s="1">
        <f t="shared" si="0"/>
        <v>2600</v>
      </c>
      <c r="C38" s="1">
        <v>0.16805</v>
      </c>
      <c r="D38" s="1">
        <v>1.27634</v>
      </c>
      <c r="F38" s="8">
        <f t="shared" si="1"/>
        <v>102.982746464</v>
      </c>
      <c r="G38" s="6">
        <f t="shared" si="2"/>
        <v>27.500036377713226</v>
      </c>
      <c r="H38" s="6">
        <f t="shared" si="3"/>
        <v>27.665464644092662</v>
      </c>
      <c r="I38" s="6">
        <f t="shared" si="4"/>
        <v>266.07237530528846</v>
      </c>
      <c r="J38" s="6">
        <f t="shared" si="5"/>
        <v>813.91154651019531</v>
      </c>
      <c r="K38" s="1">
        <f t="shared" si="6"/>
        <v>9.7560000000000002</v>
      </c>
      <c r="L38" s="6">
        <f t="shared" si="7"/>
        <v>30.750348180379323</v>
      </c>
      <c r="M38" s="7">
        <f t="shared" si="8"/>
        <v>27500.036377713226</v>
      </c>
    </row>
    <row r="39" spans="1:13" x14ac:dyDescent="0.25">
      <c r="A39" s="1">
        <v>125.84699999999999</v>
      </c>
      <c r="B39" s="1">
        <f t="shared" ref="B39:B70" si="9">B38+50</f>
        <v>2650</v>
      </c>
      <c r="C39" s="1">
        <v>0.17144999999999999</v>
      </c>
      <c r="D39" s="1">
        <v>1.28027</v>
      </c>
      <c r="F39" s="8">
        <f t="shared" si="1"/>
        <v>102.919115936</v>
      </c>
      <c r="G39" s="6">
        <f t="shared" si="2"/>
        <v>28.021928006669459</v>
      </c>
      <c r="H39" s="6">
        <f t="shared" si="3"/>
        <v>28.190495746256506</v>
      </c>
      <c r="I39" s="6">
        <f t="shared" si="4"/>
        <v>269.86901109017617</v>
      </c>
      <c r="J39" s="6">
        <f t="shared" si="5"/>
        <v>813.40865041130519</v>
      </c>
      <c r="K39" s="1">
        <f t="shared" si="6"/>
        <v>10.083</v>
      </c>
      <c r="L39" s="6">
        <f t="shared" si="7"/>
        <v>30.317738775439622</v>
      </c>
      <c r="M39" s="7">
        <f t="shared" si="8"/>
        <v>28021.928006669459</v>
      </c>
    </row>
    <row r="40" spans="1:13" x14ac:dyDescent="0.25">
      <c r="A40" s="1">
        <v>124.911</v>
      </c>
      <c r="B40" s="1">
        <f t="shared" si="9"/>
        <v>2700</v>
      </c>
      <c r="C40" s="1">
        <v>0.17465</v>
      </c>
      <c r="D40" s="1">
        <v>1.2837099999999999</v>
      </c>
      <c r="F40" s="8">
        <f t="shared" si="1"/>
        <v>102.66296227199999</v>
      </c>
      <c r="G40" s="6">
        <f t="shared" si="2"/>
        <v>28.489726712804178</v>
      </c>
      <c r="H40" s="6">
        <f t="shared" si="3"/>
        <v>28.661108526085801</v>
      </c>
      <c r="I40" s="6">
        <f t="shared" si="4"/>
        <v>270.80814350291831</v>
      </c>
      <c r="J40" s="6">
        <f t="shared" si="5"/>
        <v>811.38417124397802</v>
      </c>
      <c r="K40" s="1">
        <f t="shared" si="6"/>
        <v>10.286999999999999</v>
      </c>
      <c r="L40" s="6">
        <f t="shared" si="7"/>
        <v>30.212600241580301</v>
      </c>
      <c r="M40" s="7">
        <f t="shared" si="8"/>
        <v>28489.726712804179</v>
      </c>
    </row>
    <row r="41" spans="1:13" x14ac:dyDescent="0.25">
      <c r="A41" s="1">
        <v>123.92700000000001</v>
      </c>
      <c r="B41" s="1">
        <f t="shared" si="9"/>
        <v>2750</v>
      </c>
      <c r="C41" s="1">
        <v>0.1784</v>
      </c>
      <c r="D41" s="1">
        <v>1.2811999999999999</v>
      </c>
      <c r="F41" s="8">
        <f t="shared" si="1"/>
        <v>101.89939593599999</v>
      </c>
      <c r="G41" s="6">
        <f t="shared" si="2"/>
        <v>28.811375430999771</v>
      </c>
      <c r="H41" s="6">
        <f t="shared" si="3"/>
        <v>28.984692143170378</v>
      </c>
      <c r="I41" s="6">
        <f t="shared" si="4"/>
        <v>272.78288115130368</v>
      </c>
      <c r="J41" s="6">
        <f t="shared" si="5"/>
        <v>805.34941805729602</v>
      </c>
      <c r="K41" s="1">
        <f t="shared" si="6"/>
        <v>10.478999999999999</v>
      </c>
      <c r="L41" s="6">
        <f t="shared" si="7"/>
        <v>29.993884320328736</v>
      </c>
      <c r="M41" s="7">
        <f t="shared" si="8"/>
        <v>28811.375430999771</v>
      </c>
    </row>
    <row r="42" spans="1:13" x14ac:dyDescent="0.25">
      <c r="A42" s="1">
        <v>123.68899999999999</v>
      </c>
      <c r="B42" s="1">
        <f t="shared" si="9"/>
        <v>2800</v>
      </c>
      <c r="C42" s="1">
        <v>0.18004999999999999</v>
      </c>
      <c r="D42" s="1">
        <v>1.2744800000000001</v>
      </c>
      <c r="F42" s="8">
        <f t="shared" si="1"/>
        <v>101.096672352</v>
      </c>
      <c r="G42" s="6">
        <f t="shared" si="2"/>
        <v>29.113751623313274</v>
      </c>
      <c r="H42" s="6">
        <f t="shared" si="3"/>
        <v>29.288887299233664</v>
      </c>
      <c r="I42" s="6">
        <f t="shared" si="4"/>
        <v>275.74598093264831</v>
      </c>
      <c r="J42" s="6">
        <f t="shared" si="5"/>
        <v>799.00519034822014</v>
      </c>
      <c r="K42" s="1">
        <f t="shared" si="6"/>
        <v>10.704000000000001</v>
      </c>
      <c r="L42" s="6">
        <f t="shared" si="7"/>
        <v>29.671577276104028</v>
      </c>
      <c r="M42" s="7">
        <f t="shared" si="8"/>
        <v>29113.751623313274</v>
      </c>
    </row>
    <row r="43" spans="1:13" x14ac:dyDescent="0.25">
      <c r="A43" s="1">
        <v>123.389</v>
      </c>
      <c r="B43" s="1">
        <f t="shared" si="9"/>
        <v>2850</v>
      </c>
      <c r="C43" s="1">
        <v>0.18310000000000001</v>
      </c>
      <c r="D43" s="1">
        <v>1.2603599999999999</v>
      </c>
      <c r="F43" s="8">
        <f t="shared" si="1"/>
        <v>100.90251766399999</v>
      </c>
      <c r="G43" s="6">
        <f t="shared" si="2"/>
        <v>29.586163434047425</v>
      </c>
      <c r="H43" s="6">
        <f t="shared" si="3"/>
        <v>29.764140934094648</v>
      </c>
      <c r="I43" s="6">
        <f t="shared" si="4"/>
        <v>273.8526750202434</v>
      </c>
      <c r="J43" s="6">
        <f t="shared" si="5"/>
        <v>797.47071250801685</v>
      </c>
      <c r="K43" s="1">
        <f t="shared" si="6"/>
        <v>10.802999999999999</v>
      </c>
      <c r="L43" s="6">
        <f t="shared" si="7"/>
        <v>29.87671448238865</v>
      </c>
      <c r="M43" s="7">
        <f t="shared" si="8"/>
        <v>29586.163434047423</v>
      </c>
    </row>
    <row r="44" spans="1:13" x14ac:dyDescent="0.25">
      <c r="A44" s="1">
        <v>122.51900000000001</v>
      </c>
      <c r="B44" s="1">
        <f t="shared" si="9"/>
        <v>2900</v>
      </c>
      <c r="C44" s="1">
        <v>0.18790000000000001</v>
      </c>
      <c r="D44" s="1">
        <v>1.2531000000000001</v>
      </c>
      <c r="F44" s="8">
        <f t="shared" si="1"/>
        <v>100.65778486399999</v>
      </c>
      <c r="G44" s="6">
        <f t="shared" si="2"/>
        <v>30.041446958259602</v>
      </c>
      <c r="H44" s="6">
        <f t="shared" si="3"/>
        <v>30.222163246106486</v>
      </c>
      <c r="I44" s="6">
        <f t="shared" si="4"/>
        <v>274.27107660453851</v>
      </c>
      <c r="J44" s="6">
        <f t="shared" si="5"/>
        <v>795.53649674305473</v>
      </c>
      <c r="K44" s="1">
        <f t="shared" si="6"/>
        <v>10.986000000000001</v>
      </c>
      <c r="L44" s="6">
        <f t="shared" si="7"/>
        <v>29.83113743931245</v>
      </c>
      <c r="M44" s="7">
        <f t="shared" si="8"/>
        <v>30041.446958259603</v>
      </c>
    </row>
    <row r="45" spans="1:13" x14ac:dyDescent="0.25">
      <c r="A45" s="1">
        <v>121.837</v>
      </c>
      <c r="B45" s="1">
        <f t="shared" si="9"/>
        <v>2950</v>
      </c>
      <c r="C45" s="1">
        <v>0.19255</v>
      </c>
      <c r="D45" s="1">
        <v>1.23943</v>
      </c>
      <c r="F45" s="8">
        <f t="shared" si="1"/>
        <v>99.948059743999991</v>
      </c>
      <c r="G45" s="6">
        <f t="shared" si="2"/>
        <v>30.35295538912273</v>
      </c>
      <c r="H45" s="6">
        <f t="shared" si="3"/>
        <v>30.535545576297327</v>
      </c>
      <c r="I45" s="6">
        <f t="shared" si="4"/>
        <v>278.57254397804405</v>
      </c>
      <c r="J45" s="6">
        <f t="shared" si="5"/>
        <v>789.92727102466426</v>
      </c>
      <c r="K45" s="1">
        <f t="shared" si="6"/>
        <v>11.274000000000001</v>
      </c>
      <c r="L45" s="6">
        <f t="shared" si="7"/>
        <v>29.370511770402757</v>
      </c>
      <c r="M45" s="7">
        <f t="shared" si="8"/>
        <v>30352.95538912273</v>
      </c>
    </row>
    <row r="46" spans="1:13" x14ac:dyDescent="0.25">
      <c r="A46" s="1">
        <v>121.709</v>
      </c>
      <c r="B46" s="1">
        <f t="shared" si="9"/>
        <v>3000</v>
      </c>
      <c r="C46" s="1">
        <v>0.19900000000000001</v>
      </c>
      <c r="D46" s="1">
        <v>1.2273499999999999</v>
      </c>
      <c r="F46" s="8">
        <f t="shared" si="1"/>
        <v>99.391700512</v>
      </c>
      <c r="G46" s="6">
        <f t="shared" si="2"/>
        <v>30.704409888702447</v>
      </c>
      <c r="H46" s="6">
        <f t="shared" si="3"/>
        <v>30.889114273392209</v>
      </c>
      <c r="I46" s="6">
        <f t="shared" si="4"/>
        <v>282.19887734068311</v>
      </c>
      <c r="J46" s="6">
        <f t="shared" si="5"/>
        <v>785.53015385231708</v>
      </c>
      <c r="K46" s="1">
        <f t="shared" si="6"/>
        <v>11.553000000000001</v>
      </c>
      <c r="L46" s="6">
        <f t="shared" si="7"/>
        <v>28.993092598099611</v>
      </c>
      <c r="M46" s="7">
        <f t="shared" si="8"/>
        <v>30704.409888702448</v>
      </c>
    </row>
    <row r="47" spans="1:13" x14ac:dyDescent="0.25">
      <c r="A47" s="1">
        <v>121.123</v>
      </c>
      <c r="B47" s="1">
        <f t="shared" si="9"/>
        <v>3050</v>
      </c>
      <c r="C47" s="1">
        <v>0.20605000000000001</v>
      </c>
      <c r="D47" s="1">
        <v>1.2193000000000001</v>
      </c>
      <c r="F47" s="8">
        <f t="shared" si="1"/>
        <v>99.287281183999994</v>
      </c>
      <c r="G47" s="6">
        <f t="shared" si="2"/>
        <v>31.192019316255848</v>
      </c>
      <c r="H47" s="6">
        <f t="shared" si="3"/>
        <v>31.379656947329817</v>
      </c>
      <c r="I47" s="6">
        <f t="shared" si="4"/>
        <v>287.09266653130931</v>
      </c>
      <c r="J47" s="6">
        <f t="shared" si="5"/>
        <v>784.7048884592665</v>
      </c>
      <c r="K47" s="1">
        <f t="shared" si="6"/>
        <v>11.940000000000001</v>
      </c>
      <c r="L47" s="6">
        <f t="shared" si="7"/>
        <v>28.498875574468563</v>
      </c>
      <c r="M47" s="7">
        <f t="shared" si="8"/>
        <v>31192.01931625585</v>
      </c>
    </row>
    <row r="48" spans="1:13" x14ac:dyDescent="0.25">
      <c r="A48" s="1">
        <v>121.124</v>
      </c>
      <c r="B48" s="1">
        <f t="shared" si="9"/>
        <v>3100</v>
      </c>
      <c r="C48" s="1">
        <v>0.21004999999999999</v>
      </c>
      <c r="D48" s="1">
        <v>1.20692</v>
      </c>
      <c r="F48" s="8">
        <f t="shared" si="1"/>
        <v>98.809236447999993</v>
      </c>
      <c r="G48" s="6">
        <f t="shared" si="2"/>
        <v>31.559201085405117</v>
      </c>
      <c r="H48" s="6">
        <f t="shared" si="3"/>
        <v>31.749047522412365</v>
      </c>
      <c r="I48" s="6">
        <f t="shared" si="4"/>
        <v>293.80496594028324</v>
      </c>
      <c r="J48" s="6">
        <f t="shared" si="5"/>
        <v>780.9267203317072</v>
      </c>
      <c r="K48" s="1">
        <f t="shared" si="6"/>
        <v>12.363000000000001</v>
      </c>
      <c r="L48" s="6">
        <f t="shared" si="7"/>
        <v>27.847787240877203</v>
      </c>
      <c r="M48" s="7">
        <f t="shared" si="8"/>
        <v>31559.201085405119</v>
      </c>
    </row>
    <row r="49" spans="1:13" x14ac:dyDescent="0.25">
      <c r="A49" s="1">
        <v>120.851</v>
      </c>
      <c r="B49" s="1">
        <f t="shared" si="9"/>
        <v>3150</v>
      </c>
      <c r="C49" s="1">
        <v>0.21604999999999999</v>
      </c>
      <c r="D49" s="1">
        <v>1.1927399999999999</v>
      </c>
      <c r="F49" s="8">
        <f t="shared" si="1"/>
        <v>98.810052223999989</v>
      </c>
      <c r="G49" s="6">
        <f t="shared" si="2"/>
        <v>32.076829864000025</v>
      </c>
      <c r="H49" s="6">
        <f t="shared" si="3"/>
        <v>32.269790130759894</v>
      </c>
      <c r="I49" s="6">
        <f t="shared" si="4"/>
        <v>294.6753167340986</v>
      </c>
      <c r="J49" s="6">
        <f t="shared" si="5"/>
        <v>780.93316771759032</v>
      </c>
      <c r="K49" s="1">
        <f t="shared" si="6"/>
        <v>12.603</v>
      </c>
      <c r="L49" s="6">
        <f t="shared" si="7"/>
        <v>27.765536226439615</v>
      </c>
      <c r="M49" s="7">
        <f t="shared" si="8"/>
        <v>32076.829864000025</v>
      </c>
    </row>
    <row r="50" spans="1:13" x14ac:dyDescent="0.25">
      <c r="A50" s="1">
        <v>120.596</v>
      </c>
      <c r="B50" s="1">
        <f t="shared" si="9"/>
        <v>3200</v>
      </c>
      <c r="C50" s="1">
        <v>0.21795</v>
      </c>
      <c r="D50" s="1">
        <v>1.1848099999999999</v>
      </c>
      <c r="F50" s="8">
        <f t="shared" si="1"/>
        <v>98.587345375999988</v>
      </c>
      <c r="G50" s="6">
        <f t="shared" si="2"/>
        <v>32.520734396866928</v>
      </c>
      <c r="H50" s="6">
        <f t="shared" si="3"/>
        <v>32.716365000360227</v>
      </c>
      <c r="I50" s="6">
        <f t="shared" si="4"/>
        <v>298.95542583246981</v>
      </c>
      <c r="J50" s="6">
        <f t="shared" si="5"/>
        <v>779.17303137147474</v>
      </c>
      <c r="K50" s="1">
        <f t="shared" si="6"/>
        <v>12.962999999999999</v>
      </c>
      <c r="L50" s="6">
        <f t="shared" si="7"/>
        <v>27.36802036301944</v>
      </c>
      <c r="M50" s="7">
        <f t="shared" si="8"/>
        <v>32520.73439686693</v>
      </c>
    </row>
    <row r="51" spans="1:13" x14ac:dyDescent="0.25">
      <c r="A51" s="1">
        <v>120.84</v>
      </c>
      <c r="B51" s="1">
        <f t="shared" si="9"/>
        <v>3250</v>
      </c>
      <c r="C51" s="1">
        <v>0.22305</v>
      </c>
      <c r="D51" s="1">
        <v>1.17378</v>
      </c>
      <c r="F51" s="8">
        <f t="shared" si="1"/>
        <v>98.379322496</v>
      </c>
      <c r="G51" s="6">
        <f t="shared" si="2"/>
        <v>32.967227393981297</v>
      </c>
      <c r="H51" s="6">
        <f t="shared" si="3"/>
        <v>33.165543905283904</v>
      </c>
      <c r="I51" s="6">
        <f t="shared" si="4"/>
        <v>297.4999954588406</v>
      </c>
      <c r="J51" s="6">
        <f t="shared" si="5"/>
        <v>777.52894797125691</v>
      </c>
      <c r="K51" s="1">
        <f t="shared" si="6"/>
        <v>13.077</v>
      </c>
      <c r="L51" s="6">
        <f t="shared" si="7"/>
        <v>27.501910274651227</v>
      </c>
      <c r="M51" s="7">
        <f t="shared" si="8"/>
        <v>32967.227393981295</v>
      </c>
    </row>
    <row r="52" spans="1:13" x14ac:dyDescent="0.25">
      <c r="A52" s="1">
        <v>121.633</v>
      </c>
      <c r="B52" s="1">
        <f t="shared" si="9"/>
        <v>3300</v>
      </c>
      <c r="C52" s="1">
        <v>0.22550000000000001</v>
      </c>
      <c r="D52" s="1">
        <v>1.1611800000000001</v>
      </c>
      <c r="F52" s="8">
        <f t="shared" si="1"/>
        <v>98.578371840000003</v>
      </c>
      <c r="G52" s="6">
        <f t="shared" si="2"/>
        <v>33.550084617333589</v>
      </c>
      <c r="H52" s="6">
        <f t="shared" si="3"/>
        <v>33.751907344361939</v>
      </c>
      <c r="I52" s="6">
        <f t="shared" si="4"/>
        <v>299.17212175418103</v>
      </c>
      <c r="J52" s="6">
        <f t="shared" si="5"/>
        <v>779.10211012675961</v>
      </c>
      <c r="K52" s="1">
        <f t="shared" si="6"/>
        <v>13.382999999999999</v>
      </c>
      <c r="L52" s="6">
        <f t="shared" si="7"/>
        <v>27.348197197802026</v>
      </c>
      <c r="M52" s="7">
        <f t="shared" si="8"/>
        <v>33550.084617333589</v>
      </c>
    </row>
    <row r="53" spans="1:13" x14ac:dyDescent="0.25">
      <c r="A53" s="1">
        <v>122.181</v>
      </c>
      <c r="B53" s="1">
        <f t="shared" si="9"/>
        <v>3350</v>
      </c>
      <c r="C53" s="1">
        <v>0.22850000000000001</v>
      </c>
      <c r="D53" s="1">
        <v>1.1510400000000001</v>
      </c>
      <c r="F53" s="8">
        <f t="shared" si="1"/>
        <v>99.225282207999996</v>
      </c>
      <c r="G53" s="6">
        <f t="shared" si="2"/>
        <v>34.289795939852951</v>
      </c>
      <c r="H53" s="6">
        <f t="shared" si="3"/>
        <v>34.4960684486934</v>
      </c>
      <c r="I53" s="6">
        <f t="shared" si="4"/>
        <v>295.93351963364051</v>
      </c>
      <c r="J53" s="6">
        <f t="shared" si="5"/>
        <v>784.21488713214285</v>
      </c>
      <c r="K53" s="1">
        <f t="shared" si="6"/>
        <v>13.530000000000001</v>
      </c>
      <c r="L53" s="6">
        <f t="shared" si="7"/>
        <v>27.647487151665352</v>
      </c>
      <c r="M53" s="7">
        <f t="shared" si="8"/>
        <v>34289.795939852949</v>
      </c>
    </row>
    <row r="54" spans="1:13" x14ac:dyDescent="0.25">
      <c r="A54" s="1">
        <v>122.93300000000001</v>
      </c>
      <c r="B54" s="1">
        <f t="shared" si="9"/>
        <v>3400</v>
      </c>
      <c r="C54" s="1">
        <v>0.23419999999999999</v>
      </c>
      <c r="D54" s="1">
        <v>1.14117</v>
      </c>
      <c r="F54" s="8">
        <f t="shared" si="1"/>
        <v>99.672327455999991</v>
      </c>
      <c r="G54" s="6">
        <f t="shared" si="2"/>
        <v>34.966166773386185</v>
      </c>
      <c r="H54" s="6">
        <f t="shared" si="3"/>
        <v>35.176508035186963</v>
      </c>
      <c r="I54" s="6">
        <f t="shared" si="4"/>
        <v>294.06998103739312</v>
      </c>
      <c r="J54" s="6">
        <f t="shared" si="5"/>
        <v>787.74805459614026</v>
      </c>
      <c r="K54" s="1">
        <f t="shared" si="6"/>
        <v>13.71</v>
      </c>
      <c r="L54" s="6">
        <f t="shared" si="7"/>
        <v>27.822690887914209</v>
      </c>
      <c r="M54" s="7">
        <f t="shared" si="8"/>
        <v>34966.166773386183</v>
      </c>
    </row>
    <row r="55" spans="1:13" x14ac:dyDescent="0.25">
      <c r="A55" s="1">
        <v>123.47499999999999</v>
      </c>
      <c r="B55" s="1">
        <f t="shared" si="9"/>
        <v>3450</v>
      </c>
      <c r="C55" s="1">
        <v>0.23605000000000001</v>
      </c>
      <c r="D55" s="1">
        <v>1.12669</v>
      </c>
      <c r="F55" s="8">
        <f t="shared" si="1"/>
        <v>100.285791008</v>
      </c>
      <c r="G55" s="6">
        <f t="shared" si="2"/>
        <v>35.706471819553066</v>
      </c>
      <c r="H55" s="6">
        <f t="shared" si="3"/>
        <v>35.921266434749356</v>
      </c>
      <c r="I55" s="6">
        <f t="shared" si="4"/>
        <v>295.15657702783119</v>
      </c>
      <c r="J55" s="6">
        <f t="shared" si="5"/>
        <v>792.59648878031237</v>
      </c>
      <c r="K55" s="1">
        <f t="shared" si="6"/>
        <v>14.052</v>
      </c>
      <c r="L55" s="6">
        <f t="shared" si="7"/>
        <v>27.720263814574231</v>
      </c>
      <c r="M55" s="7">
        <f t="shared" si="8"/>
        <v>35706.471819553066</v>
      </c>
    </row>
    <row r="56" spans="1:13" x14ac:dyDescent="0.25">
      <c r="A56" s="1">
        <v>123.428</v>
      </c>
      <c r="B56" s="1">
        <f t="shared" si="9"/>
        <v>3500</v>
      </c>
      <c r="C56" s="1">
        <v>0.24195</v>
      </c>
      <c r="D56" s="1">
        <v>1.11975</v>
      </c>
      <c r="F56" s="8">
        <f t="shared" si="1"/>
        <v>100.72794159999999</v>
      </c>
      <c r="G56" s="6">
        <f t="shared" si="2"/>
        <v>36.391308554304892</v>
      </c>
      <c r="H56" s="6">
        <f t="shared" si="3"/>
        <v>36.610222849643669</v>
      </c>
      <c r="I56" s="6">
        <f t="shared" si="4"/>
        <v>291.88975120663656</v>
      </c>
      <c r="J56" s="6">
        <f t="shared" si="5"/>
        <v>796.09097192901061</v>
      </c>
      <c r="K56" s="1">
        <f t="shared" si="6"/>
        <v>14.163</v>
      </c>
      <c r="L56" s="6">
        <f t="shared" si="7"/>
        <v>28.030508601263133</v>
      </c>
      <c r="M56" s="7">
        <f t="shared" si="8"/>
        <v>36391.308554304895</v>
      </c>
    </row>
    <row r="57" spans="1:13" x14ac:dyDescent="0.25">
      <c r="A57" s="1">
        <v>124.205</v>
      </c>
      <c r="B57" s="1">
        <f t="shared" si="9"/>
        <v>3550</v>
      </c>
      <c r="C57" s="1">
        <v>0.24545</v>
      </c>
      <c r="D57" s="1">
        <v>1.10622</v>
      </c>
      <c r="F57" s="8">
        <f t="shared" si="1"/>
        <v>100.689600128</v>
      </c>
      <c r="G57" s="6">
        <f t="shared" si="2"/>
        <v>36.904665939752171</v>
      </c>
      <c r="H57" s="6">
        <f t="shared" si="3"/>
        <v>37.126668369998882</v>
      </c>
      <c r="I57" s="6">
        <f t="shared" si="4"/>
        <v>295.02367038830636</v>
      </c>
      <c r="J57" s="6">
        <f t="shared" si="5"/>
        <v>795.78794479249973</v>
      </c>
      <c r="K57" s="1">
        <f t="shared" si="6"/>
        <v>14.516999999999999</v>
      </c>
      <c r="L57" s="6">
        <f t="shared" si="7"/>
        <v>27.732751650229893</v>
      </c>
      <c r="M57" s="7">
        <f t="shared" si="8"/>
        <v>36904.665939752173</v>
      </c>
    </row>
    <row r="58" spans="1:13" x14ac:dyDescent="0.25">
      <c r="A58" s="1">
        <v>124.066</v>
      </c>
      <c r="B58" s="1">
        <f t="shared" si="9"/>
        <v>3600</v>
      </c>
      <c r="C58" s="1">
        <v>0.25505</v>
      </c>
      <c r="D58" s="1">
        <v>1.09697</v>
      </c>
      <c r="F58" s="8">
        <f t="shared" si="1"/>
        <v>101.32345807999999</v>
      </c>
      <c r="G58" s="6">
        <f t="shared" si="2"/>
        <v>37.667515398952226</v>
      </c>
      <c r="H58" s="6">
        <f t="shared" si="3"/>
        <v>37.894106799984677</v>
      </c>
      <c r="I58" s="6">
        <f t="shared" si="4"/>
        <v>293.2301183928696</v>
      </c>
      <c r="J58" s="6">
        <f t="shared" si="5"/>
        <v>800.79756362375178</v>
      </c>
      <c r="K58" s="1">
        <f t="shared" si="6"/>
        <v>14.727</v>
      </c>
      <c r="L58" s="6">
        <f t="shared" si="7"/>
        <v>27.902379969223301</v>
      </c>
      <c r="M58" s="7">
        <f t="shared" si="8"/>
        <v>37667.515398952222</v>
      </c>
    </row>
    <row r="59" spans="1:13" x14ac:dyDescent="0.25">
      <c r="A59" s="1">
        <v>123.967</v>
      </c>
      <c r="B59" s="1">
        <f t="shared" si="9"/>
        <v>3650</v>
      </c>
      <c r="C59" s="1">
        <v>0.25755</v>
      </c>
      <c r="D59" s="1">
        <v>1.0940099999999999</v>
      </c>
      <c r="F59" s="8">
        <f t="shared" si="1"/>
        <v>101.21006521599999</v>
      </c>
      <c r="G59" s="6">
        <f t="shared" si="2"/>
        <v>38.155295682231532</v>
      </c>
      <c r="H59" s="6">
        <f t="shared" si="3"/>
        <v>38.384821357441972</v>
      </c>
      <c r="I59" s="6">
        <f t="shared" si="4"/>
        <v>300.80359213006489</v>
      </c>
      <c r="J59" s="6">
        <f t="shared" si="5"/>
        <v>799.90137698598596</v>
      </c>
      <c r="K59" s="1">
        <f t="shared" si="6"/>
        <v>15.303000000000001</v>
      </c>
      <c r="L59" s="6">
        <f t="shared" si="7"/>
        <v>27.199868604894956</v>
      </c>
      <c r="M59" s="7">
        <f t="shared" si="8"/>
        <v>38155.295682231532</v>
      </c>
    </row>
    <row r="60" spans="1:13" x14ac:dyDescent="0.25">
      <c r="A60" s="1">
        <v>123.815</v>
      </c>
      <c r="B60" s="1">
        <f t="shared" si="9"/>
        <v>3700</v>
      </c>
      <c r="C60" s="1">
        <v>0.26445000000000002</v>
      </c>
      <c r="D60" s="1">
        <v>1.09659</v>
      </c>
      <c r="F60" s="8">
        <f t="shared" si="1"/>
        <v>101.129303392</v>
      </c>
      <c r="G60" s="6">
        <f t="shared" si="2"/>
        <v>38.654360986206868</v>
      </c>
      <c r="H60" s="6">
        <f t="shared" si="3"/>
        <v>38.886888821374946</v>
      </c>
      <c r="I60" s="6">
        <f t="shared" si="4"/>
        <v>299.83033490414186</v>
      </c>
      <c r="J60" s="6">
        <f t="shared" si="5"/>
        <v>799.26308578354849</v>
      </c>
      <c r="K60" s="1">
        <f t="shared" si="6"/>
        <v>15.452999999999999</v>
      </c>
      <c r="L60" s="6">
        <f t="shared" si="7"/>
        <v>27.288160100391362</v>
      </c>
      <c r="M60" s="7">
        <f t="shared" si="8"/>
        <v>38654.36098620687</v>
      </c>
    </row>
    <row r="61" spans="1:13" x14ac:dyDescent="0.25">
      <c r="A61" s="1">
        <v>123.767</v>
      </c>
      <c r="B61" s="1">
        <f t="shared" si="9"/>
        <v>3750</v>
      </c>
      <c r="C61" s="1">
        <v>0.2651</v>
      </c>
      <c r="D61" s="1">
        <v>1.0980799999999999</v>
      </c>
      <c r="F61" s="8">
        <f t="shared" si="1"/>
        <v>101.00530543999999</v>
      </c>
      <c r="G61" s="6">
        <f t="shared" si="2"/>
        <v>39.135828150413971</v>
      </c>
      <c r="H61" s="6">
        <f t="shared" si="3"/>
        <v>39.371252282779601</v>
      </c>
      <c r="I61" s="6">
        <f t="shared" si="4"/>
        <v>304.07558910629876</v>
      </c>
      <c r="J61" s="6">
        <f t="shared" si="5"/>
        <v>798.28308312930096</v>
      </c>
      <c r="K61" s="1">
        <f t="shared" si="6"/>
        <v>15.867000000000001</v>
      </c>
      <c r="L61" s="6">
        <f t="shared" si="7"/>
        <v>26.907185170191291</v>
      </c>
      <c r="M61" s="7">
        <f t="shared" si="8"/>
        <v>39135.828150413974</v>
      </c>
    </row>
    <row r="62" spans="1:13" x14ac:dyDescent="0.25">
      <c r="A62" s="1">
        <v>123.509</v>
      </c>
      <c r="B62" s="1">
        <f t="shared" si="9"/>
        <v>3800</v>
      </c>
      <c r="C62" s="1">
        <v>0.26929999999999998</v>
      </c>
      <c r="D62" s="1">
        <v>1.09907</v>
      </c>
      <c r="F62" s="8">
        <f t="shared" si="1"/>
        <v>100.96614819199999</v>
      </c>
      <c r="G62" s="6">
        <f t="shared" si="2"/>
        <v>39.649313677655691</v>
      </c>
      <c r="H62" s="6">
        <f t="shared" si="3"/>
        <v>39.887826715774601</v>
      </c>
      <c r="I62" s="6">
        <f t="shared" si="4"/>
        <v>300.87532149952074</v>
      </c>
      <c r="J62" s="6">
        <f t="shared" si="5"/>
        <v>797.97360860690696</v>
      </c>
      <c r="K62" s="1">
        <f t="shared" si="6"/>
        <v>15.906000000000001</v>
      </c>
      <c r="L62" s="6">
        <f t="shared" si="7"/>
        <v>27.193384093587802</v>
      </c>
      <c r="M62" s="7">
        <f t="shared" si="8"/>
        <v>39649.313677655693</v>
      </c>
    </row>
    <row r="63" spans="1:13" x14ac:dyDescent="0.25">
      <c r="A63" s="1">
        <v>122.672</v>
      </c>
      <c r="B63" s="1">
        <f t="shared" si="9"/>
        <v>3850</v>
      </c>
      <c r="C63" s="1">
        <v>0.27374999999999999</v>
      </c>
      <c r="D63" s="1">
        <v>1.1053299999999999</v>
      </c>
      <c r="F63" s="8">
        <f t="shared" si="1"/>
        <v>100.75567798399999</v>
      </c>
      <c r="G63" s="6">
        <f t="shared" si="2"/>
        <v>40.09421771651914</v>
      </c>
      <c r="H63" s="6">
        <f t="shared" si="3"/>
        <v>40.335407103965139</v>
      </c>
      <c r="I63" s="6">
        <f t="shared" si="4"/>
        <v>302.25056604626252</v>
      </c>
      <c r="J63" s="6">
        <f t="shared" si="5"/>
        <v>796.31018304903944</v>
      </c>
      <c r="K63" s="1">
        <f t="shared" si="6"/>
        <v>16.157999999999998</v>
      </c>
      <c r="L63" s="6">
        <f t="shared" si="7"/>
        <v>27.069653793686761</v>
      </c>
      <c r="M63" s="7">
        <f t="shared" si="8"/>
        <v>40094.217716519139</v>
      </c>
    </row>
    <row r="64" spans="1:13" x14ac:dyDescent="0.25">
      <c r="A64" s="1">
        <v>122.157</v>
      </c>
      <c r="B64" s="1">
        <f t="shared" si="9"/>
        <v>3900</v>
      </c>
      <c r="C64" s="1">
        <v>0.27589999999999998</v>
      </c>
      <c r="D64" s="1">
        <v>1.11704</v>
      </c>
      <c r="F64" s="8">
        <f t="shared" si="1"/>
        <v>100.072873472</v>
      </c>
      <c r="G64" s="6">
        <f t="shared" si="2"/>
        <v>40.346486195817867</v>
      </c>
      <c r="H64" s="6">
        <f t="shared" si="3"/>
        <v>40.589193120790704</v>
      </c>
      <c r="I64" s="6">
        <f t="shared" si="4"/>
        <v>305.32398633705321</v>
      </c>
      <c r="J64" s="6">
        <f t="shared" si="5"/>
        <v>790.91372106479503</v>
      </c>
      <c r="K64" s="1">
        <f t="shared" si="6"/>
        <v>16.425000000000001</v>
      </c>
      <c r="L64" s="6">
        <f t="shared" si="7"/>
        <v>26.797168083565204</v>
      </c>
      <c r="M64" s="7">
        <f t="shared" si="8"/>
        <v>40346.486195817866</v>
      </c>
    </row>
    <row r="65" spans="1:13" x14ac:dyDescent="0.25">
      <c r="A65" s="1">
        <v>121.184</v>
      </c>
      <c r="B65" s="1">
        <f t="shared" si="9"/>
        <v>3950</v>
      </c>
      <c r="C65" s="1">
        <v>0.28284999999999999</v>
      </c>
      <c r="D65" s="1">
        <v>1.12259</v>
      </c>
      <c r="F65" s="8">
        <f t="shared" si="1"/>
        <v>99.652748831999986</v>
      </c>
      <c r="G65" s="6">
        <f t="shared" si="2"/>
        <v>40.698884673283203</v>
      </c>
      <c r="H65" s="6">
        <f t="shared" si="3"/>
        <v>40.943711474331877</v>
      </c>
      <c r="I65" s="6">
        <f t="shared" si="4"/>
        <v>305.05749972431448</v>
      </c>
      <c r="J65" s="6">
        <f t="shared" si="5"/>
        <v>787.59331733494332</v>
      </c>
      <c r="K65" s="1">
        <f t="shared" si="6"/>
        <v>16.553999999999998</v>
      </c>
      <c r="L65" s="6">
        <f t="shared" si="7"/>
        <v>26.820577068953316</v>
      </c>
      <c r="M65" s="7">
        <f t="shared" si="8"/>
        <v>40698.884673283203</v>
      </c>
    </row>
    <row r="66" spans="1:13" x14ac:dyDescent="0.25">
      <c r="A66" s="1">
        <v>120.004</v>
      </c>
      <c r="B66" s="1">
        <f t="shared" si="9"/>
        <v>4000</v>
      </c>
      <c r="C66" s="1">
        <v>0.28455000000000003</v>
      </c>
      <c r="D66" s="1">
        <v>1.1246100000000001</v>
      </c>
      <c r="F66" s="8">
        <f t="shared" si="1"/>
        <v>98.858998783999994</v>
      </c>
      <c r="G66" s="6">
        <f t="shared" si="2"/>
        <v>40.892336068939137</v>
      </c>
      <c r="H66" s="6">
        <f t="shared" si="3"/>
        <v>41.1383265895034</v>
      </c>
      <c r="I66" s="6">
        <f t="shared" si="4"/>
        <v>311.26248152078745</v>
      </c>
      <c r="J66" s="6">
        <f t="shared" si="5"/>
        <v>781.32001087058291</v>
      </c>
      <c r="K66" s="1">
        <f t="shared" si="6"/>
        <v>16.971</v>
      </c>
      <c r="L66" s="6">
        <f t="shared" si="7"/>
        <v>26.285911947507763</v>
      </c>
      <c r="M66" s="7">
        <f t="shared" si="8"/>
        <v>40892.336068939134</v>
      </c>
    </row>
    <row r="67" spans="1:13" x14ac:dyDescent="0.25">
      <c r="A67" s="1">
        <v>118.73399999999999</v>
      </c>
      <c r="B67" s="1">
        <f t="shared" si="9"/>
        <v>4050</v>
      </c>
      <c r="C67" s="1">
        <v>0.28710000000000002</v>
      </c>
      <c r="D67" s="1">
        <v>1.1222000000000001</v>
      </c>
      <c r="F67" s="8">
        <f t="shared" si="1"/>
        <v>97.896383103999995</v>
      </c>
      <c r="G67" s="6">
        <f t="shared" si="2"/>
        <v>41.006741063005101</v>
      </c>
      <c r="H67" s="6">
        <f t="shared" si="3"/>
        <v>41.253419794289286</v>
      </c>
      <c r="I67" s="6">
        <f t="shared" si="4"/>
        <v>312.25963507624391</v>
      </c>
      <c r="J67" s="6">
        <f t="shared" si="5"/>
        <v>773.71209552839832</v>
      </c>
      <c r="K67" s="1">
        <f t="shared" si="6"/>
        <v>17.073</v>
      </c>
      <c r="L67" s="6">
        <f t="shared" si="7"/>
        <v>26.201971893742975</v>
      </c>
      <c r="M67" s="7">
        <f t="shared" si="8"/>
        <v>41006.741063005102</v>
      </c>
    </row>
    <row r="68" spans="1:13" x14ac:dyDescent="0.25">
      <c r="A68" s="1">
        <v>117.44199999999999</v>
      </c>
      <c r="B68" s="1">
        <f t="shared" si="9"/>
        <v>4100</v>
      </c>
      <c r="C68" s="1">
        <v>0.28894999999999998</v>
      </c>
      <c r="D68" s="1">
        <v>1.1239399999999999</v>
      </c>
      <c r="F68" s="8">
        <f t="shared" si="1"/>
        <v>96.860347583999996</v>
      </c>
      <c r="G68" s="6">
        <f t="shared" si="2"/>
        <v>41.079927113196504</v>
      </c>
      <c r="H68" s="6">
        <f t="shared" si="3"/>
        <v>41.327046099949449</v>
      </c>
      <c r="I68" s="6">
        <f t="shared" si="4"/>
        <v>314.49666316106351</v>
      </c>
      <c r="J68" s="6">
        <f t="shared" si="5"/>
        <v>765.52391545672504</v>
      </c>
      <c r="K68" s="1">
        <f t="shared" si="6"/>
        <v>17.226000000000003</v>
      </c>
      <c r="L68" s="6">
        <f t="shared" si="7"/>
        <v>26.015596157940852</v>
      </c>
      <c r="M68" s="7">
        <f t="shared" si="8"/>
        <v>41079.927113196507</v>
      </c>
    </row>
    <row r="69" spans="1:13" x14ac:dyDescent="0.25">
      <c r="A69" s="1">
        <v>116.5</v>
      </c>
      <c r="B69" s="1">
        <f t="shared" si="9"/>
        <v>4150</v>
      </c>
      <c r="C69" s="1">
        <v>0.29304999999999998</v>
      </c>
      <c r="D69" s="1">
        <v>1.12233</v>
      </c>
      <c r="F69" s="8">
        <f t="shared" si="1"/>
        <v>95.806364991999985</v>
      </c>
      <c r="G69" s="6">
        <f t="shared" si="2"/>
        <v>41.134558231554628</v>
      </c>
      <c r="H69" s="6">
        <f t="shared" si="3"/>
        <v>41.382005855371041</v>
      </c>
      <c r="I69" s="6">
        <f t="shared" si="4"/>
        <v>316.10282348979968</v>
      </c>
      <c r="J69" s="6">
        <f t="shared" si="5"/>
        <v>757.19389289562139</v>
      </c>
      <c r="K69" s="1">
        <f t="shared" si="6"/>
        <v>17.337</v>
      </c>
      <c r="L69" s="6">
        <f t="shared" si="7"/>
        <v>25.883407466881426</v>
      </c>
      <c r="M69" s="7">
        <f t="shared" si="8"/>
        <v>41134.558231554627</v>
      </c>
    </row>
    <row r="70" spans="1:13" x14ac:dyDescent="0.25">
      <c r="A70" s="1">
        <v>115.931</v>
      </c>
      <c r="B70" s="1">
        <f t="shared" si="9"/>
        <v>4200</v>
      </c>
      <c r="C70" s="1">
        <v>0.2949</v>
      </c>
      <c r="D70" s="1">
        <v>1.1217900000000001</v>
      </c>
      <c r="F70" s="8">
        <f t="shared" si="1"/>
        <v>95.037903999999997</v>
      </c>
      <c r="G70" s="6">
        <f t="shared" si="2"/>
        <v>41.302236040957787</v>
      </c>
      <c r="H70" s="6">
        <f t="shared" si="3"/>
        <v>41.550692341596978</v>
      </c>
      <c r="I70" s="6">
        <f t="shared" si="4"/>
        <v>319.28658746036717</v>
      </c>
      <c r="J70" s="6">
        <f t="shared" si="5"/>
        <v>751.12045539364021</v>
      </c>
      <c r="K70" s="1">
        <f t="shared" si="6"/>
        <v>17.582999999999998</v>
      </c>
      <c r="L70" s="6">
        <f t="shared" si="7"/>
        <v>25.625311250613631</v>
      </c>
      <c r="M70" s="7">
        <f t="shared" si="8"/>
        <v>41302.236040957789</v>
      </c>
    </row>
    <row r="71" spans="1:13" x14ac:dyDescent="0.25">
      <c r="A71" s="1">
        <v>115.03400000000001</v>
      </c>
      <c r="B71" s="1">
        <f t="shared" ref="B71:B96" si="10">B70+50</f>
        <v>4250</v>
      </c>
      <c r="C71" s="1">
        <v>0.29715000000000003</v>
      </c>
      <c r="D71" s="1">
        <v>1.12456</v>
      </c>
      <c r="F71" s="8">
        <f t="shared" si="1"/>
        <v>94.573727455999986</v>
      </c>
      <c r="G71" s="6">
        <f t="shared" si="2"/>
        <v>41.595697835772199</v>
      </c>
      <c r="H71" s="6">
        <f t="shared" si="3"/>
        <v>41.845919475020331</v>
      </c>
      <c r="I71" s="6">
        <f t="shared" si="4"/>
        <v>319.03539766046197</v>
      </c>
      <c r="J71" s="6">
        <f t="shared" si="5"/>
        <v>747.45189282609522</v>
      </c>
      <c r="K71" s="1">
        <f t="shared" si="6"/>
        <v>17.693999999999999</v>
      </c>
      <c r="L71" s="6">
        <f t="shared" si="7"/>
        <v>25.645487120917537</v>
      </c>
      <c r="M71" s="7">
        <f t="shared" si="8"/>
        <v>41595.697835772196</v>
      </c>
    </row>
    <row r="72" spans="1:13" x14ac:dyDescent="0.25">
      <c r="A72" s="1">
        <v>114.39100000000001</v>
      </c>
      <c r="B72" s="1">
        <f t="shared" si="10"/>
        <v>4300</v>
      </c>
      <c r="C72" s="1">
        <v>0.30220000000000002</v>
      </c>
      <c r="D72" s="1">
        <v>1.1227799999999999</v>
      </c>
      <c r="F72" s="8">
        <f t="shared" ref="F72:F96" si="11">SUM(A71*0.815776)</f>
        <v>93.841976383999992</v>
      </c>
      <c r="G72" s="6">
        <f t="shared" ref="G72:G96" si="12">SUM(2*PI()*B71*F72/60)/1000</f>
        <v>41.765212344228843</v>
      </c>
      <c r="H72" s="6">
        <f t="shared" ref="H72:H96" si="13">SUM((1013/$G$3)*SQRT(300/293))*G72</f>
        <v>42.016453709082967</v>
      </c>
      <c r="I72" s="6">
        <f t="shared" ref="I72:I96" si="14">SUM(C71*0.75*60)/(G72)*1000</f>
        <v>320.16477947699752</v>
      </c>
      <c r="J72" s="6">
        <f t="shared" ref="J72:J96" si="15">SUM((F72*4*PI())/0.00159)/1000</f>
        <v>741.66858768885845</v>
      </c>
      <c r="K72" s="1">
        <f t="shared" ref="K72:K96" si="16">SUM(C71*60)</f>
        <v>17.829000000000001</v>
      </c>
      <c r="L72" s="6">
        <f t="shared" ref="L72:L96" si="17">SUM((G72*1000)/((K72*0.75/3600)*44000000))*100</f>
        <v>25.555022620487872</v>
      </c>
      <c r="M72" s="7">
        <f t="shared" ref="M72:M96" si="18">SUM(2*PI()*B71*F72)/60</f>
        <v>41765.212344228843</v>
      </c>
    </row>
    <row r="73" spans="1:13" x14ac:dyDescent="0.25">
      <c r="A73" s="1">
        <v>114.01600000000001</v>
      </c>
      <c r="B73" s="1">
        <f t="shared" si="10"/>
        <v>4350</v>
      </c>
      <c r="C73" s="1">
        <v>0.30604999999999999</v>
      </c>
      <c r="D73" s="1">
        <v>1.1194299999999999</v>
      </c>
      <c r="F73" s="8">
        <f t="shared" si="11"/>
        <v>93.317432416000003</v>
      </c>
      <c r="G73" s="6">
        <f t="shared" si="12"/>
        <v>42.020368285295355</v>
      </c>
      <c r="H73" s="6">
        <f t="shared" si="13"/>
        <v>42.273144557391319</v>
      </c>
      <c r="I73" s="6">
        <f t="shared" si="14"/>
        <v>323.62876754602001</v>
      </c>
      <c r="J73" s="6">
        <f t="shared" si="15"/>
        <v>737.52291856595616</v>
      </c>
      <c r="K73" s="1">
        <f t="shared" si="16"/>
        <v>18.132000000000001</v>
      </c>
      <c r="L73" s="6">
        <f t="shared" si="17"/>
        <v>25.281492259969529</v>
      </c>
      <c r="M73" s="7">
        <f t="shared" si="18"/>
        <v>42020.368285295357</v>
      </c>
    </row>
    <row r="74" spans="1:13" x14ac:dyDescent="0.25">
      <c r="A74" s="1">
        <v>113.871</v>
      </c>
      <c r="B74" s="1">
        <f t="shared" si="10"/>
        <v>4400</v>
      </c>
      <c r="C74" s="1">
        <v>0.30919999999999997</v>
      </c>
      <c r="D74" s="1">
        <v>1.1198600000000001</v>
      </c>
      <c r="F74" s="8">
        <f t="shared" si="11"/>
        <v>93.011516415999992</v>
      </c>
      <c r="G74" s="6">
        <f t="shared" si="12"/>
        <v>42.369623017404038</v>
      </c>
      <c r="H74" s="6">
        <f t="shared" si="13"/>
        <v>42.624500254170158</v>
      </c>
      <c r="I74" s="6">
        <f t="shared" si="14"/>
        <v>325.05009530867937</v>
      </c>
      <c r="J74" s="6">
        <f t="shared" si="15"/>
        <v>735.10514885975351</v>
      </c>
      <c r="K74" s="1">
        <f t="shared" si="16"/>
        <v>18.363</v>
      </c>
      <c r="L74" s="6">
        <f t="shared" si="17"/>
        <v>25.17094534012805</v>
      </c>
      <c r="M74" s="7">
        <f t="shared" si="18"/>
        <v>42369.623017404039</v>
      </c>
    </row>
    <row r="75" spans="1:13" x14ac:dyDescent="0.25">
      <c r="A75" s="1">
        <v>113.985</v>
      </c>
      <c r="B75" s="1">
        <f t="shared" si="10"/>
        <v>4450</v>
      </c>
      <c r="C75" s="1">
        <v>0.30990000000000001</v>
      </c>
      <c r="D75" s="1">
        <v>1.11873</v>
      </c>
      <c r="F75" s="8">
        <f t="shared" si="11"/>
        <v>92.893228895999997</v>
      </c>
      <c r="G75" s="6">
        <f t="shared" si="12"/>
        <v>42.802127201959941</v>
      </c>
      <c r="H75" s="6">
        <f t="shared" si="13"/>
        <v>43.059606195919038</v>
      </c>
      <c r="I75" s="6">
        <f t="shared" si="14"/>
        <v>325.07730128335459</v>
      </c>
      <c r="J75" s="6">
        <f t="shared" si="15"/>
        <v>734.17027790668851</v>
      </c>
      <c r="K75" s="1">
        <f t="shared" si="16"/>
        <v>18.552</v>
      </c>
      <c r="L75" s="6">
        <f t="shared" si="17"/>
        <v>25.168838763942102</v>
      </c>
      <c r="M75" s="7">
        <f t="shared" si="18"/>
        <v>42802.127201959942</v>
      </c>
    </row>
    <row r="76" spans="1:13" x14ac:dyDescent="0.25">
      <c r="A76" s="1">
        <v>113.306</v>
      </c>
      <c r="B76" s="1">
        <f t="shared" si="10"/>
        <v>4500</v>
      </c>
      <c r="C76" s="1">
        <v>0.31445000000000001</v>
      </c>
      <c r="D76" s="1">
        <v>1.1156299999999999</v>
      </c>
      <c r="F76" s="8">
        <f t="shared" si="11"/>
        <v>92.986227359999987</v>
      </c>
      <c r="G76" s="6">
        <f t="shared" si="12"/>
        <v>43.331852565948921</v>
      </c>
      <c r="H76" s="6">
        <f t="shared" si="13"/>
        <v>43.592518157460781</v>
      </c>
      <c r="I76" s="6">
        <f t="shared" si="14"/>
        <v>321.83022820858264</v>
      </c>
      <c r="J76" s="6">
        <f t="shared" si="15"/>
        <v>734.90527989737416</v>
      </c>
      <c r="K76" s="1">
        <f t="shared" si="16"/>
        <v>18.594000000000001</v>
      </c>
      <c r="L76" s="6">
        <f t="shared" si="17"/>
        <v>25.422777180878825</v>
      </c>
      <c r="M76" s="7">
        <f t="shared" si="18"/>
        <v>43331.852565948924</v>
      </c>
    </row>
    <row r="77" spans="1:13" x14ac:dyDescent="0.25">
      <c r="A77" s="1">
        <v>113.074</v>
      </c>
      <c r="B77" s="1">
        <f t="shared" si="10"/>
        <v>4550</v>
      </c>
      <c r="C77" s="1">
        <v>0.31709999999999999</v>
      </c>
      <c r="D77" s="1">
        <v>1.1095299999999999</v>
      </c>
      <c r="F77" s="8">
        <f t="shared" si="11"/>
        <v>92.432315455999998</v>
      </c>
      <c r="G77" s="6">
        <f t="shared" si="12"/>
        <v>43.557702478629579</v>
      </c>
      <c r="H77" s="6">
        <f t="shared" si="13"/>
        <v>43.819726685053922</v>
      </c>
      <c r="I77" s="6">
        <f t="shared" si="14"/>
        <v>324.86217579869924</v>
      </c>
      <c r="J77" s="6">
        <f t="shared" si="15"/>
        <v>730.52750488267645</v>
      </c>
      <c r="K77" s="1">
        <f t="shared" si="16"/>
        <v>18.867000000000001</v>
      </c>
      <c r="L77" s="6">
        <f t="shared" si="17"/>
        <v>25.185505704696272</v>
      </c>
      <c r="M77" s="7">
        <f t="shared" si="18"/>
        <v>43557.702478629581</v>
      </c>
    </row>
    <row r="78" spans="1:13" x14ac:dyDescent="0.25">
      <c r="A78" s="1">
        <v>112.19499999999999</v>
      </c>
      <c r="B78" s="1">
        <f t="shared" si="10"/>
        <v>4600</v>
      </c>
      <c r="C78" s="1">
        <v>0.31940000000000002</v>
      </c>
      <c r="D78" s="1">
        <v>1.1056900000000001</v>
      </c>
      <c r="F78" s="8">
        <f t="shared" si="11"/>
        <v>92.243055423999991</v>
      </c>
      <c r="G78" s="6">
        <f t="shared" si="12"/>
        <v>43.9514992984817</v>
      </c>
      <c r="H78" s="6">
        <f t="shared" si="13"/>
        <v>44.215892415416526</v>
      </c>
      <c r="I78" s="6">
        <f t="shared" si="14"/>
        <v>324.66469239407581</v>
      </c>
      <c r="J78" s="6">
        <f t="shared" si="15"/>
        <v>729.03171135777234</v>
      </c>
      <c r="K78" s="1">
        <f t="shared" si="16"/>
        <v>19.026</v>
      </c>
      <c r="L78" s="6">
        <f t="shared" si="17"/>
        <v>25.200825262166624</v>
      </c>
      <c r="M78" s="7">
        <f t="shared" si="18"/>
        <v>43951.4992984817</v>
      </c>
    </row>
    <row r="79" spans="1:13" x14ac:dyDescent="0.25">
      <c r="A79" s="1">
        <v>111.06100000000001</v>
      </c>
      <c r="B79" s="1">
        <f t="shared" si="10"/>
        <v>4650</v>
      </c>
      <c r="C79" s="1">
        <v>0.32055</v>
      </c>
      <c r="D79" s="1">
        <v>1.09782</v>
      </c>
      <c r="F79" s="8">
        <f t="shared" si="11"/>
        <v>91.525988319999982</v>
      </c>
      <c r="G79" s="6">
        <f t="shared" si="12"/>
        <v>44.089063786194089</v>
      </c>
      <c r="H79" s="6">
        <f t="shared" si="13"/>
        <v>44.354284431296698</v>
      </c>
      <c r="I79" s="6">
        <f t="shared" si="14"/>
        <v>325.9992108179153</v>
      </c>
      <c r="J79" s="6">
        <f t="shared" si="15"/>
        <v>723.36445916643311</v>
      </c>
      <c r="K79" s="1">
        <f t="shared" si="16"/>
        <v>19.164000000000001</v>
      </c>
      <c r="L79" s="6">
        <f t="shared" si="17"/>
        <v>25.097662541238737</v>
      </c>
      <c r="M79" s="7">
        <f t="shared" si="18"/>
        <v>44089.063786194092</v>
      </c>
    </row>
    <row r="80" spans="1:13" x14ac:dyDescent="0.25">
      <c r="A80" s="1">
        <v>109.973</v>
      </c>
      <c r="B80" s="1">
        <f t="shared" si="10"/>
        <v>4700</v>
      </c>
      <c r="C80" s="1">
        <v>0.32069999999999999</v>
      </c>
      <c r="D80" s="1">
        <v>1.09558</v>
      </c>
      <c r="F80" s="8">
        <f t="shared" si="11"/>
        <v>90.600898336</v>
      </c>
      <c r="G80" s="6">
        <f t="shared" si="12"/>
        <v>44.117823076257061</v>
      </c>
      <c r="H80" s="6">
        <f t="shared" si="13"/>
        <v>44.383216724748905</v>
      </c>
      <c r="I80" s="6">
        <f t="shared" si="14"/>
        <v>326.9596955195866</v>
      </c>
      <c r="J80" s="6">
        <f t="shared" si="15"/>
        <v>716.05312357487628</v>
      </c>
      <c r="K80" s="1">
        <f t="shared" si="16"/>
        <v>19.233000000000001</v>
      </c>
      <c r="L80" s="6">
        <f t="shared" si="17"/>
        <v>25.023935041339207</v>
      </c>
      <c r="M80" s="7">
        <f t="shared" si="18"/>
        <v>44117.82307625706</v>
      </c>
    </row>
    <row r="81" spans="1:13" x14ac:dyDescent="0.25">
      <c r="A81" s="1">
        <v>108.654</v>
      </c>
      <c r="B81" s="1">
        <f t="shared" si="10"/>
        <v>4750</v>
      </c>
      <c r="C81" s="1">
        <v>0.32485000000000003</v>
      </c>
      <c r="D81" s="1">
        <v>1.0882700000000001</v>
      </c>
      <c r="F81" s="8">
        <f t="shared" si="11"/>
        <v>89.713334047999993</v>
      </c>
      <c r="G81" s="6">
        <f t="shared" si="12"/>
        <v>44.15536435063153</v>
      </c>
      <c r="H81" s="6">
        <f t="shared" si="13"/>
        <v>44.420983831113276</v>
      </c>
      <c r="I81" s="6">
        <f t="shared" si="14"/>
        <v>326.83458085412889</v>
      </c>
      <c r="J81" s="6">
        <f t="shared" si="15"/>
        <v>709.03836773394676</v>
      </c>
      <c r="K81" s="1">
        <f t="shared" si="16"/>
        <v>19.241999999999997</v>
      </c>
      <c r="L81" s="6">
        <f t="shared" si="17"/>
        <v>25.033514386501988</v>
      </c>
      <c r="M81" s="7">
        <f t="shared" si="18"/>
        <v>44155.364350631527</v>
      </c>
    </row>
    <row r="82" spans="1:13" x14ac:dyDescent="0.25">
      <c r="A82" s="1">
        <v>107.07599999999999</v>
      </c>
      <c r="B82" s="1">
        <f t="shared" si="10"/>
        <v>4800</v>
      </c>
      <c r="C82" s="1">
        <v>0.32455000000000001</v>
      </c>
      <c r="D82" s="1">
        <v>1.08396</v>
      </c>
      <c r="F82" s="8">
        <f t="shared" si="11"/>
        <v>88.637325503999989</v>
      </c>
      <c r="G82" s="6">
        <f t="shared" si="12"/>
        <v>44.08987535089215</v>
      </c>
      <c r="H82" s="6">
        <f t="shared" si="13"/>
        <v>44.35510087801525</v>
      </c>
      <c r="I82" s="6">
        <f t="shared" si="14"/>
        <v>331.55571168345801</v>
      </c>
      <c r="J82" s="6">
        <f t="shared" si="15"/>
        <v>700.53426575399635</v>
      </c>
      <c r="K82" s="1">
        <f t="shared" si="16"/>
        <v>19.491000000000003</v>
      </c>
      <c r="L82" s="6">
        <f t="shared" si="17"/>
        <v>24.677053941479084</v>
      </c>
      <c r="M82" s="7">
        <f t="shared" si="18"/>
        <v>44089.875350892151</v>
      </c>
    </row>
    <row r="83" spans="1:13" x14ac:dyDescent="0.25">
      <c r="A83" s="1">
        <v>105.24</v>
      </c>
      <c r="B83" s="1">
        <f t="shared" si="10"/>
        <v>4850</v>
      </c>
      <c r="C83" s="1">
        <v>0.32569999999999999</v>
      </c>
      <c r="D83" s="1">
        <v>1.0822099999999999</v>
      </c>
      <c r="F83" s="8">
        <f t="shared" si="11"/>
        <v>87.350030975999985</v>
      </c>
      <c r="G83" s="6">
        <f t="shared" si="12"/>
        <v>43.906914496806785</v>
      </c>
      <c r="H83" s="6">
        <f t="shared" si="13"/>
        <v>44.171039410952837</v>
      </c>
      <c r="I83" s="6">
        <f t="shared" si="14"/>
        <v>332.62984127618807</v>
      </c>
      <c r="J83" s="6">
        <f t="shared" si="15"/>
        <v>690.3602908302953</v>
      </c>
      <c r="K83" s="1">
        <f t="shared" si="16"/>
        <v>19.472999999999999</v>
      </c>
      <c r="L83" s="6">
        <f t="shared" si="17"/>
        <v>24.597366701758677</v>
      </c>
      <c r="M83" s="7">
        <f t="shared" si="18"/>
        <v>43906.914496806785</v>
      </c>
    </row>
    <row r="84" spans="1:13" x14ac:dyDescent="0.25">
      <c r="A84" s="1">
        <v>103.63200000000001</v>
      </c>
      <c r="B84" s="1">
        <f t="shared" si="10"/>
        <v>4900</v>
      </c>
      <c r="C84" s="1">
        <v>0.32769999999999999</v>
      </c>
      <c r="D84" s="1">
        <v>1.0846</v>
      </c>
      <c r="F84" s="8">
        <f t="shared" si="11"/>
        <v>85.852266239999992</v>
      </c>
      <c r="G84" s="6">
        <f t="shared" si="12"/>
        <v>43.603577241035069</v>
      </c>
      <c r="H84" s="6">
        <f t="shared" si="13"/>
        <v>43.865877410091279</v>
      </c>
      <c r="I84" s="6">
        <f t="shared" si="14"/>
        <v>336.13067842990768</v>
      </c>
      <c r="J84" s="6">
        <f t="shared" si="15"/>
        <v>678.52289034872695</v>
      </c>
      <c r="K84" s="1">
        <f t="shared" si="16"/>
        <v>19.541999999999998</v>
      </c>
      <c r="L84" s="6">
        <f t="shared" si="17"/>
        <v>24.341182483063093</v>
      </c>
      <c r="M84" s="7">
        <f t="shared" si="18"/>
        <v>43603.577241035069</v>
      </c>
    </row>
    <row r="85" spans="1:13" x14ac:dyDescent="0.25">
      <c r="A85" s="1">
        <v>102.33499999999999</v>
      </c>
      <c r="B85" s="1">
        <f t="shared" si="10"/>
        <v>4950</v>
      </c>
      <c r="C85" s="1">
        <v>0.32845000000000002</v>
      </c>
      <c r="D85" s="1">
        <v>1.08823</v>
      </c>
      <c r="F85" s="8">
        <f t="shared" si="11"/>
        <v>84.540498431999993</v>
      </c>
      <c r="G85" s="6">
        <f t="shared" si="12"/>
        <v>43.379995438115792</v>
      </c>
      <c r="H85" s="6">
        <f t="shared" si="13"/>
        <v>43.640950636222044</v>
      </c>
      <c r="I85" s="6">
        <f t="shared" si="14"/>
        <v>339.93779508429827</v>
      </c>
      <c r="J85" s="6">
        <f t="shared" si="15"/>
        <v>668.15549384852989</v>
      </c>
      <c r="K85" s="1">
        <f t="shared" si="16"/>
        <v>19.661999999999999</v>
      </c>
      <c r="L85" s="6">
        <f t="shared" si="17"/>
        <v>24.068574604330898</v>
      </c>
      <c r="M85" s="7">
        <f t="shared" si="18"/>
        <v>43379.995438115795</v>
      </c>
    </row>
    <row r="86" spans="1:13" x14ac:dyDescent="0.25">
      <c r="A86" s="1">
        <v>101.10599999999999</v>
      </c>
      <c r="B86" s="1">
        <f t="shared" si="10"/>
        <v>5000</v>
      </c>
      <c r="C86" s="1">
        <v>0.32869999999999999</v>
      </c>
      <c r="D86" s="1">
        <v>1.08687</v>
      </c>
      <c r="F86" s="8">
        <f t="shared" si="11"/>
        <v>83.482436959999987</v>
      </c>
      <c r="G86" s="6">
        <f t="shared" si="12"/>
        <v>43.274188758455985</v>
      </c>
      <c r="H86" s="6">
        <f t="shared" si="13"/>
        <v>43.534507469564652</v>
      </c>
      <c r="I86" s="6">
        <f t="shared" si="14"/>
        <v>341.54886374644906</v>
      </c>
      <c r="J86" s="6">
        <f t="shared" si="15"/>
        <v>659.79323435800995</v>
      </c>
      <c r="K86" s="1">
        <f t="shared" si="16"/>
        <v>19.707000000000001</v>
      </c>
      <c r="L86" s="6">
        <f t="shared" si="17"/>
        <v>23.955044359017418</v>
      </c>
      <c r="M86" s="7">
        <f t="shared" si="18"/>
        <v>43274.188758455988</v>
      </c>
    </row>
    <row r="87" spans="1:13" x14ac:dyDescent="0.25">
      <c r="A87" s="1">
        <v>99.314899999999994</v>
      </c>
      <c r="B87" s="1">
        <f t="shared" si="10"/>
        <v>5050</v>
      </c>
      <c r="C87" s="1">
        <v>0.32984999999999998</v>
      </c>
      <c r="D87" s="1">
        <v>1.0891</v>
      </c>
      <c r="F87" s="8">
        <f t="shared" si="11"/>
        <v>82.479848255999997</v>
      </c>
      <c r="G87" s="6">
        <f t="shared" si="12"/>
        <v>43.186347558375083</v>
      </c>
      <c r="H87" s="6">
        <f t="shared" si="13"/>
        <v>43.446137855002895</v>
      </c>
      <c r="I87" s="6">
        <f t="shared" si="14"/>
        <v>342.50407446488259</v>
      </c>
      <c r="J87" s="6">
        <f t="shared" si="15"/>
        <v>651.86939710754848</v>
      </c>
      <c r="K87" s="1">
        <f t="shared" si="16"/>
        <v>19.722000000000001</v>
      </c>
      <c r="L87" s="6">
        <f t="shared" si="17"/>
        <v>23.88823605850877</v>
      </c>
      <c r="M87" s="7">
        <f t="shared" si="18"/>
        <v>43186.347558375084</v>
      </c>
    </row>
    <row r="88" spans="1:13" x14ac:dyDescent="0.25">
      <c r="A88" s="1">
        <v>97.581500000000005</v>
      </c>
      <c r="B88" s="1">
        <f t="shared" si="10"/>
        <v>5100</v>
      </c>
      <c r="C88" s="1">
        <v>0.32969999999999999</v>
      </c>
      <c r="D88" s="1">
        <v>1.09185</v>
      </c>
      <c r="F88" s="8">
        <f t="shared" si="11"/>
        <v>81.018711862399996</v>
      </c>
      <c r="G88" s="6">
        <f t="shared" si="12"/>
        <v>42.845511315021049</v>
      </c>
      <c r="H88" s="6">
        <f t="shared" si="13"/>
        <v>43.103251288948087</v>
      </c>
      <c r="I88" s="6">
        <f t="shared" si="14"/>
        <v>346.43652379044335</v>
      </c>
      <c r="J88" s="6">
        <f t="shared" si="15"/>
        <v>640.32148425213597</v>
      </c>
      <c r="K88" s="1">
        <f t="shared" si="16"/>
        <v>19.790999999999997</v>
      </c>
      <c r="L88" s="6">
        <f t="shared" si="17"/>
        <v>23.617077357488149</v>
      </c>
      <c r="M88" s="7">
        <f t="shared" si="18"/>
        <v>42845.511315021053</v>
      </c>
    </row>
    <row r="89" spans="1:13" x14ac:dyDescent="0.25">
      <c r="A89" s="1">
        <v>95.848600000000005</v>
      </c>
      <c r="B89" s="1">
        <f t="shared" si="10"/>
        <v>5150</v>
      </c>
      <c r="C89" s="1">
        <v>0.33095000000000002</v>
      </c>
      <c r="D89" s="1">
        <v>1.0940700000000001</v>
      </c>
      <c r="F89" s="8">
        <f t="shared" si="11"/>
        <v>79.604645743999995</v>
      </c>
      <c r="G89" s="6">
        <f t="shared" si="12"/>
        <v>42.514512944364625</v>
      </c>
      <c r="H89" s="6">
        <f t="shared" si="13"/>
        <v>42.77026177595716</v>
      </c>
      <c r="I89" s="6">
        <f t="shared" si="14"/>
        <v>348.9749493170803</v>
      </c>
      <c r="J89" s="6">
        <f t="shared" si="15"/>
        <v>629.14558556218458</v>
      </c>
      <c r="K89" s="1">
        <f t="shared" si="16"/>
        <v>19.782</v>
      </c>
      <c r="L89" s="6">
        <f t="shared" si="17"/>
        <v>23.44528797218663</v>
      </c>
      <c r="M89" s="7">
        <f t="shared" si="18"/>
        <v>42514.512944364622</v>
      </c>
    </row>
    <row r="90" spans="1:13" x14ac:dyDescent="0.25">
      <c r="A90" s="1">
        <v>94.803299999999993</v>
      </c>
      <c r="B90" s="1">
        <f t="shared" si="10"/>
        <v>5200</v>
      </c>
      <c r="C90" s="1">
        <v>0.33379999999999999</v>
      </c>
      <c r="D90" s="1">
        <v>1.0934600000000001</v>
      </c>
      <c r="F90" s="8">
        <f t="shared" si="11"/>
        <v>78.190987513599993</v>
      </c>
      <c r="G90" s="6">
        <f t="shared" si="12"/>
        <v>42.16892648469112</v>
      </c>
      <c r="H90" s="6">
        <f t="shared" si="13"/>
        <v>42.42259641834611</v>
      </c>
      <c r="I90" s="6">
        <f t="shared" si="14"/>
        <v>353.16881982771406</v>
      </c>
      <c r="J90" s="6">
        <f t="shared" si="15"/>
        <v>617.97291056517474</v>
      </c>
      <c r="K90" s="1">
        <f t="shared" si="16"/>
        <v>19.857000000000003</v>
      </c>
      <c r="L90" s="6">
        <f t="shared" si="17"/>
        <v>23.166875789911199</v>
      </c>
      <c r="M90" s="7">
        <f t="shared" si="18"/>
        <v>42168.926484691117</v>
      </c>
    </row>
    <row r="91" spans="1:13" x14ac:dyDescent="0.25">
      <c r="A91" s="1">
        <v>93.0976</v>
      </c>
      <c r="B91" s="1">
        <f t="shared" si="10"/>
        <v>5250</v>
      </c>
      <c r="C91" s="1">
        <v>0.33129999999999998</v>
      </c>
      <c r="D91" s="1">
        <v>1.0880399999999999</v>
      </c>
      <c r="F91" s="8">
        <f t="shared" si="11"/>
        <v>77.338256860799987</v>
      </c>
      <c r="G91" s="6">
        <f t="shared" si="12"/>
        <v>42.113985263190472</v>
      </c>
      <c r="H91" s="6">
        <f t="shared" si="13"/>
        <v>42.367324694336268</v>
      </c>
      <c r="I91" s="6">
        <f t="shared" si="14"/>
        <v>356.67486480148034</v>
      </c>
      <c r="J91" s="6">
        <f t="shared" si="15"/>
        <v>611.23345810145827</v>
      </c>
      <c r="K91" s="1">
        <f t="shared" si="16"/>
        <v>20.027999999999999</v>
      </c>
      <c r="L91" s="6">
        <f t="shared" si="17"/>
        <v>22.939149879182132</v>
      </c>
      <c r="M91" s="7">
        <f t="shared" si="18"/>
        <v>42113.985263190472</v>
      </c>
    </row>
    <row r="92" spans="1:13" x14ac:dyDescent="0.25">
      <c r="A92" s="1">
        <v>91.788600000000002</v>
      </c>
      <c r="B92" s="1">
        <f t="shared" si="10"/>
        <v>5300</v>
      </c>
      <c r="C92" s="1">
        <v>0.33239999999999997</v>
      </c>
      <c r="D92" s="1">
        <v>1.0833900000000001</v>
      </c>
      <c r="F92" s="8">
        <f t="shared" si="11"/>
        <v>75.94678773759999</v>
      </c>
      <c r="G92" s="6">
        <f t="shared" si="12"/>
        <v>41.753927323532807</v>
      </c>
      <c r="H92" s="6">
        <f t="shared" si="13"/>
        <v>42.005100802607288</v>
      </c>
      <c r="I92" s="6">
        <f t="shared" si="14"/>
        <v>357.05623292584181</v>
      </c>
      <c r="J92" s="6">
        <f t="shared" si="15"/>
        <v>600.23615200047175</v>
      </c>
      <c r="K92" s="1">
        <f t="shared" si="16"/>
        <v>19.878</v>
      </c>
      <c r="L92" s="6">
        <f t="shared" si="17"/>
        <v>22.914648806921935</v>
      </c>
      <c r="M92" s="7">
        <f t="shared" si="18"/>
        <v>41753.927323532807</v>
      </c>
    </row>
    <row r="93" spans="1:13" x14ac:dyDescent="0.25">
      <c r="A93" s="1">
        <v>90.593800000000002</v>
      </c>
      <c r="B93" s="1">
        <f t="shared" si="10"/>
        <v>5350</v>
      </c>
      <c r="C93" s="1">
        <v>0.33079999999999998</v>
      </c>
      <c r="D93" s="1">
        <v>1.0800700000000001</v>
      </c>
      <c r="F93" s="8">
        <f t="shared" si="11"/>
        <v>74.878936953600004</v>
      </c>
      <c r="G93" s="6">
        <f t="shared" si="12"/>
        <v>41.558910889427615</v>
      </c>
      <c r="H93" s="6">
        <f t="shared" si="13"/>
        <v>41.808911234395417</v>
      </c>
      <c r="I93" s="6">
        <f t="shared" si="14"/>
        <v>359.92281029205799</v>
      </c>
      <c r="J93" s="6">
        <f t="shared" si="15"/>
        <v>591.79652387935357</v>
      </c>
      <c r="K93" s="1">
        <f t="shared" si="16"/>
        <v>19.943999999999999</v>
      </c>
      <c r="L93" s="6">
        <f t="shared" si="17"/>
        <v>22.73214685998666</v>
      </c>
      <c r="M93" s="7">
        <f t="shared" si="18"/>
        <v>41558.910889427614</v>
      </c>
    </row>
    <row r="94" spans="1:13" x14ac:dyDescent="0.25">
      <c r="A94" s="1">
        <v>89.6374</v>
      </c>
      <c r="B94" s="1">
        <f t="shared" si="10"/>
        <v>5400</v>
      </c>
      <c r="C94" s="1">
        <v>0.33879999999999999</v>
      </c>
      <c r="D94" s="1">
        <v>1.0789500000000001</v>
      </c>
      <c r="F94" s="8">
        <f t="shared" si="11"/>
        <v>73.904247788799992</v>
      </c>
      <c r="G94" s="6">
        <f t="shared" si="12"/>
        <v>41.404905809489989</v>
      </c>
      <c r="H94" s="6">
        <f t="shared" si="13"/>
        <v>41.65397972683283</v>
      </c>
      <c r="I94" s="6">
        <f t="shared" si="14"/>
        <v>359.52261474745666</v>
      </c>
      <c r="J94" s="6">
        <f t="shared" si="15"/>
        <v>584.0931872260976</v>
      </c>
      <c r="K94" s="1">
        <f t="shared" si="16"/>
        <v>19.847999999999999</v>
      </c>
      <c r="L94" s="6">
        <f t="shared" si="17"/>
        <v>22.757450703248317</v>
      </c>
      <c r="M94" s="7">
        <f t="shared" si="18"/>
        <v>41404.905809489988</v>
      </c>
    </row>
    <row r="95" spans="1:13" x14ac:dyDescent="0.25">
      <c r="A95" s="1">
        <v>88.925600000000003</v>
      </c>
      <c r="B95" s="1">
        <f t="shared" si="10"/>
        <v>5450</v>
      </c>
      <c r="C95" s="1">
        <v>0.34379999999999999</v>
      </c>
      <c r="D95" s="1">
        <v>1.0792299999999999</v>
      </c>
      <c r="F95" s="8">
        <f t="shared" si="11"/>
        <v>73.124039622399991</v>
      </c>
      <c r="G95" s="6">
        <f t="shared" si="12"/>
        <v>41.350670222137339</v>
      </c>
      <c r="H95" s="6">
        <f t="shared" si="13"/>
        <v>41.599417881759337</v>
      </c>
      <c r="I95" s="6">
        <f t="shared" si="14"/>
        <v>368.70019078525013</v>
      </c>
      <c r="J95" s="6">
        <f t="shared" si="15"/>
        <v>577.92690736739814</v>
      </c>
      <c r="K95" s="1">
        <f t="shared" si="16"/>
        <v>20.327999999999999</v>
      </c>
      <c r="L95" s="6">
        <f t="shared" si="17"/>
        <v>22.190978975065654</v>
      </c>
      <c r="M95" s="7">
        <f t="shared" si="18"/>
        <v>41350.670222137342</v>
      </c>
    </row>
    <row r="96" spans="1:13" x14ac:dyDescent="0.25">
      <c r="A96" s="1">
        <v>88.647400000000005</v>
      </c>
      <c r="B96" s="1">
        <f t="shared" si="10"/>
        <v>5500</v>
      </c>
      <c r="C96" s="1">
        <v>0.3488</v>
      </c>
      <c r="D96" s="1">
        <v>1.0836600000000001</v>
      </c>
      <c r="F96" s="8">
        <f t="shared" si="11"/>
        <v>72.543370265600004</v>
      </c>
      <c r="G96" s="6">
        <f t="shared" si="12"/>
        <v>41.402145635238007</v>
      </c>
      <c r="H96" s="6">
        <f t="shared" si="13"/>
        <v>41.651202948572219</v>
      </c>
      <c r="I96" s="6">
        <f t="shared" si="14"/>
        <v>373.67628567617987</v>
      </c>
      <c r="J96" s="6">
        <f t="shared" si="15"/>
        <v>573.33765809573129</v>
      </c>
      <c r="K96" s="1">
        <f t="shared" si="16"/>
        <v>20.628</v>
      </c>
      <c r="L96" s="6">
        <f t="shared" si="17"/>
        <v>21.895470746860227</v>
      </c>
      <c r="M96" s="7">
        <f t="shared" si="18"/>
        <v>41402.145635238005</v>
      </c>
    </row>
  </sheetData>
  <conditionalFormatting sqref="J5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9F4DF4C23D64BB72CCA2EBD7C55DA" ma:contentTypeVersion="11" ma:contentTypeDescription="Create a new document." ma:contentTypeScope="" ma:versionID="553faf1450e7892c131fef2f4af9d17b">
  <xsd:schema xmlns:xsd="http://www.w3.org/2001/XMLSchema" xmlns:xs="http://www.w3.org/2001/XMLSchema" xmlns:p="http://schemas.microsoft.com/office/2006/metadata/properties" xmlns:ns2="c9412f1f-c5de-433b-90f0-e30b35783b17" xmlns:ns3="7da2dc2f-10e7-442f-ad91-645aa4b47b8a" targetNamespace="http://schemas.microsoft.com/office/2006/metadata/properties" ma:root="true" ma:fieldsID="f795c8a3b3fc5a47b0ff18d50252f80d" ns2:_="" ns3:_="">
    <xsd:import namespace="c9412f1f-c5de-433b-90f0-e30b35783b17"/>
    <xsd:import namespace="7da2dc2f-10e7-442f-ad91-645aa4b47b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12f1f-c5de-433b-90f0-e30b35783b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2dc2f-10e7-442f-ad91-645aa4b47b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83395b2-c014-4cfb-8021-6b40fd02da33}" ma:internalName="TaxCatchAll" ma:showField="CatchAllData" ma:web="7da2dc2f-10e7-442f-ad91-645aa4b47b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da2dc2f-10e7-442f-ad91-645aa4b47b8a" xsi:nil="true"/>
    <lcf76f155ced4ddcb4097134ff3c332f xmlns="c9412f1f-c5de-433b-90f0-e30b35783b1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B9896D5-4345-4124-9117-2B4E6B066C5F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c9412f1f-c5de-433b-90f0-e30b35783b17"/>
    <ds:schemaRef ds:uri="7da2dc2f-10e7-442f-ad91-645aa4b47b8a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B036666-4282-47BA-991D-17C6B3645CA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4640ED-7A82-4878-8B1B-669434172879}">
  <ds:schemaRefs>
    <ds:schemaRef ds:uri="http://schemas.microsoft.com/office/2006/metadata/properties"/>
    <ds:schemaRef ds:uri="http://www.w3.org/2000/xmlns/"/>
    <ds:schemaRef ds:uri="7da2dc2f-10e7-442f-ad91-645aa4b47b8a"/>
    <ds:schemaRef ds:uri="http://www.w3.org/2001/XMLSchema-instance"/>
    <ds:schemaRef ds:uri="c9412f1f-c5de-433b-90f0-e30b35783b17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James Smith (2404832)</cp:lastModifiedBy>
  <cp:revision/>
  <dcterms:created xsi:type="dcterms:W3CDTF">2019-10-18T15:00:30Z</dcterms:created>
  <dcterms:modified xsi:type="dcterms:W3CDTF">2026-03-21T17:59:43Z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0x010100B379F4DF4C23D64BB72CCA2EBD7C55DA</vt:lpwstr>
  </property>
</Properties>
</file>