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/>
  <mc:AlternateContent xmlns:mc="http://schemas.openxmlformats.org/markup-compatibility/2006">
    <mc:Choice Requires="x15">
      <x15ac:absPath xmlns:x15ac="http://schemas.microsoft.com/office/spreadsheetml/2010/11/ac" url="/Users/joyjames/Desktop/"/>
    </mc:Choice>
  </mc:AlternateContent>
  <bookViews>
    <workbookView xWindow="0" yWindow="460" windowWidth="25600" windowHeight="14320"/>
  </bookViews>
  <sheets>
    <sheet name="Task 3" sheetId="2" r:id="rId1"/>
    <sheet name="SDB" sheetId="3" r:id="rId2"/>
    <sheet name="PDB" sheetId="4" r:id="rId3"/>
    <sheet name="CBP" sheetId="6" r:id="rId4"/>
    <sheet name="CBR" sheetId="5" r:id="rId5"/>
    <sheet name="PCB" sheetId="7" r:id="rId6"/>
    <sheet name="Task 2" sheetId="8" r:id="rId7"/>
    <sheet name="Task 1" sheetId="9" r:id="rId8"/>
  </sheet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48" i="8" l="1"/>
  <c r="V48" i="8"/>
  <c r="H75" i="2"/>
  <c r="G68" i="2"/>
  <c r="H54" i="2"/>
  <c r="T48" i="8"/>
  <c r="H56" i="2"/>
  <c r="H60" i="2"/>
  <c r="S48" i="8"/>
  <c r="F18" i="4"/>
  <c r="D18" i="4"/>
  <c r="D15" i="4"/>
  <c r="D14" i="4"/>
  <c r="E18" i="4"/>
  <c r="F24" i="4"/>
  <c r="I70" i="8"/>
  <c r="I56" i="8"/>
  <c r="I60" i="8"/>
  <c r="O26" i="8"/>
  <c r="O12" i="8"/>
  <c r="O14" i="8"/>
  <c r="O15" i="8"/>
  <c r="O18" i="8"/>
  <c r="O20" i="8"/>
  <c r="O48" i="8"/>
  <c r="D48" i="9"/>
  <c r="C48" i="9"/>
  <c r="P13" i="8"/>
  <c r="P17" i="8"/>
  <c r="P16" i="8"/>
  <c r="P25" i="8"/>
  <c r="P48" i="8"/>
  <c r="J48" i="8"/>
  <c r="I48" i="8"/>
  <c r="E18" i="5"/>
  <c r="L48" i="8"/>
  <c r="K48" i="8"/>
  <c r="D22" i="6"/>
  <c r="G48" i="8"/>
  <c r="F22" i="4"/>
  <c r="H48" i="8"/>
  <c r="J18" i="5"/>
  <c r="K18" i="5"/>
  <c r="L18" i="5"/>
  <c r="I23" i="3"/>
  <c r="G16" i="3"/>
  <c r="F16" i="3"/>
  <c r="E16" i="3"/>
  <c r="K22" i="6"/>
  <c r="F22" i="6"/>
  <c r="E22" i="6"/>
  <c r="D14" i="6"/>
  <c r="I22" i="6"/>
  <c r="J22" i="6"/>
  <c r="G14" i="7"/>
  <c r="C48" i="8"/>
  <c r="H48" i="2"/>
  <c r="R48" i="8"/>
  <c r="Q48" i="8"/>
  <c r="M48" i="8"/>
  <c r="F48" i="8"/>
  <c r="E48" i="8"/>
  <c r="F11" i="3"/>
  <c r="F10" i="3"/>
  <c r="E13" i="4"/>
  <c r="D13" i="4"/>
  <c r="E14" i="4"/>
  <c r="E15" i="4"/>
  <c r="I28" i="4"/>
  <c r="F25" i="4"/>
  <c r="E14" i="6"/>
  <c r="F10" i="7"/>
  <c r="D10" i="7"/>
  <c r="D14" i="7"/>
  <c r="O27" i="6"/>
  <c r="G22" i="6"/>
  <c r="F27" i="6"/>
  <c r="F26" i="6"/>
  <c r="E13" i="6"/>
  <c r="F25" i="6"/>
  <c r="I22" i="3"/>
  <c r="I21" i="3"/>
  <c r="H19" i="3"/>
  <c r="F23" i="7"/>
  <c r="H10" i="2"/>
  <c r="H9" i="2"/>
  <c r="H11" i="2"/>
  <c r="G19" i="2"/>
  <c r="F28" i="2"/>
  <c r="H29" i="2"/>
  <c r="H32" i="2"/>
  <c r="H40" i="2"/>
  <c r="H22" i="6"/>
  <c r="F18" i="5"/>
  <c r="G18" i="5"/>
  <c r="H18" i="5"/>
  <c r="I18" i="5"/>
  <c r="F14" i="7"/>
  <c r="D48" i="8"/>
</calcChain>
</file>

<file path=xl/comments1.xml><?xml version="1.0" encoding="utf-8"?>
<comments xmlns="http://schemas.openxmlformats.org/spreadsheetml/2006/main">
  <authors>
    <author>Microsoft Office User</author>
  </authors>
  <commentList>
    <comment ref="C48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<sst xmlns="http://schemas.openxmlformats.org/spreadsheetml/2006/main" count="383" uniqueCount="169">
  <si>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</si>
  <si>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</si>
  <si>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</si>
  <si>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</si>
  <si>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</si>
  <si>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</si>
  <si>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</si>
  <si>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</si>
  <si>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</si>
  <si>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</si>
  <si>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</si>
  <si>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</si>
  <si>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</si>
  <si>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</si>
  <si>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</si>
  <si>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</si>
  <si>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</si>
  <si>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</si>
  <si>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</si>
  <si>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</si>
  <si>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</si>
  <si>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</si>
  <si>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</si>
  <si>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</si>
  <si>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</si>
  <si>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</si>
  <si>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</si>
  <si>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</si>
  <si>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</si>
  <si>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</si>
  <si>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</si>
  <si>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</si>
  <si>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</si>
  <si>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</si>
  <si>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</si>
  <si>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</si>
  <si>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</si>
  <si>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</si>
  <si>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</si>
  <si>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</si>
  <si>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</si>
  <si>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</si>
  <si>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</si>
  <si>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</si>
  <si>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</si>
  <si>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</si>
  <si>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</si>
  <si>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</si>
  <si>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</si>
  <si>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</si>
  <si>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</si>
  <si>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</si>
  <si>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</si>
  <si>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</si>
  <si>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</si>
  <si>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</si>
  <si>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</si>
  <si>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</si>
  <si>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</si>
  <si>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</si>
  <si>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</si>
  <si>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</si>
  <si>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</si>
  <si>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</si>
  <si>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</si>
  <si>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</si>
  <si>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</si>
  <si>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</si>
  <si>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</si>
  <si>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</si>
  <si>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</si>
  <si>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</si>
  <si>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</si>
  <si>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</si>
  <si>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</si>
  <si>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</si>
  <si>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</si>
  <si>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</si>
  <si>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</si>
  <si>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</si>
  <si>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</si>
  <si>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</si>
  <si>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</si>
  <si>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</si>
  <si>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</si>
  <si>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</si>
  <si>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</si>
  <si>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</si>
  <si>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</si>
  <si>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</si>
  <si>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</si>
  <si>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</si>
  <si>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</si>
  <si>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</si>
  <si>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</si>
  <si>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</si>
  <si>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</si>
  <si>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</si>
  <si>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</si>
  <si>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</si>
  <si>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</si>
  <si>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</si>
  <si>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</si>
  <si>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</si>
  <si>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</si>
  <si>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Cash Sales</t>
  </si>
  <si>
    <t>HM Customs</t>
  </si>
  <si>
    <t xml:space="preserve">     month ended 31st January 2011</t>
  </si>
  <si>
    <t>Bal b/f</t>
  </si>
  <si>
    <t>WORKINGS</t>
  </si>
  <si>
    <t>=</t>
  </si>
  <si>
    <t>Depn charge</t>
  </si>
  <si>
    <t xml:space="preserve">for Jan 2011 </t>
  </si>
  <si>
    <t>(Vehicles)</t>
  </si>
  <si>
    <t>outstanding</t>
  </si>
  <si>
    <t>less : Drawings</t>
  </si>
  <si>
    <t>Fixtures &amp; Equipment</t>
  </si>
  <si>
    <t>Bank Loan</t>
  </si>
  <si>
    <t xml:space="preserve">    Accruals Telephone</t>
  </si>
  <si>
    <t xml:space="preserve">    Accruals Electricity</t>
  </si>
  <si>
    <t xml:space="preserve">    Accruals Gas</t>
  </si>
  <si>
    <t>Black</t>
  </si>
  <si>
    <t>White</t>
  </si>
  <si>
    <t>Stamps</t>
  </si>
  <si>
    <t>stamps</t>
  </si>
  <si>
    <t>Claret</t>
  </si>
  <si>
    <t>Grey</t>
  </si>
  <si>
    <t>Insurance</t>
  </si>
  <si>
    <t>Orange</t>
  </si>
  <si>
    <t>Gas</t>
  </si>
  <si>
    <t>Balance Sheet at 31st Jan 2021</t>
  </si>
  <si>
    <t>Legal fee</t>
  </si>
  <si>
    <t>Legal</t>
  </si>
  <si>
    <t>Fees</t>
  </si>
  <si>
    <t>Yellow</t>
  </si>
  <si>
    <t>Silver</t>
  </si>
  <si>
    <t>Capital Introduced</t>
  </si>
  <si>
    <t>Equipment</t>
  </si>
  <si>
    <t>advertising</t>
  </si>
  <si>
    <t>Accrued Electricity</t>
  </si>
  <si>
    <t>Accrued Gas</t>
  </si>
  <si>
    <t xml:space="preserve">Petty </t>
  </si>
  <si>
    <t>Bal c/f</t>
  </si>
  <si>
    <t>Legal fees</t>
  </si>
  <si>
    <t>gas</t>
  </si>
  <si>
    <t>mon</t>
  </si>
  <si>
    <t>Joy James 2114452</t>
  </si>
  <si>
    <r>
      <t>T</t>
    </r>
    <r>
      <rPr>
        <b/>
        <u val="double"/>
        <sz val="16"/>
        <rFont val="Arial"/>
      </rPr>
      <t>RIAL BALANCE FOR CAR FACTORY ON 31/03/21</t>
    </r>
  </si>
  <si>
    <t>(Fixtures&amp; Fittings)</t>
  </si>
  <si>
    <t>Fixtures &amp; Fittings</t>
  </si>
  <si>
    <t>10%*25394/12</t>
  </si>
  <si>
    <t>20%*27176/12</t>
  </si>
  <si>
    <t>3 months rent</t>
  </si>
  <si>
    <t>£1800 / 12*3</t>
  </si>
  <si>
    <t>Goods used for personnal use</t>
  </si>
  <si>
    <t>Electric/gas/phone</t>
  </si>
  <si>
    <t>240+120+60</t>
  </si>
  <si>
    <t>Stock</t>
  </si>
  <si>
    <t>Prepaid</t>
  </si>
  <si>
    <t>£2200/12*9</t>
  </si>
  <si>
    <t>Provision for Dep'n (FF)</t>
  </si>
  <si>
    <t>Dep'n Exp(FF)</t>
  </si>
  <si>
    <t>Rent</t>
  </si>
  <si>
    <t>Net Profit/Loss</t>
  </si>
  <si>
    <t>Car Factory   Joy James 2114452</t>
  </si>
  <si>
    <t>van</t>
  </si>
  <si>
    <t xml:space="preserve">    Depreciation (636+1359)</t>
  </si>
  <si>
    <t>rent</t>
  </si>
  <si>
    <t>electric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</si>
</sst>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4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color indexed="81"/>
      <name val="Calibri"/>
    </font>
    <font>
      <b/>
      <sz val="10"/>
      <color indexed="81"/>
      <name val="Calibri"/>
    </font>
    <font>
      <b/>
      <u val="double"/>
      <sz val="16"/>
      <name val="Arial"/>
    </font>
    <font>
      <u/>
      <sz val="14"/>
      <name val="Arial"/>
      <family val="2"/>
    </font>
    <font>
      <sz val="10"/>
      <color rgb="FFFF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0" fontId="7" fillId="0" borderId="0" xfId="0" applyFont="1"/>
    <xf numFmtId="0" fontId="8" fillId="0" borderId="0" xfId="0" applyFont="1"/>
    <xf numFmtId="6" fontId="7" fillId="0" borderId="0" xfId="0" applyNumberFormat="1" applyFont="1"/>
    <xf numFmtId="37" fontId="1" fillId="0" borderId="10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0" fillId="0" borderId="8" xfId="0" applyBorder="1"/>
    <xf numFmtId="0" fontId="1" fillId="0" borderId="8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2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/>
    <xf numFmtId="0" fontId="0" fillId="0" borderId="11" xfId="0" applyFont="1" applyBorder="1"/>
    <xf numFmtId="0" fontId="0" fillId="0" borderId="3" xfId="0" applyFont="1" applyBorder="1" applyAlignment="1"/>
    <xf numFmtId="0" fontId="0" fillId="0" borderId="8" xfId="0" applyFont="1" applyBorder="1" applyAlignment="1"/>
    <xf numFmtId="0" fontId="8" fillId="0" borderId="0" xfId="0" applyFont="1" applyBorder="1"/>
    <xf numFmtId="0" fontId="8" fillId="0" borderId="5" xfId="0" applyFont="1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Fill="1" applyBorder="1"/>
    <xf numFmtId="0" fontId="8" fillId="0" borderId="8" xfId="0" applyFont="1" applyBorder="1"/>
    <xf numFmtId="0" fontId="8" fillId="0" borderId="3" xfId="0" applyFont="1" applyBorder="1"/>
    <xf numFmtId="0" fontId="8" fillId="0" borderId="11" xfId="0" applyFont="1" applyBorder="1"/>
    <xf numFmtId="0" fontId="8" fillId="0" borderId="8" xfId="0" applyFont="1" applyBorder="1" applyAlignment="1"/>
    <xf numFmtId="6" fontId="8" fillId="0" borderId="0" xfId="0" applyNumberFormat="1" applyFont="1"/>
    <xf numFmtId="0" fontId="0" fillId="0" borderId="1" xfId="0" applyFont="1" applyBorder="1"/>
    <xf numFmtId="37" fontId="12" fillId="0" borderId="0" xfId="0" applyNumberFormat="1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0" xfId="0" applyFill="1"/>
    <xf numFmtId="0" fontId="13" fillId="0" borderId="1" xfId="0" applyFont="1" applyFill="1" applyBorder="1" applyAlignment="1">
      <alignment horizontal="center"/>
    </xf>
    <xf numFmtId="0" fontId="0" fillId="0" borderId="1" xfId="0" applyFill="1" applyBorder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="150" workbookViewId="0">
      <selection activeCell="H17" sqref="H17"/>
    </sheetView>
  </sheetViews>
  <sheetFormatPr baseColWidth="10" defaultColWidth="8.83203125" defaultRowHeight="13" x14ac:dyDescent="0.15"/>
  <cols>
    <col min="1" max="1" width="58.6640625" bestFit="1" customWidth="1"/>
    <col min="2" max="2" width="9.83203125" bestFit="1" customWidth="1"/>
    <col min="6" max="6" width="10.6640625" bestFit="1" customWidth="1"/>
    <col min="7" max="7" width="11.83203125" customWidth="1"/>
    <col min="8" max="8" width="11.1640625" customWidth="1"/>
  </cols>
  <sheetData>
    <row r="1" spans="1:8" ht="18" x14ac:dyDescent="0.2">
      <c r="A1" s="18" t="s">
        <v>164</v>
      </c>
      <c r="B1" s="18"/>
      <c r="C1" s="18"/>
      <c r="D1" s="18"/>
      <c r="E1" s="18"/>
      <c r="F1" s="18"/>
      <c r="G1" s="18"/>
      <c r="H1" s="19"/>
    </row>
    <row r="2" spans="1:8" ht="20" x14ac:dyDescent="0.2">
      <c r="A2" s="20" t="s">
        <v>130</v>
      </c>
      <c r="B2" s="20"/>
      <c r="C2" s="20"/>
      <c r="D2" s="20"/>
      <c r="E2" s="20"/>
      <c r="F2" s="18"/>
      <c r="G2" s="18"/>
      <c r="H2" s="18"/>
    </row>
    <row r="3" spans="1:8" ht="18" x14ac:dyDescent="0.2">
      <c r="A3" s="18"/>
      <c r="B3" s="18"/>
      <c r="C3" s="18"/>
      <c r="D3" s="18"/>
      <c r="E3" s="18"/>
      <c r="F3" s="18"/>
      <c r="G3" s="18"/>
      <c r="H3" s="18"/>
    </row>
    <row r="4" spans="1:8" ht="18" x14ac:dyDescent="0.2">
      <c r="A4" s="18"/>
      <c r="B4" s="18"/>
      <c r="C4" s="18"/>
      <c r="D4" s="18"/>
      <c r="E4" s="18"/>
      <c r="F4" s="18"/>
      <c r="G4" s="18"/>
      <c r="H4" s="18"/>
    </row>
    <row r="5" spans="1:8" ht="18" x14ac:dyDescent="0.2">
      <c r="A5" s="18"/>
      <c r="B5" s="18"/>
      <c r="C5" s="18"/>
      <c r="D5" s="18"/>
      <c r="E5" s="18"/>
      <c r="F5" s="18"/>
      <c r="G5" s="18" t="s">
        <v>44</v>
      </c>
      <c r="H5" s="18"/>
    </row>
    <row r="6" spans="1:8" ht="18" x14ac:dyDescent="0.2">
      <c r="A6" s="18"/>
      <c r="B6" s="18"/>
      <c r="C6" s="18"/>
      <c r="D6" s="18"/>
      <c r="E6" s="18"/>
      <c r="F6" s="18" t="s">
        <v>45</v>
      </c>
      <c r="G6" s="18" t="s">
        <v>46</v>
      </c>
      <c r="H6" s="18" t="s">
        <v>47</v>
      </c>
    </row>
    <row r="7" spans="1:8" ht="18" x14ac:dyDescent="0.2">
      <c r="A7" s="18"/>
      <c r="B7" s="18"/>
      <c r="C7" s="18"/>
      <c r="D7" s="18"/>
      <c r="E7" s="18"/>
      <c r="F7" s="18" t="s">
        <v>48</v>
      </c>
      <c r="G7" s="18" t="s">
        <v>49</v>
      </c>
      <c r="H7" s="18" t="s">
        <v>50</v>
      </c>
    </row>
    <row r="8" spans="1:8" ht="18" x14ac:dyDescent="0.2">
      <c r="A8" s="18" t="s">
        <v>51</v>
      </c>
      <c r="B8" s="18"/>
      <c r="C8" s="18"/>
      <c r="D8" s="18"/>
      <c r="E8" s="18"/>
      <c r="H8" s="18"/>
    </row>
    <row r="9" spans="1:8" ht="18" x14ac:dyDescent="0.2">
      <c r="A9" s="18" t="s">
        <v>116</v>
      </c>
      <c r="B9" s="18"/>
      <c r="C9" s="18"/>
      <c r="D9" s="18"/>
      <c r="E9" s="18"/>
      <c r="F9" s="18">
        <v>25394</v>
      </c>
      <c r="G9" s="18">
        <v>9578</v>
      </c>
      <c r="H9" s="18">
        <f>F9-G9</f>
        <v>15816</v>
      </c>
    </row>
    <row r="10" spans="1:8" ht="18" x14ac:dyDescent="0.2">
      <c r="A10" s="18" t="s">
        <v>52</v>
      </c>
      <c r="B10" s="18"/>
      <c r="C10" s="18"/>
      <c r="D10" s="18"/>
      <c r="E10" s="18"/>
      <c r="F10" s="22">
        <v>27176</v>
      </c>
      <c r="G10" s="22">
        <v>7574</v>
      </c>
      <c r="H10" s="18">
        <f>F10-G10</f>
        <v>19602</v>
      </c>
    </row>
    <row r="11" spans="1:8" ht="18" x14ac:dyDescent="0.2">
      <c r="A11" s="18"/>
      <c r="B11" s="18"/>
      <c r="C11" s="18"/>
      <c r="D11" s="18"/>
      <c r="E11" s="18"/>
      <c r="F11" s="18"/>
      <c r="G11" s="18"/>
      <c r="H11" s="23">
        <f>H9+H10</f>
        <v>35418</v>
      </c>
    </row>
    <row r="12" spans="1:8" ht="18" x14ac:dyDescent="0.2">
      <c r="A12" s="18"/>
      <c r="B12" s="18"/>
      <c r="C12" s="18"/>
      <c r="D12" s="18"/>
      <c r="E12" s="18"/>
      <c r="F12" s="18"/>
      <c r="G12" s="18"/>
      <c r="H12" s="18"/>
    </row>
    <row r="13" spans="1:8" ht="18" x14ac:dyDescent="0.2">
      <c r="A13" s="18" t="s">
        <v>53</v>
      </c>
      <c r="B13" s="18"/>
      <c r="C13" s="18"/>
      <c r="D13" s="18"/>
      <c r="E13" s="18"/>
      <c r="F13" s="18"/>
      <c r="G13" s="18"/>
      <c r="H13" s="18"/>
    </row>
    <row r="14" spans="1:8" ht="18" x14ac:dyDescent="0.2">
      <c r="A14" s="18" t="s">
        <v>54</v>
      </c>
      <c r="B14" s="18"/>
      <c r="C14" s="18"/>
      <c r="D14" s="18"/>
      <c r="E14" s="18"/>
      <c r="G14" s="18">
        <v>13481</v>
      </c>
      <c r="H14" s="18"/>
    </row>
    <row r="15" spans="1:8" ht="18" x14ac:dyDescent="0.2">
      <c r="A15" s="18" t="s">
        <v>55</v>
      </c>
      <c r="B15" s="18"/>
      <c r="C15" s="18"/>
      <c r="D15" s="18"/>
      <c r="E15" s="18"/>
      <c r="G15" s="18">
        <v>42010</v>
      </c>
      <c r="H15" s="18"/>
    </row>
    <row r="16" spans="1:8" ht="18" x14ac:dyDescent="0.2">
      <c r="A16" s="18" t="s">
        <v>56</v>
      </c>
      <c r="B16" s="18"/>
      <c r="C16" s="18"/>
      <c r="D16" s="18"/>
      <c r="E16" s="18"/>
      <c r="F16" s="18"/>
      <c r="G16" s="18">
        <v>1650</v>
      </c>
      <c r="H16" s="18"/>
    </row>
    <row r="17" spans="1:8" ht="18" x14ac:dyDescent="0.2">
      <c r="A17" s="18" t="s">
        <v>57</v>
      </c>
      <c r="B17" s="18"/>
      <c r="C17" s="18"/>
      <c r="D17" s="18"/>
      <c r="E17" s="18"/>
      <c r="G17" s="18">
        <v>30042</v>
      </c>
      <c r="H17" s="18"/>
    </row>
    <row r="18" spans="1:8" ht="18" x14ac:dyDescent="0.2">
      <c r="A18" s="18" t="s">
        <v>58</v>
      </c>
      <c r="B18" s="18"/>
      <c r="C18" s="18"/>
      <c r="D18" s="18"/>
      <c r="E18" s="18"/>
      <c r="G18" s="22">
        <v>675</v>
      </c>
      <c r="H18" s="18"/>
    </row>
    <row r="19" spans="1:8" ht="18" x14ac:dyDescent="0.2">
      <c r="A19" s="18"/>
      <c r="B19" s="18"/>
      <c r="C19" s="18"/>
      <c r="D19" s="18"/>
      <c r="E19" s="18"/>
      <c r="F19" s="18"/>
      <c r="G19" s="22">
        <f>SUM(G14:G18)</f>
        <v>87858</v>
      </c>
      <c r="H19" s="18"/>
    </row>
    <row r="20" spans="1:8" ht="18" x14ac:dyDescent="0.2">
      <c r="A20" s="18"/>
      <c r="B20" s="18"/>
      <c r="C20" s="18"/>
      <c r="D20" s="18"/>
      <c r="E20" s="18"/>
      <c r="F20" s="18"/>
      <c r="G20" s="18"/>
      <c r="H20" s="18"/>
    </row>
    <row r="21" spans="1:8" ht="18" x14ac:dyDescent="0.2">
      <c r="A21" s="18" t="s">
        <v>59</v>
      </c>
      <c r="B21" s="18"/>
      <c r="C21" s="18"/>
      <c r="D21" s="18"/>
      <c r="E21" s="18"/>
      <c r="F21" s="18"/>
      <c r="G21" s="18"/>
      <c r="H21" s="18"/>
    </row>
    <row r="22" spans="1:8" ht="18" x14ac:dyDescent="0.2">
      <c r="A22" s="18" t="s">
        <v>60</v>
      </c>
      <c r="B22" s="18"/>
      <c r="C22" s="18"/>
      <c r="D22" s="18"/>
      <c r="E22" s="18"/>
      <c r="F22" s="18">
        <v>27062</v>
      </c>
      <c r="H22" s="18"/>
    </row>
    <row r="23" spans="1:8" ht="18" x14ac:dyDescent="0.2">
      <c r="A23" s="18" t="s">
        <v>61</v>
      </c>
      <c r="B23" s="18"/>
      <c r="C23" s="18"/>
      <c r="D23" s="18"/>
      <c r="E23" s="18"/>
      <c r="F23" s="18">
        <v>4390</v>
      </c>
      <c r="H23" s="18"/>
    </row>
    <row r="24" spans="1:8" ht="18" x14ac:dyDescent="0.2">
      <c r="A24" s="18" t="s">
        <v>118</v>
      </c>
      <c r="B24" s="18"/>
      <c r="C24" s="18"/>
      <c r="D24" s="18"/>
      <c r="E24" s="18"/>
      <c r="F24" s="18">
        <v>134</v>
      </c>
      <c r="H24" s="18"/>
    </row>
    <row r="25" spans="1:8" ht="18" x14ac:dyDescent="0.2">
      <c r="A25" s="18" t="s">
        <v>119</v>
      </c>
      <c r="B25" s="18"/>
      <c r="C25" s="18"/>
      <c r="D25" s="18"/>
      <c r="E25" s="18"/>
      <c r="F25" s="18">
        <v>111</v>
      </c>
      <c r="H25" s="18"/>
    </row>
    <row r="26" spans="1:8" ht="18" x14ac:dyDescent="0.2">
      <c r="A26" s="18" t="s">
        <v>120</v>
      </c>
      <c r="B26" s="18"/>
      <c r="C26" s="18"/>
      <c r="D26" s="18"/>
      <c r="E26" s="18"/>
      <c r="F26" s="18">
        <v>119</v>
      </c>
      <c r="H26" s="18"/>
    </row>
    <row r="27" spans="1:8" ht="18" x14ac:dyDescent="0.2">
      <c r="A27" s="18" t="s">
        <v>117</v>
      </c>
      <c r="B27" s="18"/>
      <c r="C27" s="18"/>
      <c r="D27" s="18"/>
      <c r="E27" s="18"/>
      <c r="F27" s="22">
        <v>15741</v>
      </c>
      <c r="H27" s="18"/>
    </row>
    <row r="28" spans="1:8" ht="18" x14ac:dyDescent="0.2">
      <c r="B28" s="18"/>
      <c r="C28" s="18"/>
      <c r="D28" s="18"/>
      <c r="E28" s="18"/>
      <c r="F28" s="40">
        <f>SUM(F22:F27)</f>
        <v>47557</v>
      </c>
      <c r="G28" s="18"/>
      <c r="H28" s="43"/>
    </row>
    <row r="29" spans="1:8" ht="18" x14ac:dyDescent="0.2">
      <c r="A29" s="18" t="s">
        <v>62</v>
      </c>
      <c r="B29" s="18"/>
      <c r="C29" s="18"/>
      <c r="D29" s="18"/>
      <c r="E29" s="18"/>
      <c r="F29" s="18"/>
      <c r="G29" s="18"/>
      <c r="H29" s="22">
        <f>G19-F28</f>
        <v>40301</v>
      </c>
    </row>
    <row r="30" spans="1:8" ht="18" x14ac:dyDescent="0.2">
      <c r="A30" s="18"/>
      <c r="B30" s="18"/>
      <c r="C30" s="18"/>
      <c r="D30" s="18"/>
      <c r="E30" s="18"/>
      <c r="F30" s="18"/>
      <c r="G30" s="18"/>
      <c r="H30" s="19"/>
    </row>
    <row r="31" spans="1:8" ht="18" x14ac:dyDescent="0.2">
      <c r="A31" s="18"/>
      <c r="B31" s="18"/>
      <c r="C31" s="18"/>
      <c r="D31" s="18"/>
      <c r="E31" s="18"/>
      <c r="F31" s="18"/>
      <c r="G31" s="18"/>
      <c r="H31" s="18"/>
    </row>
    <row r="32" spans="1:8" ht="19" thickBot="1" x14ac:dyDescent="0.25">
      <c r="A32" s="18"/>
      <c r="B32" s="18"/>
      <c r="C32" s="18"/>
      <c r="D32" s="18"/>
      <c r="E32" s="18"/>
      <c r="F32" s="18"/>
      <c r="G32" s="18"/>
      <c r="H32" s="24">
        <f>H11+H29</f>
        <v>75719</v>
      </c>
    </row>
    <row r="33" spans="1:8" ht="19" thickTop="1" x14ac:dyDescent="0.2">
      <c r="A33" s="18"/>
      <c r="B33" s="18"/>
      <c r="C33" s="18"/>
      <c r="D33" s="18"/>
      <c r="E33" s="18"/>
      <c r="F33" s="18"/>
      <c r="G33" s="18"/>
      <c r="H33" s="19"/>
    </row>
    <row r="34" spans="1:8" ht="18" x14ac:dyDescent="0.2">
      <c r="A34" s="18" t="s">
        <v>63</v>
      </c>
      <c r="B34" s="18"/>
      <c r="C34" s="18"/>
      <c r="D34" s="18"/>
      <c r="E34" s="18"/>
      <c r="F34" s="18"/>
      <c r="G34" s="18"/>
      <c r="H34" s="18"/>
    </row>
    <row r="35" spans="1:8" ht="18" x14ac:dyDescent="0.2">
      <c r="A35" s="18"/>
      <c r="B35" s="18"/>
      <c r="C35" s="18"/>
      <c r="D35" s="18"/>
      <c r="E35" s="18"/>
      <c r="F35" s="18"/>
      <c r="G35" s="18"/>
      <c r="H35" s="18"/>
    </row>
    <row r="36" spans="1:8" ht="18" x14ac:dyDescent="0.2">
      <c r="A36" s="18" t="s">
        <v>7</v>
      </c>
      <c r="B36" s="18"/>
      <c r="C36" s="18"/>
      <c r="D36" s="18"/>
      <c r="E36" s="18"/>
      <c r="F36" s="18"/>
      <c r="G36" s="18"/>
      <c r="H36" s="18">
        <v>56889</v>
      </c>
    </row>
    <row r="37" spans="1:8" ht="18" x14ac:dyDescent="0.2">
      <c r="A37" s="18" t="s">
        <v>64</v>
      </c>
      <c r="B37" s="18"/>
      <c r="C37" s="18"/>
      <c r="D37" s="18"/>
      <c r="E37" s="18"/>
      <c r="F37" s="18"/>
      <c r="G37" s="18"/>
      <c r="H37" s="19">
        <v>18823</v>
      </c>
    </row>
    <row r="38" spans="1:8" ht="18" x14ac:dyDescent="0.2">
      <c r="A38" s="18" t="s">
        <v>115</v>
      </c>
      <c r="B38" s="18"/>
      <c r="C38" s="18"/>
      <c r="D38" s="18"/>
      <c r="E38" s="18"/>
      <c r="F38" s="18"/>
      <c r="G38" s="18"/>
      <c r="H38" s="19">
        <v>0</v>
      </c>
    </row>
    <row r="39" spans="1:8" ht="18" x14ac:dyDescent="0.2">
      <c r="A39" s="18"/>
      <c r="B39" s="18"/>
      <c r="C39" s="18"/>
      <c r="D39" s="18"/>
      <c r="E39" s="18"/>
      <c r="F39" s="18"/>
      <c r="G39" s="18"/>
      <c r="H39" s="18"/>
    </row>
    <row r="40" spans="1:8" ht="19" thickBot="1" x14ac:dyDescent="0.25">
      <c r="A40" s="18"/>
      <c r="B40" s="18"/>
      <c r="C40" s="18"/>
      <c r="D40" s="18"/>
      <c r="E40" s="18"/>
      <c r="F40" s="18"/>
      <c r="G40" s="18"/>
      <c r="H40" s="24">
        <f>SUM(H36:H39)</f>
        <v>75712</v>
      </c>
    </row>
    <row r="41" spans="1:8" ht="19" thickTop="1" x14ac:dyDescent="0.2">
      <c r="A41" s="18"/>
      <c r="B41" s="18"/>
      <c r="C41" s="18"/>
      <c r="D41" s="18"/>
      <c r="E41" s="18"/>
      <c r="F41" s="18"/>
      <c r="G41" s="18"/>
      <c r="H41" s="18"/>
    </row>
    <row r="42" spans="1:8" ht="18" x14ac:dyDescent="0.2">
      <c r="A42" s="18"/>
      <c r="B42" s="18"/>
      <c r="C42" s="18"/>
      <c r="D42" s="18"/>
      <c r="E42" s="18"/>
      <c r="F42" s="18"/>
      <c r="G42" s="18"/>
      <c r="H42" s="18"/>
    </row>
    <row r="43" spans="1:8" ht="20" x14ac:dyDescent="0.2">
      <c r="A43" s="25" t="s">
        <v>65</v>
      </c>
      <c r="B43" s="21"/>
      <c r="C43" s="21"/>
      <c r="D43" s="21"/>
      <c r="E43" s="21"/>
      <c r="F43" s="21"/>
      <c r="G43" s="21"/>
      <c r="H43" s="21"/>
    </row>
    <row r="44" spans="1:8" ht="20" x14ac:dyDescent="0.2">
      <c r="A44" s="20" t="s">
        <v>107</v>
      </c>
      <c r="B44" s="20"/>
      <c r="C44" s="20"/>
      <c r="D44" s="20"/>
      <c r="E44" s="21"/>
      <c r="F44" s="21"/>
      <c r="G44" s="21"/>
      <c r="H44" s="21"/>
    </row>
    <row r="45" spans="1:8" ht="20" x14ac:dyDescent="0.2">
      <c r="A45" s="20"/>
      <c r="B45" s="20"/>
      <c r="C45" s="20"/>
      <c r="D45" s="20"/>
      <c r="E45" s="21"/>
      <c r="F45" s="21"/>
      <c r="G45" s="21"/>
      <c r="H45" s="21"/>
    </row>
    <row r="46" spans="1:8" ht="18" x14ac:dyDescent="0.2">
      <c r="A46" s="18"/>
      <c r="B46" s="18"/>
      <c r="C46" s="18"/>
      <c r="D46" s="18"/>
      <c r="E46" s="18"/>
      <c r="F46" s="18"/>
      <c r="G46" s="18"/>
      <c r="H46" s="18"/>
    </row>
    <row r="47" spans="1:8" ht="18" x14ac:dyDescent="0.2">
      <c r="A47" s="18"/>
      <c r="B47" s="18"/>
      <c r="C47" s="18"/>
      <c r="D47" s="18"/>
      <c r="E47" s="18"/>
      <c r="F47" s="18"/>
      <c r="G47" s="18"/>
      <c r="H47" s="18"/>
    </row>
    <row r="48" spans="1:8" ht="18" x14ac:dyDescent="0.2">
      <c r="A48" s="18" t="s">
        <v>66</v>
      </c>
      <c r="B48" s="18">
        <v>44416</v>
      </c>
      <c r="C48" s="18"/>
      <c r="D48" s="18"/>
      <c r="E48" s="18"/>
      <c r="F48" s="18"/>
      <c r="G48" s="18"/>
      <c r="H48" s="18">
        <f>B48</f>
        <v>44416</v>
      </c>
    </row>
    <row r="49" spans="1:8" ht="18" x14ac:dyDescent="0.2">
      <c r="A49" s="18"/>
      <c r="B49" s="18"/>
      <c r="C49" s="18"/>
      <c r="D49" s="18"/>
      <c r="E49" s="18"/>
      <c r="F49" s="18"/>
      <c r="G49" s="18"/>
      <c r="H49" s="18"/>
    </row>
    <row r="50" spans="1:8" ht="18" x14ac:dyDescent="0.2">
      <c r="A50" s="18" t="s">
        <v>67</v>
      </c>
      <c r="B50" s="18"/>
      <c r="C50" s="18"/>
      <c r="D50" s="18"/>
      <c r="E50" s="18"/>
      <c r="F50" s="18"/>
      <c r="G50" s="18"/>
      <c r="H50" s="18"/>
    </row>
    <row r="51" spans="1:8" ht="18" x14ac:dyDescent="0.2">
      <c r="A51" s="18" t="s">
        <v>68</v>
      </c>
      <c r="C51" s="18"/>
      <c r="D51" s="18"/>
      <c r="E51" s="18"/>
      <c r="F51" s="18"/>
      <c r="G51" s="18">
        <v>13481</v>
      </c>
      <c r="H51" s="18"/>
    </row>
    <row r="52" spans="1:8" ht="18" x14ac:dyDescent="0.2">
      <c r="A52" s="18" t="s">
        <v>69</v>
      </c>
      <c r="C52" s="18"/>
      <c r="D52" s="18"/>
      <c r="E52" s="18"/>
      <c r="F52" s="18"/>
      <c r="G52" s="18">
        <v>24040</v>
      </c>
      <c r="H52" s="18"/>
    </row>
    <row r="53" spans="1:8" ht="18" x14ac:dyDescent="0.2">
      <c r="A53" s="18" t="s">
        <v>70</v>
      </c>
      <c r="C53" s="18"/>
      <c r="D53" s="18"/>
      <c r="E53" s="18"/>
      <c r="F53" s="18"/>
      <c r="G53" s="84">
        <v>15840</v>
      </c>
      <c r="H53" s="18"/>
    </row>
    <row r="54" spans="1:8" ht="18" x14ac:dyDescent="0.2">
      <c r="A54" s="18"/>
      <c r="B54" s="18"/>
      <c r="C54" s="18"/>
      <c r="D54" s="18"/>
      <c r="E54" s="18"/>
      <c r="F54" s="18"/>
      <c r="G54" s="18"/>
      <c r="H54" s="18">
        <f>G51+G52-G53</f>
        <v>21681</v>
      </c>
    </row>
    <row r="55" spans="1:8" ht="18" x14ac:dyDescent="0.2">
      <c r="A55" s="18"/>
      <c r="B55" s="18"/>
      <c r="C55" s="18"/>
      <c r="D55" s="18"/>
      <c r="E55" s="18"/>
      <c r="F55" s="18"/>
      <c r="G55" s="18"/>
      <c r="H55" s="40"/>
    </row>
    <row r="56" spans="1:8" ht="18" x14ac:dyDescent="0.2">
      <c r="A56" s="18" t="s">
        <v>71</v>
      </c>
      <c r="B56" s="18"/>
      <c r="C56" s="18"/>
      <c r="D56" s="18"/>
      <c r="E56" s="18"/>
      <c r="F56" s="18"/>
      <c r="G56" s="18"/>
      <c r="H56" s="40">
        <f>H48-H54</f>
        <v>22735</v>
      </c>
    </row>
    <row r="57" spans="1:8" ht="18" x14ac:dyDescent="0.2">
      <c r="A57" s="18"/>
      <c r="B57" s="18"/>
      <c r="C57" s="18"/>
      <c r="D57" s="18"/>
      <c r="E57" s="18"/>
      <c r="F57" s="18"/>
      <c r="G57" s="18"/>
      <c r="H57" s="18"/>
    </row>
    <row r="58" spans="1:8" ht="18" x14ac:dyDescent="0.2">
      <c r="A58" s="18" t="s">
        <v>72</v>
      </c>
      <c r="B58" s="18"/>
      <c r="C58" s="18"/>
      <c r="D58" s="18"/>
      <c r="E58" s="18"/>
      <c r="F58" s="18"/>
      <c r="G58" s="18"/>
      <c r="H58" s="18"/>
    </row>
    <row r="59" spans="1:8" ht="18" x14ac:dyDescent="0.2">
      <c r="A59" s="18" t="s">
        <v>73</v>
      </c>
      <c r="B59" s="18"/>
      <c r="C59" s="18"/>
      <c r="D59" s="18"/>
      <c r="E59" s="18"/>
      <c r="F59" s="18"/>
      <c r="G59" s="18"/>
      <c r="H59" s="70">
        <v>446</v>
      </c>
    </row>
    <row r="60" spans="1:8" ht="18" x14ac:dyDescent="0.2">
      <c r="A60" s="18"/>
      <c r="B60" s="18"/>
      <c r="C60" s="18"/>
      <c r="D60" s="18"/>
      <c r="E60" s="18"/>
      <c r="F60" s="18"/>
      <c r="G60" s="18"/>
      <c r="H60" s="22">
        <f>H56+H59</f>
        <v>23181</v>
      </c>
    </row>
    <row r="61" spans="1:8" ht="18" x14ac:dyDescent="0.2">
      <c r="A61" s="18"/>
      <c r="B61" s="18"/>
      <c r="C61" s="18"/>
      <c r="D61" s="18"/>
      <c r="E61" s="18"/>
      <c r="F61" s="18"/>
      <c r="G61" s="18"/>
      <c r="H61" s="18"/>
    </row>
    <row r="62" spans="1:8" ht="18" x14ac:dyDescent="0.2">
      <c r="A62" s="18"/>
      <c r="B62" s="18"/>
      <c r="C62" s="18"/>
      <c r="D62" s="18"/>
      <c r="E62" s="18"/>
      <c r="F62" s="18"/>
      <c r="G62" s="18"/>
      <c r="H62" s="18"/>
    </row>
    <row r="63" spans="1:8" ht="18" x14ac:dyDescent="0.2">
      <c r="A63" s="18" t="s">
        <v>74</v>
      </c>
      <c r="B63" s="18"/>
      <c r="C63" s="18"/>
      <c r="D63" s="18"/>
      <c r="E63" s="18"/>
      <c r="F63" s="18"/>
      <c r="H63" s="18"/>
    </row>
    <row r="64" spans="1:8" ht="18" x14ac:dyDescent="0.2">
      <c r="A64" s="18" t="s">
        <v>75</v>
      </c>
      <c r="B64" s="18"/>
      <c r="C64" s="18"/>
      <c r="D64" s="18"/>
      <c r="E64" s="18"/>
      <c r="F64" s="18"/>
      <c r="G64" s="18">
        <v>556</v>
      </c>
      <c r="H64" s="18"/>
    </row>
    <row r="65" spans="1:8" ht="18" x14ac:dyDescent="0.2">
      <c r="A65" s="18" t="s">
        <v>76</v>
      </c>
      <c r="B65" s="18"/>
      <c r="C65" s="18"/>
      <c r="D65" s="18"/>
      <c r="E65" s="18"/>
      <c r="F65" s="18"/>
      <c r="G65" s="18">
        <v>343</v>
      </c>
      <c r="H65" s="18"/>
    </row>
    <row r="66" spans="1:8" ht="18" x14ac:dyDescent="0.2">
      <c r="A66" s="18" t="s">
        <v>77</v>
      </c>
      <c r="B66" s="18"/>
      <c r="C66" s="18"/>
      <c r="D66" s="18"/>
      <c r="E66" s="18"/>
      <c r="F66" s="18"/>
      <c r="G66" s="18">
        <v>400</v>
      </c>
      <c r="H66" s="18"/>
    </row>
    <row r="67" spans="1:8" ht="18" x14ac:dyDescent="0.2">
      <c r="A67" s="18" t="s">
        <v>78</v>
      </c>
      <c r="B67" s="18"/>
      <c r="C67" s="18"/>
      <c r="D67" s="18"/>
      <c r="E67" s="18"/>
      <c r="F67" s="18"/>
      <c r="G67" s="18">
        <v>134</v>
      </c>
      <c r="H67" s="18"/>
    </row>
    <row r="68" spans="1:8" ht="18" x14ac:dyDescent="0.2">
      <c r="A68" s="18" t="s">
        <v>166</v>
      </c>
      <c r="B68" s="18"/>
      <c r="C68" s="18"/>
      <c r="D68" s="18"/>
      <c r="E68" s="18"/>
      <c r="F68" s="18"/>
      <c r="G68" s="22">
        <f>636+1359</f>
        <v>1995</v>
      </c>
      <c r="H68" s="18"/>
    </row>
    <row r="69" spans="1:8" ht="18" x14ac:dyDescent="0.2">
      <c r="A69" s="18" t="s">
        <v>144</v>
      </c>
      <c r="B69" s="18"/>
      <c r="C69" s="18"/>
      <c r="D69" s="18"/>
      <c r="E69" s="18"/>
      <c r="F69" s="18"/>
      <c r="G69" s="18">
        <v>419</v>
      </c>
      <c r="H69" s="18"/>
    </row>
    <row r="70" spans="1:8" ht="18" x14ac:dyDescent="0.2">
      <c r="A70" s="18" t="s">
        <v>167</v>
      </c>
      <c r="B70" s="18"/>
      <c r="C70" s="18"/>
      <c r="D70" s="18"/>
      <c r="E70" s="18"/>
      <c r="F70" s="18"/>
      <c r="G70" s="19">
        <v>400</v>
      </c>
      <c r="H70" s="18"/>
    </row>
    <row r="71" spans="1:8" ht="18" x14ac:dyDescent="0.2">
      <c r="A71" s="18" t="s">
        <v>168</v>
      </c>
      <c r="B71" s="18"/>
      <c r="C71" s="18"/>
      <c r="D71" s="18"/>
      <c r="E71" s="18"/>
      <c r="F71" s="18"/>
      <c r="G71" s="22">
        <v>111</v>
      </c>
      <c r="H71" s="18"/>
    </row>
    <row r="72" spans="1:8" ht="18" x14ac:dyDescent="0.2">
      <c r="A72" s="18"/>
      <c r="B72" s="18"/>
      <c r="C72" s="18"/>
      <c r="D72" s="18"/>
      <c r="E72" s="18"/>
      <c r="F72" s="18"/>
      <c r="G72" s="22">
        <v>4358</v>
      </c>
      <c r="H72" s="18"/>
    </row>
    <row r="73" spans="1:8" ht="18" x14ac:dyDescent="0.2">
      <c r="B73" s="18"/>
      <c r="C73" s="18"/>
      <c r="D73" s="18"/>
      <c r="E73" s="18"/>
      <c r="F73" s="18"/>
      <c r="H73" s="18"/>
    </row>
    <row r="74" spans="1:8" ht="18" x14ac:dyDescent="0.2">
      <c r="A74" s="18"/>
      <c r="B74" s="18"/>
      <c r="C74" s="18"/>
      <c r="D74" s="18"/>
      <c r="E74" s="18"/>
      <c r="F74" s="18"/>
      <c r="G74" s="18"/>
      <c r="H74" s="18"/>
    </row>
    <row r="75" spans="1:8" ht="19" thickBot="1" x14ac:dyDescent="0.25">
      <c r="A75" s="18" t="s">
        <v>163</v>
      </c>
      <c r="B75" s="18"/>
      <c r="C75" s="18"/>
      <c r="D75" s="18"/>
      <c r="E75" s="18"/>
      <c r="F75" s="18"/>
      <c r="G75" s="18"/>
      <c r="H75" s="24">
        <f>H60-G72</f>
        <v>18823</v>
      </c>
    </row>
    <row r="76" spans="1:8" ht="14" thickTop="1" x14ac:dyDescent="0.1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B13" zoomScale="137" workbookViewId="0">
      <selection activeCell="L24" sqref="L24"/>
    </sheetView>
  </sheetViews>
  <sheetFormatPr baseColWidth="10" defaultColWidth="8.83203125" defaultRowHeight="13" x14ac:dyDescent="0.15"/>
  <cols>
    <col min="1" max="1" width="10.5" customWidth="1"/>
  </cols>
  <sheetData>
    <row r="1" spans="1:7" ht="23" x14ac:dyDescent="0.25">
      <c r="A1" s="26" t="s">
        <v>79</v>
      </c>
      <c r="B1" s="26"/>
      <c r="C1" s="26"/>
      <c r="D1" s="26"/>
    </row>
    <row r="6" spans="1:7" ht="18" x14ac:dyDescent="0.2">
      <c r="A6" s="27" t="s">
        <v>80</v>
      </c>
      <c r="B6" s="74" t="s">
        <v>81</v>
      </c>
      <c r="C6" s="74"/>
      <c r="D6" s="74"/>
      <c r="E6" s="27" t="s">
        <v>82</v>
      </c>
      <c r="F6" s="27" t="s">
        <v>83</v>
      </c>
      <c r="G6" s="27" t="s">
        <v>84</v>
      </c>
    </row>
    <row r="7" spans="1:7" ht="18" x14ac:dyDescent="0.2">
      <c r="A7" s="15"/>
      <c r="B7" s="15"/>
      <c r="C7" s="15"/>
      <c r="D7" s="15"/>
      <c r="E7" s="15"/>
      <c r="F7" s="27"/>
      <c r="G7" s="27"/>
    </row>
    <row r="8" spans="1:7" ht="18" x14ac:dyDescent="0.2">
      <c r="A8" s="15"/>
      <c r="B8" s="15"/>
      <c r="C8" s="15"/>
      <c r="D8" s="15"/>
      <c r="E8" s="27" t="s">
        <v>85</v>
      </c>
      <c r="F8" s="27" t="s">
        <v>85</v>
      </c>
      <c r="G8" s="27" t="s">
        <v>85</v>
      </c>
    </row>
    <row r="9" spans="1:7" ht="18" x14ac:dyDescent="0.2">
      <c r="A9" s="15"/>
      <c r="B9" s="15"/>
      <c r="C9" s="15"/>
      <c r="D9" s="15"/>
      <c r="E9" s="15"/>
      <c r="F9" s="27"/>
      <c r="G9" s="27"/>
    </row>
    <row r="10" spans="1:7" ht="18" x14ac:dyDescent="0.2">
      <c r="A10" s="29">
        <v>44202</v>
      </c>
      <c r="B10" s="28" t="s">
        <v>121</v>
      </c>
      <c r="C10" s="28"/>
      <c r="D10" s="28"/>
      <c r="E10" s="28">
        <v>10395</v>
      </c>
      <c r="F10" s="28">
        <f>E10*20%</f>
        <v>2079</v>
      </c>
      <c r="G10" s="28">
        <v>8316</v>
      </c>
    </row>
    <row r="11" spans="1:7" ht="18" x14ac:dyDescent="0.2">
      <c r="A11" s="29">
        <v>44209</v>
      </c>
      <c r="B11" s="28" t="s">
        <v>128</v>
      </c>
      <c r="C11" s="28"/>
      <c r="D11" s="28"/>
      <c r="E11" s="28">
        <v>4640</v>
      </c>
      <c r="F11" s="28">
        <f t="shared" ref="F11:F13" si="0">E11*20%</f>
        <v>928</v>
      </c>
      <c r="G11" s="28">
        <v>3712</v>
      </c>
    </row>
    <row r="12" spans="1:7" ht="18" x14ac:dyDescent="0.2">
      <c r="A12" s="29">
        <v>44620</v>
      </c>
      <c r="B12" s="28" t="s">
        <v>135</v>
      </c>
      <c r="C12" s="28"/>
      <c r="D12" s="28"/>
      <c r="E12" s="28">
        <v>1440</v>
      </c>
      <c r="F12" s="28">
        <v>240</v>
      </c>
      <c r="G12" s="28">
        <v>1200</v>
      </c>
    </row>
    <row r="13" spans="1:7" ht="18" x14ac:dyDescent="0.2">
      <c r="A13" s="29">
        <v>44620</v>
      </c>
      <c r="B13" s="28" t="s">
        <v>128</v>
      </c>
      <c r="C13" s="28"/>
      <c r="D13" s="28"/>
      <c r="E13" s="28">
        <v>2940</v>
      </c>
      <c r="F13" s="28">
        <v>490</v>
      </c>
      <c r="G13" s="28">
        <v>2450</v>
      </c>
    </row>
    <row r="14" spans="1:7" ht="18" x14ac:dyDescent="0.2">
      <c r="A14" s="29">
        <v>44643</v>
      </c>
      <c r="B14" s="28" t="s">
        <v>121</v>
      </c>
      <c r="C14" s="28"/>
      <c r="D14" s="28"/>
      <c r="E14" s="28">
        <v>3492</v>
      </c>
      <c r="F14" s="28">
        <v>582</v>
      </c>
      <c r="G14" s="28">
        <v>2910</v>
      </c>
    </row>
    <row r="15" spans="1:7" ht="18" x14ac:dyDescent="0.2">
      <c r="A15" s="29">
        <v>44618</v>
      </c>
      <c r="B15" s="28" t="s">
        <v>165</v>
      </c>
      <c r="C15" s="28"/>
      <c r="D15" s="28"/>
      <c r="E15" s="28">
        <v>17820</v>
      </c>
      <c r="F15" s="28">
        <v>2970</v>
      </c>
      <c r="G15" s="28">
        <v>14850</v>
      </c>
    </row>
    <row r="16" spans="1:7" ht="19" thickBot="1" x14ac:dyDescent="0.25">
      <c r="A16" s="28"/>
      <c r="B16" s="28"/>
      <c r="C16" s="28"/>
      <c r="D16" s="28"/>
      <c r="E16" s="34">
        <f>SUM(E10:E15)</f>
        <v>40727</v>
      </c>
      <c r="F16" s="34">
        <f>SUM(F10:F15)</f>
        <v>7289</v>
      </c>
      <c r="G16" s="34">
        <f>SUM(G10:G15)</f>
        <v>33438</v>
      </c>
    </row>
    <row r="17" spans="1:10" ht="20" thickTop="1" thickBot="1" x14ac:dyDescent="0.25">
      <c r="A17" s="28"/>
      <c r="B17" s="28"/>
      <c r="C17" s="28"/>
      <c r="D17" s="28"/>
      <c r="E17" s="34"/>
      <c r="F17" s="28"/>
      <c r="G17" s="28"/>
    </row>
    <row r="18" spans="1:10" ht="14" thickTop="1" x14ac:dyDescent="0.15"/>
    <row r="19" spans="1:10" ht="18" x14ac:dyDescent="0.2">
      <c r="E19" s="28" t="s">
        <v>10</v>
      </c>
      <c r="F19" s="28" t="s">
        <v>91</v>
      </c>
      <c r="G19" s="28"/>
      <c r="H19" s="28">
        <f>E16</f>
        <v>40727</v>
      </c>
      <c r="I19" s="28"/>
      <c r="J19" s="28"/>
    </row>
    <row r="20" spans="1:10" ht="18" x14ac:dyDescent="0.2">
      <c r="E20" s="28"/>
      <c r="F20" s="28"/>
      <c r="G20" s="28"/>
      <c r="H20" s="28"/>
      <c r="I20" s="28"/>
      <c r="J20" s="28"/>
    </row>
    <row r="21" spans="1:10" ht="18" x14ac:dyDescent="0.2">
      <c r="E21" s="28" t="s">
        <v>11</v>
      </c>
      <c r="F21" s="28" t="s">
        <v>17</v>
      </c>
      <c r="G21" s="28"/>
      <c r="I21" s="28">
        <f>G16</f>
        <v>33438</v>
      </c>
      <c r="J21" s="28"/>
    </row>
    <row r="22" spans="1:10" ht="18" x14ac:dyDescent="0.2">
      <c r="E22" s="28"/>
      <c r="F22" s="28" t="s">
        <v>102</v>
      </c>
      <c r="G22" s="28"/>
      <c r="I22" s="44">
        <f>F16</f>
        <v>7289</v>
      </c>
      <c r="J22" s="28"/>
    </row>
    <row r="23" spans="1:10" x14ac:dyDescent="0.15">
      <c r="I23" s="43">
        <f>SUM(I21:I22)</f>
        <v>40727</v>
      </c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28"/>
  <sheetViews>
    <sheetView topLeftCell="A9" zoomScale="125" zoomScaleNormal="125" zoomScalePageLayoutView="125" workbookViewId="0">
      <selection activeCell="A16" sqref="A16"/>
    </sheetView>
  </sheetViews>
  <sheetFormatPr baseColWidth="10" defaultColWidth="8.83203125" defaultRowHeight="18" x14ac:dyDescent="0.2"/>
  <cols>
    <col min="1" max="1" width="10.5" customWidth="1"/>
    <col min="4" max="4" width="11" customWidth="1"/>
    <col min="5" max="5" width="10.5" customWidth="1"/>
    <col min="6" max="6" width="12.1640625" style="28" bestFit="1" customWidth="1"/>
    <col min="7" max="7" width="14" customWidth="1"/>
    <col min="8" max="8" width="8.83203125" style="28"/>
  </cols>
  <sheetData>
    <row r="1" spans="1:8" ht="23" x14ac:dyDescent="0.25">
      <c r="A1" s="26" t="s">
        <v>86</v>
      </c>
      <c r="B1" s="26"/>
      <c r="C1" s="26"/>
    </row>
    <row r="6" spans="1:8" x14ac:dyDescent="0.2">
      <c r="A6" s="27" t="s">
        <v>80</v>
      </c>
      <c r="B6" s="74" t="s">
        <v>87</v>
      </c>
      <c r="C6" s="74"/>
      <c r="D6" s="27" t="s">
        <v>82</v>
      </c>
      <c r="E6" s="27" t="s">
        <v>83</v>
      </c>
      <c r="F6" s="45" t="s">
        <v>20</v>
      </c>
      <c r="G6" s="27" t="s">
        <v>88</v>
      </c>
      <c r="H6" s="45" t="s">
        <v>144</v>
      </c>
    </row>
    <row r="7" spans="1:8" x14ac:dyDescent="0.2">
      <c r="A7" s="15"/>
      <c r="B7" s="15"/>
      <c r="C7" s="15"/>
      <c r="D7" s="15"/>
      <c r="E7" s="15"/>
      <c r="F7" s="45"/>
      <c r="G7" s="27"/>
    </row>
    <row r="8" spans="1:8" x14ac:dyDescent="0.2">
      <c r="A8" s="15"/>
      <c r="B8" s="15"/>
      <c r="C8" s="15"/>
      <c r="D8" s="27" t="s">
        <v>85</v>
      </c>
      <c r="E8" s="27" t="s">
        <v>85</v>
      </c>
      <c r="F8" s="45" t="s">
        <v>85</v>
      </c>
      <c r="G8" s="27" t="s">
        <v>85</v>
      </c>
    </row>
    <row r="9" spans="1:8" x14ac:dyDescent="0.2">
      <c r="A9" s="28"/>
      <c r="B9" s="28"/>
      <c r="C9" s="28"/>
      <c r="D9" s="28"/>
      <c r="E9" s="28"/>
      <c r="G9" s="28"/>
    </row>
    <row r="10" spans="1:8" x14ac:dyDescent="0.2">
      <c r="A10" s="29">
        <v>44202</v>
      </c>
      <c r="B10" s="28" t="s">
        <v>122</v>
      </c>
      <c r="C10" s="28"/>
      <c r="D10" s="28">
        <v>7488</v>
      </c>
      <c r="E10" s="28">
        <v>1248</v>
      </c>
      <c r="F10" s="28">
        <v>6240</v>
      </c>
      <c r="G10" s="28"/>
    </row>
    <row r="11" spans="1:8" x14ac:dyDescent="0.2">
      <c r="A11" s="29">
        <v>44227</v>
      </c>
      <c r="B11" s="28" t="s">
        <v>88</v>
      </c>
      <c r="C11" s="28"/>
      <c r="D11" s="28">
        <v>528</v>
      </c>
      <c r="E11" s="28">
        <v>106</v>
      </c>
      <c r="G11" s="28">
        <v>422</v>
      </c>
    </row>
    <row r="12" spans="1:8" x14ac:dyDescent="0.2">
      <c r="A12" s="29">
        <v>44227</v>
      </c>
      <c r="B12" s="28" t="s">
        <v>129</v>
      </c>
      <c r="C12" s="28"/>
      <c r="D12" s="28">
        <v>315</v>
      </c>
      <c r="E12" s="28">
        <v>15</v>
      </c>
      <c r="G12" s="28"/>
      <c r="H12" s="28">
        <v>300</v>
      </c>
    </row>
    <row r="13" spans="1:8" x14ac:dyDescent="0.2">
      <c r="A13" s="29">
        <v>44629</v>
      </c>
      <c r="B13" s="28" t="s">
        <v>137</v>
      </c>
      <c r="C13" s="28"/>
      <c r="D13" s="28">
        <f>E13+F13</f>
        <v>7680</v>
      </c>
      <c r="E13" s="28">
        <f>F13*20%</f>
        <v>1280</v>
      </c>
      <c r="F13" s="28">
        <v>6400</v>
      </c>
      <c r="G13" s="28"/>
    </row>
    <row r="14" spans="1:8" x14ac:dyDescent="0.2">
      <c r="A14" s="29">
        <v>44633</v>
      </c>
      <c r="B14" s="28" t="s">
        <v>134</v>
      </c>
      <c r="C14" s="28"/>
      <c r="D14" s="28">
        <f>SUM(E14:F14)</f>
        <v>5736</v>
      </c>
      <c r="E14" s="28">
        <f>F14*20%</f>
        <v>956</v>
      </c>
      <c r="F14" s="28">
        <v>4780</v>
      </c>
      <c r="G14" s="28"/>
    </row>
    <row r="15" spans="1:8" x14ac:dyDescent="0.2">
      <c r="A15" s="29">
        <v>44636</v>
      </c>
      <c r="B15" s="28" t="s">
        <v>122</v>
      </c>
      <c r="C15" s="28"/>
      <c r="D15" s="28">
        <f>SUM(E15:F15)</f>
        <v>7776</v>
      </c>
      <c r="E15" s="28">
        <f>F15*20%</f>
        <v>1296</v>
      </c>
      <c r="F15" s="28">
        <v>6480</v>
      </c>
      <c r="G15" s="28"/>
    </row>
    <row r="18" spans="4:9" ht="19" thickBot="1" x14ac:dyDescent="0.25">
      <c r="D18" s="34">
        <f>SUM(D10:D17)</f>
        <v>29523</v>
      </c>
      <c r="E18" s="34">
        <f>SUM(E10:E15)</f>
        <v>4901</v>
      </c>
      <c r="F18" s="34">
        <f>SUM(F10:F15)</f>
        <v>23900</v>
      </c>
      <c r="G18" s="34">
        <v>422</v>
      </c>
      <c r="H18" s="34">
        <v>300</v>
      </c>
    </row>
    <row r="19" spans="4:9" ht="19" thickTop="1" x14ac:dyDescent="0.2"/>
    <row r="22" spans="4:9" x14ac:dyDescent="0.2">
      <c r="D22" s="28" t="s">
        <v>10</v>
      </c>
      <c r="E22" s="28" t="s">
        <v>20</v>
      </c>
      <c r="F22" s="28">
        <f>F18</f>
        <v>23900</v>
      </c>
      <c r="G22" s="28"/>
    </row>
    <row r="23" spans="4:9" x14ac:dyDescent="0.2">
      <c r="D23" s="28"/>
      <c r="E23" s="28" t="s">
        <v>88</v>
      </c>
      <c r="F23" s="28">
        <v>422</v>
      </c>
      <c r="G23" s="28"/>
    </row>
    <row r="24" spans="4:9" x14ac:dyDescent="0.2">
      <c r="D24" s="28"/>
      <c r="E24" s="28" t="s">
        <v>102</v>
      </c>
      <c r="F24" s="28">
        <f>E18</f>
        <v>4901</v>
      </c>
      <c r="G24" s="28"/>
    </row>
    <row r="25" spans="4:9" x14ac:dyDescent="0.2">
      <c r="D25" s="28"/>
      <c r="E25" s="28" t="s">
        <v>129</v>
      </c>
      <c r="F25" s="28">
        <f>H18</f>
        <v>300</v>
      </c>
      <c r="G25" s="28"/>
    </row>
    <row r="26" spans="4:9" x14ac:dyDescent="0.2">
      <c r="D26" s="28"/>
      <c r="E26" s="28"/>
      <c r="G26" s="28"/>
    </row>
    <row r="27" spans="4:9" x14ac:dyDescent="0.2">
      <c r="D27" s="28"/>
      <c r="E27" s="28"/>
      <c r="G27" s="28"/>
    </row>
    <row r="28" spans="4:9" x14ac:dyDescent="0.2">
      <c r="D28" s="28" t="s">
        <v>11</v>
      </c>
      <c r="E28" s="28" t="s">
        <v>95</v>
      </c>
      <c r="I28" s="28">
        <f>D18</f>
        <v>29523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32"/>
  <sheetViews>
    <sheetView topLeftCell="A15" workbookViewId="0">
      <selection activeCell="F30" sqref="F30"/>
    </sheetView>
  </sheetViews>
  <sheetFormatPr baseColWidth="10" defaultColWidth="8.83203125" defaultRowHeight="18" x14ac:dyDescent="0.2"/>
  <cols>
    <col min="1" max="1" width="11" customWidth="1"/>
    <col min="2" max="2" width="15.6640625" bestFit="1" customWidth="1"/>
    <col min="4" max="4" width="11.5" customWidth="1"/>
    <col min="5" max="5" width="12.5" bestFit="1" customWidth="1"/>
    <col min="6" max="6" width="10.5" bestFit="1" customWidth="1"/>
    <col min="9" max="10" width="8.83203125" style="28"/>
    <col min="11" max="11" width="13.33203125" customWidth="1"/>
  </cols>
  <sheetData>
    <row r="1" spans="1:11" ht="23" x14ac:dyDescent="0.25">
      <c r="A1" s="26" t="s">
        <v>92</v>
      </c>
      <c r="B1" s="26"/>
      <c r="C1" s="26"/>
    </row>
    <row r="6" spans="1:11" x14ac:dyDescent="0.2">
      <c r="A6" s="27" t="s">
        <v>80</v>
      </c>
      <c r="B6" s="30" t="s">
        <v>93</v>
      </c>
      <c r="C6" s="30"/>
      <c r="D6" s="27" t="s">
        <v>82</v>
      </c>
      <c r="E6" s="27" t="s">
        <v>83</v>
      </c>
      <c r="F6" s="27" t="s">
        <v>94</v>
      </c>
      <c r="G6" s="27" t="s">
        <v>42</v>
      </c>
      <c r="H6" s="27" t="s">
        <v>132</v>
      </c>
      <c r="I6" s="28" t="s">
        <v>141</v>
      </c>
      <c r="K6" s="30" t="s">
        <v>97</v>
      </c>
    </row>
    <row r="7" spans="1:11" x14ac:dyDescent="0.2">
      <c r="A7" s="15"/>
      <c r="B7" s="15"/>
      <c r="C7" s="15"/>
      <c r="D7" s="15"/>
      <c r="E7" s="15"/>
      <c r="F7" s="27" t="s">
        <v>95</v>
      </c>
      <c r="G7" s="27"/>
      <c r="H7" s="27" t="s">
        <v>133</v>
      </c>
      <c r="I7" s="28" t="s">
        <v>22</v>
      </c>
      <c r="K7" s="30" t="s">
        <v>98</v>
      </c>
    </row>
    <row r="8" spans="1:11" x14ac:dyDescent="0.2">
      <c r="A8" s="15"/>
      <c r="B8" s="15"/>
      <c r="C8" s="15"/>
      <c r="D8" s="27" t="s">
        <v>85</v>
      </c>
      <c r="E8" s="27" t="s">
        <v>85</v>
      </c>
      <c r="F8" s="27" t="s">
        <v>85</v>
      </c>
      <c r="G8" s="27" t="s">
        <v>85</v>
      </c>
      <c r="H8" s="27" t="s">
        <v>85</v>
      </c>
      <c r="K8" s="28"/>
    </row>
    <row r="9" spans="1:11" x14ac:dyDescent="0.2">
      <c r="A9" s="28"/>
      <c r="B9" s="28"/>
      <c r="C9" s="28"/>
      <c r="D9" s="28"/>
      <c r="E9" s="28"/>
      <c r="F9" s="28"/>
      <c r="G9" s="28"/>
      <c r="H9" s="28"/>
      <c r="K9" s="28"/>
    </row>
    <row r="10" spans="1:11" x14ac:dyDescent="0.2">
      <c r="A10" s="29">
        <v>44209</v>
      </c>
      <c r="B10" s="28" t="s">
        <v>126</v>
      </c>
      <c r="C10" s="28"/>
      <c r="D10" s="28">
        <v>817</v>
      </c>
      <c r="E10" s="28"/>
      <c r="F10" s="28">
        <v>700</v>
      </c>
      <c r="G10" s="28"/>
      <c r="H10" s="28"/>
      <c r="K10" s="28">
        <v>117</v>
      </c>
    </row>
    <row r="11" spans="1:11" x14ac:dyDescent="0.2">
      <c r="A11" s="29">
        <v>44209</v>
      </c>
      <c r="B11" s="28" t="s">
        <v>127</v>
      </c>
      <c r="C11" s="28"/>
      <c r="D11" s="28">
        <v>2200</v>
      </c>
      <c r="E11" s="28"/>
      <c r="F11" s="28">
        <v>2200</v>
      </c>
      <c r="G11" s="28"/>
      <c r="H11" s="28"/>
      <c r="K11" s="28"/>
    </row>
    <row r="12" spans="1:11" x14ac:dyDescent="0.2">
      <c r="A12" s="29">
        <v>44227</v>
      </c>
      <c r="B12" s="28" t="s">
        <v>106</v>
      </c>
      <c r="C12" s="28"/>
      <c r="D12" s="28">
        <v>2005</v>
      </c>
      <c r="E12" s="28">
        <v>2005</v>
      </c>
      <c r="F12" s="28"/>
      <c r="G12" s="28"/>
      <c r="H12" s="28"/>
      <c r="K12" s="28"/>
    </row>
    <row r="13" spans="1:11" x14ac:dyDescent="0.2">
      <c r="A13" s="29">
        <v>44230</v>
      </c>
      <c r="B13" s="28" t="s">
        <v>42</v>
      </c>
      <c r="C13" s="28"/>
      <c r="D13" s="28">
        <v>420</v>
      </c>
      <c r="E13" s="28">
        <f>400*5%</f>
        <v>20</v>
      </c>
      <c r="F13" s="28"/>
      <c r="G13" s="28">
        <v>400</v>
      </c>
      <c r="H13" s="28"/>
      <c r="K13" s="28"/>
    </row>
    <row r="14" spans="1:11" x14ac:dyDescent="0.2">
      <c r="A14" s="29">
        <v>44237</v>
      </c>
      <c r="B14" s="28" t="s">
        <v>131</v>
      </c>
      <c r="C14" s="28"/>
      <c r="D14" s="28">
        <f>1050+E14</f>
        <v>1260</v>
      </c>
      <c r="E14" s="28">
        <f>1050*20%</f>
        <v>210</v>
      </c>
      <c r="F14" s="28"/>
      <c r="G14" s="28"/>
      <c r="H14" s="28">
        <v>1050</v>
      </c>
      <c r="K14" s="28"/>
    </row>
    <row r="15" spans="1:11" x14ac:dyDescent="0.2">
      <c r="A15" s="29">
        <v>44237</v>
      </c>
      <c r="B15" s="28" t="s">
        <v>129</v>
      </c>
      <c r="C15" s="28"/>
      <c r="D15" s="42">
        <v>300</v>
      </c>
      <c r="E15" s="28">
        <v>15</v>
      </c>
      <c r="F15" s="28">
        <v>285</v>
      </c>
      <c r="G15" s="28"/>
      <c r="H15" s="28"/>
      <c r="K15" s="28"/>
    </row>
    <row r="16" spans="1:11" x14ac:dyDescent="0.2">
      <c r="A16" s="29">
        <v>44237</v>
      </c>
      <c r="B16" s="28" t="s">
        <v>88</v>
      </c>
      <c r="C16" s="28"/>
      <c r="D16" s="28">
        <v>528</v>
      </c>
      <c r="E16" s="28">
        <v>106</v>
      </c>
      <c r="F16" s="28">
        <v>422</v>
      </c>
      <c r="G16" s="28"/>
      <c r="H16" s="28"/>
      <c r="K16" s="28"/>
    </row>
    <row r="17" spans="1:17" x14ac:dyDescent="0.2">
      <c r="A17" s="29">
        <v>44620</v>
      </c>
      <c r="B17" s="28" t="s">
        <v>134</v>
      </c>
      <c r="C17" s="28"/>
      <c r="D17" s="28">
        <v>282</v>
      </c>
      <c r="E17" s="28"/>
      <c r="F17" s="28">
        <v>250</v>
      </c>
      <c r="G17" s="28"/>
      <c r="H17" s="28"/>
      <c r="K17" s="28">
        <v>32</v>
      </c>
    </row>
    <row r="18" spans="1:17" x14ac:dyDescent="0.2">
      <c r="A18" s="29">
        <v>44629</v>
      </c>
      <c r="B18" s="28" t="s">
        <v>122</v>
      </c>
      <c r="C18" s="28"/>
      <c r="D18" s="28">
        <v>1797</v>
      </c>
      <c r="E18" s="28"/>
      <c r="F18" s="28">
        <v>1500</v>
      </c>
      <c r="G18" s="28"/>
      <c r="H18" s="28"/>
      <c r="K18" s="28">
        <v>297</v>
      </c>
    </row>
    <row r="19" spans="1:17" x14ac:dyDescent="0.2">
      <c r="A19" s="29">
        <v>44647</v>
      </c>
      <c r="B19" s="28" t="s">
        <v>27</v>
      </c>
      <c r="C19" s="28"/>
      <c r="D19" s="28">
        <v>367</v>
      </c>
      <c r="E19" s="28"/>
      <c r="F19" s="28"/>
      <c r="G19" s="28"/>
      <c r="H19" s="28"/>
      <c r="I19" s="28">
        <v>367</v>
      </c>
      <c r="K19" s="28"/>
    </row>
    <row r="20" spans="1:17" x14ac:dyDescent="0.2">
      <c r="A20" s="28"/>
      <c r="B20" s="28"/>
      <c r="C20" s="28"/>
      <c r="D20" s="28"/>
      <c r="E20" s="28"/>
      <c r="F20" s="28"/>
      <c r="G20" s="28"/>
      <c r="H20" s="28"/>
      <c r="K20" s="28"/>
    </row>
    <row r="21" spans="1:17" x14ac:dyDescent="0.2">
      <c r="A21" s="28"/>
      <c r="B21" s="28"/>
      <c r="C21" s="28"/>
      <c r="D21" s="28"/>
      <c r="E21" s="28"/>
      <c r="F21" s="28"/>
      <c r="G21" s="28"/>
      <c r="H21" s="28"/>
      <c r="K21" s="28"/>
    </row>
    <row r="22" spans="1:17" ht="19" thickBot="1" x14ac:dyDescent="0.25">
      <c r="A22" s="28"/>
      <c r="B22" s="28"/>
      <c r="C22" s="28"/>
      <c r="D22" s="47">
        <f>SUM(E22:L22)</f>
        <v>9976</v>
      </c>
      <c r="E22" s="47">
        <f>SUM(E10:E19)</f>
        <v>2356</v>
      </c>
      <c r="F22" s="47">
        <f>SUM(F10:F18)</f>
        <v>5357</v>
      </c>
      <c r="G22" s="47">
        <f>SUM(G10:G16)</f>
        <v>400</v>
      </c>
      <c r="H22" s="47">
        <f>SUM(H10:H16)</f>
        <v>1050</v>
      </c>
      <c r="I22" s="47">
        <f>I19</f>
        <v>367</v>
      </c>
      <c r="J22" s="47">
        <f>SUM(J10:J16)</f>
        <v>0</v>
      </c>
      <c r="K22" s="47">
        <f>SUM(K10:K19)</f>
        <v>446</v>
      </c>
    </row>
    <row r="23" spans="1:17" ht="19" thickTop="1" x14ac:dyDescent="0.2"/>
    <row r="25" spans="1:17" x14ac:dyDescent="0.2">
      <c r="D25" s="28" t="s">
        <v>10</v>
      </c>
      <c r="E25" s="28" t="s">
        <v>102</v>
      </c>
      <c r="F25" s="28">
        <f>E22</f>
        <v>2356</v>
      </c>
      <c r="G25" s="28"/>
      <c r="H25" s="28"/>
      <c r="K25" s="28" t="s">
        <v>10</v>
      </c>
      <c r="L25" s="28" t="s">
        <v>95</v>
      </c>
      <c r="M25" s="28"/>
      <c r="N25" s="28">
        <v>446</v>
      </c>
      <c r="O25" s="28"/>
      <c r="P25" s="28"/>
      <c r="Q25" s="28"/>
    </row>
    <row r="26" spans="1:17" x14ac:dyDescent="0.2">
      <c r="D26" s="28"/>
      <c r="E26" s="28" t="s">
        <v>95</v>
      </c>
      <c r="F26" s="28">
        <f>F22</f>
        <v>5357</v>
      </c>
      <c r="G26" s="28"/>
      <c r="H26" s="28"/>
      <c r="K26" s="28"/>
      <c r="L26" s="28"/>
      <c r="M26" s="28"/>
      <c r="N26" s="28"/>
      <c r="O26" s="28"/>
      <c r="P26" s="28"/>
      <c r="Q26" s="28"/>
    </row>
    <row r="27" spans="1:17" x14ac:dyDescent="0.2">
      <c r="D27" s="28"/>
      <c r="E27" s="28" t="s">
        <v>42</v>
      </c>
      <c r="F27" s="28">
        <f>G22</f>
        <v>400</v>
      </c>
      <c r="G27" s="28"/>
      <c r="H27" s="28"/>
      <c r="K27" s="28" t="s">
        <v>11</v>
      </c>
      <c r="L27" s="28" t="s">
        <v>26</v>
      </c>
      <c r="M27" s="28"/>
      <c r="N27" s="28"/>
      <c r="O27" s="28">
        <f>K22</f>
        <v>446</v>
      </c>
      <c r="P27" s="28"/>
      <c r="Q27" s="28"/>
    </row>
    <row r="28" spans="1:17" x14ac:dyDescent="0.2">
      <c r="D28" s="28"/>
      <c r="E28" s="28" t="s">
        <v>27</v>
      </c>
      <c r="F28" s="28">
        <v>367</v>
      </c>
      <c r="G28" s="28"/>
      <c r="H28" s="28"/>
      <c r="K28" s="28"/>
      <c r="L28" s="28"/>
      <c r="M28" s="28"/>
      <c r="N28" s="28"/>
      <c r="O28" s="28"/>
      <c r="P28" s="28"/>
      <c r="Q28" s="28"/>
    </row>
    <row r="29" spans="1:17" x14ac:dyDescent="0.2">
      <c r="D29" s="28"/>
      <c r="E29" s="28" t="s">
        <v>143</v>
      </c>
      <c r="F29" s="28">
        <v>1050</v>
      </c>
      <c r="G29" s="28"/>
      <c r="H29" s="28"/>
      <c r="K29" s="28"/>
      <c r="L29" s="28"/>
      <c r="M29" s="28"/>
      <c r="N29" s="28"/>
      <c r="O29" s="28"/>
      <c r="P29" s="28"/>
      <c r="Q29" s="28"/>
    </row>
    <row r="30" spans="1:17" x14ac:dyDescent="0.2">
      <c r="D30" s="28"/>
      <c r="E30" s="28"/>
      <c r="F30" s="28"/>
      <c r="G30" s="28"/>
      <c r="H30" s="28"/>
      <c r="K30" s="28"/>
      <c r="L30" s="28"/>
      <c r="M30" s="28"/>
      <c r="N30" s="28"/>
      <c r="O30" s="28"/>
      <c r="P30" s="28"/>
      <c r="Q30" s="28"/>
    </row>
    <row r="31" spans="1:17" x14ac:dyDescent="0.2">
      <c r="D31" s="28" t="s">
        <v>11</v>
      </c>
      <c r="E31" s="28" t="s">
        <v>104</v>
      </c>
      <c r="G31" s="28">
        <v>9976</v>
      </c>
      <c r="H31" s="28"/>
      <c r="K31" s="28"/>
      <c r="L31" s="28"/>
      <c r="M31" s="28"/>
      <c r="N31" s="28"/>
      <c r="O31" s="28"/>
      <c r="P31" s="28"/>
      <c r="Q31" s="28"/>
    </row>
    <row r="32" spans="1:17" x14ac:dyDescent="0.2">
      <c r="D32" s="28"/>
      <c r="E32" s="28"/>
      <c r="F32" s="28"/>
      <c r="G32" s="28"/>
      <c r="H32" s="28"/>
      <c r="K32" s="28"/>
      <c r="L32" s="28"/>
      <c r="M32" s="28"/>
      <c r="N32" s="28"/>
      <c r="O32" s="28"/>
      <c r="P32" s="28"/>
      <c r="Q32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26"/>
  <sheetViews>
    <sheetView topLeftCell="A7" workbookViewId="0">
      <selection activeCell="G20" sqref="G20"/>
    </sheetView>
  </sheetViews>
  <sheetFormatPr baseColWidth="10" defaultColWidth="8.83203125" defaultRowHeight="18" x14ac:dyDescent="0.2"/>
  <cols>
    <col min="1" max="1" width="12.33203125" customWidth="1"/>
    <col min="2" max="2" width="13.83203125" customWidth="1"/>
    <col min="5" max="5" width="10.83203125" customWidth="1"/>
    <col min="6" max="6" width="11.1640625" customWidth="1"/>
    <col min="7" max="7" width="11.5" customWidth="1"/>
    <col min="8" max="8" width="10.5" style="28" customWidth="1"/>
    <col min="9" max="9" width="13.83203125" customWidth="1"/>
    <col min="10" max="10" width="10.6640625" bestFit="1" customWidth="1"/>
    <col min="12" max="12" width="11.83203125" customWidth="1"/>
    <col min="13" max="13" width="19" bestFit="1" customWidth="1"/>
  </cols>
  <sheetData>
    <row r="1" spans="1:12" ht="23" x14ac:dyDescent="0.25">
      <c r="A1" s="26" t="s">
        <v>89</v>
      </c>
    </row>
    <row r="6" spans="1:12" x14ac:dyDescent="0.2">
      <c r="A6" s="27" t="s">
        <v>80</v>
      </c>
      <c r="B6" s="74" t="s">
        <v>87</v>
      </c>
      <c r="C6" s="74"/>
      <c r="D6" s="74"/>
      <c r="E6" s="27" t="s">
        <v>82</v>
      </c>
      <c r="F6" s="27" t="s">
        <v>83</v>
      </c>
      <c r="G6" s="27" t="s">
        <v>90</v>
      </c>
      <c r="H6" s="45" t="s">
        <v>17</v>
      </c>
      <c r="I6" s="27" t="s">
        <v>100</v>
      </c>
      <c r="J6" s="41" t="s">
        <v>7</v>
      </c>
      <c r="L6" s="27" t="s">
        <v>97</v>
      </c>
    </row>
    <row r="7" spans="1:12" x14ac:dyDescent="0.2">
      <c r="A7" s="15"/>
      <c r="B7" s="15"/>
      <c r="C7" s="15"/>
      <c r="D7" s="15"/>
      <c r="E7" s="15"/>
      <c r="F7" s="15"/>
      <c r="G7" s="27" t="s">
        <v>91</v>
      </c>
      <c r="H7" s="45"/>
      <c r="L7" s="27" t="s">
        <v>99</v>
      </c>
    </row>
    <row r="8" spans="1:12" x14ac:dyDescent="0.2">
      <c r="A8" s="15"/>
      <c r="B8" s="15"/>
      <c r="C8" s="15"/>
      <c r="D8" s="15"/>
      <c r="E8" s="27" t="s">
        <v>85</v>
      </c>
      <c r="F8" s="27" t="s">
        <v>85</v>
      </c>
      <c r="G8" s="27" t="s">
        <v>85</v>
      </c>
      <c r="H8" s="45" t="s">
        <v>85</v>
      </c>
      <c r="I8" s="41" t="s">
        <v>85</v>
      </c>
      <c r="J8" s="41" t="s">
        <v>85</v>
      </c>
      <c r="L8" s="27" t="s">
        <v>85</v>
      </c>
    </row>
    <row r="9" spans="1:12" x14ac:dyDescent="0.2">
      <c r="A9" s="15"/>
      <c r="B9" s="15"/>
      <c r="C9" s="15"/>
      <c r="D9" s="15"/>
      <c r="E9" s="27"/>
      <c r="F9" s="27"/>
      <c r="G9" s="27"/>
      <c r="H9" s="45"/>
      <c r="I9" s="27"/>
      <c r="L9" s="27"/>
    </row>
    <row r="10" spans="1:12" x14ac:dyDescent="0.2">
      <c r="A10" s="32">
        <v>44202</v>
      </c>
      <c r="B10" s="27" t="s">
        <v>105</v>
      </c>
      <c r="D10" s="27"/>
      <c r="E10" s="28">
        <v>4812</v>
      </c>
      <c r="F10" s="33">
        <v>962</v>
      </c>
      <c r="G10" s="27"/>
      <c r="H10" s="33">
        <v>3850</v>
      </c>
      <c r="L10" s="28"/>
    </row>
    <row r="11" spans="1:12" x14ac:dyDescent="0.2">
      <c r="A11" s="29">
        <v>44205</v>
      </c>
      <c r="B11" s="30" t="s">
        <v>125</v>
      </c>
      <c r="C11" s="36"/>
      <c r="D11" s="30"/>
      <c r="E11" s="28">
        <v>3118</v>
      </c>
      <c r="F11" s="28"/>
      <c r="G11" s="28">
        <v>2900</v>
      </c>
      <c r="L11" s="28">
        <v>218</v>
      </c>
    </row>
    <row r="12" spans="1:12" x14ac:dyDescent="0.2">
      <c r="A12" s="29">
        <v>44206</v>
      </c>
      <c r="B12" s="28" t="s">
        <v>121</v>
      </c>
      <c r="C12" s="28"/>
      <c r="D12" s="28"/>
      <c r="E12" s="28">
        <v>2525</v>
      </c>
      <c r="F12" s="28"/>
      <c r="G12" s="28">
        <v>2400</v>
      </c>
      <c r="L12" s="28">
        <v>125</v>
      </c>
    </row>
    <row r="13" spans="1:12" x14ac:dyDescent="0.2">
      <c r="A13" s="29">
        <v>44620</v>
      </c>
      <c r="B13" s="28" t="s">
        <v>136</v>
      </c>
      <c r="C13" s="28"/>
      <c r="D13" s="28"/>
      <c r="E13" s="28">
        <v>12000</v>
      </c>
      <c r="F13" s="28"/>
      <c r="G13" s="28"/>
      <c r="I13" s="28"/>
      <c r="J13" s="28">
        <v>12000</v>
      </c>
      <c r="L13" s="28"/>
    </row>
    <row r="14" spans="1:12" x14ac:dyDescent="0.2">
      <c r="A14" s="29">
        <v>44622</v>
      </c>
      <c r="B14" s="28" t="s">
        <v>128</v>
      </c>
      <c r="C14" s="28"/>
      <c r="D14" s="28"/>
      <c r="E14" s="28">
        <v>5000</v>
      </c>
      <c r="F14" s="28"/>
      <c r="G14" s="28">
        <v>5000</v>
      </c>
      <c r="I14" s="28"/>
      <c r="J14" s="28"/>
      <c r="L14" s="28"/>
    </row>
    <row r="15" spans="1:12" x14ac:dyDescent="0.2">
      <c r="A15" s="29">
        <v>44622</v>
      </c>
      <c r="B15" s="28" t="s">
        <v>105</v>
      </c>
      <c r="C15" s="28"/>
      <c r="D15" s="28"/>
      <c r="E15" s="28">
        <v>6415</v>
      </c>
      <c r="F15" s="28">
        <v>1069</v>
      </c>
      <c r="G15" s="28"/>
      <c r="H15" s="28">
        <v>5346</v>
      </c>
      <c r="I15" s="28"/>
      <c r="J15" s="28"/>
      <c r="L15" s="28"/>
    </row>
    <row r="16" spans="1:12" x14ac:dyDescent="0.2">
      <c r="A16" s="29">
        <v>44629</v>
      </c>
      <c r="B16" s="28" t="s">
        <v>105</v>
      </c>
      <c r="C16" s="28"/>
      <c r="D16" s="28"/>
      <c r="E16" s="28">
        <v>2138</v>
      </c>
      <c r="F16" s="28">
        <v>356</v>
      </c>
      <c r="G16" s="28"/>
      <c r="H16" s="28">
        <v>1782</v>
      </c>
      <c r="I16" s="28"/>
      <c r="J16" s="28"/>
      <c r="L16" s="28"/>
    </row>
    <row r="17" spans="1:17" x14ac:dyDescent="0.2">
      <c r="A17" s="28"/>
      <c r="B17" s="28"/>
      <c r="C17" s="28"/>
      <c r="D17" s="28"/>
      <c r="E17" s="28"/>
      <c r="F17" s="28"/>
      <c r="G17" s="28"/>
      <c r="L17" s="28"/>
    </row>
    <row r="18" spans="1:17" ht="19" thickBot="1" x14ac:dyDescent="0.25">
      <c r="A18" s="28"/>
      <c r="B18" s="28"/>
      <c r="C18" s="28"/>
      <c r="D18" s="28"/>
      <c r="E18" s="34">
        <f>SUM(F18:L18)</f>
        <v>36008</v>
      </c>
      <c r="F18" s="34">
        <f t="shared" ref="E18:L18" si="0">SUM(F10:F17)</f>
        <v>2387</v>
      </c>
      <c r="G18" s="34">
        <f t="shared" si="0"/>
        <v>10300</v>
      </c>
      <c r="H18" s="34">
        <f t="shared" si="0"/>
        <v>10978</v>
      </c>
      <c r="I18" s="34">
        <f t="shared" si="0"/>
        <v>0</v>
      </c>
      <c r="J18" s="34">
        <f t="shared" si="0"/>
        <v>12000</v>
      </c>
      <c r="K18" s="34">
        <f t="shared" si="0"/>
        <v>0</v>
      </c>
      <c r="L18" s="34">
        <f t="shared" si="0"/>
        <v>343</v>
      </c>
    </row>
    <row r="19" spans="1:17" ht="19" thickTop="1" x14ac:dyDescent="0.2">
      <c r="J19" s="43"/>
    </row>
    <row r="21" spans="1:17" x14ac:dyDescent="0.2">
      <c r="E21" s="28" t="s">
        <v>103</v>
      </c>
      <c r="F21" s="28" t="s">
        <v>104</v>
      </c>
      <c r="G21" s="28">
        <v>36008</v>
      </c>
      <c r="I21" s="28"/>
      <c r="J21" s="28"/>
      <c r="K21" s="28"/>
      <c r="L21" s="28" t="s">
        <v>10</v>
      </c>
      <c r="M21" s="28" t="s">
        <v>25</v>
      </c>
      <c r="N21" s="28"/>
      <c r="O21" s="28">
        <v>343</v>
      </c>
      <c r="P21" s="28"/>
      <c r="Q21" s="28"/>
    </row>
    <row r="22" spans="1:17" x14ac:dyDescent="0.2">
      <c r="E22" s="28"/>
      <c r="F22" s="28"/>
      <c r="G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x14ac:dyDescent="0.2">
      <c r="E23" s="28" t="s">
        <v>11</v>
      </c>
      <c r="F23" s="28" t="s">
        <v>102</v>
      </c>
      <c r="G23" s="28"/>
      <c r="H23" s="28">
        <v>2387</v>
      </c>
      <c r="I23" s="28"/>
      <c r="J23" s="28"/>
      <c r="K23" s="28"/>
      <c r="L23" s="28" t="s">
        <v>11</v>
      </c>
      <c r="M23" s="28" t="s">
        <v>91</v>
      </c>
      <c r="N23" s="28"/>
      <c r="O23" s="28"/>
      <c r="P23" s="28">
        <v>343</v>
      </c>
      <c r="Q23" s="28"/>
    </row>
    <row r="24" spans="1:17" x14ac:dyDescent="0.2">
      <c r="E24" s="28"/>
      <c r="F24" s="28" t="s">
        <v>91</v>
      </c>
      <c r="G24" s="28"/>
      <c r="H24" s="28">
        <v>10300</v>
      </c>
      <c r="I24" s="28"/>
      <c r="J24" s="28"/>
      <c r="K24" s="28"/>
      <c r="L24" s="28"/>
      <c r="M24" s="28"/>
      <c r="N24" s="28"/>
      <c r="O24" s="28"/>
    </row>
    <row r="25" spans="1:17" x14ac:dyDescent="0.2">
      <c r="E25" s="28"/>
      <c r="F25" s="28" t="s">
        <v>17</v>
      </c>
      <c r="G25" s="28"/>
      <c r="H25" s="28">
        <v>10978</v>
      </c>
      <c r="I25" s="28"/>
      <c r="J25" s="28"/>
      <c r="K25" s="28"/>
      <c r="L25" s="28"/>
      <c r="M25" s="28"/>
      <c r="N25" s="28"/>
      <c r="O25" s="28"/>
    </row>
    <row r="26" spans="1:17" x14ac:dyDescent="0.2">
      <c r="E26" s="28"/>
      <c r="F26" s="28" t="s">
        <v>7</v>
      </c>
      <c r="G26" s="28"/>
      <c r="H26" s="28">
        <v>12000</v>
      </c>
      <c r="I26" s="28"/>
      <c r="J26" s="28"/>
      <c r="K26" s="28"/>
      <c r="L26" s="28"/>
      <c r="M26" s="28"/>
      <c r="N26" s="28"/>
      <c r="O26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105" workbookViewId="0">
      <selection activeCell="G18" sqref="G18"/>
    </sheetView>
  </sheetViews>
  <sheetFormatPr baseColWidth="10" defaultColWidth="8.83203125" defaultRowHeight="13" x14ac:dyDescent="0.15"/>
  <cols>
    <col min="1" max="1" width="13" customWidth="1"/>
    <col min="2" max="2" width="27.83203125" bestFit="1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7" ht="18" x14ac:dyDescent="0.2">
      <c r="A1" s="31" t="s">
        <v>96</v>
      </c>
      <c r="B1" s="31"/>
      <c r="C1" s="31"/>
      <c r="D1" s="28"/>
    </row>
    <row r="2" spans="1:7" ht="18" x14ac:dyDescent="0.2">
      <c r="A2" s="28"/>
      <c r="B2" s="28"/>
      <c r="C2" s="28"/>
      <c r="D2" s="28"/>
    </row>
    <row r="3" spans="1:7" ht="18" x14ac:dyDescent="0.2">
      <c r="A3" s="28"/>
      <c r="B3" s="28"/>
      <c r="C3" s="28"/>
      <c r="D3" s="28"/>
    </row>
    <row r="4" spans="1:7" ht="18" x14ac:dyDescent="0.2">
      <c r="A4" s="28"/>
      <c r="B4" s="28"/>
      <c r="C4" s="28"/>
      <c r="D4" s="28"/>
    </row>
    <row r="5" spans="1:7" ht="18" x14ac:dyDescent="0.2">
      <c r="A5" s="28"/>
      <c r="B5" s="28"/>
      <c r="C5" s="28"/>
      <c r="D5" s="28"/>
      <c r="G5" s="28"/>
    </row>
    <row r="6" spans="1:7" ht="18" x14ac:dyDescent="0.2">
      <c r="A6" s="28" t="s">
        <v>21</v>
      </c>
      <c r="B6" s="28" t="s">
        <v>87</v>
      </c>
      <c r="C6" s="28" t="s">
        <v>80</v>
      </c>
      <c r="D6" s="28" t="s">
        <v>82</v>
      </c>
      <c r="E6" s="28" t="s">
        <v>83</v>
      </c>
      <c r="F6" s="28" t="s">
        <v>138</v>
      </c>
      <c r="G6" s="28" t="s">
        <v>124</v>
      </c>
    </row>
    <row r="7" spans="1:7" ht="18" x14ac:dyDescent="0.2">
      <c r="A7" s="28"/>
      <c r="B7" s="28"/>
      <c r="C7" s="28"/>
      <c r="D7" s="28"/>
      <c r="G7" s="28"/>
    </row>
    <row r="8" spans="1:7" ht="18" x14ac:dyDescent="0.2">
      <c r="A8" s="28">
        <v>675</v>
      </c>
      <c r="B8" s="28" t="s">
        <v>108</v>
      </c>
      <c r="C8" s="29">
        <v>44197</v>
      </c>
      <c r="D8" s="28"/>
      <c r="G8" s="28"/>
    </row>
    <row r="9" spans="1:7" ht="18" x14ac:dyDescent="0.2">
      <c r="A9" s="28"/>
      <c r="B9" s="28" t="s">
        <v>123</v>
      </c>
      <c r="C9" s="29">
        <v>44204</v>
      </c>
      <c r="D9" s="28">
        <v>70</v>
      </c>
      <c r="E9" s="28"/>
      <c r="F9" s="28"/>
      <c r="G9" s="28">
        <v>70</v>
      </c>
    </row>
    <row r="10" spans="1:7" ht="18" x14ac:dyDescent="0.2">
      <c r="A10" s="28"/>
      <c r="B10" s="28" t="s">
        <v>28</v>
      </c>
      <c r="C10" s="29">
        <v>41670</v>
      </c>
      <c r="D10" s="28">
        <f>E10+F10</f>
        <v>168</v>
      </c>
      <c r="E10" s="28">
        <v>34</v>
      </c>
      <c r="F10" s="28">
        <f>168-E10</f>
        <v>134</v>
      </c>
      <c r="G10" s="28"/>
    </row>
    <row r="11" spans="1:7" ht="18" x14ac:dyDescent="0.2">
      <c r="A11" s="28"/>
      <c r="B11" s="28" t="s">
        <v>123</v>
      </c>
      <c r="C11" s="29">
        <v>44230</v>
      </c>
      <c r="D11" s="28">
        <v>70</v>
      </c>
      <c r="G11" s="28">
        <v>70</v>
      </c>
    </row>
    <row r="12" spans="1:7" ht="18" x14ac:dyDescent="0.2">
      <c r="A12" s="28"/>
      <c r="B12" s="28"/>
      <c r="C12" s="29"/>
      <c r="D12" s="28"/>
      <c r="G12" s="28"/>
    </row>
    <row r="13" spans="1:7" ht="18" x14ac:dyDescent="0.2">
      <c r="A13" s="28"/>
      <c r="B13" s="28" t="s">
        <v>142</v>
      </c>
      <c r="C13" s="28"/>
      <c r="D13" s="28">
        <v>367</v>
      </c>
      <c r="G13" s="28"/>
    </row>
    <row r="14" spans="1:7" ht="19" thickBot="1" x14ac:dyDescent="0.25">
      <c r="A14" s="34">
        <v>675</v>
      </c>
      <c r="B14" s="28"/>
      <c r="C14" s="28"/>
      <c r="D14" s="34">
        <f>SUM(D9:D13)</f>
        <v>675</v>
      </c>
      <c r="E14" s="34">
        <v>34</v>
      </c>
      <c r="F14" s="34">
        <f>SUM(F9:F13)</f>
        <v>134</v>
      </c>
      <c r="G14" s="34">
        <f>SUM(G9:G13)</f>
        <v>140</v>
      </c>
    </row>
    <row r="15" spans="1:7" ht="19" thickTop="1" x14ac:dyDescent="0.2">
      <c r="A15" s="46"/>
      <c r="B15" s="28"/>
      <c r="C15" s="28"/>
      <c r="D15" s="46"/>
      <c r="E15" s="46"/>
      <c r="F15" s="46"/>
      <c r="G15" s="28"/>
    </row>
    <row r="16" spans="1:7" ht="18" x14ac:dyDescent="0.2">
      <c r="A16" s="46"/>
      <c r="B16" s="28"/>
      <c r="C16" s="28"/>
      <c r="D16" s="46"/>
      <c r="E16" s="46"/>
      <c r="F16" s="46"/>
      <c r="G16" s="28"/>
    </row>
    <row r="17" spans="1:9" ht="18" x14ac:dyDescent="0.2">
      <c r="A17" s="46"/>
      <c r="B17" s="28"/>
      <c r="C17" s="28"/>
      <c r="D17" s="46"/>
      <c r="E17" s="46"/>
      <c r="F17" s="46"/>
      <c r="G17" s="28"/>
    </row>
    <row r="18" spans="1:9" ht="18" x14ac:dyDescent="0.2">
      <c r="A18" s="28"/>
      <c r="B18" s="28"/>
      <c r="C18" s="28"/>
      <c r="D18" s="28"/>
      <c r="G18" s="28"/>
    </row>
    <row r="19" spans="1:9" ht="18" x14ac:dyDescent="0.2">
      <c r="A19" s="28">
        <v>367</v>
      </c>
      <c r="B19" s="29" t="s">
        <v>108</v>
      </c>
      <c r="C19" s="29">
        <v>41670</v>
      </c>
      <c r="D19" s="28"/>
      <c r="G19" s="28"/>
    </row>
    <row r="20" spans="1:9" ht="18" x14ac:dyDescent="0.2">
      <c r="A20" s="28">
        <v>308</v>
      </c>
      <c r="B20" s="28" t="s">
        <v>104</v>
      </c>
      <c r="C20" s="29">
        <v>41670</v>
      </c>
      <c r="D20" s="28"/>
      <c r="G20" s="28"/>
    </row>
    <row r="21" spans="1:9" s="28" customFormat="1" ht="18" x14ac:dyDescent="0.2"/>
    <row r="22" spans="1:9" ht="18" x14ac:dyDescent="0.2">
      <c r="G22" s="28"/>
    </row>
    <row r="23" spans="1:9" ht="18" x14ac:dyDescent="0.2">
      <c r="D23" s="28" t="s">
        <v>103</v>
      </c>
      <c r="E23" s="28" t="s">
        <v>124</v>
      </c>
      <c r="F23" s="28">
        <f>D9+D11</f>
        <v>140</v>
      </c>
      <c r="G23" s="28"/>
      <c r="H23" s="28"/>
      <c r="I23" s="28"/>
    </row>
    <row r="24" spans="1:9" ht="18" x14ac:dyDescent="0.2">
      <c r="D24" s="28"/>
      <c r="E24" s="28" t="s">
        <v>102</v>
      </c>
      <c r="F24" s="28">
        <v>34</v>
      </c>
      <c r="G24" s="28"/>
      <c r="H24" s="28"/>
      <c r="I24" s="28"/>
    </row>
    <row r="25" spans="1:9" ht="18" x14ac:dyDescent="0.2">
      <c r="D25" s="28"/>
      <c r="E25" s="28" t="s">
        <v>28</v>
      </c>
      <c r="F25" s="28">
        <v>134</v>
      </c>
      <c r="G25" s="28"/>
      <c r="H25" s="28"/>
      <c r="I25" s="28"/>
    </row>
    <row r="26" spans="1:9" ht="18" x14ac:dyDescent="0.2">
      <c r="D26" s="28"/>
      <c r="E26" s="28" t="s">
        <v>145</v>
      </c>
      <c r="F26" s="28"/>
      <c r="G26" s="28"/>
      <c r="H26" s="28"/>
      <c r="I26" s="28"/>
    </row>
    <row r="27" spans="1:9" ht="18" x14ac:dyDescent="0.2">
      <c r="D27" s="28"/>
      <c r="E27" s="28"/>
      <c r="F27" s="28"/>
      <c r="G27" s="28"/>
      <c r="H27" s="28"/>
      <c r="I27" s="28"/>
    </row>
    <row r="28" spans="1:9" ht="18" x14ac:dyDescent="0.2">
      <c r="D28" s="28" t="s">
        <v>11</v>
      </c>
      <c r="E28" s="28" t="s">
        <v>27</v>
      </c>
      <c r="F28" s="28"/>
      <c r="G28" s="28"/>
      <c r="H28" s="28">
        <v>308</v>
      </c>
      <c r="I28" s="28"/>
    </row>
    <row r="29" spans="1:9" ht="18" x14ac:dyDescent="0.2">
      <c r="D29" s="28"/>
      <c r="E29" s="28"/>
      <c r="F29" s="28"/>
      <c r="G29" s="28"/>
      <c r="H29" s="28"/>
      <c r="I29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75"/>
  <sheetViews>
    <sheetView topLeftCell="A11" workbookViewId="0">
      <selection activeCell="V16" sqref="V16"/>
    </sheetView>
  </sheetViews>
  <sheetFormatPr baseColWidth="10" defaultColWidth="8.83203125" defaultRowHeight="20" x14ac:dyDescent="0.2"/>
  <cols>
    <col min="1" max="1" width="36.5" style="38" bestFit="1" customWidth="1"/>
    <col min="3" max="3" width="12.33203125" customWidth="1"/>
    <col min="4" max="4" width="8.1640625" bestFit="1" customWidth="1"/>
    <col min="6" max="6" width="7.5" customWidth="1"/>
    <col min="7" max="7" width="12.33203125" customWidth="1"/>
    <col min="9" max="9" width="11.33203125" bestFit="1" customWidth="1"/>
    <col min="14" max="14" width="4.83203125" bestFit="1" customWidth="1"/>
    <col min="15" max="15" width="7.1640625" bestFit="1" customWidth="1"/>
    <col min="16" max="16" width="8" bestFit="1" customWidth="1"/>
    <col min="17" max="19" width="6.1640625" bestFit="1" customWidth="1"/>
  </cols>
  <sheetData>
    <row r="1" spans="1:22" x14ac:dyDescent="0.2">
      <c r="A1" s="38" t="s">
        <v>146</v>
      </c>
    </row>
    <row r="2" spans="1:22" x14ac:dyDescent="0.2">
      <c r="A2" s="56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75" t="s">
        <v>30</v>
      </c>
      <c r="R2" s="76"/>
      <c r="S2" s="77" t="s">
        <v>36</v>
      </c>
      <c r="T2" s="78"/>
      <c r="U2" s="75" t="s">
        <v>37</v>
      </c>
      <c r="V2" s="78"/>
    </row>
    <row r="3" spans="1:22" x14ac:dyDescent="0.2">
      <c r="A3" s="56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61"/>
      <c r="B4" s="9"/>
      <c r="C4" s="72" t="s">
        <v>10</v>
      </c>
      <c r="D4" s="73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61"/>
      <c r="B5" s="9"/>
      <c r="C5" s="72"/>
      <c r="D5" s="73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56"/>
      <c r="B6" s="8"/>
      <c r="C6" s="81"/>
      <c r="D6" s="83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56" t="s">
        <v>149</v>
      </c>
      <c r="B7" s="8" t="s">
        <v>38</v>
      </c>
      <c r="C7" s="81">
        <v>25394</v>
      </c>
      <c r="D7" s="83"/>
      <c r="F7" s="1"/>
      <c r="H7" s="1"/>
      <c r="J7" s="1"/>
      <c r="L7" s="1"/>
      <c r="N7" s="1"/>
      <c r="O7">
        <v>25394</v>
      </c>
      <c r="P7" s="1"/>
      <c r="R7" s="1">
        <v>636</v>
      </c>
      <c r="T7" s="1"/>
      <c r="U7">
        <v>25394</v>
      </c>
      <c r="V7" s="1"/>
    </row>
    <row r="8" spans="1:22" x14ac:dyDescent="0.2">
      <c r="A8" s="56" t="s">
        <v>160</v>
      </c>
      <c r="B8" s="8" t="s">
        <v>38</v>
      </c>
      <c r="C8" s="81"/>
      <c r="D8" s="83">
        <v>9578</v>
      </c>
      <c r="F8" s="1"/>
      <c r="H8" s="1"/>
      <c r="J8" s="1"/>
      <c r="L8" s="1"/>
      <c r="N8" s="1"/>
      <c r="P8" s="1">
        <v>9578</v>
      </c>
      <c r="R8" s="5"/>
      <c r="T8" s="1"/>
      <c r="V8" s="1">
        <v>9578</v>
      </c>
    </row>
    <row r="9" spans="1:22" x14ac:dyDescent="0.2">
      <c r="A9" s="56" t="s">
        <v>2</v>
      </c>
      <c r="B9" s="8" t="s">
        <v>38</v>
      </c>
      <c r="C9" s="81">
        <v>27176</v>
      </c>
      <c r="D9" s="83"/>
      <c r="F9" s="1"/>
      <c r="H9" s="82"/>
      <c r="J9" s="1"/>
      <c r="L9" s="1"/>
      <c r="N9" s="1"/>
      <c r="O9">
        <v>27176</v>
      </c>
      <c r="P9" s="1"/>
      <c r="R9" s="1">
        <v>1359</v>
      </c>
      <c r="T9" s="1"/>
      <c r="U9">
        <v>27176</v>
      </c>
      <c r="V9" s="1"/>
    </row>
    <row r="10" spans="1:22" x14ac:dyDescent="0.2">
      <c r="A10" s="56" t="s">
        <v>3</v>
      </c>
      <c r="B10" s="8" t="s">
        <v>38</v>
      </c>
      <c r="C10" s="81"/>
      <c r="D10" s="83">
        <v>7574</v>
      </c>
      <c r="F10" s="1"/>
      <c r="H10" s="1"/>
      <c r="J10" s="1"/>
      <c r="L10" s="1"/>
      <c r="N10" s="1"/>
      <c r="P10" s="1">
        <v>7574</v>
      </c>
      <c r="R10" s="5"/>
      <c r="T10" s="1"/>
      <c r="V10" s="1">
        <v>7574</v>
      </c>
    </row>
    <row r="11" spans="1:22" x14ac:dyDescent="0.2">
      <c r="A11" s="56" t="s">
        <v>101</v>
      </c>
      <c r="B11" s="8" t="s">
        <v>39</v>
      </c>
      <c r="C11" s="81">
        <v>13481</v>
      </c>
      <c r="D11" s="83"/>
      <c r="F11" s="1"/>
      <c r="H11" s="1"/>
      <c r="J11" s="1"/>
      <c r="L11" s="1"/>
      <c r="N11" s="1"/>
      <c r="O11">
        <v>13481</v>
      </c>
      <c r="P11" s="1"/>
      <c r="R11" s="1"/>
      <c r="S11">
        <v>13481</v>
      </c>
      <c r="T11" s="1"/>
      <c r="V11" s="1"/>
    </row>
    <row r="12" spans="1:22" x14ac:dyDescent="0.2">
      <c r="A12" s="56" t="s">
        <v>4</v>
      </c>
      <c r="B12" s="8" t="s">
        <v>38</v>
      </c>
      <c r="C12" s="81">
        <v>11583</v>
      </c>
      <c r="D12" s="81"/>
      <c r="E12">
        <v>40727</v>
      </c>
      <c r="F12" s="1"/>
      <c r="H12" s="1"/>
      <c r="J12" s="1">
        <v>10300</v>
      </c>
      <c r="L12" s="1"/>
      <c r="N12" s="1"/>
      <c r="O12">
        <f>C12+E12-J12</f>
        <v>42010</v>
      </c>
      <c r="P12" s="1"/>
      <c r="R12" s="1"/>
      <c r="T12" s="1"/>
      <c r="U12" s="1">
        <v>42010</v>
      </c>
    </row>
    <row r="13" spans="1:22" x14ac:dyDescent="0.2">
      <c r="A13" s="56" t="s">
        <v>5</v>
      </c>
      <c r="B13" s="8" t="s">
        <v>38</v>
      </c>
      <c r="C13" s="81"/>
      <c r="D13" s="83">
        <v>2896</v>
      </c>
      <c r="F13" s="1"/>
      <c r="H13" s="1">
        <v>29523</v>
      </c>
      <c r="J13" s="1"/>
      <c r="K13">
        <v>5357</v>
      </c>
      <c r="N13" s="1"/>
      <c r="P13" s="1">
        <f>H13+D13-K13</f>
        <v>27062</v>
      </c>
      <c r="R13" s="1"/>
      <c r="T13" s="1"/>
      <c r="V13" s="1">
        <v>27062</v>
      </c>
    </row>
    <row r="14" spans="1:22" x14ac:dyDescent="0.2">
      <c r="A14" s="56" t="s">
        <v>9</v>
      </c>
      <c r="B14" s="8" t="s">
        <v>38</v>
      </c>
      <c r="C14" s="81">
        <v>4010</v>
      </c>
      <c r="D14" s="83"/>
      <c r="F14" s="1"/>
      <c r="H14" s="1"/>
      <c r="I14">
        <v>36008</v>
      </c>
      <c r="J14" s="1"/>
      <c r="L14" s="1">
        <v>9976</v>
      </c>
      <c r="N14" s="1"/>
      <c r="O14">
        <f>I14+C14-L14</f>
        <v>30042</v>
      </c>
      <c r="P14" s="1"/>
      <c r="R14" s="1"/>
      <c r="T14" s="1"/>
      <c r="U14">
        <v>30042</v>
      </c>
      <c r="V14" s="1"/>
    </row>
    <row r="15" spans="1:22" x14ac:dyDescent="0.2">
      <c r="A15" s="56" t="s">
        <v>6</v>
      </c>
      <c r="B15" s="8" t="s">
        <v>38</v>
      </c>
      <c r="C15" s="81">
        <v>675</v>
      </c>
      <c r="D15" s="83"/>
      <c r="F15" s="1"/>
      <c r="H15" s="1"/>
      <c r="J15" s="1"/>
      <c r="K15">
        <v>367</v>
      </c>
      <c r="L15" s="1"/>
      <c r="N15" s="1">
        <v>308</v>
      </c>
      <c r="O15">
        <f>C15+K15-N15</f>
        <v>734</v>
      </c>
      <c r="P15" s="1"/>
      <c r="R15" s="1"/>
      <c r="T15" s="1"/>
      <c r="U15">
        <v>675</v>
      </c>
      <c r="V15" s="1"/>
    </row>
    <row r="16" spans="1:22" x14ac:dyDescent="0.2">
      <c r="A16" s="56" t="s">
        <v>7</v>
      </c>
      <c r="B16" s="8" t="s">
        <v>38</v>
      </c>
      <c r="C16" s="83"/>
      <c r="D16" s="83">
        <v>44889</v>
      </c>
      <c r="F16" s="1"/>
      <c r="H16" s="1"/>
      <c r="J16" s="1">
        <v>12000</v>
      </c>
      <c r="L16" s="1"/>
      <c r="N16" s="1"/>
      <c r="P16" s="1">
        <f>D16+J16</f>
        <v>56889</v>
      </c>
      <c r="R16" s="1"/>
      <c r="T16" s="1"/>
      <c r="V16">
        <v>56889</v>
      </c>
    </row>
    <row r="17" spans="1:22" x14ac:dyDescent="0.2">
      <c r="A17" s="56" t="s">
        <v>8</v>
      </c>
      <c r="B17" s="8" t="s">
        <v>38</v>
      </c>
      <c r="C17" s="81"/>
      <c r="D17" s="83">
        <v>2005</v>
      </c>
      <c r="F17" s="1">
        <v>7289</v>
      </c>
      <c r="G17">
        <v>4901</v>
      </c>
      <c r="H17" s="1"/>
      <c r="J17" s="69">
        <v>2387</v>
      </c>
      <c r="K17">
        <v>2356</v>
      </c>
      <c r="L17" s="1"/>
      <c r="M17">
        <v>34</v>
      </c>
      <c r="N17" s="1"/>
      <c r="P17" s="1">
        <f>D17+F17+J17-G17-K17-M17</f>
        <v>4390</v>
      </c>
      <c r="Q17" s="1">
        <v>84</v>
      </c>
      <c r="T17" s="1"/>
      <c r="V17" s="1">
        <v>4390</v>
      </c>
    </row>
    <row r="18" spans="1:22" x14ac:dyDescent="0.2">
      <c r="A18" s="56" t="s">
        <v>43</v>
      </c>
      <c r="B18" s="8" t="s">
        <v>39</v>
      </c>
      <c r="C18" s="83">
        <v>134</v>
      </c>
      <c r="D18" s="81"/>
      <c r="F18" s="1"/>
      <c r="G18">
        <v>422</v>
      </c>
      <c r="H18" s="1"/>
      <c r="J18" s="1"/>
      <c r="L18" s="1"/>
      <c r="N18" s="1"/>
      <c r="O18">
        <f>C18+G18</f>
        <v>556</v>
      </c>
      <c r="P18" s="1"/>
      <c r="Q18">
        <v>140</v>
      </c>
      <c r="R18" s="1"/>
      <c r="S18">
        <v>556</v>
      </c>
      <c r="T18" s="1"/>
      <c r="U18">
        <v>134</v>
      </c>
      <c r="V18" s="1"/>
    </row>
    <row r="19" spans="1:22" x14ac:dyDescent="0.2">
      <c r="A19" s="56" t="s">
        <v>139</v>
      </c>
      <c r="B19" s="8"/>
      <c r="C19" s="83">
        <v>111</v>
      </c>
      <c r="D19" s="81"/>
      <c r="F19" s="1"/>
      <c r="H19" s="1"/>
      <c r="J19" s="1"/>
      <c r="L19" s="1"/>
      <c r="N19" s="1"/>
      <c r="O19">
        <v>111</v>
      </c>
      <c r="P19" s="1"/>
      <c r="Q19">
        <v>140</v>
      </c>
      <c r="R19" s="1"/>
      <c r="S19">
        <v>111</v>
      </c>
      <c r="T19" s="1"/>
      <c r="U19">
        <v>111</v>
      </c>
      <c r="V19" s="1"/>
    </row>
    <row r="20" spans="1:22" x14ac:dyDescent="0.2">
      <c r="A20" s="56" t="s">
        <v>140</v>
      </c>
      <c r="B20" s="8"/>
      <c r="C20" s="83">
        <v>119</v>
      </c>
      <c r="D20" s="81"/>
      <c r="F20" s="1"/>
      <c r="G20" s="71">
        <v>300</v>
      </c>
      <c r="H20" s="1"/>
      <c r="J20" s="1"/>
      <c r="L20" s="1"/>
      <c r="N20" s="1"/>
      <c r="O20">
        <f>C20+G20</f>
        <v>419</v>
      </c>
      <c r="P20" s="1"/>
      <c r="Q20">
        <v>140</v>
      </c>
      <c r="R20" s="1"/>
      <c r="S20">
        <v>419</v>
      </c>
      <c r="T20" s="1"/>
      <c r="U20" s="71">
        <v>119</v>
      </c>
      <c r="V20" s="1"/>
    </row>
    <row r="21" spans="1:22" x14ac:dyDescent="0.2">
      <c r="A21" s="63" t="s">
        <v>117</v>
      </c>
      <c r="B21" s="8"/>
      <c r="C21" s="81"/>
      <c r="D21" s="81">
        <v>15741</v>
      </c>
      <c r="F21" s="1"/>
      <c r="H21" s="1"/>
      <c r="J21" s="1"/>
      <c r="L21" s="1"/>
      <c r="N21" s="1"/>
      <c r="P21" s="81">
        <v>15741</v>
      </c>
      <c r="R21" s="1"/>
      <c r="T21" s="1"/>
      <c r="V21" s="1">
        <v>15741</v>
      </c>
    </row>
    <row r="22" spans="1:22" x14ac:dyDescent="0.2">
      <c r="A22" s="63" t="s">
        <v>162</v>
      </c>
      <c r="B22" s="8"/>
      <c r="C22" s="81"/>
      <c r="D22" s="81"/>
      <c r="F22" s="1"/>
      <c r="H22" s="1"/>
      <c r="J22" s="1"/>
      <c r="L22" s="1"/>
      <c r="N22" s="1"/>
      <c r="P22" s="1"/>
      <c r="R22">
        <v>450</v>
      </c>
      <c r="S22">
        <v>400</v>
      </c>
      <c r="T22" s="1"/>
      <c r="U22">
        <v>400</v>
      </c>
      <c r="V22" s="1"/>
    </row>
    <row r="23" spans="1:22" x14ac:dyDescent="0.2">
      <c r="A23" s="63" t="s">
        <v>127</v>
      </c>
      <c r="B23" s="8"/>
      <c r="F23" s="1"/>
      <c r="H23" s="1"/>
      <c r="J23" s="1"/>
      <c r="L23" s="1"/>
      <c r="N23" s="1"/>
      <c r="P23" s="1"/>
      <c r="R23" s="1">
        <v>1650</v>
      </c>
      <c r="T23" s="1"/>
      <c r="V23" s="1"/>
    </row>
    <row r="24" spans="1:22" x14ac:dyDescent="0.2">
      <c r="A24" s="56"/>
      <c r="B24" s="8"/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56" t="s">
        <v>17</v>
      </c>
      <c r="B25" s="8" t="s">
        <v>39</v>
      </c>
      <c r="D25" s="1"/>
      <c r="F25" s="1">
        <v>33438</v>
      </c>
      <c r="H25" s="1"/>
      <c r="J25" s="1">
        <v>10978</v>
      </c>
      <c r="L25" s="1"/>
      <c r="N25" s="1"/>
      <c r="P25" s="1">
        <f>SUM(F25:N25)</f>
        <v>44416</v>
      </c>
      <c r="R25" s="1"/>
      <c r="T25" s="1">
        <v>44416</v>
      </c>
      <c r="V25" s="1"/>
    </row>
    <row r="26" spans="1:22" x14ac:dyDescent="0.2">
      <c r="A26" s="56" t="s">
        <v>20</v>
      </c>
      <c r="B26" s="8" t="s">
        <v>39</v>
      </c>
      <c r="D26" s="1"/>
      <c r="F26" s="1"/>
      <c r="G26">
        <v>23900</v>
      </c>
      <c r="H26" s="1"/>
      <c r="J26" s="1"/>
      <c r="L26" s="1"/>
      <c r="M26">
        <v>140</v>
      </c>
      <c r="N26" s="1"/>
      <c r="O26">
        <f>SUM(G26:N26)</f>
        <v>24040</v>
      </c>
      <c r="P26" s="1"/>
      <c r="R26" s="1"/>
      <c r="S26">
        <v>24040</v>
      </c>
      <c r="T26" s="1"/>
      <c r="V26" s="1"/>
    </row>
    <row r="27" spans="1:22" x14ac:dyDescent="0.2">
      <c r="A27" s="56" t="s">
        <v>24</v>
      </c>
      <c r="B27" s="8" t="s">
        <v>39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56" t="s">
        <v>25</v>
      </c>
      <c r="B28" s="8" t="s">
        <v>39</v>
      </c>
      <c r="D28" s="1"/>
      <c r="F28" s="1"/>
      <c r="H28" s="1"/>
      <c r="J28">
        <v>343</v>
      </c>
      <c r="L28" s="1"/>
      <c r="N28" s="1"/>
      <c r="P28">
        <v>343</v>
      </c>
      <c r="R28" s="1"/>
      <c r="S28">
        <v>343</v>
      </c>
      <c r="V28" s="1"/>
    </row>
    <row r="29" spans="1:22" x14ac:dyDescent="0.2">
      <c r="A29" s="56" t="s">
        <v>42</v>
      </c>
      <c r="B29" s="8" t="s">
        <v>39</v>
      </c>
      <c r="D29" s="1"/>
      <c r="F29" s="1"/>
      <c r="H29" s="1"/>
      <c r="J29" s="1"/>
      <c r="K29">
        <v>400</v>
      </c>
      <c r="L29" s="1"/>
      <c r="N29" s="1"/>
      <c r="O29">
        <v>400</v>
      </c>
      <c r="P29" s="1"/>
      <c r="R29" s="1"/>
      <c r="S29">
        <v>400</v>
      </c>
      <c r="T29" s="1"/>
      <c r="V29" s="1"/>
    </row>
    <row r="30" spans="1:22" x14ac:dyDescent="0.2">
      <c r="A30" s="56" t="s">
        <v>26</v>
      </c>
      <c r="B30" s="8" t="s">
        <v>39</v>
      </c>
      <c r="D30" s="1"/>
      <c r="F30" s="1"/>
      <c r="H30" s="1"/>
      <c r="K30">
        <v>446</v>
      </c>
      <c r="N30" s="1"/>
      <c r="O30" s="1">
        <v>446</v>
      </c>
      <c r="R30" s="1"/>
      <c r="T30" s="1">
        <v>446</v>
      </c>
      <c r="V30" s="1"/>
    </row>
    <row r="31" spans="1:22" x14ac:dyDescent="0.2">
      <c r="A31" s="56" t="s">
        <v>28</v>
      </c>
      <c r="B31" s="8" t="s">
        <v>39</v>
      </c>
      <c r="D31" s="1"/>
      <c r="F31" s="1"/>
      <c r="H31" s="1"/>
      <c r="J31" s="1"/>
      <c r="L31" s="1"/>
      <c r="M31">
        <v>134</v>
      </c>
      <c r="N31" s="1"/>
      <c r="O31">
        <v>134</v>
      </c>
      <c r="P31" s="1"/>
      <c r="R31" s="1"/>
      <c r="S31" s="71">
        <v>134</v>
      </c>
      <c r="T31" s="1"/>
      <c r="V31" s="1"/>
    </row>
    <row r="32" spans="1:22" x14ac:dyDescent="0.2">
      <c r="A32" s="63"/>
      <c r="B32" s="8"/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63" t="s">
        <v>143</v>
      </c>
      <c r="B33" s="8"/>
      <c r="D33" s="1"/>
      <c r="F33" s="1"/>
      <c r="H33" s="1"/>
      <c r="J33" s="1"/>
      <c r="K33">
        <v>1050</v>
      </c>
      <c r="L33" s="1"/>
      <c r="N33" s="1"/>
      <c r="O33">
        <v>1050</v>
      </c>
      <c r="P33" s="1"/>
      <c r="R33" s="1"/>
      <c r="T33" s="1"/>
      <c r="V33" s="1">
        <v>1050</v>
      </c>
    </row>
    <row r="34" spans="1:22" x14ac:dyDescent="0.2">
      <c r="A34" s="63"/>
      <c r="B34" s="8"/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56" t="s">
        <v>161</v>
      </c>
      <c r="B35" s="8" t="s">
        <v>39</v>
      </c>
      <c r="D35" s="1"/>
      <c r="F35" s="1"/>
      <c r="H35" s="1"/>
      <c r="J35" s="1"/>
      <c r="L35" s="1"/>
      <c r="N35" s="1"/>
      <c r="P35" s="1"/>
      <c r="Q35">
        <v>636</v>
      </c>
      <c r="R35" s="1"/>
      <c r="S35">
        <v>636</v>
      </c>
      <c r="V35" s="1"/>
    </row>
    <row r="36" spans="1:22" x14ac:dyDescent="0.2">
      <c r="A36" s="56" t="s">
        <v>32</v>
      </c>
      <c r="B36" s="8" t="s">
        <v>39</v>
      </c>
      <c r="D36" s="1"/>
      <c r="F36" s="1"/>
      <c r="H36" s="1"/>
      <c r="J36" s="1"/>
      <c r="L36" s="1"/>
      <c r="N36" s="1"/>
      <c r="P36" s="1"/>
      <c r="Q36">
        <v>1359</v>
      </c>
      <c r="R36" s="1"/>
      <c r="S36">
        <v>1359</v>
      </c>
      <c r="V36" s="1"/>
    </row>
    <row r="37" spans="1:22" x14ac:dyDescent="0.2">
      <c r="A37" s="56" t="s">
        <v>33</v>
      </c>
      <c r="B37" s="8" t="s">
        <v>38</v>
      </c>
      <c r="D37" s="1"/>
      <c r="F37" s="1"/>
      <c r="H37" s="1"/>
      <c r="J37" s="1"/>
      <c r="L37" s="1"/>
      <c r="N37" s="1"/>
      <c r="P37" s="1"/>
      <c r="Q37">
        <v>15840</v>
      </c>
      <c r="R37" s="1"/>
      <c r="U37" s="1">
        <v>15840</v>
      </c>
      <c r="V37" s="1"/>
    </row>
    <row r="38" spans="1:22" x14ac:dyDescent="0.2">
      <c r="A38" s="56" t="s">
        <v>34</v>
      </c>
      <c r="B38" s="8" t="s">
        <v>39</v>
      </c>
      <c r="D38" s="1"/>
      <c r="F38" s="1"/>
      <c r="H38" s="1"/>
      <c r="J38" s="1"/>
      <c r="L38" s="1"/>
      <c r="N38" s="1"/>
      <c r="P38" s="1"/>
      <c r="R38" s="1">
        <v>15840</v>
      </c>
      <c r="T38" s="69">
        <v>15840</v>
      </c>
      <c r="V38" s="69"/>
    </row>
    <row r="39" spans="1:22" x14ac:dyDescent="0.2">
      <c r="A39" s="56" t="s">
        <v>35</v>
      </c>
      <c r="B39" s="8" t="s">
        <v>38</v>
      </c>
      <c r="D39" s="1"/>
      <c r="F39" s="1"/>
      <c r="H39" s="1"/>
      <c r="J39" s="1"/>
      <c r="L39" s="1"/>
      <c r="N39" s="1"/>
      <c r="P39" s="1"/>
      <c r="Q39">
        <v>450</v>
      </c>
      <c r="R39" s="1">
        <v>504</v>
      </c>
      <c r="T39" s="69"/>
      <c r="V39" s="1">
        <v>504</v>
      </c>
    </row>
    <row r="40" spans="1:22" x14ac:dyDescent="0.2">
      <c r="A40" s="60" t="s">
        <v>40</v>
      </c>
      <c r="B40" s="1" t="s">
        <v>38</v>
      </c>
      <c r="D40" s="1"/>
      <c r="F40" s="1"/>
      <c r="H40" s="1"/>
      <c r="J40" s="1"/>
      <c r="L40" s="1"/>
      <c r="N40" s="1"/>
      <c r="P40" s="1"/>
      <c r="Q40">
        <v>1650</v>
      </c>
      <c r="R40" s="1"/>
      <c r="T40" s="1"/>
      <c r="U40">
        <v>1650</v>
      </c>
    </row>
    <row r="41" spans="1:22" x14ac:dyDescent="0.2">
      <c r="A41" s="60"/>
      <c r="B41" s="1"/>
      <c r="D41" s="1"/>
      <c r="F41" s="1"/>
      <c r="H41" s="1"/>
      <c r="J41" s="1"/>
      <c r="L41" s="1"/>
      <c r="N41" s="1"/>
      <c r="P41" s="1"/>
      <c r="Q41" s="7"/>
      <c r="R41" s="5"/>
      <c r="S41" s="11"/>
      <c r="T41" s="5"/>
      <c r="V41" s="1"/>
    </row>
    <row r="42" spans="1:22" x14ac:dyDescent="0.2">
      <c r="A42" s="60"/>
      <c r="B42" s="1"/>
      <c r="D42" s="1"/>
      <c r="F42" s="1"/>
      <c r="H42" s="1"/>
      <c r="J42" s="1"/>
      <c r="L42" s="1"/>
      <c r="N42" s="1"/>
      <c r="P42" s="1"/>
      <c r="Q42" s="2"/>
      <c r="R42" s="5"/>
      <c r="S42" s="12"/>
      <c r="T42" s="13"/>
      <c r="V42" s="1"/>
    </row>
    <row r="43" spans="1:22" x14ac:dyDescent="0.2">
      <c r="A43" s="60"/>
      <c r="B43" s="1"/>
      <c r="D43" s="1"/>
      <c r="F43" s="1"/>
      <c r="H43" s="1"/>
      <c r="J43" s="1"/>
      <c r="L43" s="1"/>
      <c r="N43" s="1"/>
      <c r="P43" s="1"/>
      <c r="Q43" s="2"/>
      <c r="R43" s="5"/>
      <c r="S43" s="10"/>
      <c r="T43" s="5"/>
      <c r="V43" s="1"/>
    </row>
    <row r="44" spans="1:22" x14ac:dyDescent="0.2">
      <c r="A44" s="60"/>
      <c r="B44" s="1"/>
      <c r="D44" s="1"/>
      <c r="F44" s="1"/>
      <c r="H44" s="1"/>
      <c r="J44" s="1"/>
      <c r="L44" s="1"/>
      <c r="N44" s="1"/>
      <c r="P44" s="1"/>
      <c r="Q44" s="2"/>
      <c r="R44" s="5"/>
      <c r="S44" s="10"/>
      <c r="T44" s="5"/>
      <c r="V44" s="1"/>
    </row>
    <row r="45" spans="1:22" x14ac:dyDescent="0.2">
      <c r="A45" s="60" t="s">
        <v>41</v>
      </c>
      <c r="B45" s="1"/>
      <c r="D45" s="1"/>
      <c r="F45" s="1"/>
      <c r="H45" s="1"/>
      <c r="J45" s="1"/>
      <c r="L45" s="1"/>
      <c r="N45" s="1"/>
      <c r="P45" s="1"/>
      <c r="Q45" s="2"/>
      <c r="R45" s="5"/>
      <c r="S45" s="10">
        <v>18823</v>
      </c>
      <c r="T45" s="5"/>
      <c r="U45" s="5"/>
      <c r="V45">
        <v>18823</v>
      </c>
    </row>
    <row r="46" spans="1:22" x14ac:dyDescent="0.2">
      <c r="A46" s="60"/>
      <c r="B46" s="1"/>
      <c r="D46" s="1"/>
      <c r="F46" s="1"/>
      <c r="H46" s="1"/>
      <c r="J46" s="1"/>
      <c r="L46" s="1"/>
      <c r="N46" s="1"/>
      <c r="P46" s="1"/>
      <c r="R46" s="1"/>
      <c r="T46" s="1"/>
      <c r="V46" s="1"/>
    </row>
    <row r="47" spans="1:22" x14ac:dyDescent="0.2">
      <c r="A47" s="60"/>
      <c r="B47" s="1"/>
      <c r="C47" s="52"/>
      <c r="D47" s="6"/>
      <c r="E47" s="43"/>
      <c r="F47" s="6"/>
      <c r="G47" s="43"/>
      <c r="H47" s="1"/>
      <c r="I47" s="43"/>
      <c r="J47" s="6"/>
      <c r="K47" s="43"/>
      <c r="L47" s="6"/>
      <c r="M47" s="43"/>
      <c r="N47" s="6"/>
      <c r="O47" s="43"/>
      <c r="P47" s="6"/>
      <c r="R47" s="6"/>
      <c r="T47" s="1"/>
      <c r="V47" s="1"/>
    </row>
    <row r="48" spans="1:22" ht="21" thickBot="1" x14ac:dyDescent="0.25">
      <c r="A48" s="56"/>
      <c r="B48" s="2"/>
      <c r="C48" s="53">
        <f>SUM(C6:C21)</f>
        <v>82683</v>
      </c>
      <c r="D48" s="53">
        <f>SUM(D8:D21)</f>
        <v>82683</v>
      </c>
      <c r="E48" s="53">
        <f>SUM(E11:E28)</f>
        <v>40727</v>
      </c>
      <c r="F48" s="53">
        <f>SUM(F17:F25)</f>
        <v>40727</v>
      </c>
      <c r="G48" s="53">
        <f>SUM(G6:G40)</f>
        <v>29523</v>
      </c>
      <c r="H48" s="55">
        <f>SUM(H7:H37)</f>
        <v>29523</v>
      </c>
      <c r="I48" s="53">
        <f>SUM(I6:I47)</f>
        <v>36008</v>
      </c>
      <c r="J48" s="53">
        <f>SUM(J7:J46)</f>
        <v>36008</v>
      </c>
      <c r="K48" s="53">
        <f>SUM(K7:K45)</f>
        <v>9976</v>
      </c>
      <c r="L48" s="53">
        <f>SUM(L14:L45)</f>
        <v>9976</v>
      </c>
      <c r="M48" s="53">
        <f>SUM(M17:M31)</f>
        <v>308</v>
      </c>
      <c r="N48" s="54">
        <v>308</v>
      </c>
      <c r="O48" s="53">
        <f>SUM(O7:O46)</f>
        <v>165993</v>
      </c>
      <c r="P48" s="53">
        <f>SUM(P6:P45)</f>
        <v>165993</v>
      </c>
      <c r="Q48" s="3">
        <f>SUM(Q6:Q47)</f>
        <v>20439</v>
      </c>
      <c r="R48" s="3">
        <f>SUM(R6:R47)</f>
        <v>20439</v>
      </c>
      <c r="S48" s="4">
        <f>SUM(S10:S47)</f>
        <v>60702</v>
      </c>
      <c r="T48" s="4">
        <f>SUM(T9:T43)</f>
        <v>60702</v>
      </c>
      <c r="U48" s="4">
        <f>SUM(U6:U43)</f>
        <v>143551</v>
      </c>
      <c r="V48" s="4">
        <f>SUM(V5:V46)</f>
        <v>141611</v>
      </c>
    </row>
    <row r="49" spans="1:9" ht="21" thickTop="1" x14ac:dyDescent="0.2">
      <c r="D49" s="1"/>
    </row>
    <row r="53" spans="1:9" x14ac:dyDescent="0.2">
      <c r="A53" s="37" t="s">
        <v>109</v>
      </c>
      <c r="B53" s="38"/>
      <c r="C53" s="38"/>
      <c r="D53" s="38"/>
      <c r="E53" s="38"/>
      <c r="F53" s="38"/>
      <c r="G53" s="38"/>
      <c r="H53" s="38"/>
      <c r="I53" s="38"/>
    </row>
    <row r="54" spans="1:9" x14ac:dyDescent="0.2">
      <c r="B54" s="38"/>
      <c r="C54" s="38"/>
      <c r="D54" s="38"/>
      <c r="E54" s="38"/>
      <c r="F54" s="38"/>
      <c r="G54" s="38"/>
      <c r="H54" s="38"/>
      <c r="I54" s="38"/>
    </row>
    <row r="55" spans="1:9" x14ac:dyDescent="0.2">
      <c r="B55" s="38"/>
      <c r="C55" s="38"/>
      <c r="D55" s="38"/>
      <c r="E55" s="38"/>
      <c r="F55" s="38"/>
      <c r="G55" s="38"/>
      <c r="H55" s="38"/>
      <c r="I55" s="38"/>
    </row>
    <row r="56" spans="1:9" x14ac:dyDescent="0.2">
      <c r="A56" s="38">
        <v>1</v>
      </c>
      <c r="B56" s="38"/>
      <c r="C56" s="38" t="s">
        <v>111</v>
      </c>
      <c r="D56" s="38"/>
      <c r="E56" s="38" t="s">
        <v>110</v>
      </c>
      <c r="F56" s="38" t="s">
        <v>150</v>
      </c>
      <c r="H56" s="38" t="s">
        <v>110</v>
      </c>
      <c r="I56" s="39">
        <f>212*3</f>
        <v>636</v>
      </c>
    </row>
    <row r="57" spans="1:9" x14ac:dyDescent="0.2">
      <c r="B57" s="38"/>
      <c r="C57" s="38" t="s">
        <v>112</v>
      </c>
      <c r="D57" s="38"/>
      <c r="E57" s="38"/>
      <c r="F57" s="38"/>
      <c r="G57" s="38"/>
      <c r="H57" s="38"/>
      <c r="I57" s="39"/>
    </row>
    <row r="58" spans="1:9" x14ac:dyDescent="0.2">
      <c r="B58" s="38"/>
      <c r="C58" s="38" t="s">
        <v>148</v>
      </c>
      <c r="D58" s="38"/>
      <c r="E58" s="38"/>
      <c r="G58" s="38"/>
      <c r="H58" s="37"/>
      <c r="I58" s="37"/>
    </row>
    <row r="59" spans="1:9" x14ac:dyDescent="0.2">
      <c r="B59" s="38"/>
      <c r="C59" s="38"/>
      <c r="D59" s="38"/>
      <c r="E59" s="38"/>
      <c r="F59" s="38"/>
      <c r="G59" s="38"/>
      <c r="H59" s="38"/>
      <c r="I59" s="37"/>
    </row>
    <row r="60" spans="1:9" x14ac:dyDescent="0.2">
      <c r="B60" s="35"/>
      <c r="C60" s="38" t="s">
        <v>111</v>
      </c>
      <c r="D60" s="38"/>
      <c r="E60" s="38" t="s">
        <v>110</v>
      </c>
      <c r="F60" s="38" t="s">
        <v>151</v>
      </c>
      <c r="G60" s="38"/>
      <c r="H60" s="38" t="s">
        <v>110</v>
      </c>
      <c r="I60" s="39">
        <f>453*3</f>
        <v>1359</v>
      </c>
    </row>
    <row r="61" spans="1:9" x14ac:dyDescent="0.2">
      <c r="B61" s="35"/>
      <c r="C61" s="38" t="s">
        <v>112</v>
      </c>
      <c r="D61" s="38"/>
      <c r="E61" s="38"/>
      <c r="F61" s="38"/>
      <c r="G61" s="38"/>
      <c r="H61" s="38"/>
      <c r="I61" s="39"/>
    </row>
    <row r="62" spans="1:9" x14ac:dyDescent="0.2">
      <c r="B62" s="35"/>
      <c r="C62" s="38" t="s">
        <v>113</v>
      </c>
      <c r="D62" s="38"/>
      <c r="E62" s="38"/>
      <c r="F62" s="38"/>
      <c r="G62" s="38"/>
      <c r="H62" s="38"/>
      <c r="I62" s="38"/>
    </row>
    <row r="63" spans="1:9" x14ac:dyDescent="0.2">
      <c r="B63" s="35"/>
      <c r="C63" s="35"/>
      <c r="D63" s="35"/>
      <c r="E63" s="35"/>
      <c r="F63" s="35"/>
      <c r="G63" s="35"/>
      <c r="H63" s="35"/>
      <c r="I63" s="35"/>
    </row>
    <row r="64" spans="1:9" x14ac:dyDescent="0.2">
      <c r="A64" s="38">
        <v>2</v>
      </c>
      <c r="B64" s="38"/>
      <c r="C64" s="38" t="s">
        <v>152</v>
      </c>
      <c r="D64" s="38"/>
      <c r="E64" s="38" t="s">
        <v>110</v>
      </c>
      <c r="F64" s="38" t="s">
        <v>153</v>
      </c>
      <c r="G64" s="38"/>
      <c r="H64" s="38" t="s">
        <v>110</v>
      </c>
      <c r="I64" s="39">
        <v>450</v>
      </c>
    </row>
    <row r="65" spans="1:9" x14ac:dyDescent="0.2">
      <c r="B65" s="38"/>
      <c r="C65" s="38" t="s">
        <v>114</v>
      </c>
      <c r="D65" s="38"/>
      <c r="E65" s="38"/>
      <c r="F65" s="38"/>
      <c r="G65" s="38"/>
      <c r="H65" s="38"/>
      <c r="I65" s="38"/>
    </row>
    <row r="66" spans="1:9" x14ac:dyDescent="0.2">
      <c r="B66" s="38"/>
      <c r="C66" s="38"/>
      <c r="D66" s="38"/>
      <c r="E66" s="38"/>
      <c r="F66" s="38"/>
      <c r="G66" s="38"/>
      <c r="H66" s="38"/>
      <c r="I66" s="38"/>
    </row>
    <row r="67" spans="1:9" x14ac:dyDescent="0.2">
      <c r="A67" s="38">
        <v>3</v>
      </c>
      <c r="B67" s="38"/>
      <c r="C67" s="38" t="s">
        <v>154</v>
      </c>
      <c r="D67" s="38"/>
      <c r="E67" s="38" t="s">
        <v>110</v>
      </c>
      <c r="F67" s="68">
        <v>220</v>
      </c>
      <c r="G67" s="38"/>
      <c r="H67" s="38" t="s">
        <v>110</v>
      </c>
      <c r="I67" s="39">
        <v>220</v>
      </c>
    </row>
    <row r="68" spans="1:9" x14ac:dyDescent="0.2">
      <c r="B68" s="38"/>
      <c r="C68" s="38"/>
      <c r="D68" s="38"/>
      <c r="E68" s="38"/>
      <c r="F68" s="38"/>
      <c r="G68" s="38"/>
      <c r="H68" s="38"/>
      <c r="I68" s="38"/>
    </row>
    <row r="69" spans="1:9" x14ac:dyDescent="0.2">
      <c r="A69" s="38">
        <v>4</v>
      </c>
      <c r="C69" s="38" t="s">
        <v>155</v>
      </c>
    </row>
    <row r="70" spans="1:9" x14ac:dyDescent="0.2">
      <c r="C70" s="38" t="s">
        <v>114</v>
      </c>
      <c r="D70" s="38"/>
      <c r="E70" s="38" t="s">
        <v>110</v>
      </c>
      <c r="F70" s="38" t="s">
        <v>156</v>
      </c>
      <c r="H70" s="38" t="s">
        <v>110</v>
      </c>
      <c r="I70" s="68">
        <f>420*20%+420</f>
        <v>504</v>
      </c>
    </row>
    <row r="72" spans="1:9" x14ac:dyDescent="0.2">
      <c r="A72" s="38">
        <v>5</v>
      </c>
      <c r="C72" s="38" t="s">
        <v>157</v>
      </c>
      <c r="E72" s="38" t="s">
        <v>110</v>
      </c>
      <c r="H72" s="38" t="s">
        <v>110</v>
      </c>
      <c r="I72" s="68">
        <v>15840</v>
      </c>
    </row>
    <row r="74" spans="1:9" x14ac:dyDescent="0.2">
      <c r="A74" s="38">
        <v>6</v>
      </c>
      <c r="C74" s="38" t="s">
        <v>127</v>
      </c>
      <c r="E74" s="38" t="s">
        <v>110</v>
      </c>
      <c r="F74" s="38" t="s">
        <v>159</v>
      </c>
      <c r="H74" s="38" t="s">
        <v>110</v>
      </c>
      <c r="I74" s="68">
        <v>1650</v>
      </c>
    </row>
    <row r="75" spans="1:9" x14ac:dyDescent="0.2">
      <c r="C75" s="38" t="s">
        <v>158</v>
      </c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zoomScale="68" workbookViewId="0">
      <selection activeCell="H32" sqref="H32"/>
    </sheetView>
  </sheetViews>
  <sheetFormatPr baseColWidth="10" defaultColWidth="11.5" defaultRowHeight="13" x14ac:dyDescent="0.15"/>
  <cols>
    <col min="1" max="1" width="36.5" bestFit="1" customWidth="1"/>
    <col min="3" max="3" width="15.1640625" bestFit="1" customWidth="1"/>
    <col min="4" max="4" width="15.1640625" customWidth="1"/>
  </cols>
  <sheetData>
    <row r="1" spans="1:22" ht="39" customHeight="1" x14ac:dyDescent="0.2">
      <c r="A1" s="80" t="s">
        <v>147</v>
      </c>
      <c r="B1" s="80"/>
      <c r="C1" s="80"/>
      <c r="D1" s="80"/>
      <c r="E1" s="38"/>
      <c r="F1" s="38"/>
      <c r="G1" s="38"/>
      <c r="H1" s="38"/>
      <c r="I1" s="38"/>
      <c r="J1" s="38"/>
      <c r="K1" s="38"/>
    </row>
    <row r="2" spans="1:22" ht="20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22" ht="20" x14ac:dyDescent="0.2">
      <c r="A3" s="38" t="s">
        <v>146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22" ht="20" x14ac:dyDescent="0.2">
      <c r="A4" s="56" t="s">
        <v>16</v>
      </c>
      <c r="B4" s="57"/>
      <c r="C4" s="58"/>
      <c r="D4" s="59"/>
      <c r="E4" s="58"/>
      <c r="F4" s="59"/>
      <c r="G4" s="38"/>
      <c r="H4" s="60"/>
      <c r="I4" s="58"/>
      <c r="J4" s="59"/>
      <c r="K4" s="58"/>
      <c r="L4" s="51"/>
      <c r="M4" s="49"/>
      <c r="N4" s="51"/>
      <c r="Q4" s="75"/>
      <c r="R4" s="76"/>
      <c r="S4" s="77"/>
      <c r="T4" s="78"/>
      <c r="U4" s="75"/>
      <c r="V4" s="78"/>
    </row>
    <row r="5" spans="1:22" ht="20" x14ac:dyDescent="0.2">
      <c r="A5" s="56"/>
      <c r="B5" s="57"/>
      <c r="C5" s="58"/>
      <c r="D5" s="59"/>
      <c r="E5" s="58"/>
      <c r="F5" s="59"/>
      <c r="G5" s="38"/>
      <c r="H5" s="60"/>
      <c r="I5" s="58"/>
      <c r="J5" s="59"/>
      <c r="K5" s="58"/>
      <c r="L5" s="51"/>
      <c r="M5" s="49"/>
      <c r="N5" s="51"/>
      <c r="Q5" s="48"/>
      <c r="R5" s="49"/>
      <c r="S5" s="50"/>
      <c r="T5" s="51"/>
      <c r="U5" s="48"/>
      <c r="V5" s="51"/>
    </row>
    <row r="6" spans="1:22" ht="20" x14ac:dyDescent="0.2">
      <c r="A6" s="61"/>
      <c r="B6" s="62"/>
      <c r="C6" s="58"/>
      <c r="D6" s="59"/>
      <c r="E6" s="58"/>
      <c r="F6" s="59"/>
      <c r="G6" s="58"/>
      <c r="H6" s="59"/>
      <c r="I6" s="58"/>
      <c r="J6" s="59"/>
      <c r="K6" s="58"/>
      <c r="L6" s="51"/>
      <c r="M6" s="49"/>
      <c r="N6" s="51"/>
      <c r="Q6" s="49"/>
      <c r="R6" s="51"/>
      <c r="S6" s="49"/>
      <c r="T6" s="51"/>
      <c r="U6" s="49"/>
      <c r="V6" s="51"/>
    </row>
    <row r="7" spans="1:22" ht="20" x14ac:dyDescent="0.2">
      <c r="A7" s="61"/>
      <c r="B7" s="62"/>
      <c r="C7" s="58"/>
      <c r="D7" s="59"/>
      <c r="E7" s="58"/>
      <c r="F7" s="59"/>
      <c r="G7" s="58"/>
      <c r="H7" s="59"/>
      <c r="I7" s="58"/>
      <c r="J7" s="59"/>
      <c r="K7" s="58"/>
      <c r="L7" s="51"/>
      <c r="M7" s="49"/>
      <c r="N7" s="51"/>
      <c r="Q7" s="49"/>
      <c r="R7" s="51"/>
      <c r="S7" s="49"/>
      <c r="T7" s="51"/>
      <c r="U7" s="49"/>
      <c r="V7" s="51"/>
    </row>
    <row r="8" spans="1:22" ht="20" x14ac:dyDescent="0.2">
      <c r="A8" s="56"/>
      <c r="B8" s="57"/>
      <c r="C8" s="38"/>
      <c r="D8" s="60"/>
      <c r="E8" s="38"/>
      <c r="F8" s="60"/>
      <c r="G8" s="38"/>
      <c r="H8" s="60"/>
      <c r="I8" s="38"/>
      <c r="J8" s="60"/>
      <c r="K8" s="38"/>
      <c r="L8" s="1"/>
      <c r="N8" s="1"/>
      <c r="R8" s="1"/>
      <c r="T8" s="1"/>
      <c r="V8" s="1"/>
    </row>
    <row r="9" spans="1:22" ht="20" x14ac:dyDescent="0.2">
      <c r="A9" s="56" t="s">
        <v>0</v>
      </c>
      <c r="B9" s="57" t="s">
        <v>38</v>
      </c>
      <c r="C9" s="38">
        <v>25394</v>
      </c>
      <c r="D9" s="60"/>
      <c r="E9" s="38"/>
      <c r="F9" s="60"/>
      <c r="G9" s="38"/>
      <c r="H9" s="60"/>
      <c r="I9" s="38"/>
      <c r="J9" s="60"/>
      <c r="K9" s="38"/>
      <c r="L9" s="1"/>
      <c r="N9" s="1"/>
      <c r="R9" s="1"/>
      <c r="T9" s="1"/>
      <c r="V9" s="1"/>
    </row>
    <row r="10" spans="1:22" ht="20" x14ac:dyDescent="0.2">
      <c r="A10" s="56" t="s">
        <v>1</v>
      </c>
      <c r="B10" s="57" t="s">
        <v>38</v>
      </c>
      <c r="C10" s="38"/>
      <c r="D10" s="60">
        <v>9578</v>
      </c>
      <c r="E10" s="38"/>
      <c r="F10" s="60"/>
      <c r="G10" s="38"/>
      <c r="H10" s="60"/>
      <c r="I10" s="38"/>
      <c r="J10" s="60"/>
      <c r="K10" s="38"/>
      <c r="L10" s="1"/>
      <c r="N10" s="1"/>
      <c r="R10" s="5"/>
      <c r="T10" s="1"/>
      <c r="V10" s="1"/>
    </row>
    <row r="11" spans="1:22" ht="20" x14ac:dyDescent="0.2">
      <c r="A11" s="56" t="s">
        <v>2</v>
      </c>
      <c r="B11" s="57" t="s">
        <v>38</v>
      </c>
      <c r="C11" s="38">
        <v>27176</v>
      </c>
      <c r="D11" s="60"/>
      <c r="E11" s="38"/>
      <c r="F11" s="60"/>
      <c r="G11" s="38"/>
      <c r="H11" s="60"/>
      <c r="I11" s="38"/>
      <c r="J11" s="60"/>
      <c r="K11" s="38"/>
      <c r="L11" s="1"/>
      <c r="N11" s="1"/>
      <c r="R11" s="1"/>
      <c r="T11" s="1"/>
      <c r="V11" s="1"/>
    </row>
    <row r="12" spans="1:22" ht="20" x14ac:dyDescent="0.2">
      <c r="A12" s="56" t="s">
        <v>3</v>
      </c>
      <c r="B12" s="57" t="s">
        <v>38</v>
      </c>
      <c r="C12" s="38"/>
      <c r="D12" s="60">
        <v>7574</v>
      </c>
      <c r="E12" s="38"/>
      <c r="F12" s="60"/>
      <c r="G12" s="38"/>
      <c r="H12" s="60"/>
      <c r="I12" s="38"/>
      <c r="J12" s="60"/>
      <c r="K12" s="38"/>
      <c r="L12" s="1"/>
      <c r="N12" s="1"/>
      <c r="R12" s="5"/>
      <c r="T12" s="1"/>
      <c r="V12" s="1"/>
    </row>
    <row r="13" spans="1:22" ht="20" x14ac:dyDescent="0.2">
      <c r="A13" s="56" t="s">
        <v>101</v>
      </c>
      <c r="B13" s="57" t="s">
        <v>39</v>
      </c>
      <c r="C13" s="38">
        <v>13481</v>
      </c>
      <c r="D13" s="60"/>
      <c r="E13" s="38"/>
      <c r="F13" s="60"/>
      <c r="G13" s="38"/>
      <c r="H13" s="60"/>
      <c r="I13" s="38"/>
      <c r="J13" s="60"/>
      <c r="K13" s="38"/>
      <c r="L13" s="1"/>
      <c r="N13" s="1"/>
      <c r="R13" s="1"/>
      <c r="T13" s="1"/>
      <c r="V13" s="1"/>
    </row>
    <row r="14" spans="1:22" ht="20" x14ac:dyDescent="0.2">
      <c r="A14" s="56" t="s">
        <v>4</v>
      </c>
      <c r="B14" s="57" t="s">
        <v>38</v>
      </c>
      <c r="C14" s="38">
        <v>42010</v>
      </c>
      <c r="D14" s="60"/>
      <c r="E14" s="38"/>
      <c r="F14" s="60"/>
      <c r="G14" s="38"/>
      <c r="H14" s="60"/>
      <c r="I14" s="38"/>
      <c r="J14" s="60"/>
      <c r="K14" s="38"/>
      <c r="L14" s="1"/>
      <c r="N14" s="1"/>
      <c r="R14" s="1"/>
      <c r="T14" s="1"/>
      <c r="V14" s="1"/>
    </row>
    <row r="15" spans="1:22" ht="20" x14ac:dyDescent="0.2">
      <c r="A15" s="56" t="s">
        <v>5</v>
      </c>
      <c r="B15" s="57" t="s">
        <v>38</v>
      </c>
      <c r="C15" s="38"/>
      <c r="D15" s="60">
        <v>27062</v>
      </c>
      <c r="E15" s="38"/>
      <c r="F15" s="60"/>
      <c r="G15" s="38"/>
      <c r="H15" s="60"/>
      <c r="I15" s="38"/>
      <c r="J15" s="60"/>
      <c r="K15" s="38"/>
      <c r="L15" s="1"/>
      <c r="N15" s="1"/>
      <c r="R15" s="1"/>
      <c r="T15" s="1"/>
      <c r="V15" s="1"/>
    </row>
    <row r="16" spans="1:22" ht="20" x14ac:dyDescent="0.2">
      <c r="A16" s="56" t="s">
        <v>9</v>
      </c>
      <c r="B16" s="57" t="s">
        <v>38</v>
      </c>
      <c r="C16" s="38">
        <v>30042</v>
      </c>
      <c r="D16" s="60"/>
      <c r="E16" s="38"/>
      <c r="F16" s="60"/>
      <c r="G16" s="38"/>
      <c r="H16" s="60"/>
      <c r="I16" s="38"/>
      <c r="J16" s="60"/>
      <c r="K16" s="38"/>
      <c r="L16" s="1"/>
      <c r="N16" s="1"/>
      <c r="R16" s="1"/>
      <c r="T16" s="1"/>
      <c r="V16" s="1"/>
    </row>
    <row r="17" spans="1:22" ht="20" x14ac:dyDescent="0.2">
      <c r="A17" s="56" t="s">
        <v>6</v>
      </c>
      <c r="B17" s="57" t="s">
        <v>38</v>
      </c>
      <c r="C17" s="38">
        <v>734</v>
      </c>
      <c r="D17" s="60"/>
      <c r="E17" s="38"/>
      <c r="F17" s="60"/>
      <c r="G17" s="38"/>
      <c r="H17" s="60"/>
      <c r="I17" s="38"/>
      <c r="J17" s="60"/>
      <c r="K17" s="38"/>
      <c r="L17" s="1"/>
      <c r="N17" s="1"/>
      <c r="R17" s="1"/>
      <c r="T17" s="1"/>
      <c r="V17" s="1"/>
    </row>
    <row r="18" spans="1:22" ht="20" x14ac:dyDescent="0.2">
      <c r="A18" s="56" t="s">
        <v>7</v>
      </c>
      <c r="B18" s="57" t="s">
        <v>38</v>
      </c>
      <c r="C18" s="38"/>
      <c r="D18" s="60">
        <v>56889</v>
      </c>
      <c r="E18" s="38"/>
      <c r="F18" s="60"/>
      <c r="G18" s="38"/>
      <c r="H18" s="60"/>
      <c r="I18" s="38"/>
      <c r="J18" s="60"/>
      <c r="K18" s="38"/>
      <c r="L18" s="1"/>
      <c r="N18" s="1"/>
      <c r="R18" s="1"/>
      <c r="T18" s="1"/>
      <c r="V18" s="1"/>
    </row>
    <row r="19" spans="1:22" ht="20" x14ac:dyDescent="0.2">
      <c r="A19" s="56" t="s">
        <v>8</v>
      </c>
      <c r="B19" s="57" t="s">
        <v>38</v>
      </c>
      <c r="C19" s="38"/>
      <c r="D19" s="60">
        <v>4390</v>
      </c>
      <c r="E19" s="38"/>
      <c r="F19" s="60"/>
      <c r="G19" s="38"/>
      <c r="H19" s="60"/>
      <c r="I19" s="38"/>
      <c r="J19" s="60"/>
      <c r="K19" s="38"/>
      <c r="L19" s="1"/>
      <c r="N19" s="1"/>
      <c r="R19" s="1"/>
      <c r="T19" s="1"/>
      <c r="V19" s="1"/>
    </row>
    <row r="20" spans="1:22" ht="20" x14ac:dyDescent="0.2">
      <c r="A20" s="56" t="s">
        <v>43</v>
      </c>
      <c r="B20" s="57" t="s">
        <v>39</v>
      </c>
      <c r="C20" s="38">
        <v>556</v>
      </c>
      <c r="D20" s="60"/>
      <c r="E20" s="38"/>
      <c r="F20" s="60"/>
      <c r="G20" s="38"/>
      <c r="H20" s="60"/>
      <c r="I20" s="38"/>
      <c r="J20" s="60"/>
      <c r="K20" s="38"/>
      <c r="L20" s="1"/>
      <c r="N20" s="1"/>
      <c r="R20" s="1"/>
      <c r="T20" s="1"/>
      <c r="V20" s="1"/>
    </row>
    <row r="21" spans="1:22" ht="20" x14ac:dyDescent="0.2">
      <c r="A21" s="56" t="s">
        <v>139</v>
      </c>
      <c r="B21" s="57"/>
      <c r="C21" s="38">
        <v>111</v>
      </c>
      <c r="D21" s="60"/>
      <c r="E21" s="38"/>
      <c r="F21" s="60"/>
      <c r="G21" s="38"/>
      <c r="H21" s="60"/>
      <c r="I21" s="38"/>
      <c r="J21" s="60"/>
      <c r="K21" s="38"/>
      <c r="L21" s="1"/>
      <c r="N21" s="1"/>
      <c r="R21" s="1"/>
      <c r="T21" s="1"/>
      <c r="V21" s="1"/>
    </row>
    <row r="22" spans="1:22" ht="20" x14ac:dyDescent="0.2">
      <c r="A22" s="56" t="s">
        <v>140</v>
      </c>
      <c r="B22" s="57"/>
      <c r="C22" s="38">
        <v>419</v>
      </c>
      <c r="D22" s="60"/>
      <c r="E22" s="38"/>
      <c r="F22" s="60"/>
      <c r="G22" s="38"/>
      <c r="H22" s="60"/>
      <c r="I22" s="38"/>
      <c r="J22" s="60"/>
      <c r="K22" s="38"/>
      <c r="L22" s="1"/>
      <c r="N22" s="1"/>
      <c r="R22" s="1"/>
      <c r="T22" s="1"/>
      <c r="V22" s="1"/>
    </row>
    <row r="23" spans="1:22" ht="20" x14ac:dyDescent="0.2">
      <c r="A23" s="63" t="s">
        <v>117</v>
      </c>
      <c r="B23" s="57"/>
      <c r="C23" s="38"/>
      <c r="D23" s="60">
        <v>15741</v>
      </c>
      <c r="E23" s="38"/>
      <c r="F23" s="60"/>
      <c r="G23" s="38"/>
      <c r="H23" s="60"/>
      <c r="I23" s="38"/>
      <c r="J23" s="60"/>
      <c r="K23" s="38"/>
      <c r="L23" s="1"/>
      <c r="N23" s="1"/>
      <c r="R23" s="1"/>
      <c r="T23" s="1"/>
      <c r="V23" s="1"/>
    </row>
    <row r="24" spans="1:22" ht="20" x14ac:dyDescent="0.2">
      <c r="A24" s="56"/>
      <c r="B24" s="57"/>
      <c r="C24" s="38"/>
      <c r="D24" s="60"/>
      <c r="E24" s="38"/>
      <c r="F24" s="60"/>
      <c r="G24" s="38"/>
      <c r="H24" s="60"/>
      <c r="I24" s="38"/>
      <c r="J24" s="60"/>
      <c r="K24" s="38"/>
      <c r="L24" s="1"/>
      <c r="N24" s="1"/>
      <c r="R24" s="1"/>
      <c r="T24" s="1"/>
      <c r="V24" s="1"/>
    </row>
    <row r="25" spans="1:22" ht="20" x14ac:dyDescent="0.2">
      <c r="A25" s="56" t="s">
        <v>17</v>
      </c>
      <c r="B25" s="57" t="s">
        <v>39</v>
      </c>
      <c r="C25" s="38"/>
      <c r="D25" s="60">
        <v>44416</v>
      </c>
      <c r="E25" s="38"/>
      <c r="F25" s="60"/>
      <c r="G25" s="38"/>
      <c r="H25" s="60"/>
      <c r="I25" s="38"/>
      <c r="J25" s="60"/>
      <c r="K25" s="38"/>
      <c r="L25" s="1"/>
      <c r="N25" s="1"/>
      <c r="R25" s="1"/>
      <c r="T25" s="1"/>
      <c r="V25" s="1"/>
    </row>
    <row r="26" spans="1:22" ht="20" x14ac:dyDescent="0.2">
      <c r="A26" s="56" t="s">
        <v>20</v>
      </c>
      <c r="B26" s="57" t="s">
        <v>39</v>
      </c>
      <c r="C26" s="38">
        <v>24040</v>
      </c>
      <c r="D26" s="60"/>
      <c r="E26" s="38"/>
      <c r="F26" s="60"/>
      <c r="G26" s="38"/>
      <c r="H26" s="60"/>
      <c r="I26" s="38"/>
      <c r="J26" s="60"/>
      <c r="K26" s="38"/>
      <c r="L26" s="1"/>
      <c r="N26" s="1"/>
      <c r="R26" s="1"/>
      <c r="T26" s="1"/>
      <c r="V26" s="1"/>
    </row>
    <row r="27" spans="1:22" ht="20" x14ac:dyDescent="0.2">
      <c r="A27" s="56" t="s">
        <v>24</v>
      </c>
      <c r="B27" s="57" t="s">
        <v>39</v>
      </c>
      <c r="C27" s="38"/>
      <c r="D27" s="60"/>
      <c r="E27" s="38"/>
      <c r="F27" s="60"/>
      <c r="G27" s="38"/>
      <c r="H27" s="60"/>
      <c r="I27" s="38"/>
      <c r="J27" s="60"/>
      <c r="K27" s="38"/>
      <c r="L27" s="1"/>
      <c r="N27" s="1"/>
      <c r="R27" s="1"/>
      <c r="T27" s="1"/>
      <c r="V27" s="1"/>
    </row>
    <row r="28" spans="1:22" ht="20" x14ac:dyDescent="0.2">
      <c r="A28" s="56" t="s">
        <v>25</v>
      </c>
      <c r="B28" s="57" t="s">
        <v>39</v>
      </c>
      <c r="C28" s="38"/>
      <c r="D28" s="60">
        <v>343</v>
      </c>
      <c r="E28" s="38"/>
      <c r="F28" s="60"/>
      <c r="G28" s="38"/>
      <c r="H28" s="60"/>
      <c r="I28" s="38"/>
      <c r="J28" s="60"/>
      <c r="K28" s="38"/>
      <c r="L28" s="1"/>
      <c r="N28" s="1"/>
      <c r="R28" s="1"/>
      <c r="T28" s="1"/>
      <c r="V28" s="1"/>
    </row>
    <row r="29" spans="1:22" ht="20" x14ac:dyDescent="0.2">
      <c r="A29" s="56" t="s">
        <v>42</v>
      </c>
      <c r="B29" s="57" t="s">
        <v>39</v>
      </c>
      <c r="C29" s="38">
        <v>400</v>
      </c>
      <c r="D29" s="60"/>
      <c r="E29" s="38"/>
      <c r="F29" s="60"/>
      <c r="G29" s="38"/>
      <c r="H29" s="60"/>
      <c r="I29" s="38"/>
      <c r="J29" s="60"/>
      <c r="K29" s="38"/>
      <c r="L29" s="1"/>
      <c r="N29" s="1"/>
      <c r="R29" s="1"/>
      <c r="T29" s="1"/>
      <c r="V29" s="1"/>
    </row>
    <row r="30" spans="1:22" ht="20" x14ac:dyDescent="0.2">
      <c r="A30" s="56" t="s">
        <v>26</v>
      </c>
      <c r="B30" s="57" t="s">
        <v>39</v>
      </c>
      <c r="C30" s="60">
        <v>446</v>
      </c>
      <c r="E30" s="38"/>
      <c r="F30" s="60"/>
      <c r="G30" s="38"/>
      <c r="H30" s="60"/>
      <c r="I30" s="38"/>
      <c r="J30" s="60"/>
      <c r="K30" s="38"/>
      <c r="L30" s="1"/>
      <c r="N30" s="1"/>
      <c r="R30" s="1"/>
      <c r="T30" s="1"/>
      <c r="V30" s="1"/>
    </row>
    <row r="31" spans="1:22" ht="20" x14ac:dyDescent="0.2">
      <c r="A31" s="56" t="s">
        <v>28</v>
      </c>
      <c r="B31" s="57" t="s">
        <v>39</v>
      </c>
      <c r="C31" s="38">
        <v>134</v>
      </c>
      <c r="D31" s="60"/>
      <c r="E31" s="38"/>
      <c r="F31" s="60"/>
      <c r="G31" s="38"/>
      <c r="H31" s="60"/>
      <c r="I31" s="38"/>
      <c r="J31" s="60"/>
      <c r="K31" s="38"/>
      <c r="L31" s="1"/>
      <c r="N31" s="1"/>
      <c r="R31" s="1"/>
      <c r="T31" s="1"/>
      <c r="V31" s="1"/>
    </row>
    <row r="32" spans="1:22" ht="20" x14ac:dyDescent="0.2">
      <c r="A32" s="63"/>
      <c r="B32" s="57"/>
      <c r="C32" s="38"/>
      <c r="D32" s="60"/>
      <c r="E32" s="38"/>
      <c r="F32" s="60"/>
      <c r="G32" s="38"/>
      <c r="H32" s="60"/>
      <c r="I32" s="38"/>
      <c r="J32" s="60"/>
      <c r="K32" s="38"/>
      <c r="L32" s="1"/>
      <c r="N32" s="1"/>
      <c r="R32" s="1"/>
      <c r="T32" s="1"/>
      <c r="V32" s="1"/>
    </row>
    <row r="33" spans="1:22" ht="20" x14ac:dyDescent="0.2">
      <c r="A33" s="63" t="s">
        <v>143</v>
      </c>
      <c r="B33" s="57"/>
      <c r="C33" s="38">
        <v>1050</v>
      </c>
      <c r="D33" s="60"/>
      <c r="E33" s="38"/>
      <c r="F33" s="60"/>
      <c r="G33" s="38"/>
      <c r="H33" s="60"/>
      <c r="I33" s="38"/>
      <c r="J33" s="60"/>
      <c r="K33" s="38"/>
      <c r="L33" s="1"/>
      <c r="N33" s="1"/>
      <c r="R33" s="1"/>
      <c r="T33" s="1"/>
      <c r="V33" s="1"/>
    </row>
    <row r="34" spans="1:22" ht="20" x14ac:dyDescent="0.2">
      <c r="A34" s="63"/>
      <c r="B34" s="57"/>
      <c r="C34" s="38"/>
      <c r="D34" s="60"/>
      <c r="E34" s="38"/>
      <c r="F34" s="60"/>
      <c r="G34" s="38"/>
      <c r="H34" s="60"/>
      <c r="I34" s="38"/>
      <c r="J34" s="60"/>
      <c r="K34" s="38"/>
      <c r="L34" s="1"/>
      <c r="N34" s="1"/>
      <c r="R34" s="1"/>
      <c r="T34" s="1"/>
      <c r="V34" s="1"/>
    </row>
    <row r="35" spans="1:22" ht="20" x14ac:dyDescent="0.2">
      <c r="A35" s="56" t="s">
        <v>31</v>
      </c>
      <c r="B35" s="57" t="s">
        <v>39</v>
      </c>
      <c r="C35" s="38"/>
      <c r="D35" s="60"/>
      <c r="E35" s="38"/>
      <c r="F35" s="60"/>
      <c r="G35" s="38"/>
      <c r="H35" s="60"/>
      <c r="I35" s="38"/>
      <c r="J35" s="60"/>
      <c r="K35" s="38"/>
      <c r="L35" s="1"/>
      <c r="N35" s="1"/>
      <c r="R35" s="1"/>
      <c r="T35" s="1"/>
      <c r="V35" s="1"/>
    </row>
    <row r="36" spans="1:22" ht="20" x14ac:dyDescent="0.2">
      <c r="A36" s="56" t="s">
        <v>32</v>
      </c>
      <c r="B36" s="57" t="s">
        <v>39</v>
      </c>
      <c r="C36" s="38"/>
      <c r="D36" s="60"/>
      <c r="E36" s="38"/>
      <c r="F36" s="60"/>
      <c r="G36" s="38"/>
      <c r="H36" s="60"/>
      <c r="I36" s="38"/>
      <c r="J36" s="60"/>
      <c r="K36" s="38"/>
      <c r="L36" s="1"/>
      <c r="N36" s="1"/>
      <c r="R36" s="1"/>
      <c r="T36" s="1"/>
      <c r="V36" s="1"/>
    </row>
    <row r="37" spans="1:22" ht="20" x14ac:dyDescent="0.2">
      <c r="A37" s="56" t="s">
        <v>33</v>
      </c>
      <c r="B37" s="57" t="s">
        <v>38</v>
      </c>
      <c r="C37" s="38"/>
      <c r="D37" s="60"/>
      <c r="E37" s="38"/>
      <c r="F37" s="60"/>
      <c r="G37" s="38"/>
      <c r="H37" s="60"/>
      <c r="I37" s="38"/>
      <c r="J37" s="60"/>
      <c r="K37" s="38"/>
      <c r="L37" s="1"/>
      <c r="N37" s="1"/>
      <c r="R37" s="1"/>
      <c r="T37" s="1"/>
      <c r="V37" s="1"/>
    </row>
    <row r="38" spans="1:22" ht="20" x14ac:dyDescent="0.2">
      <c r="A38" s="56" t="s">
        <v>34</v>
      </c>
      <c r="B38" s="57" t="s">
        <v>39</v>
      </c>
      <c r="C38" s="38"/>
      <c r="D38" s="60"/>
      <c r="E38" s="38"/>
      <c r="F38" s="60"/>
      <c r="G38" s="38"/>
      <c r="H38" s="60"/>
      <c r="I38" s="38"/>
      <c r="J38" s="60"/>
      <c r="K38" s="38"/>
      <c r="L38" s="1"/>
      <c r="N38" s="1"/>
      <c r="R38" s="1"/>
      <c r="T38" s="1"/>
      <c r="V38" s="1"/>
    </row>
    <row r="39" spans="1:22" ht="20" x14ac:dyDescent="0.2">
      <c r="A39" s="56" t="s">
        <v>35</v>
      </c>
      <c r="B39" s="57" t="s">
        <v>38</v>
      </c>
      <c r="C39" s="38"/>
      <c r="D39" s="60"/>
      <c r="E39" s="38"/>
      <c r="F39" s="60"/>
      <c r="G39" s="38"/>
      <c r="H39" s="60"/>
      <c r="I39" s="38"/>
      <c r="J39" s="60"/>
      <c r="K39" s="38"/>
      <c r="L39" s="1"/>
      <c r="N39" s="1"/>
      <c r="R39" s="1"/>
      <c r="T39" s="1"/>
      <c r="V39" s="1"/>
    </row>
    <row r="40" spans="1:22" ht="20" x14ac:dyDescent="0.2">
      <c r="A40" s="60" t="s">
        <v>40</v>
      </c>
      <c r="B40" s="60" t="s">
        <v>38</v>
      </c>
      <c r="C40" s="38"/>
      <c r="D40" s="60"/>
      <c r="E40" s="38"/>
      <c r="F40" s="60"/>
      <c r="G40" s="38"/>
      <c r="H40" s="60"/>
      <c r="I40" s="38"/>
      <c r="J40" s="60"/>
      <c r="K40" s="38"/>
      <c r="L40" s="1"/>
      <c r="N40" s="1"/>
      <c r="R40" s="1"/>
      <c r="T40" s="1"/>
      <c r="V40" s="1"/>
    </row>
    <row r="41" spans="1:22" ht="20" x14ac:dyDescent="0.2">
      <c r="A41" s="60"/>
      <c r="B41" s="60"/>
      <c r="C41" s="38"/>
      <c r="D41" s="60"/>
      <c r="E41" s="38"/>
      <c r="F41" s="60"/>
      <c r="G41" s="38"/>
      <c r="H41" s="60"/>
      <c r="I41" s="38"/>
      <c r="J41" s="60"/>
      <c r="K41" s="38"/>
      <c r="L41" s="1"/>
      <c r="N41" s="1"/>
      <c r="Q41" s="7"/>
      <c r="R41" s="5"/>
      <c r="S41" s="11"/>
      <c r="T41" s="5"/>
      <c r="V41" s="1"/>
    </row>
    <row r="42" spans="1:22" ht="20" x14ac:dyDescent="0.2">
      <c r="A42" s="60"/>
      <c r="B42" s="60"/>
      <c r="C42" s="38"/>
      <c r="D42" s="60"/>
      <c r="E42" s="38"/>
      <c r="F42" s="60"/>
      <c r="G42" s="38"/>
      <c r="H42" s="60"/>
      <c r="I42" s="38"/>
      <c r="J42" s="60"/>
      <c r="K42" s="38"/>
      <c r="L42" s="1"/>
      <c r="N42" s="1"/>
      <c r="Q42" s="2"/>
      <c r="R42" s="5"/>
      <c r="S42" s="12"/>
      <c r="T42" s="13"/>
      <c r="V42" s="1"/>
    </row>
    <row r="43" spans="1:22" ht="20" x14ac:dyDescent="0.2">
      <c r="A43" s="60"/>
      <c r="B43" s="60"/>
      <c r="C43" s="38"/>
      <c r="D43" s="60"/>
      <c r="E43" s="38"/>
      <c r="F43" s="60"/>
      <c r="G43" s="38"/>
      <c r="H43" s="60"/>
      <c r="I43" s="38"/>
      <c r="J43" s="60"/>
      <c r="K43" s="38"/>
      <c r="L43" s="1"/>
      <c r="N43" s="1"/>
      <c r="Q43" s="2"/>
      <c r="R43" s="5"/>
      <c r="S43" s="10"/>
      <c r="T43" s="5"/>
      <c r="V43" s="1"/>
    </row>
    <row r="44" spans="1:22" ht="20" x14ac:dyDescent="0.2">
      <c r="A44" s="60"/>
      <c r="B44" s="60"/>
      <c r="C44" s="38"/>
      <c r="D44" s="60"/>
      <c r="E44" s="38"/>
      <c r="F44" s="60"/>
      <c r="G44" s="38"/>
      <c r="H44" s="60"/>
      <c r="I44" s="38"/>
      <c r="J44" s="60"/>
      <c r="K44" s="38"/>
      <c r="L44" s="1"/>
      <c r="N44" s="1"/>
      <c r="Q44" s="2"/>
      <c r="R44" s="5"/>
      <c r="S44" s="10"/>
      <c r="T44" s="5"/>
      <c r="V44" s="1"/>
    </row>
    <row r="45" spans="1:22" ht="20" x14ac:dyDescent="0.2">
      <c r="A45" s="60" t="s">
        <v>41</v>
      </c>
      <c r="B45" s="60"/>
      <c r="C45" s="38"/>
      <c r="D45" s="60"/>
      <c r="E45" s="38"/>
      <c r="F45" s="60"/>
      <c r="G45" s="38"/>
      <c r="H45" s="60"/>
      <c r="I45" s="38"/>
      <c r="J45" s="60"/>
      <c r="K45" s="38"/>
      <c r="L45" s="1"/>
      <c r="N45" s="1"/>
      <c r="Q45" s="2"/>
      <c r="R45" s="5"/>
      <c r="S45" s="10"/>
      <c r="T45" s="5"/>
      <c r="V45" s="5"/>
    </row>
    <row r="46" spans="1:22" ht="20" x14ac:dyDescent="0.2">
      <c r="A46" s="60"/>
      <c r="B46" s="60"/>
      <c r="C46" s="38"/>
      <c r="D46" s="60"/>
      <c r="E46" s="38"/>
      <c r="F46" s="60"/>
      <c r="G46" s="38"/>
      <c r="H46" s="60"/>
      <c r="I46" s="38"/>
      <c r="J46" s="60"/>
      <c r="K46" s="38"/>
      <c r="L46" s="1"/>
      <c r="N46" s="1"/>
      <c r="R46" s="1"/>
      <c r="T46" s="1"/>
      <c r="V46" s="1"/>
    </row>
    <row r="47" spans="1:22" ht="20" x14ac:dyDescent="0.2">
      <c r="A47" s="60"/>
      <c r="B47" s="60"/>
      <c r="C47" s="64"/>
      <c r="D47" s="65"/>
      <c r="E47" s="64"/>
      <c r="F47" s="65"/>
      <c r="G47" s="64"/>
      <c r="H47" s="60"/>
      <c r="I47" s="64"/>
      <c r="J47" s="65"/>
      <c r="K47" s="64"/>
      <c r="L47" s="6"/>
      <c r="M47" s="43"/>
      <c r="N47" s="6"/>
      <c r="R47" s="6"/>
      <c r="T47" s="1"/>
      <c r="V47" s="1"/>
    </row>
    <row r="48" spans="1:22" ht="21" thickBot="1" x14ac:dyDescent="0.25">
      <c r="A48" s="56"/>
      <c r="B48" s="56"/>
      <c r="C48" s="66">
        <f>SUM(C9:C45)</f>
        <v>165993</v>
      </c>
      <c r="D48" s="66">
        <f>SUM(D8:D34)</f>
        <v>165993</v>
      </c>
      <c r="E48" s="66"/>
      <c r="F48" s="66"/>
      <c r="G48" s="66"/>
      <c r="H48" s="67"/>
      <c r="I48" s="66"/>
      <c r="J48" s="66"/>
      <c r="K48" s="66"/>
      <c r="L48" s="53"/>
      <c r="M48" s="53"/>
      <c r="N48" s="54"/>
      <c r="Q48" s="3"/>
      <c r="R48" s="4"/>
      <c r="S48" s="4"/>
      <c r="T48" s="4"/>
      <c r="U48" s="4"/>
      <c r="V48" s="4"/>
    </row>
    <row r="49" ht="14" thickTop="1" x14ac:dyDescent="0.15"/>
  </sheetData>
  <mergeCells count="5">
    <mergeCell ref="A2:K2"/>
    <mergeCell ref="A1:D1"/>
    <mergeCell ref="Q4:R4"/>
    <mergeCell ref="S4:T4"/>
    <mergeCell ref="U4:V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Task 3</vt:lpstr>
      <vt:lpstr>SDB</vt:lpstr>
      <vt:lpstr>PDB</vt:lpstr>
      <vt:lpstr>CBP</vt:lpstr>
      <vt:lpstr>CBR</vt:lpstr>
      <vt:lpstr>PCB</vt:lpstr>
      <vt:lpstr>Task 2</vt:lpstr>
      <vt:lpstr>Task 1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2016-02-26T08:23:54Z</cp:lastPrinted>
  <dcterms:created xsi:type="dcterms:W3CDTF">2000-09-12T10:39:32Z</dcterms:created>
  <dcterms:modified xsi:type="dcterms:W3CDTF">2022-04-26T22:38:29Z</dcterms:modified>
</cp:coreProperties>
</file>